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9155" windowHeight="9015" activeTab="1"/>
  </bookViews>
  <sheets>
    <sheet name="ARM-Specific Functions" sheetId="1" r:id="rId1"/>
    <sheet name="Generic C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L14" i="2" l="1"/>
  <c r="AL13" i="2"/>
  <c r="AL12" i="2"/>
  <c r="AL11" i="2"/>
  <c r="AL10" i="2"/>
  <c r="AL9" i="2"/>
  <c r="AL8" i="2"/>
  <c r="AL6" i="2"/>
  <c r="AL5" i="2"/>
  <c r="AL4" i="2"/>
  <c r="AL3" i="2"/>
  <c r="AL2" i="2"/>
  <c r="W23" i="2"/>
  <c r="W22" i="2"/>
  <c r="W21" i="2"/>
  <c r="W20" i="2"/>
  <c r="W19" i="2"/>
  <c r="W18" i="2"/>
  <c r="W17" i="2"/>
  <c r="AM9" i="2"/>
  <c r="AM10" i="2"/>
  <c r="AM11" i="2"/>
  <c r="AM12" i="2"/>
  <c r="AM13" i="2"/>
  <c r="AM14" i="2"/>
  <c r="AN9" i="2"/>
  <c r="AO9" i="2"/>
  <c r="AN10" i="2"/>
  <c r="AO10" i="2"/>
  <c r="AN11" i="2"/>
  <c r="AO11" i="2"/>
  <c r="AN12" i="2"/>
  <c r="AO12" i="2"/>
  <c r="AN13" i="2"/>
  <c r="AO13" i="2"/>
  <c r="AN14" i="2"/>
  <c r="AO14" i="2"/>
  <c r="AM8" i="2"/>
  <c r="AM6" i="2"/>
  <c r="AM5" i="2"/>
  <c r="AM4" i="2"/>
  <c r="AM3" i="2"/>
  <c r="AM2" i="2"/>
  <c r="Z23" i="2"/>
  <c r="Z22" i="2"/>
  <c r="Z21" i="2"/>
  <c r="Z20" i="2"/>
  <c r="Z19" i="2"/>
  <c r="Z18" i="2"/>
  <c r="Z17" i="2"/>
  <c r="X23" i="2"/>
  <c r="X22" i="2"/>
  <c r="X21" i="2"/>
  <c r="X20" i="2"/>
  <c r="X19" i="2"/>
  <c r="X18" i="2"/>
  <c r="X17" i="2"/>
  <c r="Y23" i="2"/>
  <c r="Y22" i="2"/>
  <c r="Y21" i="2"/>
  <c r="Y20" i="2"/>
  <c r="Y19" i="2"/>
  <c r="Y18" i="2"/>
  <c r="Y17" i="2"/>
  <c r="AJ9" i="2" l="1"/>
  <c r="AJ10" i="2"/>
  <c r="AJ11" i="2"/>
  <c r="AJ12" i="2"/>
  <c r="AJ13" i="2"/>
  <c r="AJ14" i="2"/>
  <c r="AJ8" i="2"/>
  <c r="AJ3" i="2"/>
  <c r="AJ4" i="2"/>
  <c r="AJ5" i="2"/>
  <c r="AJ6" i="2"/>
  <c r="AJ2" i="2"/>
  <c r="AK9" i="2"/>
  <c r="AK10" i="2"/>
  <c r="AK11" i="2"/>
  <c r="AK12" i="2"/>
  <c r="AK13" i="2"/>
  <c r="AK14" i="2"/>
  <c r="AK8" i="2"/>
  <c r="AE3" i="2"/>
  <c r="AE4" i="2"/>
  <c r="AE5" i="2"/>
  <c r="AE6" i="2"/>
  <c r="AE2" i="2"/>
  <c r="AK3" i="2"/>
  <c r="AK4" i="2"/>
  <c r="AK5" i="2"/>
  <c r="AK6" i="2"/>
  <c r="AK2" i="2"/>
  <c r="AN8" i="2"/>
  <c r="AN6" i="2"/>
  <c r="AN5" i="2"/>
  <c r="AN4" i="2"/>
  <c r="AN3" i="2"/>
  <c r="AN2" i="2"/>
  <c r="AF9" i="2" l="1"/>
  <c r="AF10" i="2"/>
  <c r="AF11" i="2"/>
  <c r="AF12" i="2"/>
  <c r="AF13" i="2"/>
  <c r="AF14" i="2"/>
  <c r="AF8" i="2"/>
  <c r="AF3" i="2"/>
  <c r="AF4" i="2"/>
  <c r="AF5" i="2"/>
  <c r="AF6" i="2"/>
  <c r="AF2" i="2"/>
  <c r="AG6" i="2"/>
  <c r="AG5" i="2"/>
  <c r="AG4" i="2"/>
  <c r="AG3" i="2"/>
  <c r="AG2" i="2"/>
  <c r="AH9" i="2"/>
  <c r="AH10" i="2"/>
  <c r="AH11" i="2"/>
  <c r="AH12" i="2"/>
  <c r="AH13" i="2"/>
  <c r="AH14" i="2"/>
  <c r="AH8" i="2"/>
  <c r="AO8" i="2"/>
  <c r="AO2" i="2"/>
  <c r="AO3" i="2"/>
  <c r="AO4" i="2"/>
  <c r="AO5" i="2"/>
  <c r="AO6" i="2"/>
  <c r="AH3" i="2"/>
  <c r="AH4" i="2"/>
  <c r="AH5" i="2"/>
  <c r="AH6" i="2"/>
  <c r="AH2" i="2"/>
  <c r="K14" i="2" l="1"/>
  <c r="AE14" i="2" s="1"/>
  <c r="K9" i="2"/>
  <c r="AE9" i="2" s="1"/>
  <c r="K10" i="2"/>
  <c r="AE10" i="2" s="1"/>
  <c r="K11" i="2"/>
  <c r="AE11" i="2" s="1"/>
  <c r="K12" i="2"/>
  <c r="AE12" i="2" s="1"/>
  <c r="K13" i="2"/>
  <c r="AE13" i="2" s="1"/>
  <c r="K8" i="2"/>
  <c r="AE8" i="2" s="1"/>
  <c r="F9" i="2"/>
  <c r="F10" i="2"/>
  <c r="F11" i="2"/>
  <c r="F12" i="2"/>
  <c r="F13" i="2"/>
  <c r="F14" i="2"/>
  <c r="F8" i="2"/>
  <c r="C9" i="2"/>
  <c r="C10" i="2"/>
  <c r="C11" i="2"/>
  <c r="C12" i="2"/>
  <c r="C13" i="2"/>
  <c r="C14" i="2"/>
  <c r="C8" i="2"/>
  <c r="V17" i="2"/>
  <c r="V18" i="2"/>
  <c r="V19" i="2"/>
  <c r="V20" i="2"/>
  <c r="V21" i="2"/>
  <c r="V22" i="2"/>
  <c r="V23" i="2"/>
  <c r="B18" i="2"/>
  <c r="AB18" i="2"/>
  <c r="AC18" i="2"/>
  <c r="B19" i="2"/>
  <c r="AB19" i="2"/>
  <c r="AC19" i="2"/>
  <c r="B20" i="2"/>
  <c r="AB20" i="2"/>
  <c r="AC20" i="2"/>
  <c r="B21" i="2"/>
  <c r="AB21" i="2"/>
  <c r="AC21" i="2"/>
  <c r="B22" i="2"/>
  <c r="AB22" i="2"/>
  <c r="AC22" i="2"/>
  <c r="B23" i="2"/>
  <c r="AB23" i="2"/>
  <c r="AC23" i="2"/>
  <c r="AB17" i="2"/>
  <c r="AC17" i="2"/>
  <c r="B17" i="2"/>
  <c r="U9" i="2"/>
  <c r="U10" i="2"/>
  <c r="U11" i="2"/>
  <c r="U12" i="2"/>
  <c r="U13" i="2"/>
  <c r="U14" i="2"/>
  <c r="U8" i="2"/>
  <c r="C32" i="1"/>
  <c r="E32" i="1"/>
  <c r="D32" i="1"/>
  <c r="F32" i="1"/>
  <c r="H32" i="1"/>
  <c r="G32" i="1"/>
  <c r="K32" i="1"/>
  <c r="J32" i="1"/>
  <c r="I32" i="1"/>
  <c r="C33" i="1"/>
  <c r="E33" i="1"/>
  <c r="D33" i="1"/>
  <c r="F33" i="1"/>
  <c r="H33" i="1"/>
  <c r="G33" i="1"/>
  <c r="K33" i="1"/>
  <c r="J33" i="1"/>
  <c r="I33" i="1"/>
  <c r="E31" i="1"/>
  <c r="D31" i="1"/>
  <c r="F31" i="1"/>
  <c r="H31" i="1"/>
  <c r="G31" i="1"/>
  <c r="K31" i="1"/>
  <c r="J31" i="1"/>
  <c r="I31" i="1"/>
  <c r="C31" i="1"/>
  <c r="H21" i="1"/>
  <c r="K21" i="1"/>
  <c r="H22" i="1"/>
  <c r="D22" i="1"/>
  <c r="G22" i="1"/>
  <c r="C22" i="1"/>
  <c r="F22" i="1"/>
  <c r="K22" i="1"/>
  <c r="J22" i="1"/>
  <c r="I22" i="1"/>
  <c r="H23" i="1"/>
  <c r="K23" i="1"/>
  <c r="H24" i="1"/>
  <c r="D24" i="1"/>
  <c r="G24" i="1"/>
  <c r="C24" i="1"/>
  <c r="F24" i="1"/>
  <c r="K24" i="1"/>
  <c r="J24" i="1"/>
  <c r="I24" i="1"/>
  <c r="H25" i="1"/>
  <c r="K25" i="1"/>
  <c r="H26" i="1"/>
  <c r="D26" i="1"/>
  <c r="G26" i="1"/>
  <c r="C26" i="1"/>
  <c r="F26" i="1"/>
  <c r="K26" i="1"/>
  <c r="J26" i="1"/>
  <c r="I26" i="1"/>
  <c r="H27" i="1"/>
  <c r="K27" i="1"/>
  <c r="H28" i="1"/>
  <c r="D28" i="1"/>
  <c r="G28" i="1"/>
  <c r="C28" i="1"/>
  <c r="K28" i="1"/>
  <c r="J28" i="1"/>
  <c r="E22" i="1"/>
  <c r="E23" i="1"/>
  <c r="E24" i="1"/>
  <c r="E25" i="1"/>
  <c r="E26" i="1"/>
  <c r="E27" i="1"/>
  <c r="E28" i="1"/>
  <c r="E21" i="1"/>
  <c r="B21" i="1"/>
  <c r="B22" i="1"/>
  <c r="B23" i="1"/>
  <c r="B24" i="1"/>
  <c r="B25" i="1"/>
  <c r="B26" i="1"/>
  <c r="B27" i="1"/>
  <c r="B28" i="1"/>
  <c r="B20" i="1"/>
  <c r="E35" i="1"/>
  <c r="E40" i="1" s="1"/>
  <c r="H35" i="1"/>
  <c r="H37" i="1" s="1"/>
  <c r="D35" i="1"/>
  <c r="D38" i="1" s="1"/>
  <c r="G35" i="1"/>
  <c r="G38" i="1" s="1"/>
  <c r="C35" i="1"/>
  <c r="C38" i="1" s="1"/>
  <c r="F35" i="1"/>
  <c r="F40" i="1" s="1"/>
  <c r="K35" i="1"/>
  <c r="K44" i="1" s="1"/>
  <c r="J35" i="1"/>
  <c r="J38" i="1" s="1"/>
  <c r="I35" i="1"/>
  <c r="I40" i="1" s="1"/>
  <c r="B37" i="1"/>
  <c r="B38" i="1"/>
  <c r="B39" i="1"/>
  <c r="B40" i="1"/>
  <c r="B41" i="1"/>
  <c r="B42" i="1"/>
  <c r="B43" i="1"/>
  <c r="B44" i="1"/>
  <c r="B36" i="1"/>
  <c r="U19" i="2" l="1"/>
  <c r="AG10" i="2"/>
  <c r="U22" i="2"/>
  <c r="AG13" i="2"/>
  <c r="U17" i="2"/>
  <c r="AG8" i="2"/>
  <c r="U20" i="2"/>
  <c r="AG11" i="2"/>
  <c r="U23" i="2"/>
  <c r="AG14" i="2"/>
  <c r="U18" i="2"/>
  <c r="AG9" i="2"/>
  <c r="U21" i="2"/>
  <c r="AG12" i="2"/>
  <c r="G44" i="1"/>
  <c r="K40" i="1"/>
  <c r="E42" i="1"/>
  <c r="D44" i="1"/>
  <c r="G40" i="1"/>
  <c r="E38" i="1"/>
  <c r="K41" i="1"/>
  <c r="D40" i="1"/>
  <c r="J44" i="1"/>
  <c r="J40" i="1"/>
  <c r="K37" i="1"/>
  <c r="H43" i="1"/>
  <c r="F42" i="1"/>
  <c r="H39" i="1"/>
  <c r="F38" i="1"/>
  <c r="E37" i="1"/>
  <c r="E41" i="1"/>
  <c r="I42" i="1"/>
  <c r="C42" i="1"/>
  <c r="I38" i="1"/>
  <c r="E43" i="1"/>
  <c r="E39" i="1"/>
  <c r="C44" i="1"/>
  <c r="K43" i="1"/>
  <c r="K42" i="1"/>
  <c r="D42" i="1"/>
  <c r="C40" i="1"/>
  <c r="K39" i="1"/>
  <c r="K38" i="1"/>
  <c r="H42" i="1"/>
  <c r="H38" i="1"/>
  <c r="E44" i="1"/>
  <c r="H44" i="1"/>
  <c r="J42" i="1"/>
  <c r="G42" i="1"/>
  <c r="H41" i="1"/>
  <c r="H40" i="1"/>
</calcChain>
</file>

<file path=xl/sharedStrings.xml><?xml version="1.0" encoding="utf-8"?>
<sst xmlns="http://schemas.openxmlformats.org/spreadsheetml/2006/main" count="212" uniqueCount="46">
  <si>
    <t>N</t>
  </si>
  <si>
    <t>int16</t>
  </si>
  <si>
    <t>int32</t>
  </si>
  <si>
    <t>radix2</t>
  </si>
  <si>
    <t>usec</t>
  </si>
  <si>
    <t>cfft</t>
  </si>
  <si>
    <t>radix4</t>
  </si>
  <si>
    <t>rfft</t>
  </si>
  <si>
    <t>float32</t>
  </si>
  <si>
    <t>Teensy 3.1</t>
  </si>
  <si>
    <t>96 MHz</t>
  </si>
  <si>
    <t>icfft</t>
  </si>
  <si>
    <t>fs (Hz)</t>
  </si>
  <si>
    <t>N_FFT</t>
  </si>
  <si>
    <t>Overlap</t>
  </si>
  <si>
    <t>Overlap Fac</t>
  </si>
  <si>
    <t>fs (kHz)</t>
  </si>
  <si>
    <t>Time Required to Execute an FFT</t>
  </si>
  <si>
    <t>IFFT</t>
  </si>
  <si>
    <t>Compute Coefficient on Time: t = C*N*log2(N)</t>
  </si>
  <si>
    <t>C</t>
  </si>
  <si>
    <t>Compute Maximum Supported Sample Rate for FFT+IFFT on Incoming Data</t>
  </si>
  <si>
    <t>Teensy 3.0</t>
  </si>
  <si>
    <t>Float</t>
  </si>
  <si>
    <t>fft</t>
  </si>
  <si>
    <t>Generic C</t>
  </si>
  <si>
    <t>cfft, radix 2</t>
  </si>
  <si>
    <t>ARM-Specific</t>
  </si>
  <si>
    <t>Float/Double</t>
  </si>
  <si>
    <t>All Float</t>
  </si>
  <si>
    <t>usec/N</t>
  </si>
  <si>
    <t>KissFFT</t>
  </si>
  <si>
    <t>Int16</t>
  </si>
  <si>
    <t>Int32</t>
  </si>
  <si>
    <t>IntFFT</t>
  </si>
  <si>
    <t>Arduino Due</t>
  </si>
  <si>
    <t>84 MHz</t>
  </si>
  <si>
    <t>Arduino M0 Pro</t>
  </si>
  <si>
    <t>48 MHz</t>
  </si>
  <si>
    <t>Gen IntFFT</t>
  </si>
  <si>
    <t>Int32?</t>
  </si>
  <si>
    <t>NXP K66</t>
  </si>
  <si>
    <t>vs RealTime @ 44100</t>
  </si>
  <si>
    <t>120 MHz</t>
  </si>
  <si>
    <t>180 MHz</t>
  </si>
  <si>
    <t>cfft, radix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</si>
</sst>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0" borderId="0" xfId="0" applyFont="1" applyFill="1"/>
    <xf numFmtId="0" fontId="0" fillId="0" borderId="0" xfId="0" applyFill="1"/>
    <xf numFmtId="0" fontId="2" fillId="0" borderId="0" xfId="0" applyFont="1"/>
    <xf numFmtId="2" fontId="2" fillId="0" borderId="0" xfId="0" applyNumberFormat="1" applyFont="1"/>
    <xf numFmtId="166" fontId="0" fillId="0" borderId="0" xfId="1" applyNumberFormat="1" applyFont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4"/>
  <sheetViews>
    <sheetView workbookViewId="0">
      <selection activeCell="B37" sqref="B37:B43"/>
    </sheetView>
  </sheetViews>
  <sheetFormatPr defaultRowHeight="15" x14ac:dyDescent="0.25"/>
  <cols>
    <col min="5" max="5" width="9.5703125" bestFit="1" customWidth="1"/>
  </cols>
  <sheetData>
    <row r="2" spans="2:13" x14ac:dyDescent="0.25">
      <c r="B2" s="4" t="s">
        <v>9</v>
      </c>
    </row>
    <row r="3" spans="2:13" x14ac:dyDescent="0.25">
      <c r="B3" s="4" t="s">
        <v>10</v>
      </c>
    </row>
    <row r="4" spans="2:13" x14ac:dyDescent="0.25">
      <c r="B4" s="4"/>
    </row>
    <row r="5" spans="2:13" x14ac:dyDescent="0.25">
      <c r="B5" s="5" t="s">
        <v>17</v>
      </c>
      <c r="C5" s="6"/>
      <c r="D5" s="6"/>
      <c r="E5" s="6"/>
      <c r="F5" s="6"/>
      <c r="G5" s="6"/>
      <c r="H5" s="6"/>
      <c r="I5" s="6"/>
      <c r="J5" s="6"/>
      <c r="K5" s="6"/>
      <c r="M5" s="5" t="s">
        <v>18</v>
      </c>
    </row>
    <row r="6" spans="2:13" x14ac:dyDescent="0.25">
      <c r="C6" t="s">
        <v>7</v>
      </c>
      <c r="D6" t="s">
        <v>5</v>
      </c>
      <c r="E6" t="s">
        <v>5</v>
      </c>
      <c r="F6" t="s">
        <v>7</v>
      </c>
      <c r="G6" t="s">
        <v>5</v>
      </c>
      <c r="H6" t="s">
        <v>5</v>
      </c>
      <c r="I6" t="s">
        <v>7</v>
      </c>
      <c r="J6" t="s">
        <v>5</v>
      </c>
      <c r="K6" t="s">
        <v>5</v>
      </c>
      <c r="M6" t="s">
        <v>11</v>
      </c>
    </row>
    <row r="7" spans="2:13" x14ac:dyDescent="0.25">
      <c r="C7" t="s">
        <v>6</v>
      </c>
      <c r="D7" t="s">
        <v>6</v>
      </c>
      <c r="E7" t="s">
        <v>3</v>
      </c>
      <c r="F7" t="s">
        <v>6</v>
      </c>
      <c r="G7" t="s">
        <v>6</v>
      </c>
      <c r="H7" t="s">
        <v>3</v>
      </c>
      <c r="I7" t="s">
        <v>6</v>
      </c>
      <c r="J7" t="s">
        <v>6</v>
      </c>
      <c r="K7" t="s">
        <v>3</v>
      </c>
      <c r="M7" t="s">
        <v>3</v>
      </c>
    </row>
    <row r="8" spans="2:13" x14ac:dyDescent="0.25">
      <c r="C8" t="s">
        <v>1</v>
      </c>
      <c r="D8" t="s">
        <v>1</v>
      </c>
      <c r="E8" t="s">
        <v>1</v>
      </c>
      <c r="F8" t="s">
        <v>2</v>
      </c>
      <c r="G8" t="s">
        <v>2</v>
      </c>
      <c r="H8" t="s">
        <v>2</v>
      </c>
      <c r="I8" t="s">
        <v>8</v>
      </c>
      <c r="J8" t="s">
        <v>8</v>
      </c>
      <c r="K8" t="s">
        <v>8</v>
      </c>
      <c r="M8" t="s">
        <v>2</v>
      </c>
    </row>
    <row r="9" spans="2:13" x14ac:dyDescent="0.25">
      <c r="B9" t="s">
        <v>13</v>
      </c>
      <c r="C9" t="s">
        <v>4</v>
      </c>
      <c r="D9" t="s">
        <v>4</v>
      </c>
      <c r="E9" t="s">
        <v>4</v>
      </c>
      <c r="F9" t="s">
        <v>4</v>
      </c>
      <c r="G9" t="s">
        <v>4</v>
      </c>
      <c r="H9" t="s">
        <v>4</v>
      </c>
      <c r="I9" t="s">
        <v>4</v>
      </c>
      <c r="J9" t="s">
        <v>4</v>
      </c>
      <c r="K9" t="s">
        <v>4</v>
      </c>
      <c r="M9" t="s">
        <v>4</v>
      </c>
    </row>
    <row r="10" spans="2:13" x14ac:dyDescent="0.25">
      <c r="B10">
        <v>32</v>
      </c>
      <c r="E10">
        <v>31.61</v>
      </c>
      <c r="H10">
        <v>54.12</v>
      </c>
      <c r="K10">
        <v>296.70999999999998</v>
      </c>
      <c r="M10">
        <v>54.42</v>
      </c>
    </row>
    <row r="11" spans="2:13" x14ac:dyDescent="0.25">
      <c r="B11">
        <v>64</v>
      </c>
      <c r="C11">
        <v>45.29</v>
      </c>
      <c r="D11">
        <v>52.37</v>
      </c>
      <c r="E11">
        <v>67.150000000000006</v>
      </c>
      <c r="F11">
        <v>90.07</v>
      </c>
      <c r="G11">
        <v>111.46</v>
      </c>
      <c r="H11">
        <v>121.98</v>
      </c>
      <c r="I11">
        <v>481.82</v>
      </c>
      <c r="J11">
        <v>534.1</v>
      </c>
      <c r="K11">
        <v>712.13</v>
      </c>
      <c r="M11">
        <v>122.66</v>
      </c>
    </row>
    <row r="12" spans="2:13" x14ac:dyDescent="0.25">
      <c r="B12">
        <v>128</v>
      </c>
      <c r="E12">
        <v>144.36000000000001</v>
      </c>
      <c r="H12">
        <v>274.10000000000002</v>
      </c>
      <c r="K12">
        <v>1664.97</v>
      </c>
      <c r="M12">
        <v>275.57</v>
      </c>
    </row>
    <row r="13" spans="2:13" x14ac:dyDescent="0.25">
      <c r="B13">
        <v>256</v>
      </c>
      <c r="C13">
        <v>189.44</v>
      </c>
      <c r="D13">
        <v>238.91</v>
      </c>
      <c r="E13">
        <v>313.25</v>
      </c>
      <c r="F13">
        <v>420.19</v>
      </c>
      <c r="G13">
        <v>576.85</v>
      </c>
      <c r="H13">
        <v>614.41999999999996</v>
      </c>
      <c r="I13">
        <v>2288.08</v>
      </c>
      <c r="J13">
        <v>2964.5</v>
      </c>
      <c r="K13">
        <v>3819.2</v>
      </c>
      <c r="M13">
        <v>617.78</v>
      </c>
    </row>
    <row r="14" spans="2:13" x14ac:dyDescent="0.25">
      <c r="B14">
        <v>512</v>
      </c>
      <c r="E14">
        <v>667.18</v>
      </c>
      <c r="H14">
        <v>1361.9</v>
      </c>
      <c r="K14">
        <v>8619.5400000000009</v>
      </c>
      <c r="M14">
        <v>1369.1</v>
      </c>
    </row>
    <row r="15" spans="2:13" x14ac:dyDescent="0.25">
      <c r="B15">
        <v>1024</v>
      </c>
      <c r="C15">
        <v>830.71</v>
      </c>
      <c r="D15">
        <v>1097.72</v>
      </c>
      <c r="E15">
        <v>1442.6</v>
      </c>
      <c r="F15">
        <v>1939.66</v>
      </c>
      <c r="G15">
        <v>2835.5</v>
      </c>
      <c r="H15">
        <v>3009.96</v>
      </c>
      <c r="I15">
        <v>10750.35</v>
      </c>
      <c r="J15">
        <v>15202.85</v>
      </c>
      <c r="K15">
        <v>19211.900000000001</v>
      </c>
      <c r="M15">
        <v>3035</v>
      </c>
    </row>
    <row r="16" spans="2:13" x14ac:dyDescent="0.25">
      <c r="B16">
        <v>2048</v>
      </c>
      <c r="E16">
        <v>3088.11</v>
      </c>
      <c r="H16">
        <v>6578.57</v>
      </c>
      <c r="K16">
        <v>42355.1</v>
      </c>
      <c r="M16">
        <v>6596</v>
      </c>
    </row>
    <row r="17" spans="2:13" x14ac:dyDescent="0.25">
      <c r="B17">
        <v>4096</v>
      </c>
      <c r="C17">
        <v>3647.81</v>
      </c>
      <c r="D17">
        <v>4985.59</v>
      </c>
      <c r="E17">
        <v>6566.88</v>
      </c>
      <c r="G17">
        <v>13421.41</v>
      </c>
      <c r="H17">
        <v>14268.7</v>
      </c>
      <c r="J17">
        <v>74175.100000000006</v>
      </c>
      <c r="K17">
        <v>92611.18</v>
      </c>
      <c r="M17">
        <v>14272</v>
      </c>
    </row>
    <row r="19" spans="2:13" x14ac:dyDescent="0.25">
      <c r="B19" t="s">
        <v>19</v>
      </c>
    </row>
    <row r="20" spans="2:13" x14ac:dyDescent="0.25">
      <c r="B20" t="str">
        <f>B9</f>
        <v>N_FFT</v>
      </c>
      <c r="C20" t="s">
        <v>20</v>
      </c>
      <c r="D20" t="s">
        <v>20</v>
      </c>
      <c r="E20" t="s">
        <v>20</v>
      </c>
      <c r="F20" t="s">
        <v>20</v>
      </c>
      <c r="G20" t="s">
        <v>20</v>
      </c>
      <c r="H20" t="s">
        <v>20</v>
      </c>
      <c r="I20" t="s">
        <v>20</v>
      </c>
      <c r="J20" t="s">
        <v>20</v>
      </c>
      <c r="K20" t="s">
        <v>20</v>
      </c>
    </row>
    <row r="21" spans="2:13" x14ac:dyDescent="0.25">
      <c r="B21">
        <f t="shared" ref="B21:B28" si="0">B10</f>
        <v>32</v>
      </c>
      <c r="C21" s="1"/>
      <c r="D21" s="1"/>
      <c r="E21" s="1">
        <f>E10/($B10*LOG($B10))</f>
        <v>0.65628841924618453</v>
      </c>
      <c r="F21" s="1"/>
      <c r="G21" s="1"/>
      <c r="H21" s="1">
        <f t="shared" ref="H21:K21" si="1">H10/($B10*LOG($B10))</f>
        <v>1.1236421780956503</v>
      </c>
      <c r="I21" s="1"/>
      <c r="J21" s="1"/>
      <c r="K21" s="1">
        <f t="shared" si="1"/>
        <v>6.1603080314626819</v>
      </c>
    </row>
    <row r="22" spans="2:13" x14ac:dyDescent="0.25">
      <c r="B22">
        <f t="shared" si="0"/>
        <v>64</v>
      </c>
      <c r="C22" s="1">
        <f>C11/($B11*LOG($B11))</f>
        <v>0.39179719639960586</v>
      </c>
      <c r="D22" s="1">
        <f>D11/($B11*LOG($B11))</f>
        <v>0.4530452456490916</v>
      </c>
      <c r="E22" s="1">
        <f t="shared" ref="E22:K28" si="2">E11/($B11*LOG($B11))</f>
        <v>0.58090487388459999</v>
      </c>
      <c r="F22" s="1">
        <f>F11/($B11*LOG($B11))</f>
        <v>0.77918245704818934</v>
      </c>
      <c r="G22" s="1">
        <f>G11/($B11*LOG($B11))</f>
        <v>0.96422423295871196</v>
      </c>
      <c r="H22" s="1">
        <f t="shared" si="2"/>
        <v>1.0552312213915638</v>
      </c>
      <c r="I22" s="1">
        <f>I11/($B11*LOG($B11))</f>
        <v>4.1681546736422632</v>
      </c>
      <c r="J22" s="1">
        <f>J11/($B11*LOG($B11))</f>
        <v>4.6204213423941161</v>
      </c>
      <c r="K22" s="1">
        <f t="shared" si="2"/>
        <v>6.1605329536774409</v>
      </c>
    </row>
    <row r="23" spans="2:13" x14ac:dyDescent="0.25">
      <c r="B23">
        <f t="shared" si="0"/>
        <v>128</v>
      </c>
      <c r="C23" s="1"/>
      <c r="D23" s="1"/>
      <c r="E23" s="1">
        <f t="shared" si="2"/>
        <v>0.53521600421645055</v>
      </c>
      <c r="F23" s="1"/>
      <c r="G23" s="1"/>
      <c r="H23" s="1">
        <f t="shared" si="2"/>
        <v>1.0162282263489131</v>
      </c>
      <c r="I23" s="1"/>
      <c r="J23" s="1"/>
      <c r="K23" s="1">
        <f t="shared" si="2"/>
        <v>6.172891317125683</v>
      </c>
    </row>
    <row r="24" spans="2:13" x14ac:dyDescent="0.25">
      <c r="B24">
        <f t="shared" si="0"/>
        <v>256</v>
      </c>
      <c r="C24" s="1">
        <f>C13/($B13*LOG($B13))</f>
        <v>0.30727834877708099</v>
      </c>
      <c r="D24" s="1">
        <f>D13/($B13*LOG($B13))</f>
        <v>0.38752043024879868</v>
      </c>
      <c r="E24" s="1">
        <f t="shared" si="2"/>
        <v>0.50810252720872373</v>
      </c>
      <c r="F24" s="1">
        <f>F13/($B13*LOG($B13))</f>
        <v>0.68156297177281289</v>
      </c>
      <c r="G24" s="1">
        <f>G13/($B13*LOG($B13))</f>
        <v>0.93567100660926517</v>
      </c>
      <c r="H24" s="1">
        <f t="shared" si="2"/>
        <v>0.99661086917026032</v>
      </c>
      <c r="I24" s="1">
        <f>I13/($B13*LOG($B13))</f>
        <v>3.7113463063231813</v>
      </c>
      <c r="J24" s="1">
        <f>J13/($B13*LOG($B13))</f>
        <v>4.8085233580535087</v>
      </c>
      <c r="K24" s="1">
        <f t="shared" si="2"/>
        <v>6.1948768457001044</v>
      </c>
    </row>
    <row r="25" spans="2:13" x14ac:dyDescent="0.25">
      <c r="B25">
        <f t="shared" si="0"/>
        <v>512</v>
      </c>
      <c r="C25" s="1"/>
      <c r="D25" s="1"/>
      <c r="E25" s="1">
        <f t="shared" si="2"/>
        <v>0.48097308731487637</v>
      </c>
      <c r="F25" s="1"/>
      <c r="G25" s="1"/>
      <c r="H25" s="1">
        <f t="shared" si="2"/>
        <v>0.98179988550935304</v>
      </c>
      <c r="I25" s="1"/>
      <c r="J25" s="1"/>
      <c r="K25" s="1">
        <f t="shared" si="2"/>
        <v>6.2138654711383285</v>
      </c>
    </row>
    <row r="26" spans="2:13" x14ac:dyDescent="0.25">
      <c r="B26">
        <f t="shared" si="0"/>
        <v>1024</v>
      </c>
      <c r="C26" s="1">
        <f>C15/($B15*LOG($B15))</f>
        <v>0.2694881726273321</v>
      </c>
      <c r="D26" s="1">
        <f>D15/($B15*LOG($B15))</f>
        <v>0.3561080965156011</v>
      </c>
      <c r="E26" s="1">
        <f t="shared" si="2"/>
        <v>0.46798959664887779</v>
      </c>
      <c r="F26" s="1">
        <f>F15/($B15*LOG($B15))</f>
        <v>0.62923936020793181</v>
      </c>
      <c r="G26" s="1">
        <f>G15/($B15*LOG($B15))</f>
        <v>0.91985616338409326</v>
      </c>
      <c r="H26" s="1">
        <f t="shared" si="2"/>
        <v>0.97645221567257467</v>
      </c>
      <c r="I26" s="1">
        <f>I15/($B15*LOG($B15))</f>
        <v>3.4874892280148786</v>
      </c>
      <c r="J26" s="1">
        <f>J15/($B15*LOG($B15))</f>
        <v>4.9319115759139001</v>
      </c>
      <c r="K26" s="1">
        <f t="shared" si="2"/>
        <v>6.2324756216959489</v>
      </c>
    </row>
    <row r="27" spans="2:13" x14ac:dyDescent="0.25">
      <c r="B27">
        <f t="shared" si="0"/>
        <v>2048</v>
      </c>
      <c r="C27" s="1"/>
      <c r="D27" s="1"/>
      <c r="E27" s="1">
        <f t="shared" si="2"/>
        <v>0.45536573904042138</v>
      </c>
      <c r="F27" s="1"/>
      <c r="G27" s="1"/>
      <c r="H27" s="1">
        <f t="shared" si="2"/>
        <v>0.97006110205891127</v>
      </c>
      <c r="I27" s="1"/>
      <c r="J27" s="1"/>
      <c r="K27" s="1">
        <f t="shared" si="2"/>
        <v>6.2455875644426362</v>
      </c>
    </row>
    <row r="28" spans="2:13" x14ac:dyDescent="0.25">
      <c r="B28">
        <f t="shared" si="0"/>
        <v>4096</v>
      </c>
      <c r="C28" s="1">
        <f>C17/($B17*LOG($B17))</f>
        <v>0.246536509680401</v>
      </c>
      <c r="D28" s="1">
        <f>D17/($B17*LOG($B17))</f>
        <v>0.33695010356830823</v>
      </c>
      <c r="E28" s="1">
        <f t="shared" si="2"/>
        <v>0.44382127213041023</v>
      </c>
      <c r="F28" s="1"/>
      <c r="G28" s="1">
        <f>G17/($B17*LOG($B17))</f>
        <v>0.9070833120117634</v>
      </c>
      <c r="H28" s="1">
        <f t="shared" si="2"/>
        <v>0.9643472372949079</v>
      </c>
      <c r="I28" s="1"/>
      <c r="J28" s="1">
        <f>J17/($B17*LOG($B17))</f>
        <v>5.0131093064591399</v>
      </c>
      <c r="K28" s="1">
        <f t="shared" si="2"/>
        <v>6.2591080880263386</v>
      </c>
    </row>
    <row r="30" spans="2:13" x14ac:dyDescent="0.25">
      <c r="B30" s="5" t="s">
        <v>21</v>
      </c>
      <c r="C30" s="6"/>
      <c r="D30" s="6"/>
      <c r="E30" s="6"/>
      <c r="F30" s="6"/>
      <c r="G30" s="6"/>
      <c r="H30" s="6"/>
      <c r="I30" s="6"/>
      <c r="J30" s="6"/>
      <c r="K30" s="6"/>
    </row>
    <row r="31" spans="2:13" x14ac:dyDescent="0.25">
      <c r="B31" s="7"/>
      <c r="C31" s="8" t="str">
        <f>C6</f>
        <v>rfft</v>
      </c>
      <c r="D31" s="8" t="str">
        <f>D6</f>
        <v>cfft</v>
      </c>
      <c r="E31" s="8" t="str">
        <f t="shared" ref="E31:K31" si="3">E6</f>
        <v>cfft</v>
      </c>
      <c r="F31" s="8" t="str">
        <f t="shared" si="3"/>
        <v>rfft</v>
      </c>
      <c r="G31" s="8" t="str">
        <f>G6</f>
        <v>cfft</v>
      </c>
      <c r="H31" s="8" t="str">
        <f t="shared" si="3"/>
        <v>cfft</v>
      </c>
      <c r="I31" s="8" t="str">
        <f t="shared" ref="I31:J33" si="4">I6</f>
        <v>rfft</v>
      </c>
      <c r="J31" s="8" t="str">
        <f t="shared" si="4"/>
        <v>cfft</v>
      </c>
      <c r="K31" s="8" t="str">
        <f t="shared" si="3"/>
        <v>cfft</v>
      </c>
    </row>
    <row r="32" spans="2:13" x14ac:dyDescent="0.25">
      <c r="B32" s="7"/>
      <c r="C32" s="8" t="str">
        <f t="shared" ref="C32:K32" si="5">C7</f>
        <v>radix4</v>
      </c>
      <c r="D32" s="8" t="str">
        <f>D7</f>
        <v>radix4</v>
      </c>
      <c r="E32" s="8" t="str">
        <f t="shared" si="5"/>
        <v>radix2</v>
      </c>
      <c r="F32" s="8" t="str">
        <f t="shared" si="5"/>
        <v>radix4</v>
      </c>
      <c r="G32" s="8" t="str">
        <f>G7</f>
        <v>radix4</v>
      </c>
      <c r="H32" s="8" t="str">
        <f t="shared" si="5"/>
        <v>radix2</v>
      </c>
      <c r="I32" s="8" t="str">
        <f t="shared" si="4"/>
        <v>radix4</v>
      </c>
      <c r="J32" s="8" t="str">
        <f t="shared" si="4"/>
        <v>radix4</v>
      </c>
      <c r="K32" s="8" t="str">
        <f t="shared" si="5"/>
        <v>radix2</v>
      </c>
    </row>
    <row r="33" spans="2:11" x14ac:dyDescent="0.25">
      <c r="B33" s="7"/>
      <c r="C33" s="8" t="str">
        <f t="shared" ref="C33:K33" si="6">C8</f>
        <v>int16</v>
      </c>
      <c r="D33" s="8" t="str">
        <f>D8</f>
        <v>int16</v>
      </c>
      <c r="E33" s="8" t="str">
        <f t="shared" si="6"/>
        <v>int16</v>
      </c>
      <c r="F33" s="8" t="str">
        <f t="shared" si="6"/>
        <v>int32</v>
      </c>
      <c r="G33" s="8" t="str">
        <f>G8</f>
        <v>int32</v>
      </c>
      <c r="H33" s="8" t="str">
        <f t="shared" si="6"/>
        <v>int32</v>
      </c>
      <c r="I33" s="8" t="str">
        <f t="shared" si="4"/>
        <v>float32</v>
      </c>
      <c r="J33" s="8" t="str">
        <f t="shared" si="4"/>
        <v>float32</v>
      </c>
      <c r="K33" s="8" t="str">
        <f t="shared" si="6"/>
        <v>float32</v>
      </c>
    </row>
    <row r="34" spans="2:11" x14ac:dyDescent="0.25">
      <c r="B34" t="s">
        <v>14</v>
      </c>
      <c r="C34">
        <v>0.75</v>
      </c>
      <c r="D34">
        <v>0.75</v>
      </c>
      <c r="E34">
        <v>0.75</v>
      </c>
      <c r="F34">
        <v>0.75</v>
      </c>
      <c r="G34">
        <v>0.75</v>
      </c>
      <c r="H34">
        <v>0.75</v>
      </c>
      <c r="I34">
        <v>0.75</v>
      </c>
      <c r="J34">
        <v>0.75</v>
      </c>
      <c r="K34">
        <v>0.75</v>
      </c>
    </row>
    <row r="35" spans="2:11" x14ac:dyDescent="0.25">
      <c r="B35" t="s">
        <v>15</v>
      </c>
      <c r="C35">
        <f>1/(1-C34)</f>
        <v>4</v>
      </c>
      <c r="D35">
        <f>1/(1-D34)</f>
        <v>4</v>
      </c>
      <c r="E35">
        <f>1/(1-E34)</f>
        <v>4</v>
      </c>
      <c r="F35">
        <f>1/(1-F34)</f>
        <v>4</v>
      </c>
      <c r="G35">
        <f>1/(1-G34)</f>
        <v>4</v>
      </c>
      <c r="H35">
        <f t="shared" ref="H35:K35" si="7">1/(1-H34)</f>
        <v>4</v>
      </c>
      <c r="I35">
        <f>1/(1-I34)</f>
        <v>4</v>
      </c>
      <c r="J35">
        <f>1/(1-J34)</f>
        <v>4</v>
      </c>
      <c r="K35">
        <f t="shared" si="7"/>
        <v>4</v>
      </c>
    </row>
    <row r="36" spans="2:11" x14ac:dyDescent="0.25">
      <c r="B36" t="str">
        <f>B9</f>
        <v>N_FFT</v>
      </c>
      <c r="C36" t="s">
        <v>12</v>
      </c>
      <c r="D36" t="s">
        <v>12</v>
      </c>
      <c r="E36" t="s">
        <v>16</v>
      </c>
      <c r="F36" t="s">
        <v>12</v>
      </c>
      <c r="G36" t="s">
        <v>12</v>
      </c>
      <c r="H36" t="s">
        <v>12</v>
      </c>
      <c r="I36" t="s">
        <v>12</v>
      </c>
      <c r="J36" t="s">
        <v>12</v>
      </c>
      <c r="K36" t="s">
        <v>12</v>
      </c>
    </row>
    <row r="37" spans="2:11" x14ac:dyDescent="0.25">
      <c r="B37">
        <f t="shared" ref="B37:B44" si="8">B10</f>
        <v>32</v>
      </c>
      <c r="C37" s="3"/>
      <c r="D37" s="3"/>
      <c r="E37" s="3">
        <f t="shared" ref="E37:E44" si="9">$B10/E$35/(E10/1000000)/1000/2</f>
        <v>126.54223347042075</v>
      </c>
      <c r="F37" s="3"/>
      <c r="G37" s="3"/>
      <c r="H37" s="3">
        <f t="shared" ref="H37:H44" si="10">$B10/H$35/(H10/1000000)/1000/2</f>
        <v>73.909830007390994</v>
      </c>
      <c r="I37" s="3"/>
      <c r="J37" s="3"/>
      <c r="K37" s="3">
        <f t="shared" ref="K37:K44" si="11">$B10/K$35/(K10/1000000)/1000/2</f>
        <v>13.481176906743958</v>
      </c>
    </row>
    <row r="38" spans="2:11" x14ac:dyDescent="0.25">
      <c r="B38">
        <f t="shared" si="8"/>
        <v>64</v>
      </c>
      <c r="C38" s="3">
        <f>$B11/C$35/(C11/1000000)/1000/2</f>
        <v>176.63943475380879</v>
      </c>
      <c r="D38" s="3">
        <f>$B11/D$35/(D11/1000000)/1000/2</f>
        <v>152.75921329005155</v>
      </c>
      <c r="E38" s="3">
        <f t="shared" si="9"/>
        <v>119.1362620997766</v>
      </c>
      <c r="F38" s="3">
        <f>$B11/F$35/(F11/1000000)/1000/2</f>
        <v>88.819806816920178</v>
      </c>
      <c r="G38" s="3">
        <f>$B11/G$35/(G11/1000000)/1000/2</f>
        <v>71.774627669118971</v>
      </c>
      <c r="H38" s="3">
        <f t="shared" si="10"/>
        <v>65.584522052795535</v>
      </c>
      <c r="I38" s="3">
        <f>$B11/I$35/(I11/1000000)/1000/2</f>
        <v>16.603710929392722</v>
      </c>
      <c r="J38" s="3">
        <f>$B11/J$35/(J11/1000000)/1000/2</f>
        <v>14.978468451600824</v>
      </c>
      <c r="K38" s="3">
        <f t="shared" si="11"/>
        <v>11.233903922036708</v>
      </c>
    </row>
    <row r="39" spans="2:11" x14ac:dyDescent="0.25">
      <c r="B39">
        <f t="shared" si="8"/>
        <v>128</v>
      </c>
      <c r="C39" s="3"/>
      <c r="D39" s="3"/>
      <c r="E39" s="3">
        <f t="shared" si="9"/>
        <v>110.83402604599611</v>
      </c>
      <c r="F39" s="3"/>
      <c r="G39" s="3"/>
      <c r="H39" s="3">
        <f t="shared" si="10"/>
        <v>58.372856621670913</v>
      </c>
      <c r="I39" s="3"/>
      <c r="J39" s="3"/>
      <c r="K39" s="3">
        <f t="shared" si="11"/>
        <v>9.6097827588485067</v>
      </c>
    </row>
    <row r="40" spans="2:11" x14ac:dyDescent="0.25">
      <c r="B40">
        <f t="shared" si="8"/>
        <v>256</v>
      </c>
      <c r="C40" s="3">
        <f>$B13/C$35/(C13/1000000)/1000/2</f>
        <v>168.91891891891891</v>
      </c>
      <c r="D40" s="3">
        <f>$B13/D$35/(D13/1000000)/1000/2</f>
        <v>133.94165166799212</v>
      </c>
      <c r="E40" s="3">
        <f t="shared" si="9"/>
        <v>102.15482841181166</v>
      </c>
      <c r="F40" s="3">
        <f>$B13/F$35/(F13/1000000)/1000/2</f>
        <v>76.156024655512979</v>
      </c>
      <c r="G40" s="3">
        <f>$B13/G$35/(G13/1000000)/1000/2</f>
        <v>55.473693334489028</v>
      </c>
      <c r="H40" s="3">
        <f t="shared" si="10"/>
        <v>52.081637967514084</v>
      </c>
      <c r="I40" s="3">
        <f>$B13/I$35/(I13/1000000)/1000/2</f>
        <v>13.985524981643998</v>
      </c>
      <c r="J40" s="3">
        <f>$B13/J$35/(J13/1000000)/1000/2</f>
        <v>10.794400404790014</v>
      </c>
      <c r="K40" s="3">
        <f t="shared" si="11"/>
        <v>8.3787180561374122</v>
      </c>
    </row>
    <row r="41" spans="2:11" x14ac:dyDescent="0.25">
      <c r="B41">
        <f t="shared" si="8"/>
        <v>512</v>
      </c>
      <c r="C41" s="3"/>
      <c r="D41" s="3"/>
      <c r="E41" s="3">
        <f t="shared" si="9"/>
        <v>95.926136874606556</v>
      </c>
      <c r="F41" s="3"/>
      <c r="G41" s="3"/>
      <c r="H41" s="3">
        <f t="shared" si="10"/>
        <v>46.993171304794771</v>
      </c>
      <c r="I41" s="3"/>
      <c r="J41" s="3"/>
      <c r="K41" s="3">
        <f t="shared" si="11"/>
        <v>7.4249901966926313</v>
      </c>
    </row>
    <row r="42" spans="2:11" x14ac:dyDescent="0.25">
      <c r="B42">
        <f t="shared" si="8"/>
        <v>1024</v>
      </c>
      <c r="C42" s="3">
        <f>$B15/C$35/(C15/1000000)/1000/2</f>
        <v>154.08505976815013</v>
      </c>
      <c r="D42" s="3">
        <f>$B15/D$35/(D15/1000000)/1000/2</f>
        <v>116.60532740589586</v>
      </c>
      <c r="E42" s="3">
        <f t="shared" si="9"/>
        <v>88.728684319977816</v>
      </c>
      <c r="F42" s="3">
        <f>$B15/F$35/(F15/1000000)/1000/2</f>
        <v>65.990946866976685</v>
      </c>
      <c r="G42" s="3">
        <f>$B15/G$35/(G15/1000000)/1000/2</f>
        <v>45.141950273320404</v>
      </c>
      <c r="H42" s="3">
        <f t="shared" si="10"/>
        <v>42.525482066206862</v>
      </c>
      <c r="I42" s="3">
        <f>$B15/I$35/(I15/1000000)/1000/2</f>
        <v>11.906589087797142</v>
      </c>
      <c r="J42" s="3">
        <f>$B15/J$35/(J15/1000000)/1000/2</f>
        <v>8.419473980207659</v>
      </c>
      <c r="K42" s="3">
        <f t="shared" si="11"/>
        <v>6.6625372815806871</v>
      </c>
    </row>
    <row r="43" spans="2:11" x14ac:dyDescent="0.25">
      <c r="B43">
        <f t="shared" si="8"/>
        <v>2048</v>
      </c>
      <c r="C43" s="3"/>
      <c r="D43" s="3"/>
      <c r="E43" s="3">
        <f t="shared" si="9"/>
        <v>82.89860140992387</v>
      </c>
      <c r="F43" s="3"/>
      <c r="G43" s="3"/>
      <c r="H43" s="3">
        <f t="shared" si="10"/>
        <v>38.914232120354427</v>
      </c>
      <c r="I43" s="3"/>
      <c r="J43" s="3"/>
      <c r="K43" s="3">
        <f t="shared" si="11"/>
        <v>6.0441363613826908</v>
      </c>
    </row>
    <row r="44" spans="2:11" x14ac:dyDescent="0.25">
      <c r="B44">
        <f t="shared" si="8"/>
        <v>4096</v>
      </c>
      <c r="C44" s="3">
        <f>$B17/C$35/(C17/1000000)/1000/2</f>
        <v>140.35818751524886</v>
      </c>
      <c r="D44" s="3">
        <f>$B17/D$35/(D17/1000000)/1000/2</f>
        <v>102.69596978492015</v>
      </c>
      <c r="E44" s="3">
        <f t="shared" si="9"/>
        <v>77.967010208805391</v>
      </c>
      <c r="F44" s="3"/>
      <c r="G44" s="3">
        <f>$B17/G$35/(G17/1000000)/1000/2</f>
        <v>38.14800382374132</v>
      </c>
      <c r="H44" s="3">
        <f t="shared" si="10"/>
        <v>35.882736338979726</v>
      </c>
      <c r="I44" s="3"/>
      <c r="J44" s="3">
        <f>$B17/J$35/(J17/1000000)/1000/2</f>
        <v>6.9025859082090886</v>
      </c>
      <c r="K44" s="3">
        <f t="shared" si="11"/>
        <v>5.5284901887655469</v>
      </c>
    </row>
  </sheetData>
  <conditionalFormatting sqref="C21:K2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:K1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7:K44">
    <cfRule type="colorScale" priority="1">
      <colorScale>
        <cfvo type="num" val="16"/>
        <cfvo type="num" val="44"/>
        <cfvo type="num" val="88"/>
        <color rgb="FFFF9999"/>
        <color rgb="FFFFEB84"/>
        <color rgb="FF92D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O32"/>
  <sheetViews>
    <sheetView tabSelected="1" topLeftCell="K1" workbookViewId="0">
      <selection activeCell="X26" sqref="X26"/>
    </sheetView>
  </sheetViews>
  <sheetFormatPr defaultRowHeight="15" x14ac:dyDescent="0.25"/>
  <cols>
    <col min="3" max="4" width="11.5703125" customWidth="1"/>
    <col min="5" max="5" width="2.42578125" customWidth="1"/>
    <col min="6" max="9" width="10.85546875" customWidth="1"/>
    <col min="10" max="10" width="2.7109375" customWidth="1"/>
    <col min="11" max="14" width="11.140625" customWidth="1"/>
    <col min="15" max="16" width="10.85546875" customWidth="1"/>
    <col min="17" max="17" width="2" customWidth="1"/>
    <col min="18" max="19" width="10.85546875" customWidth="1"/>
    <col min="20" max="20" width="2.5703125" customWidth="1"/>
    <col min="21" max="21" width="12.7109375" bestFit="1" customWidth="1"/>
    <col min="22" max="26" width="11.42578125" customWidth="1"/>
    <col min="27" max="27" width="3.5703125" customWidth="1"/>
    <col min="28" max="28" width="11.28515625" style="9" customWidth="1"/>
    <col min="29" max="29" width="10.42578125" style="9" customWidth="1"/>
    <col min="35" max="35" width="2.140625" customWidth="1"/>
  </cols>
  <sheetData>
    <row r="2" spans="2:41" x14ac:dyDescent="0.25">
      <c r="C2" t="s">
        <v>22</v>
      </c>
      <c r="D2" t="s">
        <v>22</v>
      </c>
      <c r="F2" t="s">
        <v>22</v>
      </c>
      <c r="G2" t="s">
        <v>22</v>
      </c>
      <c r="H2" t="s">
        <v>35</v>
      </c>
      <c r="I2" t="s">
        <v>37</v>
      </c>
      <c r="K2" s="13" t="s">
        <v>22</v>
      </c>
      <c r="L2" s="12" t="s">
        <v>41</v>
      </c>
      <c r="M2" s="12" t="s">
        <v>41</v>
      </c>
      <c r="N2" t="s">
        <v>22</v>
      </c>
      <c r="O2" t="s">
        <v>35</v>
      </c>
      <c r="P2" t="s">
        <v>37</v>
      </c>
      <c r="R2" s="13" t="s">
        <v>22</v>
      </c>
      <c r="S2" s="12" t="s">
        <v>41</v>
      </c>
      <c r="U2" s="13" t="s">
        <v>22</v>
      </c>
      <c r="V2" s="13" t="s">
        <v>22</v>
      </c>
      <c r="W2" s="12" t="s">
        <v>41</v>
      </c>
      <c r="X2" s="12" t="s">
        <v>41</v>
      </c>
      <c r="Y2" s="12" t="s">
        <v>41</v>
      </c>
      <c r="Z2" s="12" t="s">
        <v>41</v>
      </c>
      <c r="AB2" s="9" t="s">
        <v>22</v>
      </c>
      <c r="AC2" s="9" t="s">
        <v>22</v>
      </c>
      <c r="AE2" t="str">
        <f>K2</f>
        <v>Teensy 3.0</v>
      </c>
      <c r="AF2" t="str">
        <f>R2</f>
        <v>Teensy 3.0</v>
      </c>
      <c r="AG2" t="str">
        <f>U2</f>
        <v>Teensy 3.0</v>
      </c>
      <c r="AH2" t="str">
        <f>V2</f>
        <v>Teensy 3.0</v>
      </c>
      <c r="AJ2" t="str">
        <f>M2</f>
        <v>NXP K66</v>
      </c>
      <c r="AK2" t="str">
        <f>S2</f>
        <v>NXP K66</v>
      </c>
      <c r="AL2" t="str">
        <f>W2</f>
        <v>NXP K66</v>
      </c>
      <c r="AM2" t="str">
        <f>X2</f>
        <v>NXP K66</v>
      </c>
      <c r="AN2" t="str">
        <f>Y2</f>
        <v>NXP K66</v>
      </c>
      <c r="AO2" t="str">
        <f t="shared" ref="AO2:AO6" si="0">Z2</f>
        <v>NXP K66</v>
      </c>
    </row>
    <row r="3" spans="2:41" x14ac:dyDescent="0.25">
      <c r="C3" t="s">
        <v>10</v>
      </c>
      <c r="D3" t="s">
        <v>10</v>
      </c>
      <c r="F3" t="s">
        <v>10</v>
      </c>
      <c r="G3" t="s">
        <v>10</v>
      </c>
      <c r="H3" t="s">
        <v>36</v>
      </c>
      <c r="I3" t="s">
        <v>38</v>
      </c>
      <c r="K3" s="13" t="s">
        <v>10</v>
      </c>
      <c r="L3" s="14" t="s">
        <v>44</v>
      </c>
      <c r="M3" s="12" t="s">
        <v>43</v>
      </c>
      <c r="N3" t="s">
        <v>10</v>
      </c>
      <c r="O3" t="s">
        <v>36</v>
      </c>
      <c r="P3" t="s">
        <v>38</v>
      </c>
      <c r="R3" s="13" t="s">
        <v>10</v>
      </c>
      <c r="S3" s="12" t="s">
        <v>43</v>
      </c>
      <c r="U3" s="13" t="s">
        <v>10</v>
      </c>
      <c r="V3" s="13" t="s">
        <v>10</v>
      </c>
      <c r="W3" s="14" t="s">
        <v>44</v>
      </c>
      <c r="X3" s="14" t="s">
        <v>44</v>
      </c>
      <c r="Y3" s="12" t="s">
        <v>43</v>
      </c>
      <c r="Z3" s="12" t="s">
        <v>43</v>
      </c>
      <c r="AB3" s="9" t="s">
        <v>10</v>
      </c>
      <c r="AC3" s="9" t="s">
        <v>10</v>
      </c>
      <c r="AE3" t="str">
        <f>K3</f>
        <v>96 MHz</v>
      </c>
      <c r="AF3" t="str">
        <f>R3</f>
        <v>96 MHz</v>
      </c>
      <c r="AG3" t="str">
        <f>U3</f>
        <v>96 MHz</v>
      </c>
      <c r="AH3" t="str">
        <f>V3</f>
        <v>96 MHz</v>
      </c>
      <c r="AJ3" t="str">
        <f>M3</f>
        <v>120 MHz</v>
      </c>
      <c r="AK3" t="str">
        <f>S3</f>
        <v>120 MHz</v>
      </c>
      <c r="AL3" t="str">
        <f>W3</f>
        <v>180 MHz</v>
      </c>
      <c r="AM3" t="str">
        <f>X3</f>
        <v>180 MHz</v>
      </c>
      <c r="AN3" t="str">
        <f>Y3</f>
        <v>120 MHz</v>
      </c>
      <c r="AO3" t="str">
        <f t="shared" si="0"/>
        <v>120 MHz</v>
      </c>
    </row>
    <row r="4" spans="2:41" x14ac:dyDescent="0.25">
      <c r="C4" t="s">
        <v>32</v>
      </c>
      <c r="D4" t="s">
        <v>32</v>
      </c>
      <c r="F4" t="s">
        <v>33</v>
      </c>
      <c r="G4" t="s">
        <v>40</v>
      </c>
      <c r="H4" t="s">
        <v>40</v>
      </c>
      <c r="I4" t="s">
        <v>40</v>
      </c>
      <c r="K4" s="13" t="s">
        <v>33</v>
      </c>
      <c r="L4" s="12" t="s">
        <v>33</v>
      </c>
      <c r="M4" s="12" t="s">
        <v>33</v>
      </c>
      <c r="N4" t="s">
        <v>40</v>
      </c>
      <c r="O4" t="s">
        <v>40</v>
      </c>
      <c r="P4" t="s">
        <v>40</v>
      </c>
      <c r="R4" s="13" t="s">
        <v>33</v>
      </c>
      <c r="S4" s="12" t="s">
        <v>33</v>
      </c>
      <c r="U4" s="13" t="s">
        <v>23</v>
      </c>
      <c r="V4" s="13" t="s">
        <v>29</v>
      </c>
      <c r="W4" s="12" t="s">
        <v>29</v>
      </c>
      <c r="X4" s="12" t="s">
        <v>29</v>
      </c>
      <c r="Y4" s="12" t="s">
        <v>29</v>
      </c>
      <c r="Z4" s="12" t="s">
        <v>29</v>
      </c>
      <c r="AB4" s="9" t="s">
        <v>29</v>
      </c>
      <c r="AC4" s="9" t="s">
        <v>28</v>
      </c>
      <c r="AE4" t="str">
        <f>K4</f>
        <v>Int32</v>
      </c>
      <c r="AF4" t="str">
        <f>R4</f>
        <v>Int32</v>
      </c>
      <c r="AG4" t="str">
        <f>U4</f>
        <v>Float</v>
      </c>
      <c r="AH4" t="str">
        <f>V4</f>
        <v>All Float</v>
      </c>
      <c r="AJ4" t="str">
        <f>M4</f>
        <v>Int32</v>
      </c>
      <c r="AK4" t="str">
        <f>S4</f>
        <v>Int32</v>
      </c>
      <c r="AL4" t="str">
        <f>W4</f>
        <v>All Float</v>
      </c>
      <c r="AM4" t="str">
        <f>X4</f>
        <v>All Float</v>
      </c>
      <c r="AN4" t="str">
        <f>Y4</f>
        <v>All Float</v>
      </c>
      <c r="AO4" t="str">
        <f t="shared" si="0"/>
        <v>All Float</v>
      </c>
    </row>
    <row r="5" spans="2:41" x14ac:dyDescent="0.25">
      <c r="C5" t="s">
        <v>26</v>
      </c>
      <c r="D5" t="s">
        <v>31</v>
      </c>
      <c r="F5" t="s">
        <v>26</v>
      </c>
      <c r="G5" t="s">
        <v>34</v>
      </c>
      <c r="H5" t="s">
        <v>34</v>
      </c>
      <c r="I5" t="s">
        <v>34</v>
      </c>
      <c r="K5" s="13" t="s">
        <v>26</v>
      </c>
      <c r="L5" s="12" t="s">
        <v>26</v>
      </c>
      <c r="M5" s="12" t="s">
        <v>26</v>
      </c>
      <c r="N5" t="s">
        <v>39</v>
      </c>
      <c r="O5" t="s">
        <v>39</v>
      </c>
      <c r="P5" t="s">
        <v>39</v>
      </c>
      <c r="R5" s="13" t="s">
        <v>31</v>
      </c>
      <c r="S5" s="12" t="s">
        <v>31</v>
      </c>
      <c r="U5" s="13" t="s">
        <v>26</v>
      </c>
      <c r="V5" s="13" t="s">
        <v>31</v>
      </c>
      <c r="W5" s="14" t="s">
        <v>45</v>
      </c>
      <c r="X5" s="12" t="s">
        <v>26</v>
      </c>
      <c r="Y5" s="12" t="s">
        <v>26</v>
      </c>
      <c r="Z5" s="12" t="s">
        <v>31</v>
      </c>
      <c r="AB5" s="9" t="s">
        <v>24</v>
      </c>
      <c r="AC5" s="9" t="s">
        <v>24</v>
      </c>
      <c r="AE5" t="str">
        <f>K5</f>
        <v>cfft, radix 2</v>
      </c>
      <c r="AF5" t="str">
        <f>R5</f>
        <v>KissFFT</v>
      </c>
      <c r="AG5" t="str">
        <f>U5</f>
        <v>cfft, radix 2</v>
      </c>
      <c r="AH5" t="str">
        <f>V5</f>
        <v>KissFFT</v>
      </c>
      <c r="AJ5" t="str">
        <f>M5</f>
        <v>cfft, radix 2</v>
      </c>
      <c r="AK5" t="str">
        <f>S5</f>
        <v>KissFFT</v>
      </c>
      <c r="AL5" t="str">
        <f>W5</f>
        <v>cfft, radix 4</v>
      </c>
      <c r="AM5" t="str">
        <f>X5</f>
        <v>cfft, radix 2</v>
      </c>
      <c r="AN5" t="str">
        <f>Y5</f>
        <v>cfft, radix 2</v>
      </c>
      <c r="AO5" t="str">
        <f t="shared" si="0"/>
        <v>KissFFT</v>
      </c>
    </row>
    <row r="6" spans="2:41" x14ac:dyDescent="0.25">
      <c r="C6" t="s">
        <v>27</v>
      </c>
      <c r="D6" t="s">
        <v>25</v>
      </c>
      <c r="F6" t="s">
        <v>27</v>
      </c>
      <c r="G6" t="s">
        <v>25</v>
      </c>
      <c r="H6" t="s">
        <v>25</v>
      </c>
      <c r="I6" t="s">
        <v>25</v>
      </c>
      <c r="K6" s="13" t="s">
        <v>27</v>
      </c>
      <c r="L6" s="12" t="s">
        <v>27</v>
      </c>
      <c r="M6" s="12" t="s">
        <v>27</v>
      </c>
      <c r="N6" t="s">
        <v>25</v>
      </c>
      <c r="O6" t="s">
        <v>25</v>
      </c>
      <c r="P6" t="s">
        <v>25</v>
      </c>
      <c r="R6" s="13" t="s">
        <v>25</v>
      </c>
      <c r="S6" s="12" t="s">
        <v>25</v>
      </c>
      <c r="U6" s="13" t="s">
        <v>27</v>
      </c>
      <c r="V6" s="13" t="s">
        <v>25</v>
      </c>
      <c r="W6" s="12" t="s">
        <v>27</v>
      </c>
      <c r="X6" s="12" t="s">
        <v>27</v>
      </c>
      <c r="Y6" s="12" t="s">
        <v>27</v>
      </c>
      <c r="Z6" s="12" t="s">
        <v>25</v>
      </c>
      <c r="AB6" s="9" t="s">
        <v>25</v>
      </c>
      <c r="AC6" s="9" t="s">
        <v>25</v>
      </c>
      <c r="AE6" t="str">
        <f>K6</f>
        <v>ARM-Specific</v>
      </c>
      <c r="AF6" t="str">
        <f>R6</f>
        <v>Generic C</v>
      </c>
      <c r="AG6" t="str">
        <f>U6</f>
        <v>ARM-Specific</v>
      </c>
      <c r="AH6" t="str">
        <f>V6</f>
        <v>Generic C</v>
      </c>
      <c r="AJ6" t="str">
        <f>M6</f>
        <v>ARM-Specific</v>
      </c>
      <c r="AK6" t="str">
        <f>S6</f>
        <v>Generic C</v>
      </c>
      <c r="AL6" t="str">
        <f>W6</f>
        <v>ARM-Specific</v>
      </c>
      <c r="AM6" t="str">
        <f>X6</f>
        <v>ARM-Specific</v>
      </c>
      <c r="AN6" t="str">
        <f>Y6</f>
        <v>ARM-Specific</v>
      </c>
      <c r="AO6" t="str">
        <f t="shared" si="0"/>
        <v>Generic C</v>
      </c>
    </row>
    <row r="7" spans="2:41" x14ac:dyDescent="0.25">
      <c r="B7" t="s">
        <v>0</v>
      </c>
      <c r="C7" t="s">
        <v>4</v>
      </c>
      <c r="D7" t="s">
        <v>4</v>
      </c>
      <c r="F7" t="s">
        <v>4</v>
      </c>
      <c r="G7" t="s">
        <v>4</v>
      </c>
      <c r="H7" t="s">
        <v>4</v>
      </c>
      <c r="I7" t="s">
        <v>4</v>
      </c>
      <c r="K7" s="13" t="s">
        <v>4</v>
      </c>
      <c r="L7" s="12" t="s">
        <v>4</v>
      </c>
      <c r="M7" s="12" t="s">
        <v>4</v>
      </c>
      <c r="N7" t="s">
        <v>4</v>
      </c>
      <c r="O7" t="s">
        <v>4</v>
      </c>
      <c r="P7" t="s">
        <v>4</v>
      </c>
      <c r="R7" s="13" t="s">
        <v>4</v>
      </c>
      <c r="S7" s="12" t="s">
        <v>4</v>
      </c>
      <c r="U7" s="13" t="s">
        <v>4</v>
      </c>
      <c r="V7" s="13" t="s">
        <v>4</v>
      </c>
      <c r="W7" s="12" t="s">
        <v>4</v>
      </c>
      <c r="X7" s="12" t="s">
        <v>4</v>
      </c>
      <c r="Y7" s="12" t="s">
        <v>4</v>
      </c>
      <c r="Z7" s="12" t="s">
        <v>4</v>
      </c>
      <c r="AB7" s="9" t="s">
        <v>4</v>
      </c>
      <c r="AC7" s="9" t="s">
        <v>4</v>
      </c>
      <c r="AE7" t="s">
        <v>42</v>
      </c>
      <c r="AF7" t="s">
        <v>42</v>
      </c>
      <c r="AG7" t="s">
        <v>42</v>
      </c>
      <c r="AH7" t="s">
        <v>42</v>
      </c>
      <c r="AJ7" t="s">
        <v>42</v>
      </c>
      <c r="AK7" t="s">
        <v>42</v>
      </c>
      <c r="AL7" t="s">
        <v>42</v>
      </c>
      <c r="AM7" t="s">
        <v>42</v>
      </c>
      <c r="AN7" t="s">
        <v>42</v>
      </c>
      <c r="AO7" t="s">
        <v>42</v>
      </c>
    </row>
    <row r="8" spans="2:41" x14ac:dyDescent="0.25">
      <c r="B8">
        <v>32</v>
      </c>
      <c r="C8">
        <f>'ARM-Specific Functions'!E10</f>
        <v>31.61</v>
      </c>
      <c r="D8">
        <v>702.67</v>
      </c>
      <c r="F8">
        <f>'ARM-Specific Functions'!H10</f>
        <v>54.12</v>
      </c>
      <c r="K8" s="13">
        <f>'ARM-Specific Functions'!H10</f>
        <v>54.12</v>
      </c>
      <c r="L8" s="12">
        <v>35</v>
      </c>
      <c r="M8" s="12">
        <v>51</v>
      </c>
      <c r="N8">
        <v>74.41</v>
      </c>
      <c r="O8">
        <v>144.16</v>
      </c>
      <c r="P8">
        <v>262.33999999999997</v>
      </c>
      <c r="R8" s="13">
        <v>410.03</v>
      </c>
      <c r="S8" s="12">
        <v>127</v>
      </c>
      <c r="U8" s="13">
        <f>'ARM-Specific Functions'!K10</f>
        <v>296.70999999999998</v>
      </c>
      <c r="V8" s="13">
        <v>338.42</v>
      </c>
      <c r="W8" s="12">
        <v>26</v>
      </c>
      <c r="X8" s="12">
        <v>25</v>
      </c>
      <c r="Y8" s="12">
        <v>37</v>
      </c>
      <c r="Z8" s="12">
        <v>62</v>
      </c>
      <c r="AB8" s="9">
        <v>654.98</v>
      </c>
      <c r="AC8" s="9">
        <v>846.76</v>
      </c>
      <c r="AE8" s="11">
        <f>K8*0.000001/($B8/44100)</f>
        <v>7.4584124999999987E-2</v>
      </c>
      <c r="AF8" s="11">
        <f>R8*0.000001/($B8/44100)</f>
        <v>0.56507259374999996</v>
      </c>
      <c r="AG8" s="11">
        <f>U8*0.000001/($B8/44100)</f>
        <v>0.40890346874999989</v>
      </c>
      <c r="AH8" s="11">
        <f>V8*0.000001/($B8/44100)</f>
        <v>0.46638506249999995</v>
      </c>
      <c r="AI8" s="11"/>
      <c r="AJ8" s="11">
        <f>M8*0.000001/($B8/44100)</f>
        <v>7.0284374999999996E-2</v>
      </c>
      <c r="AK8" s="11">
        <f>S8*0.000001/($B8/44100)</f>
        <v>0.17502187499999999</v>
      </c>
      <c r="AL8" s="11">
        <f>W8*0.000001/($B8/44100)</f>
        <v>3.5831249999999995E-2</v>
      </c>
      <c r="AM8" s="11">
        <f>X8*0.000001/($B8/44100)</f>
        <v>3.4453124999999994E-2</v>
      </c>
      <c r="AN8" s="11">
        <f>Y8*0.000001/($B8/44100)</f>
        <v>5.0990624999999998E-2</v>
      </c>
      <c r="AO8" s="11">
        <f>Z8*0.000001/($B8/44100)</f>
        <v>8.5443749999999999E-2</v>
      </c>
    </row>
    <row r="9" spans="2:41" x14ac:dyDescent="0.25">
      <c r="B9">
        <v>64</v>
      </c>
      <c r="C9">
        <f>'ARM-Specific Functions'!E11</f>
        <v>67.150000000000006</v>
      </c>
      <c r="D9">
        <v>1495.29</v>
      </c>
      <c r="F9">
        <f>'ARM-Specific Functions'!H11</f>
        <v>121.98</v>
      </c>
      <c r="K9" s="13">
        <f>'ARM-Specific Functions'!H11</f>
        <v>121.98</v>
      </c>
      <c r="L9" s="12">
        <v>77</v>
      </c>
      <c r="M9" s="12">
        <v>114</v>
      </c>
      <c r="N9">
        <v>162.52000000000001</v>
      </c>
      <c r="O9">
        <v>323.75</v>
      </c>
      <c r="P9">
        <v>592.08000000000004</v>
      </c>
      <c r="R9" s="13">
        <v>854.36</v>
      </c>
      <c r="S9" s="12">
        <v>238</v>
      </c>
      <c r="U9" s="13">
        <f>'ARM-Specific Functions'!K11</f>
        <v>712.13</v>
      </c>
      <c r="V9" s="13">
        <v>724.79</v>
      </c>
      <c r="W9" s="12">
        <v>46</v>
      </c>
      <c r="X9" s="12">
        <v>55</v>
      </c>
      <c r="Y9" s="12">
        <v>79</v>
      </c>
      <c r="Z9" s="12">
        <v>102</v>
      </c>
      <c r="AB9" s="9">
        <v>1122.1300000000001</v>
      </c>
      <c r="AC9" s="9">
        <v>1662.88</v>
      </c>
      <c r="AE9" s="11">
        <f>K9*0.000001/($B9/44100)</f>
        <v>8.4051843749999994E-2</v>
      </c>
      <c r="AF9" s="11">
        <f>R9*0.000001/($B9/44100)</f>
        <v>0.58870743749999999</v>
      </c>
      <c r="AG9" s="11">
        <f>U9*0.000001/($B9/44100)</f>
        <v>0.49070207812499994</v>
      </c>
      <c r="AH9" s="11">
        <f>V9*0.000001/($B9/44100)</f>
        <v>0.49942560937499991</v>
      </c>
      <c r="AI9" s="11"/>
      <c r="AJ9" s="11">
        <f>M9*0.000001/($B9/44100)</f>
        <v>7.8553124999999988E-2</v>
      </c>
      <c r="AK9" s="11">
        <f>S9*0.000001/($B9/44100)</f>
        <v>0.16399687499999999</v>
      </c>
      <c r="AL9" s="11">
        <f t="shared" ref="AL9:AM14" si="1">W9*0.000001/($B9/44100)</f>
        <v>3.1696874999999999E-2</v>
      </c>
      <c r="AM9" s="11">
        <f t="shared" si="1"/>
        <v>3.7898437499999993E-2</v>
      </c>
      <c r="AN9" s="11">
        <f t="shared" ref="AN9:AN14" si="2">Y9*0.000001/($B9/44100)</f>
        <v>5.4435937499999996E-2</v>
      </c>
      <c r="AO9" s="11">
        <f t="shared" ref="AO9:AO14" si="3">Z9*0.000001/($B9/44100)</f>
        <v>7.0284374999999996E-2</v>
      </c>
    </row>
    <row r="10" spans="2:41" x14ac:dyDescent="0.25">
      <c r="B10">
        <v>128</v>
      </c>
      <c r="C10">
        <f>'ARM-Specific Functions'!E12</f>
        <v>144.36000000000001</v>
      </c>
      <c r="D10">
        <v>3835.47</v>
      </c>
      <c r="F10">
        <f>'ARM-Specific Functions'!H12</f>
        <v>274.10000000000002</v>
      </c>
      <c r="K10" s="13">
        <f>'ARM-Specific Functions'!H12</f>
        <v>274.10000000000002</v>
      </c>
      <c r="L10" s="12">
        <v>173</v>
      </c>
      <c r="M10" s="12">
        <v>254</v>
      </c>
      <c r="N10">
        <v>355.3</v>
      </c>
      <c r="O10">
        <v>721.27</v>
      </c>
      <c r="P10">
        <v>1318.83</v>
      </c>
      <c r="R10" s="13">
        <v>1982.42</v>
      </c>
      <c r="S10" s="12">
        <v>632</v>
      </c>
      <c r="U10" s="13">
        <f>'ARM-Specific Functions'!K12</f>
        <v>1664.97</v>
      </c>
      <c r="V10" s="13">
        <v>1759.28</v>
      </c>
      <c r="W10" s="12">
        <v>107</v>
      </c>
      <c r="X10" s="12">
        <v>118</v>
      </c>
      <c r="Y10" s="12">
        <v>173</v>
      </c>
      <c r="Z10" s="12">
        <v>282</v>
      </c>
      <c r="AB10" s="9">
        <v>2080.58</v>
      </c>
      <c r="AC10" s="9">
        <v>3368.27</v>
      </c>
      <c r="AE10" s="11">
        <f>K10*0.000001/($B10/44100)</f>
        <v>9.4436015624999994E-2</v>
      </c>
      <c r="AF10" s="11">
        <f>R10*0.000001/($B10/44100)</f>
        <v>0.68300564062499991</v>
      </c>
      <c r="AG10" s="11">
        <f>U10*0.000001/($B10/44100)</f>
        <v>0.57363419531250004</v>
      </c>
      <c r="AH10" s="11">
        <f>V10*0.000001/($B10/44100)</f>
        <v>0.60612693749999991</v>
      </c>
      <c r="AI10" s="11"/>
      <c r="AJ10" s="11">
        <f>M10*0.000001/($B10/44100)</f>
        <v>8.7510937499999997E-2</v>
      </c>
      <c r="AK10" s="11">
        <f>S10*0.000001/($B10/44100)</f>
        <v>0.21774374999999999</v>
      </c>
      <c r="AL10" s="11">
        <f t="shared" si="1"/>
        <v>3.6864843750000001E-2</v>
      </c>
      <c r="AM10" s="11">
        <f t="shared" si="1"/>
        <v>4.0654687499999995E-2</v>
      </c>
      <c r="AN10" s="11">
        <f t="shared" si="2"/>
        <v>5.9603906249999998E-2</v>
      </c>
      <c r="AO10" s="11">
        <f t="shared" si="3"/>
        <v>9.7157812499999982E-2</v>
      </c>
    </row>
    <row r="11" spans="2:41" x14ac:dyDescent="0.25">
      <c r="B11">
        <v>256</v>
      </c>
      <c r="C11">
        <f>'ARM-Specific Functions'!E13</f>
        <v>313.25</v>
      </c>
      <c r="D11">
        <v>8025.18</v>
      </c>
      <c r="F11">
        <f>'ARM-Specific Functions'!H13</f>
        <v>614.41999999999996</v>
      </c>
      <c r="K11" s="13">
        <f>'ARM-Specific Functions'!H13</f>
        <v>614.41999999999996</v>
      </c>
      <c r="L11" s="12">
        <v>382</v>
      </c>
      <c r="M11" s="12">
        <v>566</v>
      </c>
      <c r="N11">
        <v>776.61</v>
      </c>
      <c r="O11">
        <v>1595.22</v>
      </c>
      <c r="P11">
        <v>2917.8</v>
      </c>
      <c r="R11" s="13">
        <v>4197.54</v>
      </c>
      <c r="S11" s="12">
        <v>1199</v>
      </c>
      <c r="U11" s="13">
        <f>'ARM-Specific Functions'!K13</f>
        <v>3819.2</v>
      </c>
      <c r="V11" s="13">
        <v>3756.42</v>
      </c>
      <c r="W11" s="12">
        <v>207</v>
      </c>
      <c r="X11" s="12">
        <v>255</v>
      </c>
      <c r="Y11" s="12">
        <v>374</v>
      </c>
      <c r="Z11" s="12">
        <v>477</v>
      </c>
      <c r="AB11" s="9">
        <v>4087.76</v>
      </c>
      <c r="AC11" s="9">
        <v>6991.74</v>
      </c>
      <c r="AE11" s="11">
        <f>K11*0.000001/($B11/44100)</f>
        <v>0.10584344531249999</v>
      </c>
      <c r="AF11" s="11">
        <f>R11*0.000001/($B11/44100)</f>
        <v>0.72309185156249989</v>
      </c>
      <c r="AG11" s="11">
        <f>U11*0.000001/($B11/44100)</f>
        <v>0.65791687499999996</v>
      </c>
      <c r="AH11" s="11">
        <f>V11*0.000001/($B11/44100)</f>
        <v>0.64710203906249997</v>
      </c>
      <c r="AI11" s="11"/>
      <c r="AJ11" s="11">
        <f>M11*0.000001/($B11/44100)</f>
        <v>9.7502343749999998E-2</v>
      </c>
      <c r="AK11" s="11">
        <f>S11*0.000001/($B11/44100)</f>
        <v>0.20654648437500001</v>
      </c>
      <c r="AL11" s="11">
        <f t="shared" si="1"/>
        <v>3.5658984375000001E-2</v>
      </c>
      <c r="AM11" s="11">
        <f t="shared" si="1"/>
        <v>4.3927734374999992E-2</v>
      </c>
      <c r="AN11" s="11">
        <f t="shared" si="2"/>
        <v>6.4427343749999991E-2</v>
      </c>
      <c r="AO11" s="11">
        <f t="shared" si="3"/>
        <v>8.2170703124999994E-2</v>
      </c>
    </row>
    <row r="12" spans="2:41" x14ac:dyDescent="0.25">
      <c r="B12">
        <v>512</v>
      </c>
      <c r="C12">
        <f>'ARM-Specific Functions'!E14</f>
        <v>667.18</v>
      </c>
      <c r="D12">
        <v>19443.13</v>
      </c>
      <c r="F12">
        <f>'ARM-Specific Functions'!H14</f>
        <v>1361.9</v>
      </c>
      <c r="K12" s="13">
        <f>'ARM-Specific Functions'!H14</f>
        <v>1361.9</v>
      </c>
      <c r="L12" s="12">
        <v>835</v>
      </c>
      <c r="M12" s="12">
        <v>1243</v>
      </c>
      <c r="N12">
        <v>1688.09</v>
      </c>
      <c r="O12">
        <v>3498.65</v>
      </c>
      <c r="P12">
        <v>6393.07</v>
      </c>
      <c r="R12" s="13">
        <v>9582.68</v>
      </c>
      <c r="S12" s="12">
        <v>3031</v>
      </c>
      <c r="U12" s="13">
        <f>'ARM-Specific Functions'!K14</f>
        <v>8619.5400000000009</v>
      </c>
      <c r="V12" s="13">
        <v>8768.08</v>
      </c>
      <c r="W12" s="12">
        <v>470</v>
      </c>
      <c r="X12" s="12">
        <v>550</v>
      </c>
      <c r="Y12" s="12">
        <v>799</v>
      </c>
      <c r="Z12" s="12">
        <v>1272</v>
      </c>
      <c r="AB12" s="9">
        <v>8299.17</v>
      </c>
      <c r="AC12" s="9">
        <v>14675.67</v>
      </c>
      <c r="AE12" s="11">
        <f>K12*0.000001/($B12/44100)</f>
        <v>0.11730427734375</v>
      </c>
      <c r="AF12" s="11">
        <f>R12*0.000001/($B12/44100)</f>
        <v>0.82538317968749997</v>
      </c>
      <c r="AG12" s="11">
        <f>U12*0.000001/($B12/44100)</f>
        <v>0.74242522265624999</v>
      </c>
      <c r="AH12" s="11">
        <f>V12*0.000001/($B12/44100)</f>
        <v>0.75521939062499988</v>
      </c>
      <c r="AI12" s="11"/>
      <c r="AJ12" s="11">
        <f>M12*0.000001/($B12/44100)</f>
        <v>0.1070630859375</v>
      </c>
      <c r="AK12" s="11">
        <f>S12*0.000001/($B12/44100)</f>
        <v>0.26106855468749995</v>
      </c>
      <c r="AL12" s="11">
        <f t="shared" si="1"/>
        <v>4.0482421875000001E-2</v>
      </c>
      <c r="AM12" s="11">
        <f t="shared" si="1"/>
        <v>4.7373046874999991E-2</v>
      </c>
      <c r="AN12" s="11">
        <f t="shared" si="2"/>
        <v>6.8820117187500002E-2</v>
      </c>
      <c r="AO12" s="11">
        <f t="shared" si="3"/>
        <v>0.1095609375</v>
      </c>
    </row>
    <row r="13" spans="2:41" x14ac:dyDescent="0.25">
      <c r="B13">
        <v>1024</v>
      </c>
      <c r="C13">
        <f>'ARM-Specific Functions'!E15</f>
        <v>1442.6</v>
      </c>
      <c r="D13">
        <v>40529.33</v>
      </c>
      <c r="F13">
        <f>'ARM-Specific Functions'!H15</f>
        <v>3009.96</v>
      </c>
      <c r="G13">
        <v>3621.3</v>
      </c>
      <c r="H13">
        <v>6826.63</v>
      </c>
      <c r="I13">
        <v>13542.68</v>
      </c>
      <c r="K13" s="13">
        <f>'ARM-Specific Functions'!H15</f>
        <v>3009.96</v>
      </c>
      <c r="L13" s="12">
        <v>1827</v>
      </c>
      <c r="M13" s="12">
        <v>1243</v>
      </c>
      <c r="N13">
        <v>3654.13</v>
      </c>
      <c r="O13">
        <v>7621.21</v>
      </c>
      <c r="P13">
        <v>13917.22</v>
      </c>
      <c r="R13" s="13">
        <v>20189.66</v>
      </c>
      <c r="S13" s="12">
        <v>5801</v>
      </c>
      <c r="U13" s="13">
        <f>'ARM-Specific Functions'!K15</f>
        <v>19211.900000000001</v>
      </c>
      <c r="V13" s="13">
        <v>18485.53</v>
      </c>
      <c r="W13" s="12">
        <v>956</v>
      </c>
      <c r="X13" s="12">
        <v>1183</v>
      </c>
      <c r="Y13" s="12">
        <v>1725</v>
      </c>
      <c r="Z13" s="12">
        <v>2196</v>
      </c>
      <c r="AB13" s="9">
        <v>17191.080000000002</v>
      </c>
      <c r="AC13" s="9">
        <v>30967.26</v>
      </c>
      <c r="AE13" s="11">
        <f>K13*0.000001/($B13/44100)</f>
        <v>0.12962816015625001</v>
      </c>
      <c r="AF13" s="11">
        <f>R13*0.000001/($B13/44100)</f>
        <v>0.86949609960937491</v>
      </c>
      <c r="AG13" s="11">
        <f>U13*0.000001/($B13/44100)</f>
        <v>0.82738749023437497</v>
      </c>
      <c r="AH13" s="11">
        <f>V13*0.000001/($B13/44100)</f>
        <v>0.79610534472656236</v>
      </c>
      <c r="AI13" s="11"/>
      <c r="AJ13" s="11">
        <f>M13*0.000001/($B13/44100)</f>
        <v>5.3531542968749998E-2</v>
      </c>
      <c r="AK13" s="11">
        <f>S13*0.000001/($B13/44100)</f>
        <v>0.24982822265624999</v>
      </c>
      <c r="AL13" s="11">
        <f t="shared" si="1"/>
        <v>4.1171484374999998E-2</v>
      </c>
      <c r="AM13" s="11">
        <f t="shared" si="1"/>
        <v>5.0947558593749998E-2</v>
      </c>
      <c r="AN13" s="11">
        <f t="shared" si="2"/>
        <v>7.4289550781249991E-2</v>
      </c>
      <c r="AO13" s="11">
        <f t="shared" si="3"/>
        <v>9.4573828124999995E-2</v>
      </c>
    </row>
    <row r="14" spans="2:41" x14ac:dyDescent="0.25">
      <c r="B14">
        <v>2048</v>
      </c>
      <c r="C14">
        <f>'ARM-Specific Functions'!E16</f>
        <v>3088.11</v>
      </c>
      <c r="F14">
        <f>'ARM-Specific Functions'!H16</f>
        <v>6578.57</v>
      </c>
      <c r="K14" s="13">
        <f>'ARM-Specific Functions'!H16</f>
        <v>6578.57</v>
      </c>
      <c r="L14" s="12">
        <v>3927</v>
      </c>
      <c r="M14" s="12">
        <v>5874</v>
      </c>
      <c r="N14">
        <v>7866.48</v>
      </c>
      <c r="O14">
        <v>16942.04</v>
      </c>
      <c r="P14">
        <v>30090.02</v>
      </c>
      <c r="R14" s="13">
        <v>45220.12</v>
      </c>
      <c r="S14" s="12">
        <v>14133</v>
      </c>
      <c r="U14" s="13">
        <f>'ARM-Specific Functions'!K16</f>
        <v>42355.1</v>
      </c>
      <c r="V14" s="13">
        <v>42107.63</v>
      </c>
      <c r="W14" s="12">
        <v>2135</v>
      </c>
      <c r="X14" s="12">
        <v>2464</v>
      </c>
      <c r="Y14" s="12">
        <v>3628</v>
      </c>
      <c r="Z14" s="12">
        <v>5658</v>
      </c>
      <c r="AB14" s="9">
        <v>35957.269999999997</v>
      </c>
      <c r="AC14" s="9">
        <v>65450.37</v>
      </c>
      <c r="AE14" s="11">
        <f>K14*0.000001/($B14/44100)</f>
        <v>0.14165768408203125</v>
      </c>
      <c r="AF14" s="11">
        <f>R14*0.000001/($B14/44100)</f>
        <v>0.97373402929687503</v>
      </c>
      <c r="AG14" s="11">
        <f>U14*0.000001/($B14/44100)</f>
        <v>0.91204097167968745</v>
      </c>
      <c r="AH14" s="11">
        <f>V14*0.000001/($B14/44100)</f>
        <v>0.90671214990234361</v>
      </c>
      <c r="AI14" s="11"/>
      <c r="AJ14" s="11">
        <f>M14*0.000001/($B14/44100)</f>
        <v>0.12648603515624998</v>
      </c>
      <c r="AK14" s="11">
        <f>S14*0.000001/($B14/44100)</f>
        <v>0.30432875976562501</v>
      </c>
      <c r="AL14" s="11">
        <f t="shared" si="1"/>
        <v>4.597338867187499E-2</v>
      </c>
      <c r="AM14" s="11">
        <f t="shared" si="1"/>
        <v>5.3057812500000003E-2</v>
      </c>
      <c r="AN14" s="11">
        <f t="shared" si="2"/>
        <v>7.8122460937499999E-2</v>
      </c>
      <c r="AO14" s="11">
        <f t="shared" si="3"/>
        <v>0.12183486328125</v>
      </c>
    </row>
    <row r="16" spans="2:41" x14ac:dyDescent="0.25">
      <c r="B16" t="s">
        <v>0</v>
      </c>
      <c r="U16" t="s">
        <v>30</v>
      </c>
    </row>
    <row r="17" spans="2:29" x14ac:dyDescent="0.25">
      <c r="B17">
        <f>B8</f>
        <v>32</v>
      </c>
      <c r="U17" s="2">
        <f>U8/$B8</f>
        <v>9.2721874999999994</v>
      </c>
      <c r="V17" s="2">
        <f>V8/$B8</f>
        <v>10.575625</v>
      </c>
      <c r="W17" s="2">
        <f>W8/$B8</f>
        <v>0.8125</v>
      </c>
      <c r="X17" s="2">
        <f>X8/$B8</f>
        <v>0.78125</v>
      </c>
      <c r="Y17" s="2">
        <f>Y8/$B8</f>
        <v>1.15625</v>
      </c>
      <c r="Z17" s="2">
        <f>Z8/$B8</f>
        <v>1.9375</v>
      </c>
      <c r="AA17" s="2"/>
      <c r="AB17" s="10">
        <f t="shared" ref="AB17:AC17" si="4">AB8/$B8</f>
        <v>20.468125000000001</v>
      </c>
      <c r="AC17" s="10">
        <f t="shared" si="4"/>
        <v>26.46125</v>
      </c>
    </row>
    <row r="18" spans="2:29" x14ac:dyDescent="0.25">
      <c r="B18">
        <f t="shared" ref="B18:B23" si="5">B9</f>
        <v>64</v>
      </c>
      <c r="U18" s="2">
        <f t="shared" ref="U18:AC18" si="6">U9/$B9</f>
        <v>11.12703125</v>
      </c>
      <c r="V18" s="2">
        <f t="shared" ref="V18" si="7">V9/$B9</f>
        <v>11.324843749999999</v>
      </c>
      <c r="W18" s="2">
        <f>W9/$B9</f>
        <v>0.71875</v>
      </c>
      <c r="X18" s="2">
        <f>X9/$B9</f>
        <v>0.859375</v>
      </c>
      <c r="Y18" s="2">
        <f t="shared" ref="Y18:Z18" si="8">Y9/$B9</f>
        <v>1.234375</v>
      </c>
      <c r="Z18" s="2">
        <f t="shared" si="8"/>
        <v>1.59375</v>
      </c>
      <c r="AA18" s="2"/>
      <c r="AB18" s="10">
        <f t="shared" si="6"/>
        <v>17.533281250000002</v>
      </c>
      <c r="AC18" s="10">
        <f t="shared" si="6"/>
        <v>25.982500000000002</v>
      </c>
    </row>
    <row r="19" spans="2:29" x14ac:dyDescent="0.25">
      <c r="B19">
        <f t="shared" si="5"/>
        <v>128</v>
      </c>
      <c r="U19" s="2">
        <f t="shared" ref="U19:AC19" si="9">U10/$B10</f>
        <v>13.007578125</v>
      </c>
      <c r="V19" s="2">
        <f t="shared" ref="V19" si="10">V10/$B10</f>
        <v>13.744375</v>
      </c>
      <c r="W19" s="2">
        <f>W10/$B10</f>
        <v>0.8359375</v>
      </c>
      <c r="X19" s="2">
        <f>X10/$B10</f>
        <v>0.921875</v>
      </c>
      <c r="Y19" s="2">
        <f t="shared" ref="Y19:Z19" si="11">Y10/$B10</f>
        <v>1.3515625</v>
      </c>
      <c r="Z19" s="2">
        <f t="shared" si="11"/>
        <v>2.203125</v>
      </c>
      <c r="AA19" s="2"/>
      <c r="AB19" s="10">
        <f t="shared" si="9"/>
        <v>16.254531249999999</v>
      </c>
      <c r="AC19" s="10">
        <f t="shared" si="9"/>
        <v>26.314609375</v>
      </c>
    </row>
    <row r="20" spans="2:29" x14ac:dyDescent="0.25">
      <c r="B20">
        <f t="shared" si="5"/>
        <v>256</v>
      </c>
      <c r="U20" s="2">
        <f t="shared" ref="U20:AC20" si="12">U11/$B11</f>
        <v>14.918749999999999</v>
      </c>
      <c r="V20" s="2">
        <f t="shared" ref="V20" si="13">V11/$B11</f>
        <v>14.673515625</v>
      </c>
      <c r="W20" s="2">
        <f>W11/$B11</f>
        <v>0.80859375</v>
      </c>
      <c r="X20" s="2">
        <f>X11/$B11</f>
        <v>0.99609375</v>
      </c>
      <c r="Y20" s="2">
        <f t="shared" ref="Y20:Z20" si="14">Y11/$B11</f>
        <v>1.4609375</v>
      </c>
      <c r="Z20" s="2">
        <f t="shared" si="14"/>
        <v>1.86328125</v>
      </c>
      <c r="AA20" s="2"/>
      <c r="AB20" s="10">
        <f t="shared" si="12"/>
        <v>15.967812500000001</v>
      </c>
      <c r="AC20" s="10">
        <f t="shared" si="12"/>
        <v>27.311484374999999</v>
      </c>
    </row>
    <row r="21" spans="2:29" x14ac:dyDescent="0.25">
      <c r="B21">
        <f t="shared" si="5"/>
        <v>512</v>
      </c>
      <c r="U21" s="2">
        <f t="shared" ref="U21:AC21" si="15">U12/$B12</f>
        <v>16.835039062500002</v>
      </c>
      <c r="V21" s="2">
        <f t="shared" ref="V21" si="16">V12/$B12</f>
        <v>17.12515625</v>
      </c>
      <c r="W21" s="2">
        <f>W12/$B12</f>
        <v>0.91796875</v>
      </c>
      <c r="X21" s="2">
        <f>X12/$B12</f>
        <v>1.07421875</v>
      </c>
      <c r="Y21" s="2">
        <f t="shared" ref="Y21:Z21" si="17">Y12/$B12</f>
        <v>1.560546875</v>
      </c>
      <c r="Z21" s="2">
        <f t="shared" si="17"/>
        <v>2.484375</v>
      </c>
      <c r="AA21" s="2"/>
      <c r="AB21" s="10">
        <f t="shared" si="15"/>
        <v>16.20931640625</v>
      </c>
      <c r="AC21" s="10">
        <f t="shared" si="15"/>
        <v>28.66341796875</v>
      </c>
    </row>
    <row r="22" spans="2:29" x14ac:dyDescent="0.25">
      <c r="B22">
        <f t="shared" si="5"/>
        <v>1024</v>
      </c>
      <c r="U22" s="2">
        <f t="shared" ref="U22:AC22" si="18">U13/$B13</f>
        <v>18.761621093750001</v>
      </c>
      <c r="V22" s="2">
        <f t="shared" ref="V22" si="19">V13/$B13</f>
        <v>18.052275390624999</v>
      </c>
      <c r="W22" s="2">
        <f>W13/$B13</f>
        <v>0.93359375</v>
      </c>
      <c r="X22" s="2">
        <f>X13/$B13</f>
        <v>1.1552734375</v>
      </c>
      <c r="Y22" s="2">
        <f t="shared" ref="Y22:Z22" si="20">Y13/$B13</f>
        <v>1.6845703125</v>
      </c>
      <c r="Z22" s="2">
        <f t="shared" si="20"/>
        <v>2.14453125</v>
      </c>
      <c r="AA22" s="2"/>
      <c r="AB22" s="10">
        <f t="shared" si="18"/>
        <v>16.788164062500002</v>
      </c>
      <c r="AC22" s="10">
        <f t="shared" si="18"/>
        <v>30.241464843749998</v>
      </c>
    </row>
    <row r="23" spans="2:29" x14ac:dyDescent="0.25">
      <c r="B23">
        <f t="shared" si="5"/>
        <v>2048</v>
      </c>
      <c r="U23" s="2">
        <f t="shared" ref="U23:AC23" si="21">U14/$B14</f>
        <v>20.681201171874999</v>
      </c>
      <c r="V23" s="2">
        <f t="shared" ref="V23" si="22">V14/$B14</f>
        <v>20.560366210937499</v>
      </c>
      <c r="W23" s="2">
        <f>W14/$B14</f>
        <v>1.04248046875</v>
      </c>
      <c r="X23" s="2">
        <f>X14/$B14</f>
        <v>1.203125</v>
      </c>
      <c r="Y23" s="2">
        <f t="shared" ref="Y23:Z23" si="23">Y14/$B14</f>
        <v>1.771484375</v>
      </c>
      <c r="Z23" s="2">
        <f t="shared" si="23"/>
        <v>2.7626953125</v>
      </c>
      <c r="AA23" s="2"/>
      <c r="AB23" s="10">
        <f t="shared" si="21"/>
        <v>17.557260742187498</v>
      </c>
      <c r="AC23" s="10">
        <f t="shared" si="21"/>
        <v>31.958188476562501</v>
      </c>
    </row>
    <row r="24" spans="2:29" x14ac:dyDescent="0.25">
      <c r="U24" s="2"/>
      <c r="V24" s="2"/>
      <c r="W24" s="2"/>
      <c r="X24" s="2"/>
      <c r="Y24" s="2"/>
      <c r="Z24" s="2"/>
      <c r="AA24" s="2"/>
      <c r="AB24" s="10"/>
      <c r="AC24" s="10"/>
    </row>
    <row r="25" spans="2:29" x14ac:dyDescent="0.25">
      <c r="Y25" s="2"/>
      <c r="Z25" s="2"/>
    </row>
    <row r="26" spans="2:29" x14ac:dyDescent="0.25">
      <c r="Y26" s="2"/>
    </row>
    <row r="27" spans="2:29" x14ac:dyDescent="0.25">
      <c r="Y27" s="2"/>
    </row>
    <row r="28" spans="2:29" x14ac:dyDescent="0.25">
      <c r="Y28" s="2"/>
    </row>
    <row r="29" spans="2:29" x14ac:dyDescent="0.25">
      <c r="Y29" s="2"/>
    </row>
    <row r="30" spans="2:29" x14ac:dyDescent="0.25">
      <c r="Y30" s="2"/>
    </row>
    <row r="31" spans="2:29" x14ac:dyDescent="0.25">
      <c r="Y31" s="2"/>
    </row>
    <row r="32" spans="2:29" x14ac:dyDescent="0.25">
      <c r="Y3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ARM-Specific Functions</vt:lpstr>
      <vt:lpstr>Generic C</vt:lpstr>
      <vt:lpstr>Sheet3</vt:lpstr>
    </vt:vector>
  </TitlesOfParts>
  <Company>Creare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WEA</dc:creator>
  <cp:lastModifiedBy>WEA</cp:lastModifiedBy>
  <dcterms:created xsi:type="dcterms:W3CDTF">2015-07-26T19:56:09Z</dcterms:created>
  <dcterms:modified xsi:type="dcterms:W3CDTF">2016-08-21T20:36:39Z</dcterms:modified>
</cp:coreProperties>
</file>