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735" windowHeight="4785" tabRatio="732" activeTab="1"/>
  </bookViews>
  <sheets>
    <sheet name="Systems" sheetId="11" r:id="rId1"/>
    <sheet name="Pretty Comparison" sheetId="10" r:id="rId2"/>
    <sheet name="Comparison" sheetId="3" r:id="rId3"/>
    <sheet name="Arduino Uno" sheetId="4" r:id="rId4"/>
    <sheet name="Arduino M0 Pro" sheetId="1" r:id="rId5"/>
    <sheet name="Maple" sheetId="5" r:id="rId6"/>
    <sheet name="Arduino Due" sheetId="6" r:id="rId7"/>
    <sheet name="Teensy 3.2" sheetId="7" r:id="rId8"/>
    <sheet name="NXP K66" sheetId="9" r:id="rId9"/>
    <sheet name="Python" sheetId="8" r:id="rId10"/>
    <sheet name="Sheet2" sheetId="12" r:id="rId11"/>
  </sheets>
  <calcPr calcId="145621" calcOnSave="0"/>
</workbook>
</file>

<file path=xl/calcChain.xml><?xml version="1.0" encoding="utf-8"?>
<calcChain xmlns="http://schemas.openxmlformats.org/spreadsheetml/2006/main">
  <c r="B51" i="10" l="1"/>
  <c r="B50" i="10"/>
  <c r="B26" i="10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O5" i="12"/>
  <c r="P5" i="12"/>
  <c r="Q5" i="12"/>
  <c r="R5" i="12"/>
  <c r="S5" i="12"/>
  <c r="N5" i="12"/>
  <c r="E53" i="10" l="1"/>
  <c r="F53" i="10"/>
  <c r="G53" i="10"/>
  <c r="H53" i="10"/>
  <c r="I53" i="10"/>
  <c r="E54" i="10"/>
  <c r="F54" i="10"/>
  <c r="G54" i="10"/>
  <c r="H54" i="10"/>
  <c r="I54" i="10"/>
  <c r="E55" i="10"/>
  <c r="F55" i="10"/>
  <c r="G55" i="10"/>
  <c r="H55" i="10"/>
  <c r="I55" i="10"/>
  <c r="D55" i="10"/>
  <c r="D54" i="10"/>
  <c r="D53" i="10"/>
  <c r="B55" i="10"/>
  <c r="B54" i="10"/>
  <c r="B53" i="10"/>
  <c r="E52" i="10"/>
  <c r="F52" i="10"/>
  <c r="G52" i="10"/>
  <c r="H52" i="10"/>
  <c r="I52" i="10"/>
  <c r="D52" i="10"/>
  <c r="E42" i="10"/>
  <c r="F42" i="10"/>
  <c r="G42" i="10"/>
  <c r="H42" i="10"/>
  <c r="I42" i="10"/>
  <c r="D42" i="10"/>
  <c r="E35" i="10"/>
  <c r="F35" i="10"/>
  <c r="G35" i="10"/>
  <c r="H35" i="10"/>
  <c r="I35" i="10"/>
  <c r="D35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5" i="10"/>
  <c r="C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E40" i="10"/>
  <c r="F40" i="10"/>
  <c r="G40" i="10"/>
  <c r="H40" i="10"/>
  <c r="I40" i="10"/>
  <c r="B42" i="10"/>
  <c r="C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E47" i="10"/>
  <c r="F47" i="10"/>
  <c r="G47" i="10"/>
  <c r="H47" i="10"/>
  <c r="I47" i="10"/>
  <c r="E29" i="10"/>
  <c r="F29" i="10"/>
  <c r="G29" i="10"/>
  <c r="H29" i="10"/>
  <c r="I29" i="10"/>
  <c r="D29" i="10"/>
  <c r="C29" i="10"/>
  <c r="B29" i="10"/>
  <c r="C28" i="10"/>
  <c r="D28" i="10"/>
  <c r="E28" i="10"/>
  <c r="F28" i="10"/>
  <c r="G28" i="10"/>
  <c r="H28" i="10"/>
  <c r="I28" i="10"/>
  <c r="B28" i="10"/>
  <c r="B18" i="10"/>
  <c r="B11" i="10"/>
  <c r="C18" i="10"/>
  <c r="C11" i="10"/>
  <c r="I20" i="10"/>
  <c r="I21" i="10"/>
  <c r="I22" i="10"/>
  <c r="I23" i="10"/>
  <c r="I19" i="10"/>
  <c r="H20" i="10"/>
  <c r="H21" i="10"/>
  <c r="H22" i="10"/>
  <c r="H23" i="10"/>
  <c r="H19" i="10"/>
  <c r="G20" i="10"/>
  <c r="G21" i="10"/>
  <c r="G22" i="10"/>
  <c r="G23" i="10"/>
  <c r="G19" i="10"/>
  <c r="F20" i="10"/>
  <c r="F21" i="10"/>
  <c r="F22" i="10"/>
  <c r="F23" i="10"/>
  <c r="F19" i="10"/>
  <c r="E20" i="10"/>
  <c r="E21" i="10"/>
  <c r="E22" i="10"/>
  <c r="E23" i="10"/>
  <c r="E19" i="10"/>
  <c r="D20" i="10"/>
  <c r="D21" i="10"/>
  <c r="D22" i="10"/>
  <c r="D19" i="10"/>
  <c r="C20" i="10"/>
  <c r="C21" i="10"/>
  <c r="C22" i="10"/>
  <c r="C23" i="10"/>
  <c r="C19" i="10"/>
  <c r="I18" i="10"/>
  <c r="H18" i="10"/>
  <c r="G18" i="10"/>
  <c r="F18" i="10"/>
  <c r="E18" i="10"/>
  <c r="D18" i="10"/>
  <c r="I13" i="10"/>
  <c r="I14" i="10"/>
  <c r="I15" i="10"/>
  <c r="I16" i="10"/>
  <c r="I12" i="10"/>
  <c r="H13" i="10"/>
  <c r="H14" i="10"/>
  <c r="H15" i="10"/>
  <c r="H16" i="10"/>
  <c r="H12" i="10"/>
  <c r="G13" i="10"/>
  <c r="G14" i="10"/>
  <c r="G15" i="10"/>
  <c r="G16" i="10"/>
  <c r="G12" i="10"/>
  <c r="F6" i="10"/>
  <c r="F7" i="10"/>
  <c r="F8" i="10"/>
  <c r="F9" i="10"/>
  <c r="F5" i="10"/>
  <c r="F13" i="10"/>
  <c r="F14" i="10"/>
  <c r="F15" i="10"/>
  <c r="F16" i="10"/>
  <c r="F12" i="10"/>
  <c r="E13" i="10"/>
  <c r="E14" i="10"/>
  <c r="E15" i="10"/>
  <c r="E16" i="10"/>
  <c r="E12" i="10"/>
  <c r="D13" i="10"/>
  <c r="D14" i="10"/>
  <c r="D15" i="10"/>
  <c r="D12" i="10"/>
  <c r="C13" i="10"/>
  <c r="C14" i="10"/>
  <c r="C15" i="10"/>
  <c r="C16" i="10"/>
  <c r="C12" i="10"/>
  <c r="C5" i="10"/>
  <c r="C6" i="10"/>
  <c r="C7" i="10"/>
  <c r="C8" i="10"/>
  <c r="C9" i="10"/>
  <c r="I11" i="10"/>
  <c r="H11" i="10"/>
  <c r="G11" i="10"/>
  <c r="F11" i="10"/>
  <c r="E11" i="10"/>
  <c r="D11" i="10"/>
  <c r="I4" i="10"/>
  <c r="H4" i="10"/>
  <c r="G4" i="10"/>
  <c r="F4" i="10"/>
  <c r="E4" i="10"/>
  <c r="D4" i="10"/>
  <c r="I6" i="10"/>
  <c r="I7" i="10"/>
  <c r="I8" i="10"/>
  <c r="I9" i="10"/>
  <c r="I5" i="10"/>
  <c r="H6" i="10"/>
  <c r="H7" i="10"/>
  <c r="H8" i="10"/>
  <c r="H9" i="10"/>
  <c r="H5" i="10"/>
  <c r="G6" i="10"/>
  <c r="G7" i="10"/>
  <c r="G8" i="10"/>
  <c r="G9" i="10"/>
  <c r="G5" i="10"/>
  <c r="E6" i="10"/>
  <c r="E7" i="10"/>
  <c r="E8" i="10"/>
  <c r="E9" i="10"/>
  <c r="E5" i="10"/>
  <c r="D6" i="10"/>
  <c r="D7" i="10"/>
  <c r="D8" i="10"/>
  <c r="D9" i="10"/>
  <c r="D5" i="10"/>
  <c r="Q24" i="3" l="1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E93" i="3" l="1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1" i="3" l="1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<sst xmlns="http://schemas.openxmlformats.org/spreadsheetml/2006/main" count="303" uniqueCount="139">
  <si>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</si>
  <si>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</si>
  <si>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</si>
  <si>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</si>
  <si>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</si>
  <si>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</si>
  <si>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</si>
  <si>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</si>
  <si>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</si>
  <si>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</si>
  <si>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</si>
  <si>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</si>
  <si>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</si>
  <si>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</si>
  <si>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</si>
  <si>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</si>
  <si>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</si>
  <si>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</si>
  <si>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</si>
  <si>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</si>
  <si>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</si>
  <si>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</si>
  <si>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</si>
  <si>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</si>
  <si>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</si>
  <si>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</si>
  <si>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</si>
  <si>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</si>
  <si>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</si>
  <si>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</si>
  <si>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</si>
  <si>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</si>
  <si>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</si>
  <si>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</si>
  <si>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</si>
  <si>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</si>
  <si>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</si>
  <si>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</si>
  <si>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</si>
  <si>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</si>
  <si>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</si>
  <si>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</si>
  <si>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</si>
  <si>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</si>
  <si>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</si>
  <si>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</si>
  <si>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</si>
  <si>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</si>
  <si>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</si>
  <si>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</si>
  <si>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</si>
  <si>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</si>
  <si>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</si>
  <si>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</si>
  <si>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</si>
  <si>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</si>
  <si>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</si>
  <si>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</si>
  <si>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</si>
  <si>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</si>
  <si>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</si>
  <si>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</si>
  <si>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</si>
  <si>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</si>
  <si>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</si>
  <si>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</si>
  <si>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</si>
  <si>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</si>
  <si>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</si>
  <si>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</si>
  <si>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</si>
  <si>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</si>
  <si>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</si>
  <si>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</si>
  <si>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</si>
  <si>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</si>
  <si>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</si>
  <si>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</si>
  <si>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</si>
  <si>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</si>
  <si>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</si>
  <si>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</si>
  <si>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</si>
  <si>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</si>
  <si>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</si>
  <si>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</si>
  <si>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</si>
  <si>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</si>
  <si>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</si>
  <si>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</si>
  <si>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</si>
  <si>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</si>
  <si>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</si>
  <si>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</si>
  <si>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</si>
  <si>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</si>
  <si>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</si>
  <si>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Res (Hz)</t>
  </si>
  <si>
    <t>Max Sample Rate (Hz) with FIR at Given Resolution (Bigger is Better)</t>
  </si>
  <si>
    <t>Arduino</t>
  </si>
  <si>
    <t>NXP</t>
  </si>
  <si>
    <t>AVR</t>
  </si>
  <si>
    <t>96 MHz</t>
  </si>
  <si>
    <t>Brand</t>
  </si>
  <si>
    <t>Model</t>
  </si>
  <si>
    <t>Core</t>
  </si>
  <si>
    <t>RAM</t>
  </si>
  <si>
    <t>8-bit</t>
  </si>
  <si>
    <t>32-bit</t>
  </si>
  <si>
    <t>M0 PRO</t>
  </si>
  <si>
    <t>32 KB</t>
  </si>
  <si>
    <t>2 KB</t>
  </si>
  <si>
    <t>20 KB</t>
  </si>
  <si>
    <t>96 KB</t>
  </si>
  <si>
    <t>64 KB</t>
  </si>
  <si>
    <t>256 KB</t>
  </si>
  <si>
    <t>Clock</t>
  </si>
  <si>
    <t>Width</t>
  </si>
  <si>
    <t>Board</t>
  </si>
  <si>
    <t>Atmel</t>
  </si>
  <si>
    <t>STM</t>
  </si>
  <si>
    <t>MK20DX256</t>
  </si>
  <si>
    <t>SAM3X8E</t>
  </si>
  <si>
    <t>SAMD21G18</t>
  </si>
  <si>
    <t>MEGA328P</t>
  </si>
  <si>
    <t>Microcontroller</t>
  </si>
  <si>
    <t>MK66FN2M0</t>
  </si>
  <si>
    <t>STM32F103</t>
  </si>
  <si>
    <t>FPU</t>
  </si>
  <si>
    <t>No</t>
  </si>
  <si>
    <t>Yes</t>
  </si>
  <si>
    <t>ARM Cortex-M0+</t>
  </si>
  <si>
    <t>ARM Cortex-M3</t>
  </si>
  <si>
    <t>ARM Cortex-M4</t>
  </si>
  <si>
    <t>ARM Cortex-M4F</t>
  </si>
  <si>
    <t>FIR Performance (Naïve C)</t>
  </si>
  <si>
    <t>LeafLabs</t>
  </si>
  <si>
    <t>PJRC</t>
  </si>
  <si>
    <t>FIR Filters per Second (Bigger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</si>
</sst>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1504"/>
        <c:axId val="179004160"/>
      </c:lineChart>
      <c:catAx>
        <c:axId val="178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004160"/>
        <c:crosses val="autoZero"/>
        <c:auto val="1"/>
        <c:lblAlgn val="ctr"/>
        <c:lblOffset val="100"/>
        <c:noMultiLvlLbl val="0"/>
      </c:catAx>
      <c:valAx>
        <c:axId val="1790041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898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0416"/>
        <c:axId val="179901952"/>
      </c:lineChart>
      <c:catAx>
        <c:axId val="179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01952"/>
        <c:crosses val="autoZero"/>
        <c:auto val="1"/>
        <c:lblAlgn val="ctr"/>
        <c:lblOffset val="100"/>
        <c:noMultiLvlLbl val="0"/>
      </c:catAx>
      <c:valAx>
        <c:axId val="179901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9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2544"/>
        <c:axId val="179938432"/>
      </c:barChart>
      <c:catAx>
        <c:axId val="1799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38432"/>
        <c:crosses val="autoZero"/>
        <c:auto val="1"/>
        <c:lblAlgn val="ctr"/>
        <c:lblOffset val="100"/>
        <c:noMultiLvlLbl val="0"/>
      </c:catAx>
      <c:valAx>
        <c:axId val="1799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993254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6880"/>
        <c:axId val="179708672"/>
      </c:lineChart>
      <c:catAx>
        <c:axId val="179706880"/>
        <c:scaling>
          <c:orientation val="minMax"/>
        </c:scaling>
        <c:delete val="0"/>
        <c:axPos val="b"/>
        <c:majorTickMark val="out"/>
        <c:minorTickMark val="none"/>
        <c:tickLblPos val="low"/>
        <c:crossAx val="179708672"/>
        <c:crosses val="autoZero"/>
        <c:auto val="1"/>
        <c:lblAlgn val="ctr"/>
        <c:lblOffset val="100"/>
        <c:noMultiLvlLbl val="0"/>
      </c:catAx>
      <c:valAx>
        <c:axId val="179708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7970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1552"/>
        <c:axId val="179757440"/>
      </c:barChart>
      <c:catAx>
        <c:axId val="1797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57440"/>
        <c:crosses val="autoZero"/>
        <c:auto val="1"/>
        <c:lblAlgn val="ctr"/>
        <c:lblOffset val="100"/>
        <c:noMultiLvlLbl val="0"/>
      </c:catAx>
      <c:valAx>
        <c:axId val="1797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975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83936"/>
        <c:axId val="179789824"/>
      </c:barChart>
      <c:catAx>
        <c:axId val="179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89824"/>
        <c:crosses val="autoZero"/>
        <c:auto val="1"/>
        <c:lblAlgn val="ctr"/>
        <c:lblOffset val="100"/>
        <c:noMultiLvlLbl val="0"/>
      </c:catAx>
      <c:valAx>
        <c:axId val="179789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978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4512"/>
        <c:axId val="179838976"/>
      </c:lineChart>
      <c:catAx>
        <c:axId val="1798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8976"/>
        <c:crosses val="autoZero"/>
        <c:auto val="1"/>
        <c:lblAlgn val="ctr"/>
        <c:lblOffset val="100"/>
        <c:noMultiLvlLbl val="0"/>
      </c:catAx>
      <c:valAx>
        <c:axId val="17983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82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61376"/>
        <c:axId val="179867648"/>
      </c:lineChart>
      <c:catAx>
        <c:axId val="1798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67648"/>
        <c:crosses val="autoZero"/>
        <c:auto val="1"/>
        <c:lblAlgn val="ctr"/>
        <c:lblOffset val="100"/>
        <c:noMultiLvlLbl val="0"/>
      </c:catAx>
      <c:valAx>
        <c:axId val="179867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86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07840"/>
        <c:axId val="180309376"/>
      </c:barChart>
      <c:catAx>
        <c:axId val="1803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09376"/>
        <c:crosses val="autoZero"/>
        <c:auto val="1"/>
        <c:lblAlgn val="ctr"/>
        <c:lblOffset val="100"/>
        <c:noMultiLvlLbl val="0"/>
      </c:catAx>
      <c:valAx>
        <c:axId val="18030937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0307840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0800"/>
        <c:axId val="178307456"/>
      </c:lineChart>
      <c:catAx>
        <c:axId val="1783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07456"/>
        <c:crosses val="autoZero"/>
        <c:auto val="1"/>
        <c:lblAlgn val="ctr"/>
        <c:lblOffset val="100"/>
        <c:noMultiLvlLbl val="0"/>
      </c:catAx>
      <c:valAx>
        <c:axId val="17830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0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3568"/>
        <c:axId val="178336128"/>
      </c:lineChart>
      <c:catAx>
        <c:axId val="1783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36128"/>
        <c:crosses val="autoZero"/>
        <c:auto val="1"/>
        <c:lblAlgn val="ctr"/>
        <c:lblOffset val="100"/>
        <c:noMultiLvlLbl val="0"/>
      </c:catAx>
      <c:valAx>
        <c:axId val="178336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3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</a:p>
          <a:p>
            <a:pPr>
              <a:defRPr sz="1600"/>
            </a:pPr>
            <a:r>
              <a:rPr lang="en-US" sz="1100" b="0" baseline="0"/>
              <a:t>(Naive C, N=128, 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289307137901395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ser>
          <c:idx val="1"/>
          <c:order val="1"/>
          <c:tx>
            <c:strRef>
              <c:f>'Pretty Comparison'!$B$22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Comparison'!$D$22:$I$22</c:f>
              <c:numCache>
                <c:formatCode>0.0</c:formatCode>
                <c:ptCount val="6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250.57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60576"/>
        <c:axId val="179162112"/>
      </c:barChart>
      <c:catAx>
        <c:axId val="1791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62112"/>
        <c:crosses val="autoZero"/>
        <c:auto val="1"/>
        <c:lblAlgn val="ctr"/>
        <c:lblOffset val="100"/>
        <c:noMultiLvlLbl val="0"/>
      </c:catAx>
      <c:valAx>
        <c:axId val="179162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91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432"/>
        <c:axId val="178372992"/>
      </c:lineChart>
      <c:catAx>
        <c:axId val="1783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72992"/>
        <c:crosses val="autoZero"/>
        <c:auto val="1"/>
        <c:lblAlgn val="ctr"/>
        <c:lblOffset val="100"/>
        <c:noMultiLvlLbl val="0"/>
      </c:catAx>
      <c:valAx>
        <c:axId val="178372992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370432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6256"/>
        <c:axId val="178431104"/>
      </c:lineChart>
      <c:catAx>
        <c:axId val="1784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31104"/>
        <c:crosses val="autoZero"/>
        <c:auto val="1"/>
        <c:lblAlgn val="ctr"/>
        <c:lblOffset val="100"/>
        <c:noMultiLvlLbl val="0"/>
      </c:catAx>
      <c:valAx>
        <c:axId val="17843110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8416"/>
        <c:axId val="180282880"/>
      </c:scatterChart>
      <c:valAx>
        <c:axId val="18026841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80282880"/>
        <c:crosses val="autoZero"/>
        <c:crossBetween val="midCat"/>
        <c:majorUnit val="4"/>
      </c:valAx>
      <c:valAx>
        <c:axId val="1802828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6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1264"/>
        <c:axId val="184893440"/>
      </c:scatterChart>
      <c:valAx>
        <c:axId val="18489126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93440"/>
        <c:crosses val="autoZero"/>
        <c:crossBetween val="midCat"/>
        <c:majorUnit val="4"/>
      </c:valAx>
      <c:valAx>
        <c:axId val="184893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89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</a:t>
            </a:r>
          </a:p>
          <a:p>
            <a:pPr>
              <a:defRPr sz="1600"/>
            </a:pPr>
            <a:r>
              <a:rPr lang="en-US" sz="1100" b="0" baseline="0"/>
              <a:t>(Naive C, N=128, 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00000"/>
        <c:axId val="179201536"/>
      </c:barChart>
      <c:catAx>
        <c:axId val="1792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01536"/>
        <c:crosses val="autoZero"/>
        <c:auto val="1"/>
        <c:lblAlgn val="ctr"/>
        <c:lblOffset val="100"/>
        <c:noMultiLvlLbl val="0"/>
      </c:catAx>
      <c:valAx>
        <c:axId val="1792015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92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FIR Filtering</a:t>
            </a:r>
          </a:p>
          <a:p>
            <a:pPr>
              <a:defRPr sz="1600"/>
            </a:pPr>
            <a:r>
              <a:rPr lang="en-US" sz="1100" b="0"/>
              <a:t>(250 Hz Resolution, Naive C, Bigger</a:t>
            </a:r>
            <a:r>
              <a:rPr lang="en-US" sz="1100" b="0" baseline="0"/>
              <a:t>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Comparison'!$D$54:$I$54</c:f>
              <c:numCache>
                <c:formatCode>#,##0</c:formatCode>
                <c:ptCount val="6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58658.846008541317</c:v>
                </c:pt>
              </c:numCache>
            </c:numRef>
          </c:val>
        </c:ser>
        <c:ser>
          <c:idx val="2"/>
          <c:order val="1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Comparison'!$D$55:$I$55</c:f>
              <c:numCache>
                <c:formatCode>#,##0</c:formatCode>
                <c:ptCount val="6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38784"/>
        <c:axId val="179240320"/>
      </c:barChart>
      <c:catAx>
        <c:axId val="1792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0320"/>
        <c:crosses val="autoZero"/>
        <c:auto val="1"/>
        <c:lblAlgn val="ctr"/>
        <c:lblOffset val="100"/>
        <c:noMultiLvlLbl val="0"/>
      </c:catAx>
      <c:valAx>
        <c:axId val="179240320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7923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</a:t>
            </a:r>
            <a:r>
              <a:rPr lang="en-US" sz="1600"/>
              <a:t> 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51499974981463"/>
          <c:y val="0.19528356967338573"/>
          <c:w val="0.73860087246459882"/>
          <c:h val="0.69850911983624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93240901213171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108030040438966E-2"/>
                  <c:y val="8.4790658873492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ser>
          <c:idx val="1"/>
          <c:order val="1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4864240323512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4864240323512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175621028307337E-2"/>
                  <c:y val="8.4790658873492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4864240323512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079722703639514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00404390525707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Comparison'!$D$46:$I$46</c:f>
              <c:numCache>
                <c:formatCode>#,##0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76640"/>
        <c:axId val="53070464"/>
      </c:barChart>
      <c:catAx>
        <c:axId val="529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070464"/>
        <c:crosses val="autoZero"/>
        <c:auto val="1"/>
        <c:lblAlgn val="ctr"/>
        <c:lblOffset val="100"/>
        <c:noMultiLvlLbl val="0"/>
      </c:catAx>
      <c:valAx>
        <c:axId val="53070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29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  <a:p>
            <a:pPr>
              <a:defRPr sz="1600"/>
            </a:pPr>
            <a:r>
              <a:rPr lang="en-US" sz="1100" b="0" baseline="0"/>
              <a:t>(Bigger is Better)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47569025612526"/>
          <c:y val="0.209081072119635"/>
          <c:w val="0.58475546316547244"/>
          <c:h val="0.58969354455844381"/>
        </c:manualLayout>
      </c:layout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Comparison'!$D$36:$D$40</c:f>
              <c:numCache>
                <c:formatCode>#,##0</c:formatCode>
                <c:ptCount val="5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Comparison'!$E$36:$E$40</c:f>
              <c:numCache>
                <c:formatCode>#,##0</c:formatCode>
                <c:ptCount val="5"/>
                <c:pt idx="0">
                  <c:v>92850.510677808736</c:v>
                </c:pt>
                <c:pt idx="1">
                  <c:v>48100.048100048101</c:v>
                </c:pt>
                <c:pt idx="2">
                  <c:v>24491.795248591723</c:v>
                </c:pt>
                <c:pt idx="3">
                  <c:v>12359.411692003461</c:v>
                </c:pt>
                <c:pt idx="4">
                  <c:v>6208.8662610207375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Comparison'!$F$36:$F$40</c:f>
              <c:numCache>
                <c:formatCode>#,##0</c:formatCode>
                <c:ptCount val="5"/>
                <c:pt idx="0">
                  <c:v>180180.18018018018</c:v>
                </c:pt>
                <c:pt idx="1">
                  <c:v>93808.630393996253</c:v>
                </c:pt>
                <c:pt idx="2">
                  <c:v>47824.007651841224</c:v>
                </c:pt>
                <c:pt idx="3">
                  <c:v>24160.425223483933</c:v>
                </c:pt>
                <c:pt idx="4">
                  <c:v>12141.816415735793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Comparison'!$G$36:$G$40</c:f>
              <c:numCache>
                <c:formatCode>#,##0</c:formatCode>
                <c:ptCount val="5"/>
                <c:pt idx="0">
                  <c:v>154083.20493066256</c:v>
                </c:pt>
                <c:pt idx="1">
                  <c:v>79365.079365079364</c:v>
                </c:pt>
                <c:pt idx="2">
                  <c:v>40322.580645161288</c:v>
                </c:pt>
                <c:pt idx="3">
                  <c:v>20321.072952651899</c:v>
                </c:pt>
                <c:pt idx="4">
                  <c:v>10198.878123406426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Comparison'!$H$36:$H$40</c:f>
              <c:numCache>
                <c:formatCode>#,##0</c:formatCode>
                <c:ptCount val="5"/>
                <c:pt idx="0">
                  <c:v>502512.56281407038</c:v>
                </c:pt>
                <c:pt idx="1">
                  <c:v>261780.10471204191</c:v>
                </c:pt>
                <c:pt idx="2">
                  <c:v>133333.33333333334</c:v>
                </c:pt>
                <c:pt idx="3">
                  <c:v>67340.06734006734</c:v>
                </c:pt>
                <c:pt idx="4">
                  <c:v>33840.947546531301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Comparison'!$I$36:$I$40</c:f>
              <c:numCache>
                <c:formatCode>#,##0</c:formatCode>
                <c:ptCount val="5"/>
                <c:pt idx="0">
                  <c:v>833333.33333333337</c:v>
                </c:pt>
                <c:pt idx="1">
                  <c:v>416666.66666666669</c:v>
                </c:pt>
                <c:pt idx="2">
                  <c:v>212765.95744680849</c:v>
                </c:pt>
                <c:pt idx="3">
                  <c:v>107526.8817204301</c:v>
                </c:pt>
                <c:pt idx="4">
                  <c:v>54054.054054054053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7776"/>
        <c:axId val="53917184"/>
      </c:lineChart>
      <c:catAx>
        <c:axId val="539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17184"/>
        <c:crosses val="autoZero"/>
        <c:auto val="1"/>
        <c:lblAlgn val="ctr"/>
        <c:lblOffset val="100"/>
        <c:noMultiLvlLbl val="0"/>
      </c:catAx>
      <c:valAx>
        <c:axId val="53917184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394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</a:t>
            </a:r>
            <a:r>
              <a:rPr lang="en-US" sz="1600"/>
              <a:t> 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51499974981463"/>
          <c:y val="0.19528356967338573"/>
          <c:w val="0.73860087246459882"/>
          <c:h val="0.69850911983624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216060080878103E-3"/>
                  <c:y val="8.4790658873492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8336"/>
        <c:axId val="53999872"/>
      </c:barChart>
      <c:catAx>
        <c:axId val="539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999872"/>
        <c:crosses val="autoZero"/>
        <c:auto val="1"/>
        <c:lblAlgn val="ctr"/>
        <c:lblOffset val="100"/>
        <c:noMultiLvlLbl val="0"/>
      </c:catAx>
      <c:valAx>
        <c:axId val="539998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39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0720"/>
        <c:axId val="179473024"/>
      </c:scatterChart>
      <c:valAx>
        <c:axId val="17947072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73024"/>
        <c:crosses val="autoZero"/>
        <c:crossBetween val="midCat"/>
        <c:majorUnit val="2"/>
      </c:valAx>
      <c:valAx>
        <c:axId val="179473024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7072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24352"/>
        <c:axId val="179525888"/>
      </c:barChart>
      <c:catAx>
        <c:axId val="1795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5888"/>
        <c:crosses val="autoZero"/>
        <c:auto val="1"/>
        <c:lblAlgn val="ctr"/>
        <c:lblOffset val="100"/>
        <c:noMultiLvlLbl val="0"/>
      </c:catAx>
      <c:valAx>
        <c:axId val="179525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5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jpe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0</xdr:row>
      <xdr:rowOff>128586</xdr:rowOff>
    </xdr:from>
    <xdr:to>
      <xdr:col>18</xdr:col>
      <xdr:colOff>352425</xdr:colOff>
      <xdr:row>15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476248</xdr:colOff>
      <xdr:row>16</xdr:row>
      <xdr:rowOff>4762</xdr:rowOff>
    </xdr:from>
    <xdr:to>
      <xdr:col>29</xdr:col>
      <xdr:colOff>438149</xdr:colOff>
      <xdr:row>31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400048</xdr:colOff>
      <xdr:row>15</xdr:row>
      <xdr:rowOff>185737</xdr:rowOff>
    </xdr:from>
    <xdr:to>
      <xdr:col>19</xdr:col>
      <xdr:colOff>361949</xdr:colOff>
      <xdr:row>31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447675</xdr:colOff>
      <xdr:row>49</xdr:row>
      <xdr:rowOff>23811</xdr:rowOff>
    </xdr:from>
    <xdr:to>
      <xdr:col>19</xdr:col>
      <xdr:colOff>190500</xdr:colOff>
      <xdr:row>65</xdr:row>
      <xdr:rowOff>95249</xdr:rowOff>
    </xdr:to>
    <xdr:grpSp>
      <xdr:nvGrpSpPr>
        <xdr:cNvPr id="4" name="Group 3"/>
        <xdr:cNvGrpSpPr/>
      </xdr:nvGrpSpPr>
      <xdr:grpSpPr>
        <a:xfrm>
          <a:off x="7353300" y="9453561"/>
          <a:ext cx="5838825" cy="3167063"/>
          <a:chOff x="828675" y="10891836"/>
          <a:chExt cx="5838825" cy="3167063"/>
        </a:xfrm>
      </xdr:grpSpPr>
      <xdr:graphicFrame macro="">
        <xdr:nvGraphicFramePr>
          <xdr:cNvPr id="10" name="Chart 9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647825" y="12134850"/>
            <a:ext cx="418147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76200</xdr:colOff>
      <xdr:row>32</xdr:row>
      <xdr:rowOff>85725</xdr:rowOff>
    </xdr:from>
    <xdr:to>
      <xdr:col>28</xdr:col>
      <xdr:colOff>85725</xdr:colOff>
      <xdr:row>48</xdr:row>
      <xdr:rowOff>33338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571499</xdr:colOff>
      <xdr:row>0</xdr:row>
      <xdr:rowOff>128586</xdr:rowOff>
    </xdr:from>
    <xdr:to>
      <xdr:col>27</xdr:col>
      <xdr:colOff>476250</xdr:colOff>
      <xdr:row>15</xdr:row>
      <xdr:rowOff>142874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32</xdr:row>
      <xdr:rowOff>85725</xdr:rowOff>
    </xdr:from>
    <xdr:to>
      <xdr:col>18</xdr:col>
      <xdr:colOff>581025</xdr:colOff>
      <xdr:row>48</xdr:row>
      <xdr:rowOff>33338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C20" sqref="C20"/>
    </sheetView>
  </sheetViews>
  <sheetFormatPr defaultRowHeight="1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>
      <c r="B4" s="38" t="s">
        <v>118</v>
      </c>
      <c r="C4" s="38"/>
      <c r="D4" s="37" t="s">
        <v>125</v>
      </c>
      <c r="E4" s="37"/>
      <c r="F4" s="37"/>
      <c r="G4" s="37"/>
      <c r="H4" s="37"/>
      <c r="I4" s="37"/>
      <c r="J4" s="37"/>
    </row>
    <row r="5" spans="2:10" ht="15.75">
      <c r="B5" s="25" t="s">
        <v>103</v>
      </c>
      <c r="C5" s="25" t="s">
        <v>104</v>
      </c>
      <c r="D5" s="36" t="s">
        <v>103</v>
      </c>
      <c r="E5" s="36" t="s">
        <v>104</v>
      </c>
      <c r="F5" s="36" t="s">
        <v>105</v>
      </c>
      <c r="G5" s="36" t="s">
        <v>116</v>
      </c>
      <c r="H5" s="36" t="s">
        <v>117</v>
      </c>
      <c r="I5" s="36" t="s">
        <v>128</v>
      </c>
      <c r="J5" s="36" t="s">
        <v>106</v>
      </c>
    </row>
    <row r="6" spans="2:10" ht="15.75">
      <c r="B6" s="26" t="s">
        <v>99</v>
      </c>
      <c r="C6" s="26" t="s">
        <v>76</v>
      </c>
      <c r="D6" s="26" t="s">
        <v>119</v>
      </c>
      <c r="E6" s="26" t="s">
        <v>124</v>
      </c>
      <c r="F6" s="26" t="s">
        <v>101</v>
      </c>
      <c r="G6" s="26" t="s">
        <v>30</v>
      </c>
      <c r="H6" s="26" t="s">
        <v>107</v>
      </c>
      <c r="I6" s="26" t="s">
        <v>129</v>
      </c>
      <c r="J6" s="26" t="s">
        <v>111</v>
      </c>
    </row>
    <row r="7" spans="2:10" ht="15.75">
      <c r="B7" s="26" t="s">
        <v>99</v>
      </c>
      <c r="C7" s="26" t="s">
        <v>109</v>
      </c>
      <c r="D7" s="26" t="s">
        <v>119</v>
      </c>
      <c r="E7" s="26" t="s">
        <v>123</v>
      </c>
      <c r="F7" s="26" t="s">
        <v>131</v>
      </c>
      <c r="G7" s="26" t="s">
        <v>27</v>
      </c>
      <c r="H7" s="26" t="s">
        <v>108</v>
      </c>
      <c r="I7" s="26" t="s">
        <v>129</v>
      </c>
      <c r="J7" s="26" t="s">
        <v>110</v>
      </c>
    </row>
    <row r="8" spans="2:10" ht="15.75">
      <c r="B8" s="26" t="s">
        <v>136</v>
      </c>
      <c r="C8" s="26" t="s">
        <v>19</v>
      </c>
      <c r="D8" s="26" t="s">
        <v>120</v>
      </c>
      <c r="E8" s="26" t="s">
        <v>127</v>
      </c>
      <c r="F8" s="26" t="s">
        <v>132</v>
      </c>
      <c r="G8" s="26" t="s">
        <v>23</v>
      </c>
      <c r="H8" s="26" t="s">
        <v>108</v>
      </c>
      <c r="I8" s="26" t="s">
        <v>129</v>
      </c>
      <c r="J8" s="26" t="s">
        <v>112</v>
      </c>
    </row>
    <row r="9" spans="2:10" ht="15.75">
      <c r="B9" s="26" t="s">
        <v>99</v>
      </c>
      <c r="C9" s="26" t="s">
        <v>78</v>
      </c>
      <c r="D9" s="26" t="s">
        <v>119</v>
      </c>
      <c r="E9" s="26" t="s">
        <v>122</v>
      </c>
      <c r="F9" s="26" t="s">
        <v>132</v>
      </c>
      <c r="G9" s="26" t="s">
        <v>34</v>
      </c>
      <c r="H9" s="26" t="s">
        <v>108</v>
      </c>
      <c r="I9" s="26" t="s">
        <v>129</v>
      </c>
      <c r="J9" s="26" t="s">
        <v>113</v>
      </c>
    </row>
    <row r="10" spans="2:10" ht="15.75">
      <c r="B10" s="26" t="s">
        <v>137</v>
      </c>
      <c r="C10" s="27" t="s">
        <v>65</v>
      </c>
      <c r="D10" s="27" t="s">
        <v>100</v>
      </c>
      <c r="E10" s="26" t="s">
        <v>121</v>
      </c>
      <c r="F10" s="26" t="s">
        <v>133</v>
      </c>
      <c r="G10" s="26" t="s">
        <v>102</v>
      </c>
      <c r="H10" s="26" t="s">
        <v>108</v>
      </c>
      <c r="I10" s="26" t="s">
        <v>129</v>
      </c>
      <c r="J10" s="26" t="s">
        <v>114</v>
      </c>
    </row>
    <row r="11" spans="2:10" ht="15.75">
      <c r="B11" s="26" t="s">
        <v>100</v>
      </c>
      <c r="C11" s="26" t="s">
        <v>70</v>
      </c>
      <c r="D11" s="26" t="s">
        <v>100</v>
      </c>
      <c r="E11" s="26" t="s">
        <v>126</v>
      </c>
      <c r="F11" s="26" t="s">
        <v>134</v>
      </c>
      <c r="G11" s="26" t="s">
        <v>55</v>
      </c>
      <c r="H11" s="26" t="s">
        <v>108</v>
      </c>
      <c r="I11" s="26" t="s">
        <v>130</v>
      </c>
      <c r="J11" s="26" t="s">
        <v>115</v>
      </c>
    </row>
  </sheetData>
  <mergeCells count="2">
    <mergeCell ref="D4:J4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topLeftCell="C1" workbookViewId="0">
      <selection activeCell="T13" sqref="T13"/>
    </sheetView>
  </sheetViews>
  <sheetFormatPr defaultRowHeight="15"/>
  <sheetData>
    <row r="2" spans="3:19">
      <c r="C2" t="s">
        <v>95</v>
      </c>
    </row>
    <row r="3" spans="3:19">
      <c r="C3" t="s">
        <v>93</v>
      </c>
      <c r="E3" t="s">
        <v>96</v>
      </c>
    </row>
    <row r="4" spans="3:19">
      <c r="C4" t="s">
        <v>89</v>
      </c>
      <c r="D4" t="s">
        <v>94</v>
      </c>
      <c r="E4" t="s">
        <v>11</v>
      </c>
      <c r="F4" t="s">
        <v>86</v>
      </c>
      <c r="G4" t="s">
        <v>19</v>
      </c>
      <c r="H4" t="s">
        <v>31</v>
      </c>
      <c r="I4" t="s">
        <v>65</v>
      </c>
      <c r="J4" t="s">
        <v>70</v>
      </c>
    </row>
    <row r="5" spans="3:19">
      <c r="C5" t="s">
        <v>90</v>
      </c>
      <c r="D5">
        <v>16</v>
      </c>
      <c r="E5">
        <v>41</v>
      </c>
      <c r="F5">
        <v>9.11</v>
      </c>
      <c r="G5">
        <v>6.45</v>
      </c>
      <c r="H5">
        <v>6.49</v>
      </c>
      <c r="I5">
        <v>1.99</v>
      </c>
      <c r="J5">
        <v>1.4</v>
      </c>
      <c r="N5">
        <f>E5/$D5</f>
        <v>2.5625</v>
      </c>
      <c r="O5">
        <f t="shared" ref="O5:S5" si="0">F5/$D5</f>
        <v>0.56937499999999996</v>
      </c>
      <c r="P5">
        <f t="shared" si="0"/>
        <v>0.40312500000000001</v>
      </c>
      <c r="Q5">
        <f t="shared" si="0"/>
        <v>0.40562500000000001</v>
      </c>
      <c r="R5">
        <f t="shared" si="0"/>
        <v>0.124375</v>
      </c>
      <c r="S5">
        <f t="shared" si="0"/>
        <v>8.7499999999999994E-2</v>
      </c>
    </row>
    <row r="6" spans="3:19">
      <c r="C6" t="s">
        <v>90</v>
      </c>
      <c r="D6">
        <v>32</v>
      </c>
      <c r="E6">
        <v>79</v>
      </c>
      <c r="F6">
        <v>17.46</v>
      </c>
      <c r="G6">
        <v>12.47</v>
      </c>
      <c r="H6">
        <v>12.6</v>
      </c>
      <c r="I6">
        <v>3.82</v>
      </c>
      <c r="J6">
        <v>2.8</v>
      </c>
      <c r="N6">
        <f t="shared" ref="N6:N23" si="1">E6/$D6</f>
        <v>2.46875</v>
      </c>
      <c r="O6">
        <f t="shared" ref="O6:O23" si="2">F6/$D6</f>
        <v>0.54562500000000003</v>
      </c>
      <c r="P6">
        <f t="shared" ref="P6:P23" si="3">G6/$D6</f>
        <v>0.38968750000000002</v>
      </c>
      <c r="Q6">
        <f t="shared" ref="Q6:Q23" si="4">H6/$D6</f>
        <v>0.39374999999999999</v>
      </c>
      <c r="R6">
        <f t="shared" ref="R6:R23" si="5">I6/$D6</f>
        <v>0.119375</v>
      </c>
      <c r="S6">
        <f t="shared" ref="S6:S23" si="6">J6/$D6</f>
        <v>8.7499999999999994E-2</v>
      </c>
    </row>
    <row r="7" spans="3:19">
      <c r="C7" t="s">
        <v>90</v>
      </c>
      <c r="D7">
        <v>64</v>
      </c>
      <c r="E7">
        <v>155</v>
      </c>
      <c r="F7">
        <v>34.15</v>
      </c>
      <c r="G7">
        <v>24.48</v>
      </c>
      <c r="H7">
        <v>24.8</v>
      </c>
      <c r="I7">
        <v>7.5</v>
      </c>
      <c r="J7">
        <v>5.4</v>
      </c>
      <c r="N7">
        <f t="shared" si="1"/>
        <v>2.421875</v>
      </c>
      <c r="O7">
        <f t="shared" si="2"/>
        <v>0.53359374999999998</v>
      </c>
      <c r="P7">
        <f t="shared" si="3"/>
        <v>0.38250000000000001</v>
      </c>
      <c r="Q7">
        <f t="shared" si="4"/>
        <v>0.38750000000000001</v>
      </c>
      <c r="R7">
        <f t="shared" si="5"/>
        <v>0.1171875</v>
      </c>
      <c r="S7">
        <f t="shared" si="6"/>
        <v>8.4375000000000006E-2</v>
      </c>
    </row>
    <row r="8" spans="3:19">
      <c r="C8" t="s">
        <v>90</v>
      </c>
      <c r="D8">
        <v>128</v>
      </c>
      <c r="E8">
        <v>308</v>
      </c>
      <c r="F8">
        <v>67.55</v>
      </c>
      <c r="G8">
        <v>48.53</v>
      </c>
      <c r="H8">
        <v>49.21</v>
      </c>
      <c r="I8">
        <v>14.85</v>
      </c>
      <c r="J8">
        <v>10.7</v>
      </c>
      <c r="N8">
        <f t="shared" si="1"/>
        <v>2.40625</v>
      </c>
      <c r="O8">
        <f t="shared" si="2"/>
        <v>0.52773437499999998</v>
      </c>
      <c r="P8">
        <f t="shared" si="3"/>
        <v>0.37914062500000001</v>
      </c>
      <c r="Q8">
        <f t="shared" si="4"/>
        <v>0.38445312500000001</v>
      </c>
      <c r="R8">
        <f t="shared" si="5"/>
        <v>0.116015625</v>
      </c>
      <c r="S8">
        <f t="shared" si="6"/>
        <v>8.3593749999999994E-2</v>
      </c>
    </row>
    <row r="9" spans="3:19">
      <c r="C9" t="s">
        <v>90</v>
      </c>
      <c r="D9">
        <v>256</v>
      </c>
      <c r="E9">
        <v>612</v>
      </c>
      <c r="F9">
        <v>134.35</v>
      </c>
      <c r="G9">
        <v>96.64</v>
      </c>
      <c r="H9">
        <v>98.05</v>
      </c>
      <c r="I9">
        <v>29.55</v>
      </c>
      <c r="J9">
        <v>21.3</v>
      </c>
      <c r="N9">
        <f t="shared" si="1"/>
        <v>2.390625</v>
      </c>
      <c r="O9">
        <f t="shared" si="2"/>
        <v>0.52480468749999998</v>
      </c>
      <c r="P9">
        <f t="shared" si="3"/>
        <v>0.3775</v>
      </c>
      <c r="Q9">
        <f t="shared" si="4"/>
        <v>0.38300781249999999</v>
      </c>
      <c r="R9">
        <f t="shared" si="5"/>
        <v>0.1154296875</v>
      </c>
      <c r="S9">
        <f t="shared" si="6"/>
        <v>8.3203125000000003E-2</v>
      </c>
    </row>
    <row r="11" spans="3:19">
      <c r="C11" t="s">
        <v>89</v>
      </c>
      <c r="D11" t="s">
        <v>94</v>
      </c>
      <c r="E11" t="s">
        <v>11</v>
      </c>
      <c r="F11" t="s">
        <v>86</v>
      </c>
      <c r="G11" t="s">
        <v>19</v>
      </c>
      <c r="H11" t="s">
        <v>31</v>
      </c>
      <c r="I11" t="s">
        <v>65</v>
      </c>
      <c r="J11" t="s">
        <v>70</v>
      </c>
    </row>
    <row r="12" spans="3:19">
      <c r="C12" t="s">
        <v>91</v>
      </c>
      <c r="D12">
        <v>16</v>
      </c>
      <c r="E12">
        <v>129</v>
      </c>
      <c r="F12">
        <v>10.77</v>
      </c>
      <c r="G12">
        <v>5.55</v>
      </c>
      <c r="H12">
        <v>6.49</v>
      </c>
      <c r="I12">
        <v>1.99</v>
      </c>
      <c r="J12">
        <v>1.2</v>
      </c>
      <c r="N12">
        <f t="shared" si="1"/>
        <v>8.0625</v>
      </c>
      <c r="O12">
        <f t="shared" si="2"/>
        <v>0.67312499999999997</v>
      </c>
      <c r="P12">
        <f t="shared" si="3"/>
        <v>0.34687499999999999</v>
      </c>
      <c r="Q12">
        <f t="shared" si="4"/>
        <v>0.40562500000000001</v>
      </c>
      <c r="R12">
        <f t="shared" si="5"/>
        <v>0.124375</v>
      </c>
      <c r="S12">
        <f t="shared" si="6"/>
        <v>7.4999999999999997E-2</v>
      </c>
    </row>
    <row r="13" spans="3:19">
      <c r="C13" t="s">
        <v>91</v>
      </c>
      <c r="D13">
        <v>32</v>
      </c>
      <c r="E13">
        <v>254</v>
      </c>
      <c r="F13">
        <v>20.79</v>
      </c>
      <c r="G13">
        <v>10.66</v>
      </c>
      <c r="H13">
        <v>12.6</v>
      </c>
      <c r="I13">
        <v>3.82</v>
      </c>
      <c r="J13">
        <v>2.4</v>
      </c>
      <c r="N13">
        <f t="shared" si="1"/>
        <v>7.9375</v>
      </c>
      <c r="O13">
        <f t="shared" si="2"/>
        <v>0.64968749999999997</v>
      </c>
      <c r="P13">
        <f t="shared" si="3"/>
        <v>0.333125</v>
      </c>
      <c r="Q13">
        <f t="shared" si="4"/>
        <v>0.39374999999999999</v>
      </c>
      <c r="R13">
        <f t="shared" si="5"/>
        <v>0.119375</v>
      </c>
      <c r="S13">
        <f t="shared" si="6"/>
        <v>7.4999999999999997E-2</v>
      </c>
    </row>
    <row r="14" spans="3:19">
      <c r="C14" t="s">
        <v>91</v>
      </c>
      <c r="D14">
        <v>64</v>
      </c>
      <c r="E14">
        <v>503</v>
      </c>
      <c r="F14">
        <v>40.83</v>
      </c>
      <c r="G14">
        <v>20.91</v>
      </c>
      <c r="H14">
        <v>24.8</v>
      </c>
      <c r="I14">
        <v>7.5</v>
      </c>
      <c r="J14">
        <v>4.7</v>
      </c>
      <c r="N14">
        <f t="shared" si="1"/>
        <v>7.859375</v>
      </c>
      <c r="O14">
        <f t="shared" si="2"/>
        <v>0.63796874999999997</v>
      </c>
      <c r="P14">
        <f t="shared" si="3"/>
        <v>0.32671875</v>
      </c>
      <c r="Q14">
        <f t="shared" si="4"/>
        <v>0.38750000000000001</v>
      </c>
      <c r="R14">
        <f t="shared" si="5"/>
        <v>0.1171875</v>
      </c>
      <c r="S14">
        <f t="shared" si="6"/>
        <v>7.3437500000000003E-2</v>
      </c>
    </row>
    <row r="15" spans="3:19">
      <c r="C15" t="s">
        <v>91</v>
      </c>
      <c r="D15">
        <v>128</v>
      </c>
      <c r="E15">
        <v>1000</v>
      </c>
      <c r="F15">
        <v>80.91</v>
      </c>
      <c r="G15">
        <v>41.39</v>
      </c>
      <c r="H15">
        <v>49.21</v>
      </c>
      <c r="I15">
        <v>14.85</v>
      </c>
      <c r="J15">
        <v>9.3000000000000007</v>
      </c>
      <c r="N15">
        <f t="shared" si="1"/>
        <v>7.8125</v>
      </c>
      <c r="O15">
        <f t="shared" si="2"/>
        <v>0.63210937499999997</v>
      </c>
      <c r="P15">
        <f t="shared" si="3"/>
        <v>0.323359375</v>
      </c>
      <c r="Q15">
        <f t="shared" si="4"/>
        <v>0.38445312500000001</v>
      </c>
      <c r="R15">
        <f t="shared" si="5"/>
        <v>0.116015625</v>
      </c>
      <c r="S15">
        <f t="shared" si="6"/>
        <v>7.2656250000000006E-2</v>
      </c>
    </row>
    <row r="16" spans="3:19">
      <c r="C16" t="s">
        <v>91</v>
      </c>
      <c r="D16">
        <v>256</v>
      </c>
      <c r="F16">
        <v>161.06</v>
      </c>
      <c r="G16">
        <v>82.36</v>
      </c>
      <c r="H16">
        <v>98.05</v>
      </c>
      <c r="I16">
        <v>29.55</v>
      </c>
      <c r="J16">
        <v>18.5</v>
      </c>
      <c r="N16">
        <f t="shared" si="1"/>
        <v>0</v>
      </c>
      <c r="O16">
        <f t="shared" si="2"/>
        <v>0.62914062500000001</v>
      </c>
      <c r="P16">
        <f t="shared" si="3"/>
        <v>0.32171875</v>
      </c>
      <c r="Q16">
        <f t="shared" si="4"/>
        <v>0.38300781249999999</v>
      </c>
      <c r="R16">
        <f t="shared" si="5"/>
        <v>0.1154296875</v>
      </c>
      <c r="S16">
        <f t="shared" si="6"/>
        <v>7.2265625E-2</v>
      </c>
    </row>
    <row r="18" spans="3:19">
      <c r="C18" t="s">
        <v>89</v>
      </c>
      <c r="D18" t="s">
        <v>94</v>
      </c>
      <c r="E18" t="s">
        <v>11</v>
      </c>
      <c r="F18" t="s">
        <v>86</v>
      </c>
      <c r="G18" t="s">
        <v>19</v>
      </c>
      <c r="H18" t="s">
        <v>31</v>
      </c>
      <c r="I18" t="s">
        <v>65</v>
      </c>
      <c r="J18" t="s">
        <v>70</v>
      </c>
    </row>
    <row r="19" spans="3:19">
      <c r="C19" t="s">
        <v>92</v>
      </c>
      <c r="D19">
        <v>16</v>
      </c>
      <c r="E19">
        <v>311</v>
      </c>
      <c r="F19">
        <v>114.83</v>
      </c>
      <c r="G19">
        <v>39.39</v>
      </c>
      <c r="H19">
        <v>35.69</v>
      </c>
      <c r="I19">
        <v>30.53</v>
      </c>
      <c r="J19">
        <v>1.3</v>
      </c>
      <c r="N19">
        <f t="shared" si="1"/>
        <v>19.4375</v>
      </c>
      <c r="O19">
        <f t="shared" si="2"/>
        <v>7.1768749999999999</v>
      </c>
      <c r="P19">
        <f t="shared" si="3"/>
        <v>2.461875</v>
      </c>
      <c r="Q19">
        <f t="shared" si="4"/>
        <v>2.2306249999999999</v>
      </c>
      <c r="R19">
        <f t="shared" si="5"/>
        <v>1.9081250000000001</v>
      </c>
      <c r="S19">
        <f t="shared" si="6"/>
        <v>8.1250000000000003E-2</v>
      </c>
    </row>
    <row r="20" spans="3:19">
      <c r="C20" t="s">
        <v>92</v>
      </c>
      <c r="D20">
        <v>32</v>
      </c>
      <c r="E20">
        <v>622</v>
      </c>
      <c r="F20">
        <v>226.47</v>
      </c>
      <c r="G20">
        <v>77.59</v>
      </c>
      <c r="H20">
        <v>71.64</v>
      </c>
      <c r="I20">
        <v>62.01</v>
      </c>
      <c r="J20">
        <v>2.7</v>
      </c>
      <c r="N20">
        <f t="shared" si="1"/>
        <v>19.4375</v>
      </c>
      <c r="O20">
        <f t="shared" si="2"/>
        <v>7.0771875</v>
      </c>
      <c r="P20">
        <f t="shared" si="3"/>
        <v>2.4246875000000001</v>
      </c>
      <c r="Q20">
        <f t="shared" si="4"/>
        <v>2.23875</v>
      </c>
      <c r="R20">
        <f t="shared" si="5"/>
        <v>1.9378124999999999</v>
      </c>
      <c r="S20">
        <f t="shared" si="6"/>
        <v>8.4375000000000006E-2</v>
      </c>
    </row>
    <row r="21" spans="3:19">
      <c r="C21" t="s">
        <v>92</v>
      </c>
      <c r="D21">
        <v>64</v>
      </c>
      <c r="E21">
        <v>1270</v>
      </c>
      <c r="F21">
        <v>446.45</v>
      </c>
      <c r="G21">
        <v>153.84</v>
      </c>
      <c r="H21">
        <v>143.43</v>
      </c>
      <c r="I21">
        <v>124.89</v>
      </c>
      <c r="J21">
        <v>5</v>
      </c>
      <c r="N21">
        <f t="shared" si="1"/>
        <v>19.84375</v>
      </c>
      <c r="O21">
        <f t="shared" si="2"/>
        <v>6.9757812499999998</v>
      </c>
      <c r="P21">
        <f t="shared" si="3"/>
        <v>2.4037500000000001</v>
      </c>
      <c r="Q21">
        <f t="shared" si="4"/>
        <v>2.2410937500000001</v>
      </c>
      <c r="R21">
        <f t="shared" si="5"/>
        <v>1.95140625</v>
      </c>
      <c r="S21">
        <f t="shared" si="6"/>
        <v>7.8125E-2</v>
      </c>
    </row>
    <row r="22" spans="3:19">
      <c r="C22" t="s">
        <v>92</v>
      </c>
      <c r="D22">
        <v>128</v>
      </c>
      <c r="E22">
        <v>2522</v>
      </c>
      <c r="F22">
        <v>892.74</v>
      </c>
      <c r="G22">
        <v>306.20999999999998</v>
      </c>
      <c r="H22">
        <v>286.93</v>
      </c>
      <c r="I22">
        <v>250.57</v>
      </c>
      <c r="J22">
        <v>10</v>
      </c>
      <c r="N22">
        <f t="shared" si="1"/>
        <v>19.703125</v>
      </c>
      <c r="O22">
        <f t="shared" si="2"/>
        <v>6.9745312500000001</v>
      </c>
      <c r="P22">
        <f t="shared" si="3"/>
        <v>2.3922656249999998</v>
      </c>
      <c r="Q22">
        <f t="shared" si="4"/>
        <v>2.2416406250000001</v>
      </c>
      <c r="R22">
        <f t="shared" si="5"/>
        <v>1.9575781249999999</v>
      </c>
      <c r="S22">
        <f t="shared" si="6"/>
        <v>7.8125E-2</v>
      </c>
    </row>
    <row r="23" spans="3:19">
      <c r="C23" t="s">
        <v>92</v>
      </c>
      <c r="D23">
        <v>256</v>
      </c>
      <c r="F23">
        <v>1783.68</v>
      </c>
      <c r="G23">
        <v>610.84</v>
      </c>
      <c r="H23">
        <v>573.83000000000004</v>
      </c>
      <c r="I23">
        <v>501.85</v>
      </c>
      <c r="J23">
        <v>19.899999999999999</v>
      </c>
      <c r="N23">
        <f t="shared" si="1"/>
        <v>0</v>
      </c>
      <c r="O23">
        <f t="shared" si="2"/>
        <v>6.9675000000000002</v>
      </c>
      <c r="P23">
        <f t="shared" si="3"/>
        <v>2.3860937500000001</v>
      </c>
      <c r="Q23">
        <f t="shared" si="4"/>
        <v>2.2415234375000002</v>
      </c>
      <c r="R23">
        <f t="shared" si="5"/>
        <v>1.9603515625000001</v>
      </c>
      <c r="S23">
        <f t="shared" si="6"/>
        <v>7.7734374999999994E-2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G1" workbookViewId="0">
      <selection activeCell="Y57" sqref="Y57"/>
    </sheetView>
  </sheetViews>
  <sheetFormatPr defaultRowHeight="15"/>
  <cols>
    <col min="3" max="3" width="9.85546875" customWidth="1"/>
    <col min="4" max="9" width="12.5703125" style="15" customWidth="1"/>
  </cols>
  <sheetData>
    <row r="2" spans="2:9" ht="18.75">
      <c r="B2" s="42" t="s">
        <v>135</v>
      </c>
      <c r="C2" s="42"/>
      <c r="D2" s="42"/>
      <c r="E2" s="42"/>
      <c r="F2" s="42"/>
      <c r="G2" s="42"/>
      <c r="H2" s="42"/>
      <c r="I2" s="42"/>
    </row>
    <row r="3" spans="2:9">
      <c r="B3" s="39" t="s">
        <v>93</v>
      </c>
      <c r="C3" s="40"/>
      <c r="D3" s="39" t="s">
        <v>96</v>
      </c>
      <c r="E3" s="41"/>
      <c r="F3" s="41"/>
      <c r="G3" s="41"/>
      <c r="H3" s="41"/>
      <c r="I3" s="40"/>
    </row>
    <row r="4" spans="2:9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tr">
        <f>'NXP K66'!$C$6</f>
        <v>FRDM-K66F</v>
      </c>
    </row>
    <row r="5" spans="2:9">
      <c r="B5" s="29" t="s">
        <v>90</v>
      </c>
      <c r="C5" s="29">
        <f>'Arduino Uno'!$B13</f>
        <v>16</v>
      </c>
      <c r="D5" s="30">
        <f>'Arduino Uno'!D13</f>
        <v>41</v>
      </c>
      <c r="E5" s="30">
        <f>'Arduino M0 Pro'!L12</f>
        <v>9.11</v>
      </c>
      <c r="F5" s="30">
        <f>Maple!F11</f>
        <v>6.45</v>
      </c>
      <c r="G5" s="30">
        <f>'Arduino Due'!F11</f>
        <v>6.49</v>
      </c>
      <c r="H5" s="30">
        <f>'Teensy 3.2'!E23</f>
        <v>1.99</v>
      </c>
      <c r="I5" s="30">
        <f>'NXP K66'!E11</f>
        <v>1.4</v>
      </c>
    </row>
    <row r="6" spans="2:9">
      <c r="B6" s="29" t="s">
        <v>90</v>
      </c>
      <c r="C6" s="29">
        <f>'Arduino Uno'!$B14</f>
        <v>32</v>
      </c>
      <c r="D6" s="30">
        <f>'Arduino Uno'!D14</f>
        <v>79</v>
      </c>
      <c r="E6" s="30">
        <f>'Arduino M0 Pro'!L13</f>
        <v>17.46</v>
      </c>
      <c r="F6" s="30">
        <f>Maple!F12</f>
        <v>12.47</v>
      </c>
      <c r="G6" s="30">
        <f>'Arduino Due'!F12</f>
        <v>12.6</v>
      </c>
      <c r="H6" s="30">
        <f>'Teensy 3.2'!E24</f>
        <v>3.82</v>
      </c>
      <c r="I6" s="30">
        <f>'NXP K66'!E12</f>
        <v>2.8</v>
      </c>
    </row>
    <row r="7" spans="2:9">
      <c r="B7" s="29" t="s">
        <v>90</v>
      </c>
      <c r="C7" s="29">
        <f>'Arduino Uno'!$B15</f>
        <v>64</v>
      </c>
      <c r="D7" s="30">
        <f>'Arduino Uno'!D15</f>
        <v>155</v>
      </c>
      <c r="E7" s="30">
        <f>'Arduino M0 Pro'!L14</f>
        <v>34.15</v>
      </c>
      <c r="F7" s="30">
        <f>Maple!F13</f>
        <v>24.48</v>
      </c>
      <c r="G7" s="30">
        <f>'Arduino Due'!F13</f>
        <v>24.8</v>
      </c>
      <c r="H7" s="30">
        <f>'Teensy 3.2'!E25</f>
        <v>7.5</v>
      </c>
      <c r="I7" s="30">
        <f>'NXP K66'!E13</f>
        <v>5.4</v>
      </c>
    </row>
    <row r="8" spans="2:9">
      <c r="B8" s="29" t="s">
        <v>90</v>
      </c>
      <c r="C8" s="29">
        <f>'Arduino Uno'!$B16</f>
        <v>128</v>
      </c>
      <c r="D8" s="30">
        <f>'Arduino Uno'!D16</f>
        <v>308</v>
      </c>
      <c r="E8" s="30">
        <f>'Arduino M0 Pro'!L15</f>
        <v>67.55</v>
      </c>
      <c r="F8" s="30">
        <f>Maple!F14</f>
        <v>48.53</v>
      </c>
      <c r="G8" s="30">
        <f>'Arduino Due'!F14</f>
        <v>49.21</v>
      </c>
      <c r="H8" s="30">
        <f>'Teensy 3.2'!E26</f>
        <v>14.85</v>
      </c>
      <c r="I8" s="30">
        <f>'NXP K66'!E14</f>
        <v>10.7</v>
      </c>
    </row>
    <row r="9" spans="2:9">
      <c r="B9" s="29" t="s">
        <v>90</v>
      </c>
      <c r="C9" s="29">
        <f>'Arduino Uno'!$B17</f>
        <v>256</v>
      </c>
      <c r="D9" s="30">
        <f>'Arduino Uno'!D17</f>
        <v>612</v>
      </c>
      <c r="E9" s="30">
        <f>'Arduino M0 Pro'!L16</f>
        <v>134.35</v>
      </c>
      <c r="F9" s="30">
        <f>Maple!F15</f>
        <v>96.64</v>
      </c>
      <c r="G9" s="30">
        <f>'Arduino Due'!F15</f>
        <v>98.05</v>
      </c>
      <c r="H9" s="30">
        <f>'Teensy 3.2'!E27</f>
        <v>29.55</v>
      </c>
      <c r="I9" s="30">
        <f>'NXP K66'!E15</f>
        <v>21.3</v>
      </c>
    </row>
    <row r="10" spans="2:9">
      <c r="B10" s="31"/>
      <c r="C10" s="32"/>
      <c r="D10" s="32"/>
      <c r="E10" s="32"/>
      <c r="F10" s="32"/>
      <c r="G10" s="32"/>
      <c r="H10" s="32"/>
      <c r="I10" s="33"/>
    </row>
    <row r="11" spans="2:9">
      <c r="B11" s="28" t="str">
        <f>B4</f>
        <v>Type</v>
      </c>
      <c r="C11" s="28" t="str">
        <f>C4</f>
        <v>N of FIR</v>
      </c>
      <c r="D11" s="28" t="str">
        <f>'Arduino Uno'!$B$2</f>
        <v>Arduino Uno</v>
      </c>
      <c r="E11" s="28" t="str">
        <f>'Arduino M0 Pro'!$C$6</f>
        <v>Arduino M0</v>
      </c>
      <c r="F11" s="28" t="str">
        <f>Maple!$B$1</f>
        <v>Maple</v>
      </c>
      <c r="G11" s="28" t="str">
        <f>'Arduino Due'!$C$6</f>
        <v>Arduino Due</v>
      </c>
      <c r="H11" s="28" t="str">
        <f>'Teensy 3.2'!$C$18</f>
        <v>Teensy 3.2</v>
      </c>
      <c r="I11" s="34" t="str">
        <f>'NXP K66'!$C$6</f>
        <v>FRDM-K66F</v>
      </c>
    </row>
    <row r="12" spans="2:9">
      <c r="B12" s="29" t="s">
        <v>91</v>
      </c>
      <c r="C12" s="29">
        <f>'Arduino Uno'!B13</f>
        <v>16</v>
      </c>
      <c r="D12" s="30">
        <f>'Arduino Uno'!E13</f>
        <v>129</v>
      </c>
      <c r="E12" s="30">
        <f>'Arduino M0 Pro'!M12</f>
        <v>10.77</v>
      </c>
      <c r="F12" s="30">
        <f>Maple!E11</f>
        <v>5.55</v>
      </c>
      <c r="G12" s="30">
        <f>'Arduino Due'!E11</f>
        <v>6.49</v>
      </c>
      <c r="H12" s="30">
        <f>'Teensy 3.2'!E23</f>
        <v>1.99</v>
      </c>
      <c r="I12" s="30">
        <f>'NXP K66'!D11</f>
        <v>1.2</v>
      </c>
    </row>
    <row r="13" spans="2:9">
      <c r="B13" s="29" t="s">
        <v>91</v>
      </c>
      <c r="C13" s="29">
        <f>'Arduino Uno'!B14</f>
        <v>32</v>
      </c>
      <c r="D13" s="30">
        <f>'Arduino Uno'!E14</f>
        <v>254</v>
      </c>
      <c r="E13" s="30">
        <f>'Arduino M0 Pro'!M13</f>
        <v>20.79</v>
      </c>
      <c r="F13" s="30">
        <f>Maple!E12</f>
        <v>10.66</v>
      </c>
      <c r="G13" s="30">
        <f>'Arduino Due'!E12</f>
        <v>12.6</v>
      </c>
      <c r="H13" s="30">
        <f>'Teensy 3.2'!E24</f>
        <v>3.82</v>
      </c>
      <c r="I13" s="30">
        <f>'NXP K66'!D12</f>
        <v>2.4</v>
      </c>
    </row>
    <row r="14" spans="2:9">
      <c r="B14" s="29" t="s">
        <v>91</v>
      </c>
      <c r="C14" s="29">
        <f>'Arduino Uno'!B15</f>
        <v>64</v>
      </c>
      <c r="D14" s="30">
        <f>'Arduino Uno'!E15</f>
        <v>503</v>
      </c>
      <c r="E14" s="30">
        <f>'Arduino M0 Pro'!M14</f>
        <v>40.83</v>
      </c>
      <c r="F14" s="30">
        <f>Maple!E13</f>
        <v>20.91</v>
      </c>
      <c r="G14" s="30">
        <f>'Arduino Due'!E13</f>
        <v>24.8</v>
      </c>
      <c r="H14" s="30">
        <f>'Teensy 3.2'!E25</f>
        <v>7.5</v>
      </c>
      <c r="I14" s="30">
        <f>'NXP K66'!D13</f>
        <v>4.7</v>
      </c>
    </row>
    <row r="15" spans="2:9">
      <c r="B15" s="29" t="s">
        <v>91</v>
      </c>
      <c r="C15" s="29">
        <f>'Arduino Uno'!B16</f>
        <v>128</v>
      </c>
      <c r="D15" s="30">
        <f>'Arduino Uno'!E16</f>
        <v>1000</v>
      </c>
      <c r="E15" s="30">
        <f>'Arduino M0 Pro'!M15</f>
        <v>80.91</v>
      </c>
      <c r="F15" s="30">
        <f>Maple!E14</f>
        <v>41.39</v>
      </c>
      <c r="G15" s="30">
        <f>'Arduino Due'!E14</f>
        <v>49.21</v>
      </c>
      <c r="H15" s="30">
        <f>'Teensy 3.2'!E26</f>
        <v>14.85</v>
      </c>
      <c r="I15" s="30">
        <f>'NXP K66'!D14</f>
        <v>9.3000000000000007</v>
      </c>
    </row>
    <row r="16" spans="2:9">
      <c r="B16" s="29" t="s">
        <v>91</v>
      </c>
      <c r="C16" s="29">
        <f>'Arduino Uno'!B17</f>
        <v>256</v>
      </c>
      <c r="D16" s="30"/>
      <c r="E16" s="30">
        <f>'Arduino M0 Pro'!M16</f>
        <v>161.06</v>
      </c>
      <c r="F16" s="30">
        <f>Maple!E15</f>
        <v>82.36</v>
      </c>
      <c r="G16" s="30">
        <f>'Arduino Due'!E15</f>
        <v>98.05</v>
      </c>
      <c r="H16" s="30">
        <f>'Teensy 3.2'!E27</f>
        <v>29.55</v>
      </c>
      <c r="I16" s="30">
        <f>'NXP K66'!D15</f>
        <v>18.5</v>
      </c>
    </row>
    <row r="17" spans="2:9">
      <c r="B17" s="43"/>
      <c r="C17" s="44"/>
      <c r="D17" s="44"/>
      <c r="E17" s="44"/>
      <c r="F17" s="44"/>
      <c r="G17" s="44"/>
      <c r="H17" s="44"/>
      <c r="I17" s="45"/>
    </row>
    <row r="18" spans="2:9">
      <c r="B18" s="28" t="str">
        <f>B4</f>
        <v>Type</v>
      </c>
      <c r="C18" s="28" t="str">
        <f>C4</f>
        <v>N of FIR</v>
      </c>
      <c r="D18" s="28" t="str">
        <f>'Arduino Uno'!$B$2</f>
        <v>Arduino Uno</v>
      </c>
      <c r="E18" s="28" t="str">
        <f>'Arduino M0 Pro'!$C$6</f>
        <v>Arduino M0</v>
      </c>
      <c r="F18" s="28" t="str">
        <f>Maple!$B$1</f>
        <v>Maple</v>
      </c>
      <c r="G18" s="28" t="str">
        <f>'Arduino Due'!$C$6</f>
        <v>Arduino Due</v>
      </c>
      <c r="H18" s="28" t="str">
        <f>'Teensy 3.2'!$C$18</f>
        <v>Teensy 3.2</v>
      </c>
      <c r="I18" s="34" t="str">
        <f>'NXP K66'!$C$6</f>
        <v>FRDM-K66F</v>
      </c>
    </row>
    <row r="19" spans="2:9">
      <c r="B19" s="29" t="s">
        <v>92</v>
      </c>
      <c r="C19" s="29">
        <f>'Arduino Uno'!B13</f>
        <v>16</v>
      </c>
      <c r="D19" s="30">
        <f>'Arduino Uno'!C13</f>
        <v>311</v>
      </c>
      <c r="E19" s="30">
        <f>'Arduino M0 Pro'!K12</f>
        <v>114.83</v>
      </c>
      <c r="F19" s="30">
        <f>Maple!D11</f>
        <v>39.39</v>
      </c>
      <c r="G19" s="30">
        <f>'Arduino Due'!D11</f>
        <v>35.69</v>
      </c>
      <c r="H19" s="30">
        <f>'Teensy 3.2'!D23</f>
        <v>30.53</v>
      </c>
      <c r="I19" s="30">
        <f>'NXP K66'!C11</f>
        <v>1.3</v>
      </c>
    </row>
    <row r="20" spans="2:9">
      <c r="B20" s="29" t="s">
        <v>92</v>
      </c>
      <c r="C20" s="29">
        <f>'Arduino Uno'!B14</f>
        <v>32</v>
      </c>
      <c r="D20" s="30">
        <f>'Arduino Uno'!C14</f>
        <v>622</v>
      </c>
      <c r="E20" s="30">
        <f>'Arduino M0 Pro'!K13</f>
        <v>226.47</v>
      </c>
      <c r="F20" s="30">
        <f>Maple!D12</f>
        <v>77.59</v>
      </c>
      <c r="G20" s="30">
        <f>'Arduino Due'!D12</f>
        <v>71.64</v>
      </c>
      <c r="H20" s="30">
        <f>'Teensy 3.2'!D24</f>
        <v>62.01</v>
      </c>
      <c r="I20" s="30">
        <f>'NXP K66'!C12</f>
        <v>2.7</v>
      </c>
    </row>
    <row r="21" spans="2:9">
      <c r="B21" s="29" t="s">
        <v>92</v>
      </c>
      <c r="C21" s="29">
        <f>'Arduino Uno'!B15</f>
        <v>64</v>
      </c>
      <c r="D21" s="30">
        <f>'Arduino Uno'!C15</f>
        <v>1270</v>
      </c>
      <c r="E21" s="30">
        <f>'Arduino M0 Pro'!K14</f>
        <v>446.45</v>
      </c>
      <c r="F21" s="30">
        <f>Maple!D13</f>
        <v>153.84</v>
      </c>
      <c r="G21" s="30">
        <f>'Arduino Due'!D13</f>
        <v>143.43</v>
      </c>
      <c r="H21" s="30">
        <f>'Teensy 3.2'!D25</f>
        <v>124.89</v>
      </c>
      <c r="I21" s="30">
        <f>'NXP K66'!C13</f>
        <v>5</v>
      </c>
    </row>
    <row r="22" spans="2:9">
      <c r="B22" s="29" t="s">
        <v>92</v>
      </c>
      <c r="C22" s="29">
        <f>'Arduino Uno'!B16</f>
        <v>128</v>
      </c>
      <c r="D22" s="30">
        <f>'Arduino Uno'!C16</f>
        <v>2522</v>
      </c>
      <c r="E22" s="30">
        <f>'Arduino M0 Pro'!K15</f>
        <v>892.74</v>
      </c>
      <c r="F22" s="30">
        <f>Maple!D14</f>
        <v>306.20999999999998</v>
      </c>
      <c r="G22" s="30">
        <f>'Arduino Due'!D14</f>
        <v>286.93</v>
      </c>
      <c r="H22" s="30">
        <f>'Teensy 3.2'!D26</f>
        <v>250.57</v>
      </c>
      <c r="I22" s="30">
        <f>'NXP K66'!C14</f>
        <v>10</v>
      </c>
    </row>
    <row r="23" spans="2:9">
      <c r="B23" s="29" t="s">
        <v>92</v>
      </c>
      <c r="C23" s="29">
        <f>'Arduino Uno'!B17</f>
        <v>256</v>
      </c>
      <c r="D23" s="30"/>
      <c r="E23" s="30">
        <f>'Arduino M0 Pro'!K16</f>
        <v>1783.68</v>
      </c>
      <c r="F23" s="30">
        <f>Maple!D15</f>
        <v>610.84</v>
      </c>
      <c r="G23" s="30">
        <f>'Arduino Due'!D15</f>
        <v>573.83000000000004</v>
      </c>
      <c r="H23" s="30">
        <f>'Teensy 3.2'!D27</f>
        <v>501.85</v>
      </c>
      <c r="I23" s="30">
        <f>'NXP K66'!C15</f>
        <v>19.899999999999999</v>
      </c>
    </row>
    <row r="26" spans="2:9" ht="18.75">
      <c r="B26" s="42" t="str">
        <f>B2</f>
        <v>FIR Performance (Naïve C)</v>
      </c>
      <c r="C26" s="42"/>
      <c r="D26" s="42"/>
      <c r="E26" s="42"/>
      <c r="F26" s="42"/>
      <c r="G26" s="42"/>
      <c r="H26" s="42"/>
      <c r="I26" s="42"/>
    </row>
    <row r="27" spans="2:9">
      <c r="B27" s="39" t="s">
        <v>93</v>
      </c>
      <c r="C27" s="40"/>
      <c r="D27" s="39" t="s">
        <v>138</v>
      </c>
      <c r="E27" s="41"/>
      <c r="F27" s="41"/>
      <c r="G27" s="41"/>
      <c r="H27" s="41"/>
      <c r="I27" s="40"/>
    </row>
    <row r="28" spans="2:9">
      <c r="B28" s="17" t="str">
        <f>B4</f>
        <v>Type</v>
      </c>
      <c r="C28" s="17" t="str">
        <f t="shared" ref="C28:I28" si="0">C4</f>
        <v>N of FIR</v>
      </c>
      <c r="D28" s="20" t="str">
        <f t="shared" si="0"/>
        <v>Arduino Uno</v>
      </c>
      <c r="E28" s="20" t="str">
        <f t="shared" si="0"/>
        <v>Arduino M0</v>
      </c>
      <c r="F28" s="20" t="str">
        <f t="shared" si="0"/>
        <v>Maple</v>
      </c>
      <c r="G28" s="20" t="str">
        <f t="shared" si="0"/>
        <v>Arduino Due</v>
      </c>
      <c r="H28" s="20" t="str">
        <f t="shared" si="0"/>
        <v>Teensy 3.2</v>
      </c>
      <c r="I28" s="20" t="str">
        <f t="shared" si="0"/>
        <v>FRDM-K66F</v>
      </c>
    </row>
    <row r="29" spans="2:9">
      <c r="B29" s="16" t="str">
        <f>B5</f>
        <v>Int16</v>
      </c>
      <c r="C29" s="16">
        <f>C5</f>
        <v>16</v>
      </c>
      <c r="D29" s="21">
        <f>1000000/D5</f>
        <v>24390.243902439026</v>
      </c>
      <c r="E29" s="21">
        <f t="shared" ref="E29:I29" si="1">1000000/E5</f>
        <v>109769.48408342482</v>
      </c>
      <c r="F29" s="21">
        <f t="shared" si="1"/>
        <v>155038.75968992247</v>
      </c>
      <c r="G29" s="21">
        <f t="shared" si="1"/>
        <v>154083.20493066256</v>
      </c>
      <c r="H29" s="21">
        <f t="shared" si="1"/>
        <v>502512.56281407038</v>
      </c>
      <c r="I29" s="21">
        <f t="shared" si="1"/>
        <v>714285.71428571432</v>
      </c>
    </row>
    <row r="30" spans="2:9">
      <c r="B30" s="16" t="str">
        <f t="shared" ref="B30:C30" si="2">B6</f>
        <v>Int16</v>
      </c>
      <c r="C30" s="16">
        <f t="shared" si="2"/>
        <v>32</v>
      </c>
      <c r="D30" s="21">
        <f t="shared" ref="D30:I30" si="3">1000000/D6</f>
        <v>12658.227848101265</v>
      </c>
      <c r="E30" s="21">
        <f t="shared" si="3"/>
        <v>57273.768613974797</v>
      </c>
      <c r="F30" s="21">
        <f t="shared" si="3"/>
        <v>80192.46190858059</v>
      </c>
      <c r="G30" s="21">
        <f t="shared" si="3"/>
        <v>79365.079365079364</v>
      </c>
      <c r="H30" s="21">
        <f t="shared" si="3"/>
        <v>261780.10471204191</v>
      </c>
      <c r="I30" s="21">
        <f t="shared" si="3"/>
        <v>357142.85714285716</v>
      </c>
    </row>
    <row r="31" spans="2:9">
      <c r="B31" s="16" t="str">
        <f t="shared" ref="B31:C31" si="4">B7</f>
        <v>Int16</v>
      </c>
      <c r="C31" s="16">
        <f t="shared" si="4"/>
        <v>64</v>
      </c>
      <c r="D31" s="21">
        <f t="shared" ref="D31:I31" si="5">1000000/D7</f>
        <v>6451.6129032258068</v>
      </c>
      <c r="E31" s="21">
        <f t="shared" si="5"/>
        <v>29282.576866764277</v>
      </c>
      <c r="F31" s="21">
        <f t="shared" si="5"/>
        <v>40849.67320261438</v>
      </c>
      <c r="G31" s="21">
        <f t="shared" si="5"/>
        <v>40322.580645161288</v>
      </c>
      <c r="H31" s="21">
        <f t="shared" si="5"/>
        <v>133333.33333333334</v>
      </c>
      <c r="I31" s="21">
        <f t="shared" si="5"/>
        <v>185185.18518518517</v>
      </c>
    </row>
    <row r="32" spans="2:9">
      <c r="B32" s="16" t="str">
        <f t="shared" ref="B32:C32" si="6">B8</f>
        <v>Int16</v>
      </c>
      <c r="C32" s="16">
        <f t="shared" si="6"/>
        <v>128</v>
      </c>
      <c r="D32" s="21">
        <f t="shared" ref="D32:I32" si="7">1000000/D8</f>
        <v>3246.7532467532469</v>
      </c>
      <c r="E32" s="21">
        <f t="shared" si="7"/>
        <v>14803.849000740192</v>
      </c>
      <c r="F32" s="21">
        <f t="shared" si="7"/>
        <v>20605.8108386565</v>
      </c>
      <c r="G32" s="21">
        <f t="shared" si="7"/>
        <v>20321.072952651899</v>
      </c>
      <c r="H32" s="21">
        <f t="shared" si="7"/>
        <v>67340.06734006734</v>
      </c>
      <c r="I32" s="21">
        <f t="shared" si="7"/>
        <v>93457.943925233645</v>
      </c>
    </row>
    <row r="33" spans="2:9">
      <c r="B33" s="16" t="str">
        <f t="shared" ref="B33:C33" si="8">B9</f>
        <v>Int16</v>
      </c>
      <c r="C33" s="16">
        <f t="shared" si="8"/>
        <v>256</v>
      </c>
      <c r="D33" s="21">
        <f t="shared" ref="D33:I33" si="9">1000000/D9</f>
        <v>1633.9869281045751</v>
      </c>
      <c r="E33" s="21">
        <f t="shared" si="9"/>
        <v>7443.2452549311502</v>
      </c>
      <c r="F33" s="21">
        <f t="shared" si="9"/>
        <v>10347.682119205298</v>
      </c>
      <c r="G33" s="21">
        <f t="shared" si="9"/>
        <v>10198.878123406426</v>
      </c>
      <c r="H33" s="21">
        <f t="shared" si="9"/>
        <v>33840.947546531301</v>
      </c>
      <c r="I33" s="21">
        <f t="shared" si="9"/>
        <v>46948.356807511736</v>
      </c>
    </row>
    <row r="34" spans="2:9">
      <c r="B34" s="18"/>
      <c r="C34" s="19"/>
      <c r="D34" s="22"/>
      <c r="E34" s="22"/>
      <c r="F34" s="22"/>
      <c r="G34" s="22"/>
      <c r="H34" s="22"/>
      <c r="I34" s="23"/>
    </row>
    <row r="35" spans="2:9">
      <c r="B35" s="17" t="str">
        <f t="shared" ref="B35:C35" si="10">B11</f>
        <v>Type</v>
      </c>
      <c r="C35" s="17" t="str">
        <f t="shared" si="10"/>
        <v>N of FIR</v>
      </c>
      <c r="D35" s="24" t="str">
        <f>D11</f>
        <v>Arduino Uno</v>
      </c>
      <c r="E35" s="24" t="str">
        <f t="shared" ref="E35:I35" si="11">E11</f>
        <v>Arduino M0</v>
      </c>
      <c r="F35" s="24" t="str">
        <f t="shared" si="11"/>
        <v>Maple</v>
      </c>
      <c r="G35" s="24" t="str">
        <f t="shared" si="11"/>
        <v>Arduino Due</v>
      </c>
      <c r="H35" s="24" t="str">
        <f t="shared" si="11"/>
        <v>Teensy 3.2</v>
      </c>
      <c r="I35" s="24" t="str">
        <f t="shared" si="11"/>
        <v>FRDM-K66F</v>
      </c>
    </row>
    <row r="36" spans="2:9">
      <c r="B36" s="16" t="str">
        <f t="shared" ref="B36:C36" si="12">B12</f>
        <v>Int32</v>
      </c>
      <c r="C36" s="16">
        <f t="shared" si="12"/>
        <v>16</v>
      </c>
      <c r="D36" s="21">
        <f t="shared" ref="D36:I36" si="13">1000000/D12</f>
        <v>7751.937984496124</v>
      </c>
      <c r="E36" s="21">
        <f t="shared" si="13"/>
        <v>92850.510677808736</v>
      </c>
      <c r="F36" s="21">
        <f t="shared" si="13"/>
        <v>180180.18018018018</v>
      </c>
      <c r="G36" s="21">
        <f t="shared" si="13"/>
        <v>154083.20493066256</v>
      </c>
      <c r="H36" s="21">
        <f t="shared" si="13"/>
        <v>502512.56281407038</v>
      </c>
      <c r="I36" s="21">
        <f t="shared" si="13"/>
        <v>833333.33333333337</v>
      </c>
    </row>
    <row r="37" spans="2:9">
      <c r="B37" s="16" t="str">
        <f t="shared" ref="B37:C37" si="14">B13</f>
        <v>Int32</v>
      </c>
      <c r="C37" s="16">
        <f t="shared" si="14"/>
        <v>32</v>
      </c>
      <c r="D37" s="21">
        <f t="shared" ref="D37:I37" si="15">1000000/D13</f>
        <v>3937.0078740157483</v>
      </c>
      <c r="E37" s="21">
        <f t="shared" si="15"/>
        <v>48100.048100048101</v>
      </c>
      <c r="F37" s="21">
        <f t="shared" si="15"/>
        <v>93808.630393996253</v>
      </c>
      <c r="G37" s="21">
        <f t="shared" si="15"/>
        <v>79365.079365079364</v>
      </c>
      <c r="H37" s="21">
        <f t="shared" si="15"/>
        <v>261780.10471204191</v>
      </c>
      <c r="I37" s="21">
        <f t="shared" si="15"/>
        <v>416666.66666666669</v>
      </c>
    </row>
    <row r="38" spans="2:9">
      <c r="B38" s="16" t="str">
        <f t="shared" ref="B38:C38" si="16">B14</f>
        <v>Int32</v>
      </c>
      <c r="C38" s="16">
        <f t="shared" si="16"/>
        <v>64</v>
      </c>
      <c r="D38" s="21">
        <f t="shared" ref="D38:I38" si="17">1000000/D14</f>
        <v>1988.0715705765408</v>
      </c>
      <c r="E38" s="21">
        <f t="shared" si="17"/>
        <v>24491.795248591723</v>
      </c>
      <c r="F38" s="21">
        <f t="shared" si="17"/>
        <v>47824.007651841224</v>
      </c>
      <c r="G38" s="21">
        <f t="shared" si="17"/>
        <v>40322.580645161288</v>
      </c>
      <c r="H38" s="21">
        <f t="shared" si="17"/>
        <v>133333.33333333334</v>
      </c>
      <c r="I38" s="21">
        <f t="shared" si="17"/>
        <v>212765.95744680849</v>
      </c>
    </row>
    <row r="39" spans="2:9">
      <c r="B39" s="16" t="str">
        <f t="shared" ref="B39:C39" si="18">B15</f>
        <v>Int32</v>
      </c>
      <c r="C39" s="16">
        <f t="shared" si="18"/>
        <v>128</v>
      </c>
      <c r="D39" s="21">
        <f t="shared" ref="D39:I39" si="19">1000000/D15</f>
        <v>1000</v>
      </c>
      <c r="E39" s="21">
        <f t="shared" si="19"/>
        <v>12359.411692003461</v>
      </c>
      <c r="F39" s="21">
        <f t="shared" si="19"/>
        <v>24160.425223483933</v>
      </c>
      <c r="G39" s="21">
        <f t="shared" si="19"/>
        <v>20321.072952651899</v>
      </c>
      <c r="H39" s="21">
        <f t="shared" si="19"/>
        <v>67340.06734006734</v>
      </c>
      <c r="I39" s="21">
        <f t="shared" si="19"/>
        <v>107526.8817204301</v>
      </c>
    </row>
    <row r="40" spans="2:9">
      <c r="B40" s="16" t="str">
        <f t="shared" ref="B40:C40" si="20">B16</f>
        <v>Int32</v>
      </c>
      <c r="C40" s="16">
        <f t="shared" si="20"/>
        <v>256</v>
      </c>
      <c r="D40" s="21"/>
      <c r="E40" s="21">
        <f t="shared" ref="E40:I40" si="21">1000000/E16</f>
        <v>6208.8662610207375</v>
      </c>
      <c r="F40" s="21">
        <f t="shared" si="21"/>
        <v>12141.816415735793</v>
      </c>
      <c r="G40" s="21">
        <f t="shared" si="21"/>
        <v>10198.878123406426</v>
      </c>
      <c r="H40" s="21">
        <f t="shared" si="21"/>
        <v>33840.947546531301</v>
      </c>
      <c r="I40" s="21">
        <f t="shared" si="21"/>
        <v>54054.054054054053</v>
      </c>
    </row>
    <row r="41" spans="2:9">
      <c r="B41" s="18"/>
      <c r="C41" s="19"/>
      <c r="D41" s="22"/>
      <c r="E41" s="22"/>
      <c r="F41" s="22"/>
      <c r="G41" s="22"/>
      <c r="H41" s="22"/>
      <c r="I41" s="23"/>
    </row>
    <row r="42" spans="2:9">
      <c r="B42" s="17" t="str">
        <f t="shared" ref="B42:C42" si="22">B18</f>
        <v>Type</v>
      </c>
      <c r="C42" s="17" t="str">
        <f t="shared" si="22"/>
        <v>N of FIR</v>
      </c>
      <c r="D42" s="24" t="str">
        <f>D18</f>
        <v>Arduino Uno</v>
      </c>
      <c r="E42" s="24" t="str">
        <f t="shared" ref="E42:I42" si="23">E18</f>
        <v>Arduino M0</v>
      </c>
      <c r="F42" s="24" t="str">
        <f t="shared" si="23"/>
        <v>Maple</v>
      </c>
      <c r="G42" s="24" t="str">
        <f t="shared" si="23"/>
        <v>Arduino Due</v>
      </c>
      <c r="H42" s="24" t="str">
        <f t="shared" si="23"/>
        <v>Teensy 3.2</v>
      </c>
      <c r="I42" s="24" t="str">
        <f t="shared" si="23"/>
        <v>FRDM-K66F</v>
      </c>
    </row>
    <row r="43" spans="2:9">
      <c r="B43" s="16" t="str">
        <f t="shared" ref="B43:C43" si="24">B19</f>
        <v>Float32</v>
      </c>
      <c r="C43" s="16">
        <f t="shared" si="24"/>
        <v>16</v>
      </c>
      <c r="D43" s="21">
        <f t="shared" ref="D43:I43" si="25">1000000/D19</f>
        <v>3215.4340836012861</v>
      </c>
      <c r="E43" s="21">
        <f t="shared" si="25"/>
        <v>8708.52564660803</v>
      </c>
      <c r="F43" s="21">
        <f t="shared" si="25"/>
        <v>25387.154100025386</v>
      </c>
      <c r="G43" s="21">
        <f t="shared" si="25"/>
        <v>28019.052956010088</v>
      </c>
      <c r="H43" s="21">
        <f t="shared" si="25"/>
        <v>32754.667540124465</v>
      </c>
      <c r="I43" s="21">
        <f t="shared" si="25"/>
        <v>769230.76923076925</v>
      </c>
    </row>
    <row r="44" spans="2:9">
      <c r="B44" s="16" t="str">
        <f t="shared" ref="B44:C44" si="26">B20</f>
        <v>Float32</v>
      </c>
      <c r="C44" s="16">
        <f t="shared" si="26"/>
        <v>32</v>
      </c>
      <c r="D44" s="21">
        <f t="shared" ref="D44:I44" si="27">1000000/D20</f>
        <v>1607.7170418006431</v>
      </c>
      <c r="E44" s="21">
        <f t="shared" si="27"/>
        <v>4415.5958846646354</v>
      </c>
      <c r="F44" s="21">
        <f t="shared" si="27"/>
        <v>12888.258796236629</v>
      </c>
      <c r="G44" s="21">
        <f t="shared" si="27"/>
        <v>13958.682300390843</v>
      </c>
      <c r="H44" s="21">
        <f t="shared" si="27"/>
        <v>16126.431220770844</v>
      </c>
      <c r="I44" s="21">
        <f t="shared" si="27"/>
        <v>370370.37037037034</v>
      </c>
    </row>
    <row r="45" spans="2:9">
      <c r="B45" s="16" t="str">
        <f t="shared" ref="B45:C45" si="28">B21</f>
        <v>Float32</v>
      </c>
      <c r="C45" s="16">
        <f t="shared" si="28"/>
        <v>64</v>
      </c>
      <c r="D45" s="21">
        <f t="shared" ref="D45:I45" si="29">1000000/D21</f>
        <v>787.40157480314963</v>
      </c>
      <c r="E45" s="21">
        <f t="shared" si="29"/>
        <v>2239.8924851607126</v>
      </c>
      <c r="F45" s="21">
        <f t="shared" si="29"/>
        <v>6500.2600104004159</v>
      </c>
      <c r="G45" s="21">
        <f t="shared" si="29"/>
        <v>6972.0421111343512</v>
      </c>
      <c r="H45" s="21">
        <f t="shared" si="29"/>
        <v>8007.0462006565776</v>
      </c>
      <c r="I45" s="21">
        <f t="shared" si="29"/>
        <v>200000</v>
      </c>
    </row>
    <row r="46" spans="2:9">
      <c r="B46" s="16" t="str">
        <f t="shared" ref="B46:C46" si="30">B22</f>
        <v>Float32</v>
      </c>
      <c r="C46" s="16">
        <f t="shared" si="30"/>
        <v>128</v>
      </c>
      <c r="D46" s="21">
        <f t="shared" ref="D46:I46" si="31">1000000/D22</f>
        <v>396.51070578905632</v>
      </c>
      <c r="E46" s="21">
        <f t="shared" si="31"/>
        <v>1120.1469632815824</v>
      </c>
      <c r="F46" s="21">
        <f t="shared" si="31"/>
        <v>3265.7326671238693</v>
      </c>
      <c r="G46" s="21">
        <f t="shared" si="31"/>
        <v>3485.1705991008257</v>
      </c>
      <c r="H46" s="21">
        <f t="shared" si="31"/>
        <v>3990.9007462984396</v>
      </c>
      <c r="I46" s="21">
        <f t="shared" si="31"/>
        <v>100000</v>
      </c>
    </row>
    <row r="47" spans="2:9">
      <c r="B47" s="16" t="str">
        <f t="shared" ref="B47:C47" si="32">B23</f>
        <v>Float32</v>
      </c>
      <c r="C47" s="16">
        <f t="shared" si="32"/>
        <v>256</v>
      </c>
      <c r="D47" s="21"/>
      <c r="E47" s="21">
        <f t="shared" ref="E47:I47" si="33">1000000/E23</f>
        <v>560.63867958378182</v>
      </c>
      <c r="F47" s="21">
        <f t="shared" si="33"/>
        <v>1637.0899089778011</v>
      </c>
      <c r="G47" s="21">
        <f t="shared" si="33"/>
        <v>1742.6764024188346</v>
      </c>
      <c r="H47" s="21">
        <f t="shared" si="33"/>
        <v>1992.6272790674504</v>
      </c>
      <c r="I47" s="21">
        <f t="shared" si="33"/>
        <v>50251.256281407041</v>
      </c>
    </row>
    <row r="50" spans="2:9" ht="18.75">
      <c r="B50" s="42" t="str">
        <f>B2</f>
        <v>FIR Performance (Naïve C)</v>
      </c>
      <c r="C50" s="42"/>
      <c r="D50" s="42"/>
      <c r="E50" s="42"/>
      <c r="F50" s="42"/>
      <c r="G50" s="42"/>
      <c r="H50" s="42"/>
      <c r="I50" s="42"/>
    </row>
    <row r="51" spans="2:9">
      <c r="B51" s="39" t="str">
        <f>B3</f>
        <v>Inputs</v>
      </c>
      <c r="C51" s="40"/>
      <c r="D51" s="39" t="s">
        <v>98</v>
      </c>
      <c r="E51" s="41"/>
      <c r="F51" s="41"/>
      <c r="G51" s="41"/>
      <c r="H51" s="41"/>
      <c r="I51" s="40"/>
    </row>
    <row r="52" spans="2:9">
      <c r="B52" s="28" t="s">
        <v>89</v>
      </c>
      <c r="C52" s="28" t="s">
        <v>97</v>
      </c>
      <c r="D52" s="35" t="str">
        <f t="shared" ref="D52:I52" si="34">D28</f>
        <v>Arduino Uno</v>
      </c>
      <c r="E52" s="35" t="str">
        <f t="shared" si="34"/>
        <v>Arduino M0</v>
      </c>
      <c r="F52" s="35" t="str">
        <f t="shared" si="34"/>
        <v>Maple</v>
      </c>
      <c r="G52" s="35" t="str">
        <f t="shared" si="34"/>
        <v>Arduino Due</v>
      </c>
      <c r="H52" s="35" t="str">
        <f t="shared" si="34"/>
        <v>Teensy 3.2</v>
      </c>
      <c r="I52" s="35" t="str">
        <f t="shared" si="34"/>
        <v>FRDM-K66F</v>
      </c>
    </row>
    <row r="53" spans="2:9">
      <c r="B53" s="29" t="str">
        <f>B32</f>
        <v>Int16</v>
      </c>
      <c r="C53" s="29">
        <v>250</v>
      </c>
      <c r="D53" s="21">
        <f>SQRT($C53/(D8*0.000001/$C8))</f>
        <v>10192.94382875251</v>
      </c>
      <c r="E53" s="21">
        <f t="shared" ref="E53:I53" si="35">SQRT($C53/(E8*0.000001/$C8))</f>
        <v>21765.18247163773</v>
      </c>
      <c r="F53" s="21">
        <f t="shared" si="35"/>
        <v>25678.511382808159</v>
      </c>
      <c r="G53" s="21">
        <f t="shared" si="35"/>
        <v>25500.477142297961</v>
      </c>
      <c r="H53" s="21">
        <f t="shared" si="35"/>
        <v>46420.708254852754</v>
      </c>
      <c r="I53" s="21">
        <f t="shared" si="35"/>
        <v>54686.874161973057</v>
      </c>
    </row>
    <row r="54" spans="2:9">
      <c r="B54" s="29" t="str">
        <f>B39</f>
        <v>Int32</v>
      </c>
      <c r="C54" s="29">
        <v>250</v>
      </c>
      <c r="D54" s="21">
        <f>SQRT($C54/(D15*0.000001/$C15))</f>
        <v>5656.8542494923804</v>
      </c>
      <c r="E54" s="21">
        <f t="shared" ref="E54:I54" si="36">SQRT($C54/(E15*0.000001/$C15))</f>
        <v>19887.211321452556</v>
      </c>
      <c r="F54" s="21">
        <f t="shared" si="36"/>
        <v>27805.280202714839</v>
      </c>
      <c r="G54" s="21">
        <f t="shared" si="36"/>
        <v>25500.477142297961</v>
      </c>
      <c r="H54" s="21">
        <f t="shared" si="36"/>
        <v>46420.708254852754</v>
      </c>
      <c r="I54" s="21">
        <f t="shared" si="36"/>
        <v>58658.846008541317</v>
      </c>
    </row>
    <row r="55" spans="2:9">
      <c r="B55" s="29" t="str">
        <f>B46</f>
        <v>Float32</v>
      </c>
      <c r="C55" s="29">
        <v>250</v>
      </c>
      <c r="D55" s="21">
        <f>SQRT($C55/(D22*0.000001/$C22))</f>
        <v>3562.0699860123191</v>
      </c>
      <c r="E55" s="21">
        <f t="shared" ref="E55:I55" si="37">SQRT($C55/(E22*0.000001/$C22))</f>
        <v>5987.0445818459248</v>
      </c>
      <c r="F55" s="21">
        <f t="shared" si="37"/>
        <v>10222.692666218809</v>
      </c>
      <c r="G55" s="21">
        <f t="shared" si="37"/>
        <v>10560.561498861054</v>
      </c>
      <c r="H55" s="21">
        <f t="shared" si="37"/>
        <v>11300.832884418302</v>
      </c>
      <c r="I55" s="21">
        <f t="shared" si="37"/>
        <v>56568.542494923808</v>
      </c>
    </row>
  </sheetData>
  <mergeCells count="10">
    <mergeCell ref="B2:I2"/>
    <mergeCell ref="D3:I3"/>
    <mergeCell ref="B3:C3"/>
    <mergeCell ref="B17:I17"/>
    <mergeCell ref="B26:I26"/>
    <mergeCell ref="B27:C27"/>
    <mergeCell ref="D27:I27"/>
    <mergeCell ref="D51:I51"/>
    <mergeCell ref="B50:I50"/>
    <mergeCell ref="B51:C51"/>
  </mergeCells>
  <conditionalFormatting sqref="D53:I55">
    <cfRule type="cellIs" dxfId="12" priority="1" operator="greaterThanOrEqual">
      <formula>44100</formula>
    </cfRule>
    <cfRule type="cellIs" dxfId="11" priority="2" operator="between">
      <formula>32000</formula>
      <formula>44100</formula>
    </cfRule>
    <cfRule type="cellIs" dxfId="10" priority="3" operator="lessThan">
      <formula>32000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zoomScaleNormal="100" workbookViewId="0">
      <selection activeCell="C59" sqref="C59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46" t="s">
        <v>75</v>
      </c>
      <c r="L3" s="46"/>
      <c r="M3" s="46"/>
      <c r="N3" s="46"/>
      <c r="O3" s="46"/>
      <c r="P3" s="46"/>
      <c r="Q3" s="46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46" t="s">
        <v>85</v>
      </c>
      <c r="L13" s="46"/>
      <c r="M13" s="46"/>
      <c r="N13" s="46"/>
      <c r="O13" s="46"/>
      <c r="P13" s="46"/>
      <c r="Q13" s="46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P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>
        <f t="shared" si="13"/>
        <v>13.537037037037035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>
        <f t="shared" ref="S25:S35" si="18">G25/H25</f>
        <v>21.499999999999996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>
        <f t="shared" ref="Y25:Z27" si="20">G25/G33</f>
        <v>13.954326923076922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7"/>
        <v>151.90024818347638</v>
      </c>
      <c r="R26" s="6"/>
      <c r="S26" s="6">
        <f t="shared" si="18"/>
        <v>23.103999999999999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>
        <f t="shared" si="20"/>
        <v>14.13953488372093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7"/>
        <v>287.60405975595847</v>
      </c>
      <c r="R27" s="6"/>
      <c r="S27" s="6">
        <f t="shared" si="18"/>
        <v>23.048999999999999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>
        <f t="shared" si="20"/>
        <v>14.22777777777778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7"/>
        <v>23.435371060041785</v>
      </c>
      <c r="R28" s="6"/>
      <c r="S28" s="6">
        <f t="shared" si="18"/>
        <v>1.5428571428571431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>
        <f t="shared" si="22"/>
        <v>1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7"/>
        <v>44.618154670414121</v>
      </c>
      <c r="R29" s="6"/>
      <c r="S29" s="6">
        <f t="shared" si="18"/>
        <v>1.4857142857142858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>
        <f t="shared" ref="Y29:Z31" si="27">G29/G33</f>
        <v>1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7"/>
        <v>60.162066800227258</v>
      </c>
      <c r="R30" s="6"/>
      <c r="S30" s="6">
        <f t="shared" si="18"/>
        <v>1.5129629629629628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>
        <f t="shared" si="27"/>
        <v>1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>
        <f t="shared" si="10"/>
        <v>61.728395061728399</v>
      </c>
      <c r="P31">
        <f t="shared" si="11"/>
        <v>93.45794392523365</v>
      </c>
      <c r="Q31" s="6">
        <f t="shared" si="17"/>
        <v>114.03808872163303</v>
      </c>
      <c r="R31" s="6"/>
      <c r="S31" s="6">
        <f t="shared" si="18"/>
        <v>1.514018691588785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>
        <f t="shared" si="27"/>
        <v>1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7"/>
        <v>7.4484512671450629</v>
      </c>
      <c r="R32" s="6"/>
      <c r="S32" s="6">
        <f t="shared" si="18"/>
        <v>1.5428571428571431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8">G29</f>
        <v>4.16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7"/>
        <v>13.877300074656361</v>
      </c>
      <c r="R33" s="6"/>
      <c r="S33" s="6">
        <f t="shared" si="18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8"/>
        <v>8.17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7"/>
        <v>18.539006668062076</v>
      </c>
      <c r="R34" s="6"/>
      <c r="S34" s="6">
        <f t="shared" si="18"/>
        <v>1.5129629629629628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8"/>
        <v>16.2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7"/>
        <v>35.12373132626297</v>
      </c>
      <c r="R35" s="6"/>
      <c r="S35" s="6">
        <f t="shared" si="18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>
        <f t="shared" si="30"/>
        <v>17226.528854435834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>
        <f t="shared" ref="O37" si="34">$C$34/G26</f>
        <v>1.3417590027700832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>
        <f t="shared" si="36"/>
        <v>240384.61538461538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>
        <f t="shared" ref="O38" si="41">$C$34/G30</f>
        <v>18.971848225214199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>
        <f t="shared" si="43"/>
        <v>240384.61538461538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>
        <f t="shared" ref="O39" si="48">$C$34/G34</f>
        <v>18.971848225214199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>
        <f t="shared" si="52"/>
        <v>11768.778828946262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>
        <f t="shared" ref="AC59:AC61" si="55">G59</f>
        <v>11768.778828946262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>
        <f t="shared" si="57"/>
        <v>44253.636380814365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>
        <f t="shared" si="55"/>
        <v>44253.636380814365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>
        <f t="shared" si="59"/>
        <v>44253.636380814365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>
        <f t="shared" si="55"/>
        <v>44253.636380814365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>
        <f t="shared" si="62"/>
        <v>34199.726402188782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>
        <f t="shared" si="62"/>
        <v>17226.528854435834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>
        <f t="shared" si="62"/>
        <v>8656.5096952908589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>
        <f t="shared" si="62"/>
        <v>4338.5830187860647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>
        <f t="shared" si="62"/>
        <v>462962.96296296292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>
        <f t="shared" si="62"/>
        <v>240384.61538461538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>
        <f t="shared" si="62"/>
        <v>122399.02080783354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>
        <f t="shared" si="62"/>
        <v>61728.395061728399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>
        <f t="shared" si="62"/>
        <v>462962.96296296292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>
        <f t="shared" si="62"/>
        <v>240384.61538461538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>
        <f t="shared" si="62"/>
        <v>122399.02080783354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>
        <f t="shared" si="62"/>
        <v>61728.395061728399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>
        <f t="shared" si="80"/>
        <v>17.313019390581719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>
        <f t="shared" si="80"/>
        <v>246.91358024691363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>
        <f t="shared" si="80"/>
        <v>246.91358024691363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>
        <f t="shared" si="85"/>
        <v>1848.32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>
        <f t="shared" si="85"/>
        <v>129.59999999999997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>
        <f t="shared" si="85"/>
        <v>129.59999999999997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I39 C59:I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Systems</vt:lpstr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  <vt:lpstr>Sheet2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2015-07-13T14:29:55Z</dcterms:created>
  <dcterms:modified xsi:type="dcterms:W3CDTF">2016-09-06T13:19:54Z</dcterms:modified>
</cp:coreProperties>
</file>