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firstSheet="1" activeTab="1"/>
  </bookViews>
  <sheets>
    <sheet name="ARM-Specific Functions" sheetId="1" r:id="rId1"/>
    <sheet name="Compare (2)" sheetId="9" r:id="rId2"/>
    <sheet name="Compare" sheetId="6" r:id="rId3"/>
    <sheet name="Plot KissFFT" sheetId="10" r:id="rId4"/>
    <sheet name="Plot CMSIS Radix4" sheetId="11" r:id="rId5"/>
    <sheet name="AllData" sheetId="7" r:id="rId6"/>
    <sheet name="Arduino Uno" sheetId="4" r:id="rId7"/>
    <sheet name="Arduino M0 Pro" sheetId="8" r:id="rId8"/>
    <sheet name="Teensy 3.2" sheetId="3" r:id="rId9"/>
    <sheet name="NXP K66" sheetId="5" r:id="rId10"/>
    <sheet name="Old" sheetId="2" r:id="rId11"/>
  </sheets>
  <definedNames>
    <definedName name="_xlnm._FilterDatabase" localSheetId="5" hidden="1">AllData!$B$4:$G$128</definedName>
  </definedNames>
  <calcPr calcId="145621"/>
  <pivotCaches>
    <pivotCache cacheId="13" r:id="rId12"/>
  </pivotCaches>
</workbook>
</file>

<file path=xl/calcChain.xml><?xml version="1.0" encoding="utf-8"?>
<calcChain xmlns="http://schemas.openxmlformats.org/spreadsheetml/2006/main"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O23" i="9" l="1"/>
  <c r="N23" i="9"/>
  <c r="M23" i="9"/>
  <c r="O22" i="9"/>
  <c r="N22" i="9"/>
  <c r="M22" i="9"/>
  <c r="O21" i="9"/>
  <c r="N21" i="9"/>
  <c r="M21" i="9"/>
  <c r="O20" i="9"/>
  <c r="N20" i="9"/>
  <c r="M20" i="9"/>
  <c r="O19" i="9"/>
  <c r="N19" i="9"/>
  <c r="M19" i="9"/>
  <c r="O18" i="9"/>
  <c r="N18" i="9"/>
  <c r="M18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O11" i="9"/>
  <c r="N11" i="9"/>
  <c r="M11" i="9"/>
  <c r="O10" i="9"/>
  <c r="N10" i="9"/>
  <c r="M10" i="9"/>
  <c r="O9" i="9"/>
  <c r="N9" i="9"/>
  <c r="M9" i="9"/>
  <c r="O8" i="9"/>
  <c r="N8" i="9"/>
  <c r="M8" i="9"/>
  <c r="O7" i="9"/>
  <c r="N7" i="9"/>
  <c r="M7" i="9"/>
  <c r="O6" i="9"/>
  <c r="N6" i="9"/>
  <c r="M6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D6" i="9"/>
  <c r="E6" i="9"/>
  <c r="C16" i="9"/>
  <c r="M16" i="9" s="1"/>
  <c r="C6" i="9"/>
  <c r="B23" i="9"/>
  <c r="B22" i="9"/>
  <c r="B21" i="9"/>
  <c r="B20" i="9"/>
  <c r="B19" i="9"/>
  <c r="B18" i="9"/>
  <c r="P17" i="9"/>
  <c r="O17" i="9"/>
  <c r="N17" i="9"/>
  <c r="M17" i="9"/>
  <c r="K17" i="9"/>
  <c r="J17" i="9"/>
  <c r="I17" i="9"/>
  <c r="H17" i="9"/>
  <c r="F17" i="9"/>
  <c r="E17" i="9"/>
  <c r="D17" i="9"/>
  <c r="C17" i="9"/>
  <c r="P16" i="9"/>
  <c r="O16" i="9"/>
  <c r="M15" i="9"/>
  <c r="H15" i="9"/>
  <c r="C15" i="9"/>
  <c r="M14" i="9"/>
  <c r="H14" i="9"/>
  <c r="E14" i="9"/>
  <c r="C14" i="9"/>
  <c r="B11" i="9"/>
  <c r="B10" i="9"/>
  <c r="B9" i="9"/>
  <c r="B8" i="9"/>
  <c r="B7" i="9"/>
  <c r="B6" i="9"/>
  <c r="P5" i="9"/>
  <c r="O5" i="9"/>
  <c r="N5" i="9"/>
  <c r="M5" i="9"/>
  <c r="K5" i="9"/>
  <c r="J5" i="9"/>
  <c r="I5" i="9"/>
  <c r="H5" i="9"/>
  <c r="F5" i="9"/>
  <c r="E5" i="9"/>
  <c r="D5" i="9"/>
  <c r="C5" i="9"/>
  <c r="M4" i="9"/>
  <c r="H4" i="9"/>
  <c r="M3" i="9"/>
  <c r="H3" i="9"/>
  <c r="C3" i="9"/>
  <c r="M2" i="9"/>
  <c r="H2" i="9"/>
  <c r="C2" i="9"/>
  <c r="N7" i="6"/>
  <c r="N8" i="6"/>
  <c r="N9" i="6"/>
  <c r="N10" i="6"/>
  <c r="N11" i="6"/>
  <c r="N6" i="6"/>
  <c r="I7" i="6"/>
  <c r="I8" i="6"/>
  <c r="I9" i="6"/>
  <c r="I10" i="6"/>
  <c r="I11" i="6"/>
  <c r="I6" i="6"/>
  <c r="D7" i="6"/>
  <c r="D8" i="6"/>
  <c r="D9" i="6"/>
  <c r="D10" i="6"/>
  <c r="D11" i="6"/>
  <c r="D6" i="6"/>
  <c r="N17" i="6"/>
  <c r="I17" i="6"/>
  <c r="D17" i="6"/>
  <c r="N5" i="6"/>
  <c r="I5" i="6"/>
  <c r="D5" i="6"/>
  <c r="H16" i="9" l="1"/>
  <c r="K6" i="6"/>
  <c r="K6" i="9" s="1"/>
  <c r="P11" i="6"/>
  <c r="P11" i="9" s="1"/>
  <c r="P10" i="6"/>
  <c r="P10" i="9" s="1"/>
  <c r="P9" i="6"/>
  <c r="P9" i="9" s="1"/>
  <c r="P8" i="6"/>
  <c r="P8" i="9" s="1"/>
  <c r="P7" i="6"/>
  <c r="P7" i="9" s="1"/>
  <c r="P6" i="6"/>
  <c r="P6" i="9" s="1"/>
  <c r="K11" i="6"/>
  <c r="K11" i="9" s="1"/>
  <c r="K10" i="6"/>
  <c r="K10" i="9" s="1"/>
  <c r="K9" i="6"/>
  <c r="K9" i="9" s="1"/>
  <c r="K8" i="6"/>
  <c r="K8" i="9" s="1"/>
  <c r="K7" i="6"/>
  <c r="K7" i="9" s="1"/>
  <c r="F7" i="6"/>
  <c r="F7" i="9" s="1"/>
  <c r="F8" i="6"/>
  <c r="F8" i="9" s="1"/>
  <c r="F9" i="6"/>
  <c r="F9" i="9" s="1"/>
  <c r="F10" i="6"/>
  <c r="F10" i="9" s="1"/>
  <c r="F11" i="6"/>
  <c r="F11" i="9" s="1"/>
  <c r="F6" i="6"/>
  <c r="F6" i="9" s="1"/>
  <c r="P17" i="6"/>
  <c r="O17" i="6"/>
  <c r="M17" i="6"/>
  <c r="K17" i="6"/>
  <c r="J17" i="6"/>
  <c r="H17" i="6"/>
  <c r="F17" i="6"/>
  <c r="E17" i="6"/>
  <c r="C17" i="6"/>
  <c r="M16" i="6"/>
  <c r="H16" i="6"/>
  <c r="M4" i="6"/>
  <c r="H4" i="6"/>
  <c r="M15" i="6"/>
  <c r="H15" i="6"/>
  <c r="M14" i="6"/>
  <c r="H14" i="6"/>
  <c r="C15" i="6"/>
  <c r="C14" i="6"/>
  <c r="P23" i="6"/>
  <c r="P23" i="9" s="1"/>
  <c r="P22" i="6"/>
  <c r="P22" i="9" s="1"/>
  <c r="P21" i="6"/>
  <c r="P21" i="9" s="1"/>
  <c r="P20" i="6"/>
  <c r="P20" i="9" s="1"/>
  <c r="P19" i="6"/>
  <c r="P19" i="9" s="1"/>
  <c r="P18" i="6"/>
  <c r="P18" i="9" s="1"/>
  <c r="K23" i="6"/>
  <c r="K23" i="9" s="1"/>
  <c r="K22" i="6"/>
  <c r="K22" i="9" s="1"/>
  <c r="K21" i="6"/>
  <c r="K21" i="9" s="1"/>
  <c r="K20" i="6"/>
  <c r="K20" i="9" s="1"/>
  <c r="K19" i="6"/>
  <c r="K19" i="9" s="1"/>
  <c r="K18" i="6"/>
  <c r="K18" i="9" s="1"/>
  <c r="F19" i="6"/>
  <c r="F19" i="9" s="1"/>
  <c r="F20" i="6"/>
  <c r="F20" i="9" s="1"/>
  <c r="F21" i="6"/>
  <c r="F21" i="9" s="1"/>
  <c r="F22" i="6"/>
  <c r="F22" i="9" s="1"/>
  <c r="F23" i="6"/>
  <c r="F23" i="9" s="1"/>
  <c r="F18" i="6"/>
  <c r="F18" i="9" s="1"/>
  <c r="O23" i="6"/>
  <c r="O22" i="6"/>
  <c r="O21" i="6"/>
  <c r="O20" i="6"/>
  <c r="O19" i="6"/>
  <c r="O18" i="6"/>
  <c r="J23" i="6"/>
  <c r="J22" i="6"/>
  <c r="J21" i="6"/>
  <c r="J20" i="6"/>
  <c r="J19" i="6"/>
  <c r="J18" i="6"/>
  <c r="E19" i="6"/>
  <c r="E20" i="6"/>
  <c r="E21" i="6"/>
  <c r="E22" i="6"/>
  <c r="E23" i="6"/>
  <c r="E18" i="6"/>
  <c r="E14" i="6"/>
  <c r="B19" i="6"/>
  <c r="B20" i="6"/>
  <c r="B21" i="6"/>
  <c r="B22" i="6"/>
  <c r="B23" i="6"/>
  <c r="B18" i="6"/>
  <c r="M18" i="6"/>
  <c r="P16" i="6"/>
  <c r="O16" i="6"/>
  <c r="O7" i="6"/>
  <c r="O8" i="6"/>
  <c r="O9" i="6"/>
  <c r="O10" i="6"/>
  <c r="O11" i="6"/>
  <c r="O6" i="6"/>
  <c r="M6" i="6"/>
  <c r="M3" i="6"/>
  <c r="P5" i="6"/>
  <c r="O5" i="6"/>
  <c r="M5" i="6"/>
  <c r="M2" i="6"/>
  <c r="J7" i="6"/>
  <c r="J8" i="6"/>
  <c r="J9" i="6"/>
  <c r="J10" i="6"/>
  <c r="J11" i="6"/>
  <c r="J6" i="6"/>
  <c r="H6" i="6"/>
  <c r="H3" i="6"/>
  <c r="H2" i="6"/>
  <c r="K5" i="6"/>
  <c r="J5" i="6"/>
  <c r="H5" i="6"/>
  <c r="E7" i="6"/>
  <c r="E8" i="6"/>
  <c r="E9" i="6"/>
  <c r="E10" i="6"/>
  <c r="E11" i="6"/>
  <c r="E6" i="6"/>
  <c r="C7" i="6"/>
  <c r="C6" i="6"/>
  <c r="B7" i="6"/>
  <c r="B8" i="6"/>
  <c r="B9" i="6"/>
  <c r="B10" i="6"/>
  <c r="B11" i="6"/>
  <c r="B6" i="6"/>
  <c r="F5" i="6"/>
  <c r="E5" i="6"/>
  <c r="C5" i="6"/>
  <c r="C3" i="6"/>
  <c r="C2" i="6"/>
  <c r="I2" i="2"/>
  <c r="H2" i="2"/>
  <c r="AB24" i="2" l="1"/>
  <c r="AB23" i="2"/>
  <c r="AB22" i="2"/>
  <c r="AB21" i="2"/>
  <c r="AB20" i="2"/>
  <c r="AB19" i="2"/>
  <c r="AB18" i="2"/>
  <c r="AP14" i="2" l="1"/>
  <c r="AP13" i="2"/>
  <c r="AP12" i="2"/>
  <c r="AP11" i="2"/>
  <c r="AP10" i="2"/>
  <c r="AP9" i="2"/>
  <c r="AP8" i="2"/>
  <c r="AP6" i="2"/>
  <c r="AP5" i="2"/>
  <c r="AP4" i="2"/>
  <c r="AP3" i="2"/>
  <c r="AP2" i="2"/>
  <c r="Z23" i="2"/>
  <c r="Z22" i="2"/>
  <c r="Z21" i="2"/>
  <c r="Z20" i="2"/>
  <c r="Z19" i="2"/>
  <c r="Z18" i="2"/>
  <c r="Z17" i="2"/>
  <c r="AQ9" i="2"/>
  <c r="AQ10" i="2"/>
  <c r="AQ11" i="2"/>
  <c r="AQ12" i="2"/>
  <c r="AQ13" i="2"/>
  <c r="AQ14" i="2"/>
  <c r="AR9" i="2"/>
  <c r="AS9" i="2"/>
  <c r="AR10" i="2"/>
  <c r="AS10" i="2"/>
  <c r="AR11" i="2"/>
  <c r="AS11" i="2"/>
  <c r="AR12" i="2"/>
  <c r="AS12" i="2"/>
  <c r="AR13" i="2"/>
  <c r="AS13" i="2"/>
  <c r="AR14" i="2"/>
  <c r="AS14" i="2"/>
  <c r="AQ8" i="2"/>
  <c r="AQ6" i="2"/>
  <c r="AQ5" i="2"/>
  <c r="AQ4" i="2"/>
  <c r="AQ3" i="2"/>
  <c r="AQ2" i="2"/>
  <c r="AD23" i="2"/>
  <c r="AD22" i="2"/>
  <c r="AD21" i="2"/>
  <c r="AD20" i="2"/>
  <c r="AD19" i="2"/>
  <c r="AD18" i="2"/>
  <c r="AD17" i="2"/>
  <c r="AA23" i="2"/>
  <c r="AA22" i="2"/>
  <c r="AA21" i="2"/>
  <c r="AA20" i="2"/>
  <c r="AA19" i="2"/>
  <c r="AA18" i="2"/>
  <c r="AA17" i="2"/>
  <c r="AC23" i="2"/>
  <c r="AC22" i="2"/>
  <c r="AC21" i="2"/>
  <c r="AC20" i="2"/>
  <c r="AC19" i="2"/>
  <c r="AC18" i="2"/>
  <c r="AC17" i="2"/>
  <c r="AN9" i="2" l="1"/>
  <c r="AN10" i="2"/>
  <c r="AN11" i="2"/>
  <c r="AN12" i="2"/>
  <c r="AN13" i="2"/>
  <c r="AN14" i="2"/>
  <c r="AN8" i="2"/>
  <c r="AN3" i="2"/>
  <c r="AN4" i="2"/>
  <c r="AN5" i="2"/>
  <c r="AN6" i="2"/>
  <c r="AN2" i="2"/>
  <c r="AO9" i="2"/>
  <c r="AO10" i="2"/>
  <c r="AO11" i="2"/>
  <c r="AO12" i="2"/>
  <c r="AO13" i="2"/>
  <c r="AO14" i="2"/>
  <c r="AO8" i="2"/>
  <c r="AI3" i="2"/>
  <c r="AI4" i="2"/>
  <c r="AI5" i="2"/>
  <c r="AI6" i="2"/>
  <c r="AI2" i="2"/>
  <c r="AO3" i="2"/>
  <c r="AO4" i="2"/>
  <c r="AO5" i="2"/>
  <c r="AO6" i="2"/>
  <c r="AO2" i="2"/>
  <c r="AR8" i="2"/>
  <c r="AR6" i="2"/>
  <c r="AR5" i="2"/>
  <c r="AR4" i="2"/>
  <c r="AR3" i="2"/>
  <c r="AR2" i="2"/>
  <c r="AJ9" i="2" l="1"/>
  <c r="AJ10" i="2"/>
  <c r="AJ11" i="2"/>
  <c r="AJ12" i="2"/>
  <c r="AJ13" i="2"/>
  <c r="AJ14" i="2"/>
  <c r="AJ8" i="2"/>
  <c r="AJ3" i="2"/>
  <c r="AJ4" i="2"/>
  <c r="AJ5" i="2"/>
  <c r="AJ6" i="2"/>
  <c r="AJ2" i="2"/>
  <c r="AK6" i="2"/>
  <c r="AK5" i="2"/>
  <c r="AK4" i="2"/>
  <c r="AK3" i="2"/>
  <c r="AK2" i="2"/>
  <c r="AL9" i="2"/>
  <c r="AL10" i="2"/>
  <c r="AL11" i="2"/>
  <c r="AL12" i="2"/>
  <c r="AL13" i="2"/>
  <c r="AL14" i="2"/>
  <c r="AL8" i="2"/>
  <c r="AS8" i="2"/>
  <c r="AS2" i="2"/>
  <c r="AS3" i="2"/>
  <c r="AS4" i="2"/>
  <c r="AS5" i="2"/>
  <c r="AS6" i="2"/>
  <c r="AL3" i="2"/>
  <c r="AL4" i="2"/>
  <c r="AL5" i="2"/>
  <c r="AL6" i="2"/>
  <c r="AL2" i="2"/>
  <c r="M14" i="2" l="1"/>
  <c r="AI14" i="2" s="1"/>
  <c r="M9" i="2"/>
  <c r="AI9" i="2" s="1"/>
  <c r="M10" i="2"/>
  <c r="AI10" i="2" s="1"/>
  <c r="M11" i="2"/>
  <c r="AI11" i="2" s="1"/>
  <c r="M12" i="2"/>
  <c r="AI12" i="2" s="1"/>
  <c r="M13" i="2"/>
  <c r="AI13" i="2" s="1"/>
  <c r="M8" i="2"/>
  <c r="AI8" i="2" s="1"/>
  <c r="H9" i="2"/>
  <c r="H10" i="2"/>
  <c r="H11" i="2"/>
  <c r="H12" i="2"/>
  <c r="H13" i="2"/>
  <c r="H14" i="2"/>
  <c r="H8" i="2"/>
  <c r="D9" i="2"/>
  <c r="D10" i="2"/>
  <c r="D11" i="2"/>
  <c r="D12" i="2"/>
  <c r="D13" i="2"/>
  <c r="D14" i="2"/>
  <c r="D8" i="2"/>
  <c r="Y17" i="2"/>
  <c r="Y18" i="2"/>
  <c r="Y19" i="2"/>
  <c r="Y20" i="2"/>
  <c r="Y21" i="2"/>
  <c r="Y22" i="2"/>
  <c r="Y23" i="2"/>
  <c r="B18" i="2"/>
  <c r="AF18" i="2"/>
  <c r="AG18" i="2"/>
  <c r="B19" i="2"/>
  <c r="AF19" i="2"/>
  <c r="AG19" i="2"/>
  <c r="B20" i="2"/>
  <c r="AF20" i="2"/>
  <c r="AG20" i="2"/>
  <c r="B21" i="2"/>
  <c r="AF21" i="2"/>
  <c r="AG21" i="2"/>
  <c r="B22" i="2"/>
  <c r="AF22" i="2"/>
  <c r="AG22" i="2"/>
  <c r="B23" i="2"/>
  <c r="AF23" i="2"/>
  <c r="AG23" i="2"/>
  <c r="AF17" i="2"/>
  <c r="AG17" i="2"/>
  <c r="B17" i="2"/>
  <c r="X9" i="2"/>
  <c r="X10" i="2"/>
  <c r="X11" i="2"/>
  <c r="X12" i="2"/>
  <c r="X13" i="2"/>
  <c r="X14" i="2"/>
  <c r="X8" i="2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X19" i="2" l="1"/>
  <c r="AK10" i="2"/>
  <c r="X22" i="2"/>
  <c r="AK13" i="2"/>
  <c r="X17" i="2"/>
  <c r="AK8" i="2"/>
  <c r="X20" i="2"/>
  <c r="AK11" i="2"/>
  <c r="X23" i="2"/>
  <c r="AK14" i="2"/>
  <c r="X18" i="2"/>
  <c r="AK9" i="2"/>
  <c r="X21" i="2"/>
  <c r="AK12" i="2"/>
  <c r="G44" i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</calcChain>
</file>

<file path=xl/sharedStrings.xml><?xml version="1.0" encoding="utf-8"?>
<sst xmlns="http://schemas.openxmlformats.org/spreadsheetml/2006/main" count="790" uniqueCount="71">
  <si>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</si>
  <si>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</si>
  <si>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</si>
  <si>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</si>
  <si>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</si>
  <si>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</si>
  <si>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</si>
  <si>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</si>
  <si>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</si>
  <si>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</si>
  <si>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</si>
  <si>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</si>
  <si>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</si>
  <si>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</si>
  <si>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</si>
  <si>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</si>
  <si>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</si>
  <si>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</si>
  <si>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</si>
  <si>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</si>
  <si>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</si>
  <si>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</si>
  <si>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</si>
  <si>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</si>
  <si>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</si>
  <si>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</si>
  <si>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</si>
  <si>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</si>
  <si>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</si>
  <si>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</si>
  <si>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</si>
  <si>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</si>
  <si>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</si>
  <si>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</si>
  <si>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</si>
  <si>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</si>
  <si>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</si>
  <si>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</si>
  <si>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</si>
  <si>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</si>
  <si>
    <t>NXP K66</t>
  </si>
  <si>
    <t>vs RealTime @ 44100</t>
  </si>
  <si>
    <t>120 MHz</t>
  </si>
  <si>
    <t>180 MHz</t>
  </si>
  <si>
    <t>cfft, radix 4</t>
  </si>
  <si>
    <t xml:space="preserve">Arduino Uno </t>
  </si>
  <si>
    <t>16 MHz</t>
  </si>
  <si>
    <t>Int 16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</si>
  <si>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</si>
  <si>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</si>
  <si>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</si>
  <si>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</si>
  <si>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</si>
  <si>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</si>
  <si>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</si>
  <si>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</si>
  <si>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</si>
  <si>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</si>
  <si>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</si>
  <si>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</si>
  <si>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</si>
  <si>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</si>
  <si>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</si>
  <si>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</si>
  <si>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</si>
  <si>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</si>
  <si>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</si>
  <si>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Row Labels</t>
  </si>
  <si>
    <t>Grand Total</t>
  </si>
  <si>
    <t>Sum of FFTs/sec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</si>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</sst>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166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1" fontId="0" fillId="0" borderId="0" xfId="0" applyNumberFormat="1"/>
    <xf numFmtId="1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(2)'!$M$5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(2)'!$M$6:$M$11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(2)'!$N$5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(2)'!$N$6:$N$11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(2)'!$O$5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(2)'!$O$6:$O$11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(2)'!$P$5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(2)'!$P$6:$P$11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75968"/>
        <c:axId val="142677888"/>
      </c:lineChart>
      <c:catAx>
        <c:axId val="1426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677888"/>
        <c:crosses val="autoZero"/>
        <c:auto val="1"/>
        <c:lblAlgn val="ctr"/>
        <c:lblOffset val="100"/>
        <c:noMultiLvlLbl val="0"/>
      </c:catAx>
      <c:valAx>
        <c:axId val="142677888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26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(2)'!$H$5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(2)'!$H$6:$H$11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(2)'!$I$5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(2)'!$I$6:$I$11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(2)'!$J$5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(2)'!$J$6:$J$11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(2)'!$K$5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(2)'!$K$6:$K$11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83648"/>
        <c:axId val="143485568"/>
      </c:lineChart>
      <c:catAx>
        <c:axId val="1434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485568"/>
        <c:crosses val="autoZero"/>
        <c:auto val="1"/>
        <c:lblAlgn val="ctr"/>
        <c:lblOffset val="100"/>
        <c:noMultiLvlLbl val="0"/>
      </c:catAx>
      <c:valAx>
        <c:axId val="143485568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348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Compare!$M$5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Compare!$M$6:$M$11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Compare!$N$5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Compare!$N$6:$N$11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Compare!$O$5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Compare!$O$6:$O$11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Compare!$P$5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Compare!$P$6:$P$11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01792"/>
        <c:axId val="88403968"/>
      </c:lineChart>
      <c:catAx>
        <c:axId val="884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03968"/>
        <c:crosses val="autoZero"/>
        <c:auto val="1"/>
        <c:lblAlgn val="ctr"/>
        <c:lblOffset val="100"/>
        <c:noMultiLvlLbl val="0"/>
      </c:catAx>
      <c:valAx>
        <c:axId val="88403968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840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Compare!$H$5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Compare!$H$6:$H$11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Compare!$I$5</c:f>
              <c:strCache>
                <c:ptCount val="1"/>
                <c:pt idx="0">
                  <c:v>Arduino M0 Pro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Compare!$I$6:$I$11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Compare!$J$5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Compare!$J$6:$J$11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Compare!$K$5</c:f>
              <c:strCache>
                <c:ptCount val="1"/>
                <c:pt idx="0">
                  <c:v>NXP K66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Compare!$K$6:$K$11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89280"/>
        <c:axId val="88703744"/>
      </c:lineChart>
      <c:catAx>
        <c:axId val="886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703744"/>
        <c:crosses val="autoZero"/>
        <c:auto val="1"/>
        <c:lblAlgn val="ctr"/>
        <c:lblOffset val="100"/>
        <c:noMultiLvlLbl val="0"/>
      </c:catAx>
      <c:valAx>
        <c:axId val="88703744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868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[FFT Speed Results.xlsx]Plot KissFFT!PivotTable1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Kiss FFT (N=128)</a:t>
            </a:r>
          </a:p>
        </c:rich>
      </c:tx>
      <c:layout>
        <c:manualLayout>
          <c:xMode val="edge"/>
          <c:yMode val="edge"/>
          <c:x val="0.36637608096135366"/>
          <c:y val="0.11070807160340912"/>
        </c:manualLayout>
      </c:layout>
      <c:overlay val="0"/>
    </c:title>
    <c:autoTitleDeleted val="0"/>
    <c:pivotFmts>
      <c:pivotFmt>
        <c:idx val="0"/>
      </c:pivotFmt>
      <c:pivotFmt>
        <c:idx val="1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</c:pivotFmts>
    <c:plotArea>
      <c:layout>
        <c:manualLayout>
          <c:layoutTarget val="inner"/>
          <c:xMode val="edge"/>
          <c:yMode val="edge"/>
          <c:x val="0.13170811651713107"/>
          <c:y val="0.22335810551770921"/>
          <c:w val="0.6929088935198473"/>
          <c:h val="0.608734849155091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'Plot KissFFT'!$B$5:$B$6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KissFFT'!$B$7:$B$10</c:f>
              <c:numCache>
                <c:formatCode>0</c:formatCode>
                <c:ptCount val="3"/>
                <c:pt idx="0">
                  <c:v>81.221572449642622</c:v>
                </c:pt>
                <c:pt idx="1">
                  <c:v>350.90181767141553</c:v>
                </c:pt>
                <c:pt idx="2">
                  <c:v>4608.294930875576</c:v>
                </c:pt>
              </c:numCache>
            </c:numRef>
          </c:val>
        </c:ser>
        <c:ser>
          <c:idx val="2"/>
          <c:order val="1"/>
          <c:tx>
            <c:strRef>
              <c:f>'Plot KissFFT'!$C$5:$C$6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KissFFT'!$C$7:$C$10</c:f>
              <c:numCache>
                <c:formatCode>0</c:formatCode>
                <c:ptCount val="3"/>
                <c:pt idx="0">
                  <c:v>638.9776357827476</c:v>
                </c:pt>
                <c:pt idx="1">
                  <c:v>1921.5987701767872</c:v>
                </c:pt>
                <c:pt idx="2">
                  <c:v>2865.3295128939826</c:v>
                </c:pt>
              </c:numCache>
            </c:numRef>
          </c:val>
        </c:ser>
        <c:ser>
          <c:idx val="0"/>
          <c:order val="2"/>
          <c:tx>
            <c:strRef>
              <c:f>'Plot KissFFT'!$D$5:$D$6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KissFFT'!$D$7:$D$10</c:f>
              <c:numCache>
                <c:formatCode>0</c:formatCode>
                <c:ptCount val="3"/>
                <c:pt idx="0">
                  <c:v>235.79344494223059</c:v>
                </c:pt>
                <c:pt idx="1">
                  <c:v>1006.8465565847764</c:v>
                </c:pt>
                <c:pt idx="2">
                  <c:v>1953.125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41504"/>
        <c:axId val="110358528"/>
      </c:barChart>
      <c:catAx>
        <c:axId val="1007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58528"/>
        <c:crosses val="autoZero"/>
        <c:auto val="1"/>
        <c:lblAlgn val="ctr"/>
        <c:lblOffset val="100"/>
        <c:noMultiLvlLbl val="0"/>
      </c:catAx>
      <c:valAx>
        <c:axId val="11035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07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[FFT Speed Results.xlsx]Plot CMSIS Radix4!PivotTable3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'Plot CMSIS Radix4'!$B$4:$B$5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Radix4'!$B$6:$B$8</c:f>
              <c:numCache>
                <c:formatCode>0</c:formatCode>
                <c:ptCount val="2"/>
                <c:pt idx="0">
                  <c:v>657.56595386517267</c:v>
                </c:pt>
                <c:pt idx="1">
                  <c:v>9523.8095238095229</c:v>
                </c:pt>
              </c:numCache>
            </c:numRef>
          </c:val>
        </c:ser>
        <c:ser>
          <c:idx val="0"/>
          <c:order val="1"/>
          <c:tx>
            <c:strRef>
              <c:f>'Plot CMSIS Radix4'!$C$4:$C$5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Radix4'!$C$6:$C$8</c:f>
              <c:numCache>
                <c:formatCode>0</c:formatCode>
                <c:ptCount val="2"/>
                <c:pt idx="0">
                  <c:v>7156.1471303850003</c:v>
                </c:pt>
                <c:pt idx="1">
                  <c:v>14285.714285714286</c:v>
                </c:pt>
              </c:numCache>
            </c:numRef>
          </c:val>
        </c:ser>
        <c:ser>
          <c:idx val="1"/>
          <c:order val="2"/>
          <c:tx>
            <c:strRef>
              <c:f>'Plot CMSIS Radix4'!$D$4:$D$5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Radix4'!$D$6:$D$8</c:f>
              <c:numCache>
                <c:formatCode>0</c:formatCode>
                <c:ptCount val="2"/>
                <c:pt idx="0">
                  <c:v>3292.723081988805</c:v>
                </c:pt>
                <c:pt idx="1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49504"/>
        <c:axId val="102442880"/>
      </c:barChart>
      <c:catAx>
        <c:axId val="1021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42880"/>
        <c:crosses val="autoZero"/>
        <c:auto val="1"/>
        <c:lblAlgn val="ctr"/>
        <c:lblOffset val="100"/>
        <c:noMultiLvlLbl val="0"/>
      </c:catAx>
      <c:valAx>
        <c:axId val="1024428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21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24</xdr:row>
      <xdr:rowOff>23812</xdr:rowOff>
    </xdr:from>
    <xdr:to>
      <xdr:col>17</xdr:col>
      <xdr:colOff>361950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495300</xdr:colOff>
      <xdr:row>41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24</xdr:row>
      <xdr:rowOff>23812</xdr:rowOff>
    </xdr:from>
    <xdr:to>
      <xdr:col>17</xdr:col>
      <xdr:colOff>361950</xdr:colOff>
      <xdr:row>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495300</xdr:colOff>
      <xdr:row>41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47625</xdr:rowOff>
    </xdr:from>
    <xdr:to>
      <xdr:col>8</xdr:col>
      <xdr:colOff>533401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9525</xdr:rowOff>
    </xdr:from>
    <xdr:to>
      <xdr:col>6</xdr:col>
      <xdr:colOff>219075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A" refreshedDate="42610.442634953703" createdVersion="4" refreshedVersion="4" minRefreshableVersion="3" recordCount="124">
  <cacheSource type="worksheet">
    <worksheetSource ref="B4:G128" sheet="AllData"/>
  </cacheSource>
  <cacheFields count="6">
    <cacheField name="Board" numFmtId="0">
      <sharedItems count="4">
        <s v="Arduino Uno"/>
        <s v="Teensy 3.2"/>
        <s v="Arduino M0 Pro"/>
        <s v="NXP FRDM-K66"/>
      </sharedItems>
    </cacheField>
    <cacheField name="FFT Type" numFmtId="0">
      <sharedItems count="2">
        <s v="Kiss FFT"/>
        <s v="CMSIS Radix 4"/>
      </sharedItems>
    </cacheField>
    <cacheField name="Data Type" numFmtId="0">
      <sharedItems count="3">
        <s v="Int16"/>
        <s v="Int32"/>
        <s v="Float"/>
      </sharedItems>
    </cacheField>
    <cacheField name="N" numFmtId="0">
      <sharedItems containsSemiMixedTypes="0" containsString="0" containsNumber="1" containsInteger="1" minValue="8" maxValue="1024" count="8">
        <n v="32"/>
        <n v="64"/>
        <n v="8"/>
        <n v="16"/>
        <n v="128"/>
        <n v="256"/>
        <n v="512"/>
        <n v="1024"/>
      </sharedItems>
    </cacheField>
    <cacheField name="usec/FFT" numFmtId="1">
      <sharedItems containsSemiMixedTypes="0" containsString="0" containsNumber="1" minValue="4" maxValue="138469"/>
    </cacheField>
    <cacheField name="FFTs/sec" numFmtId="1">
      <sharedItems containsSemiMixedTypes="0" containsString="0" containsNumber="1" minValue="7.2218330456636499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x v="0"/>
    <x v="0"/>
    <x v="0"/>
    <n v="4980.8"/>
    <n v="200.77096048827497"/>
  </r>
  <r>
    <x v="0"/>
    <x v="0"/>
    <x v="0"/>
    <x v="1"/>
    <n v="10102.4"/>
    <n v="98.986379474184361"/>
  </r>
  <r>
    <x v="0"/>
    <x v="0"/>
    <x v="1"/>
    <x v="0"/>
    <n v="12559.2"/>
    <n v="79.622905917574357"/>
  </r>
  <r>
    <x v="0"/>
    <x v="0"/>
    <x v="2"/>
    <x v="0"/>
    <n v="6378"/>
    <n v="156.78896205707119"/>
  </r>
  <r>
    <x v="1"/>
    <x v="0"/>
    <x v="0"/>
    <x v="2"/>
    <n v="19.600000000000001"/>
    <n v="51020.408163265303"/>
  </r>
  <r>
    <x v="1"/>
    <x v="0"/>
    <x v="0"/>
    <x v="3"/>
    <n v="38"/>
    <n v="26315.78947368421"/>
  </r>
  <r>
    <x v="1"/>
    <x v="0"/>
    <x v="0"/>
    <x v="0"/>
    <n v="103.4"/>
    <n v="9671.1798839458406"/>
  </r>
  <r>
    <x v="1"/>
    <x v="0"/>
    <x v="0"/>
    <x v="1"/>
    <n v="204.4"/>
    <n v="4892.3679060665363"/>
  </r>
  <r>
    <x v="1"/>
    <x v="0"/>
    <x v="0"/>
    <x v="4"/>
    <n v="520.4"/>
    <n v="1921.5987701767872"/>
  </r>
  <r>
    <x v="1"/>
    <x v="0"/>
    <x v="0"/>
    <x v="5"/>
    <n v="1030.4000000000001"/>
    <n v="970.49689440993779"/>
  </r>
  <r>
    <x v="1"/>
    <x v="0"/>
    <x v="0"/>
    <x v="6"/>
    <n v="2508"/>
    <n v="398.72408293460927"/>
  </r>
  <r>
    <x v="1"/>
    <x v="0"/>
    <x v="0"/>
    <x v="7"/>
    <n v="4975"/>
    <n v="201.00502512562815"/>
  </r>
  <r>
    <x v="1"/>
    <x v="0"/>
    <x v="1"/>
    <x v="2"/>
    <n v="34.799999999999997"/>
    <n v="28735.632183908048"/>
  </r>
  <r>
    <x v="1"/>
    <x v="0"/>
    <x v="1"/>
    <x v="3"/>
    <n v="68.400000000000006"/>
    <n v="14619.883040935671"/>
  </r>
  <r>
    <x v="1"/>
    <x v="0"/>
    <x v="1"/>
    <x v="0"/>
    <n v="192.8"/>
    <n v="5186.7219917012444"/>
  </r>
  <r>
    <x v="1"/>
    <x v="0"/>
    <x v="1"/>
    <x v="1"/>
    <n v="383.6"/>
    <n v="2606.8821689259644"/>
  </r>
  <r>
    <x v="1"/>
    <x v="0"/>
    <x v="1"/>
    <x v="4"/>
    <n v="993.2"/>
    <n v="1006.8465565847764"/>
  </r>
  <r>
    <x v="1"/>
    <x v="0"/>
    <x v="1"/>
    <x v="5"/>
    <n v="1976"/>
    <n v="506.07287449392715"/>
  </r>
  <r>
    <x v="1"/>
    <x v="0"/>
    <x v="1"/>
    <x v="6"/>
    <n v="4858"/>
    <n v="205.84602717167559"/>
  </r>
  <r>
    <x v="1"/>
    <x v="0"/>
    <x v="1"/>
    <x v="7"/>
    <n v="9679"/>
    <n v="103.31645831180907"/>
  </r>
  <r>
    <x v="1"/>
    <x v="0"/>
    <x v="2"/>
    <x v="2"/>
    <n v="73.8"/>
    <n v="13550.135501355015"/>
  </r>
  <r>
    <x v="1"/>
    <x v="0"/>
    <x v="2"/>
    <x v="3"/>
    <n v="177.6"/>
    <n v="5630.6306306306305"/>
  </r>
  <r>
    <x v="1"/>
    <x v="0"/>
    <x v="2"/>
    <x v="0"/>
    <n v="496.4"/>
    <n v="2014.5044319097503"/>
  </r>
  <r>
    <x v="1"/>
    <x v="0"/>
    <x v="2"/>
    <x v="1"/>
    <n v="1136"/>
    <n v="880.28169014084506"/>
  </r>
  <r>
    <x v="1"/>
    <x v="0"/>
    <x v="2"/>
    <x v="4"/>
    <n v="2849.8"/>
    <n v="350.90181767141553"/>
  </r>
  <r>
    <x v="1"/>
    <x v="0"/>
    <x v="2"/>
    <x v="5"/>
    <n v="6295.8"/>
    <n v="158.83604942977857"/>
  </r>
  <r>
    <x v="1"/>
    <x v="0"/>
    <x v="2"/>
    <x v="6"/>
    <n v="14922"/>
    <n v="67.015145422865572"/>
  </r>
  <r>
    <x v="1"/>
    <x v="0"/>
    <x v="2"/>
    <x v="7"/>
    <n v="32259.4"/>
    <n v="30.998716653130558"/>
  </r>
  <r>
    <x v="1"/>
    <x v="1"/>
    <x v="0"/>
    <x v="2"/>
    <n v="8.44"/>
    <n v="118483.41232227489"/>
  </r>
  <r>
    <x v="1"/>
    <x v="1"/>
    <x v="0"/>
    <x v="3"/>
    <n v="14.12"/>
    <n v="70821.529745042499"/>
  </r>
  <r>
    <x v="1"/>
    <x v="1"/>
    <x v="0"/>
    <x v="0"/>
    <n v="32.4"/>
    <n v="30864.1975308642"/>
  </r>
  <r>
    <x v="1"/>
    <x v="1"/>
    <x v="0"/>
    <x v="1"/>
    <n v="60.5"/>
    <n v="16528.92561983471"/>
  </r>
  <r>
    <x v="1"/>
    <x v="1"/>
    <x v="0"/>
    <x v="4"/>
    <n v="139.74"/>
    <n v="7156.1471303850003"/>
  </r>
  <r>
    <x v="1"/>
    <x v="1"/>
    <x v="0"/>
    <x v="5"/>
    <n v="272.54000000000002"/>
    <n v="3669.1861745064944"/>
  </r>
  <r>
    <x v="1"/>
    <x v="1"/>
    <x v="0"/>
    <x v="6"/>
    <n v="635.05999999999995"/>
    <n v="1574.6543633672411"/>
  </r>
  <r>
    <x v="1"/>
    <x v="1"/>
    <x v="0"/>
    <x v="7"/>
    <n v="1254.4000000000001"/>
    <n v="797.19387755102036"/>
  </r>
  <r>
    <x v="1"/>
    <x v="1"/>
    <x v="1"/>
    <x v="2"/>
    <n v="12.38"/>
    <n v="80775.44426494345"/>
  </r>
  <r>
    <x v="1"/>
    <x v="1"/>
    <x v="1"/>
    <x v="3"/>
    <n v="21.5"/>
    <n v="46511.627906976741"/>
  </r>
  <r>
    <x v="1"/>
    <x v="1"/>
    <x v="1"/>
    <x v="0"/>
    <n v="60.7"/>
    <n v="16474.464579901152"/>
  </r>
  <r>
    <x v="1"/>
    <x v="1"/>
    <x v="1"/>
    <x v="1"/>
    <n v="116.58"/>
    <n v="8577.8006519128503"/>
  </r>
  <r>
    <x v="1"/>
    <x v="1"/>
    <x v="1"/>
    <x v="4"/>
    <n v="303.7"/>
    <n v="3292.723081988805"/>
  </r>
  <r>
    <x v="1"/>
    <x v="1"/>
    <x v="1"/>
    <x v="5"/>
    <n v="597.08000000000004"/>
    <n v="1674.817444898506"/>
  </r>
  <r>
    <x v="1"/>
    <x v="1"/>
    <x v="1"/>
    <x v="6"/>
    <n v="1476.16"/>
    <n v="677.43334055928892"/>
  </r>
  <r>
    <x v="1"/>
    <x v="1"/>
    <x v="1"/>
    <x v="7"/>
    <n v="2920.28"/>
    <n v="342.43291739148299"/>
  </r>
  <r>
    <x v="1"/>
    <x v="1"/>
    <x v="2"/>
    <x v="2"/>
    <n v="49.44"/>
    <n v="20226.537216828481"/>
  </r>
  <r>
    <x v="1"/>
    <x v="1"/>
    <x v="2"/>
    <x v="3"/>
    <n v="88.9"/>
    <n v="11248.59392575928"/>
  </r>
  <r>
    <x v="1"/>
    <x v="1"/>
    <x v="2"/>
    <x v="0"/>
    <n v="282.3"/>
    <n v="3542.3308537017356"/>
  </r>
  <r>
    <x v="1"/>
    <x v="1"/>
    <x v="2"/>
    <x v="1"/>
    <n v="552.04"/>
    <n v="1811.4629374682995"/>
  </r>
  <r>
    <x v="1"/>
    <x v="1"/>
    <x v="2"/>
    <x v="4"/>
    <n v="1520.76"/>
    <n v="657.56595386517267"/>
  </r>
  <r>
    <x v="1"/>
    <x v="1"/>
    <x v="2"/>
    <x v="5"/>
    <n v="3022.52"/>
    <n v="330.84975450948218"/>
  </r>
  <r>
    <x v="1"/>
    <x v="1"/>
    <x v="2"/>
    <x v="6"/>
    <n v="7711.3"/>
    <n v="129.6798205231284"/>
  </r>
  <r>
    <x v="1"/>
    <x v="1"/>
    <x v="2"/>
    <x v="7"/>
    <n v="15382.98"/>
    <n v="65.006910234557935"/>
  </r>
  <r>
    <x v="2"/>
    <x v="0"/>
    <x v="0"/>
    <x v="2"/>
    <n v="62.2"/>
    <n v="16077.17041800643"/>
  </r>
  <r>
    <x v="2"/>
    <x v="0"/>
    <x v="0"/>
    <x v="3"/>
    <n v="121"/>
    <n v="8264.4628099173551"/>
  </r>
  <r>
    <x v="2"/>
    <x v="0"/>
    <x v="0"/>
    <x v="0"/>
    <n v="319.8"/>
    <n v="3126.9543464665417"/>
  </r>
  <r>
    <x v="2"/>
    <x v="0"/>
    <x v="0"/>
    <x v="1"/>
    <n v="627.20000000000005"/>
    <n v="1594.3877551020407"/>
  </r>
  <r>
    <x v="2"/>
    <x v="0"/>
    <x v="0"/>
    <x v="4"/>
    <n v="1565"/>
    <n v="638.9776357827476"/>
  </r>
  <r>
    <x v="2"/>
    <x v="0"/>
    <x v="0"/>
    <x v="5"/>
    <n v="3079"/>
    <n v="324.78077297823967"/>
  </r>
  <r>
    <x v="2"/>
    <x v="0"/>
    <x v="0"/>
    <x v="6"/>
    <n v="7403"/>
    <n v="135.080372821829"/>
  </r>
  <r>
    <x v="2"/>
    <x v="0"/>
    <x v="0"/>
    <x v="7"/>
    <n v="14605.4"/>
    <n v="68.467826968107687"/>
  </r>
  <r>
    <x v="2"/>
    <x v="0"/>
    <x v="1"/>
    <x v="2"/>
    <n v="136"/>
    <n v="7352.9411764705883"/>
  </r>
  <r>
    <x v="2"/>
    <x v="0"/>
    <x v="1"/>
    <x v="3"/>
    <n v="289"/>
    <n v="3460.2076124567475"/>
  </r>
  <r>
    <x v="2"/>
    <x v="0"/>
    <x v="1"/>
    <x v="0"/>
    <n v="802"/>
    <n v="1246.8827930174564"/>
  </r>
  <r>
    <x v="2"/>
    <x v="0"/>
    <x v="1"/>
    <x v="1"/>
    <n v="1674"/>
    <n v="597.37156511350065"/>
  </r>
  <r>
    <x v="2"/>
    <x v="0"/>
    <x v="1"/>
    <x v="4"/>
    <n v="4241"/>
    <n v="235.79344494223059"/>
  </r>
  <r>
    <x v="2"/>
    <x v="0"/>
    <x v="1"/>
    <x v="5"/>
    <n v="8763"/>
    <n v="114.11617026132603"/>
  </r>
  <r>
    <x v="2"/>
    <x v="0"/>
    <x v="1"/>
    <x v="6"/>
    <n v="21103"/>
    <n v="47.386627493721271"/>
  </r>
  <r>
    <x v="2"/>
    <x v="0"/>
    <x v="1"/>
    <x v="7"/>
    <n v="43329"/>
    <n v="23.079231000023078"/>
  </r>
  <r>
    <x v="2"/>
    <x v="0"/>
    <x v="2"/>
    <x v="2"/>
    <n v="335"/>
    <n v="2985.0746268656717"/>
  </r>
  <r>
    <x v="2"/>
    <x v="0"/>
    <x v="2"/>
    <x v="3"/>
    <n v="822"/>
    <n v="1216.5450121654501"/>
  </r>
  <r>
    <x v="2"/>
    <x v="0"/>
    <x v="2"/>
    <x v="0"/>
    <n v="2188"/>
    <n v="457.03839122486289"/>
  </r>
  <r>
    <x v="2"/>
    <x v="0"/>
    <x v="2"/>
    <x v="1"/>
    <n v="5035"/>
    <n v="198.60973187686196"/>
  </r>
  <r>
    <x v="2"/>
    <x v="0"/>
    <x v="2"/>
    <x v="4"/>
    <n v="12312"/>
    <n v="81.221572449642622"/>
  </r>
  <r>
    <x v="2"/>
    <x v="0"/>
    <x v="2"/>
    <x v="5"/>
    <n v="27349"/>
    <n v="36.564408205053198"/>
  </r>
  <r>
    <x v="2"/>
    <x v="0"/>
    <x v="2"/>
    <x v="6"/>
    <n v="63732"/>
    <n v="15.690704826460804"/>
  </r>
  <r>
    <x v="2"/>
    <x v="0"/>
    <x v="2"/>
    <x v="7"/>
    <n v="138469"/>
    <n v="7.2218330456636499"/>
  </r>
  <r>
    <x v="3"/>
    <x v="0"/>
    <x v="0"/>
    <x v="2"/>
    <n v="13"/>
    <n v="76923.076923076922"/>
  </r>
  <r>
    <x v="3"/>
    <x v="0"/>
    <x v="0"/>
    <x v="3"/>
    <n v="25"/>
    <n v="40000"/>
  </r>
  <r>
    <x v="3"/>
    <x v="0"/>
    <x v="0"/>
    <x v="0"/>
    <n v="69"/>
    <n v="14492.753623188406"/>
  </r>
  <r>
    <x v="3"/>
    <x v="0"/>
    <x v="0"/>
    <x v="1"/>
    <n v="136"/>
    <n v="7352.9411764705883"/>
  </r>
  <r>
    <x v="3"/>
    <x v="0"/>
    <x v="0"/>
    <x v="4"/>
    <n v="349"/>
    <n v="2865.3295128939826"/>
  </r>
  <r>
    <x v="3"/>
    <x v="0"/>
    <x v="0"/>
    <x v="5"/>
    <n v="686"/>
    <n v="1457.7259475218659"/>
  </r>
  <r>
    <x v="3"/>
    <x v="0"/>
    <x v="0"/>
    <x v="6"/>
    <n v="1683"/>
    <n v="594.17706476530009"/>
  </r>
  <r>
    <x v="3"/>
    <x v="0"/>
    <x v="0"/>
    <x v="7"/>
    <n v="3316"/>
    <n v="301.56815440289506"/>
  </r>
  <r>
    <x v="3"/>
    <x v="0"/>
    <x v="1"/>
    <x v="2"/>
    <n v="19"/>
    <n v="52631.57894736842"/>
  </r>
  <r>
    <x v="3"/>
    <x v="0"/>
    <x v="1"/>
    <x v="3"/>
    <n v="35"/>
    <n v="28571.428571428572"/>
  </r>
  <r>
    <x v="3"/>
    <x v="0"/>
    <x v="1"/>
    <x v="0"/>
    <n v="102"/>
    <n v="9803.9215686274511"/>
  </r>
  <r>
    <x v="3"/>
    <x v="0"/>
    <x v="1"/>
    <x v="1"/>
    <n v="190"/>
    <n v="5263.1578947368425"/>
  </r>
  <r>
    <x v="3"/>
    <x v="0"/>
    <x v="1"/>
    <x v="4"/>
    <n v="512"/>
    <n v="1953.125"/>
  </r>
  <r>
    <x v="3"/>
    <x v="0"/>
    <x v="1"/>
    <x v="5"/>
    <n v="970"/>
    <n v="1030.9278350515465"/>
  </r>
  <r>
    <x v="3"/>
    <x v="0"/>
    <x v="1"/>
    <x v="6"/>
    <n v="2461"/>
    <n v="406.33888663145063"/>
  </r>
  <r>
    <x v="3"/>
    <x v="0"/>
    <x v="1"/>
    <x v="7"/>
    <n v="4708"/>
    <n v="212.40441801189465"/>
  </r>
  <r>
    <x v="3"/>
    <x v="0"/>
    <x v="2"/>
    <x v="2"/>
    <n v="10"/>
    <n v="100000"/>
  </r>
  <r>
    <x v="3"/>
    <x v="0"/>
    <x v="2"/>
    <x v="3"/>
    <n v="16"/>
    <n v="62500"/>
  </r>
  <r>
    <x v="3"/>
    <x v="0"/>
    <x v="2"/>
    <x v="0"/>
    <n v="47"/>
    <n v="21276.59574468085"/>
  </r>
  <r>
    <x v="3"/>
    <x v="0"/>
    <x v="2"/>
    <x v="1"/>
    <n v="79"/>
    <n v="12658.227848101265"/>
  </r>
  <r>
    <x v="3"/>
    <x v="0"/>
    <x v="2"/>
    <x v="4"/>
    <n v="217"/>
    <n v="4608.294930875576"/>
  </r>
  <r>
    <x v="3"/>
    <x v="0"/>
    <x v="2"/>
    <x v="5"/>
    <n v="371"/>
    <n v="2695.4177897574123"/>
  </r>
  <r>
    <x v="3"/>
    <x v="0"/>
    <x v="2"/>
    <x v="6"/>
    <n v="981"/>
    <n v="1019.3679918450561"/>
  </r>
  <r>
    <x v="3"/>
    <x v="0"/>
    <x v="2"/>
    <x v="7"/>
    <n v="1711"/>
    <n v="584.45353594389246"/>
  </r>
  <r>
    <x v="3"/>
    <x v="1"/>
    <x v="0"/>
    <x v="2"/>
    <n v="4"/>
    <n v="250000"/>
  </r>
  <r>
    <x v="3"/>
    <x v="1"/>
    <x v="0"/>
    <x v="3"/>
    <n v="7"/>
    <n v="142857.14285714287"/>
  </r>
  <r>
    <x v="3"/>
    <x v="1"/>
    <x v="0"/>
    <x v="0"/>
    <n v="17"/>
    <n v="58823.529411764706"/>
  </r>
  <r>
    <x v="3"/>
    <x v="1"/>
    <x v="0"/>
    <x v="1"/>
    <n v="30"/>
    <n v="33333.333333333336"/>
  </r>
  <r>
    <x v="3"/>
    <x v="1"/>
    <x v="0"/>
    <x v="4"/>
    <n v="70"/>
    <n v="14285.714285714286"/>
  </r>
  <r>
    <x v="3"/>
    <x v="1"/>
    <x v="0"/>
    <x v="5"/>
    <n v="136"/>
    <n v="7352.9411764705883"/>
  </r>
  <r>
    <x v="3"/>
    <x v="1"/>
    <x v="0"/>
    <x v="6"/>
    <n v="310"/>
    <n v="3225.8064516129034"/>
  </r>
  <r>
    <x v="3"/>
    <x v="1"/>
    <x v="0"/>
    <x v="7"/>
    <n v="614"/>
    <n v="1628.6644951140065"/>
  </r>
  <r>
    <x v="3"/>
    <x v="1"/>
    <x v="1"/>
    <x v="2"/>
    <n v="6"/>
    <n v="166666.66666666666"/>
  </r>
  <r>
    <x v="3"/>
    <x v="1"/>
    <x v="1"/>
    <x v="3"/>
    <n v="11"/>
    <n v="90909.090909090912"/>
  </r>
  <r>
    <x v="3"/>
    <x v="1"/>
    <x v="1"/>
    <x v="0"/>
    <n v="32"/>
    <n v="31250"/>
  </r>
  <r>
    <x v="3"/>
    <x v="1"/>
    <x v="1"/>
    <x v="1"/>
    <n v="60"/>
    <n v="16666.666666666668"/>
  </r>
  <r>
    <x v="3"/>
    <x v="1"/>
    <x v="1"/>
    <x v="4"/>
    <n v="161"/>
    <n v="6211.1801242236024"/>
  </r>
  <r>
    <x v="3"/>
    <x v="1"/>
    <x v="1"/>
    <x v="5"/>
    <n v="317"/>
    <n v="3154.5741324921137"/>
  </r>
  <r>
    <x v="3"/>
    <x v="1"/>
    <x v="1"/>
    <x v="6"/>
    <n v="786"/>
    <n v="1272.2646310432569"/>
  </r>
  <r>
    <x v="3"/>
    <x v="1"/>
    <x v="1"/>
    <x v="7"/>
    <n v="1558"/>
    <n v="641.84852374839534"/>
  </r>
  <r>
    <x v="3"/>
    <x v="1"/>
    <x v="2"/>
    <x v="2"/>
    <n v="6"/>
    <n v="166666.66666666666"/>
  </r>
  <r>
    <x v="3"/>
    <x v="1"/>
    <x v="2"/>
    <x v="3"/>
    <n v="11"/>
    <n v="90909.090909090912"/>
  </r>
  <r>
    <x v="3"/>
    <x v="1"/>
    <x v="2"/>
    <x v="0"/>
    <n v="25"/>
    <n v="40000"/>
  </r>
  <r>
    <x v="3"/>
    <x v="1"/>
    <x v="2"/>
    <x v="1"/>
    <n v="47"/>
    <n v="21276.59574468085"/>
  </r>
  <r>
    <x v="3"/>
    <x v="1"/>
    <x v="2"/>
    <x v="4"/>
    <n v="105"/>
    <n v="9523.8095238095229"/>
  </r>
  <r>
    <x v="3"/>
    <x v="1"/>
    <x v="2"/>
    <x v="5"/>
    <n v="205"/>
    <n v="4878.0487804878048"/>
  </r>
  <r>
    <x v="3"/>
    <x v="1"/>
    <x v="2"/>
    <x v="6"/>
    <n v="471"/>
    <n v="2123.1422505307855"/>
  </r>
  <r>
    <x v="3"/>
    <x v="1"/>
    <x v="2"/>
    <x v="7"/>
    <n v="928"/>
    <n v="1077.58620689655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5:E10" firstHeaderRow="1" firstDataRow="2" firstDataCol="1" rowPageCount="2" colPageCount="1"/>
  <pivotFields count="6">
    <pivotField axis="axisRow" showAll="0" nonAutoSortDefault="1">
      <items count="5">
        <item x="2"/>
        <item x="1"/>
        <item x="3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multipleItemSelectionAllowed="1" showAll="0">
      <items count="4">
        <item x="2"/>
        <item x="0"/>
        <item x="1"/>
        <item t="default"/>
      </items>
    </pivotField>
    <pivotField axis="axisPage" showAll="0">
      <items count="9">
        <item x="2"/>
        <item x="3"/>
        <item x="0"/>
        <item x="1"/>
        <item x="4"/>
        <item x="5"/>
        <item x="6"/>
        <item x="7"/>
        <item t="default"/>
      </items>
    </pivotField>
    <pivotField numFmtId="1" showAll="0"/>
    <pivotField dataField="1"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3" item="4" hier="-1"/>
    <pageField fld="1" item="1" hier="-1"/>
  </pageFields>
  <dataFields count="1">
    <dataField name="Sum of FFTs/sec" fld="5" baseField="0" baseItem="0" numFmtId="1"/>
  </dataFields>
  <formats count="1">
    <format dxfId="1">
      <pivotArea outline="0" collapsedLevelsAreSubtotals="1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8" firstHeaderRow="1" firstDataRow="2" firstDataCol="1" rowPageCount="2" colPageCount="1"/>
  <pivotFields count="6">
    <pivotField axis="axisRow" showAll="0" sortType="descending">
      <items count="5">
        <item x="1"/>
        <item x="3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9">
        <item x="2"/>
        <item x="3"/>
        <item x="0"/>
        <item x="1"/>
        <item x="4"/>
        <item x="5"/>
        <item x="6"/>
        <item x="7"/>
        <item t="default"/>
      </items>
    </pivotField>
    <pivotField numFmtId="1" showAll="0"/>
    <pivotField dataField="1" numFmtId="1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3" item="4" hier="-1"/>
    <pageField fld="1" item="0" hier="-1"/>
  </pageFields>
  <dataFields count="1">
    <dataField name="Sum of FFTs/sec" fld="5" baseField="0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topLeftCell="A2"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 t="shared" ref="I31:J33" si="4">I6</f>
        <v>rfft</v>
      </c>
      <c r="J31" s="8" t="str">
        <f t="shared" si="4"/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5">C7</f>
        <v>radix4</v>
      </c>
      <c r="D32" s="8" t="str">
        <f>D7</f>
        <v>radix4</v>
      </c>
      <c r="E32" s="8" t="str">
        <f t="shared" si="5"/>
        <v>radix2</v>
      </c>
      <c r="F32" s="8" t="str">
        <f t="shared" si="5"/>
        <v>radix4</v>
      </c>
      <c r="G32" s="8" t="str">
        <f>G7</f>
        <v>radix4</v>
      </c>
      <c r="H32" s="8" t="str">
        <f t="shared" si="5"/>
        <v>radix2</v>
      </c>
      <c r="I32" s="8" t="str">
        <f t="shared" si="4"/>
        <v>radix4</v>
      </c>
      <c r="J32" s="8" t="str">
        <f t="shared" si="4"/>
        <v>radix4</v>
      </c>
      <c r="K32" s="8" t="str">
        <f t="shared" si="5"/>
        <v>radix2</v>
      </c>
    </row>
    <row r="33" spans="2:11" x14ac:dyDescent="0.25">
      <c r="B33" s="7"/>
      <c r="C33" s="8" t="str">
        <f t="shared" ref="C33:K33" si="6">C8</f>
        <v>int16</v>
      </c>
      <c r="D33" s="8" t="str">
        <f>D8</f>
        <v>int16</v>
      </c>
      <c r="E33" s="8" t="str">
        <f t="shared" si="6"/>
        <v>int16</v>
      </c>
      <c r="F33" s="8" t="str">
        <f t="shared" si="6"/>
        <v>int32</v>
      </c>
      <c r="G33" s="8" t="str">
        <f>G8</f>
        <v>int32</v>
      </c>
      <c r="H33" s="8" t="str">
        <f t="shared" si="6"/>
        <v>int32</v>
      </c>
      <c r="I33" s="8" t="str">
        <f t="shared" si="4"/>
        <v>float32</v>
      </c>
      <c r="J33" s="8" t="str">
        <f t="shared" si="4"/>
        <v>float32</v>
      </c>
      <c r="K33" s="8" t="str">
        <f t="shared" si="6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7">1/(1-H34)</f>
        <v>4</v>
      </c>
      <c r="I35">
        <f>1/(1-I34)</f>
        <v>4</v>
      </c>
      <c r="J35">
        <f>1/(1-J34)</f>
        <v>4</v>
      </c>
      <c r="K35">
        <f t="shared" si="7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8">B10</f>
        <v>32</v>
      </c>
      <c r="C37" s="3"/>
      <c r="D37" s="3"/>
      <c r="E37" s="3">
        <f t="shared" ref="E37:E44" si="9">$B10/E$35/(E10/1000000)/1000/2</f>
        <v>126.54223347042075</v>
      </c>
      <c r="F37" s="3"/>
      <c r="G37" s="3"/>
      <c r="H37" s="3">
        <f t="shared" ref="H37:H44" si="10">$B10/H$35/(H10/1000000)/1000/2</f>
        <v>73.909830007390994</v>
      </c>
      <c r="I37" s="3"/>
      <c r="J37" s="3"/>
      <c r="K37" s="3">
        <f t="shared" ref="K37:K44" si="11">$B10/K$35/(K10/1000000)/1000/2</f>
        <v>13.481176906743958</v>
      </c>
    </row>
    <row r="38" spans="2:11" x14ac:dyDescent="0.25">
      <c r="B38">
        <f t="shared" si="8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 t="shared" si="9"/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 t="shared" si="10"/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 t="shared" si="11"/>
        <v>11.233903922036708</v>
      </c>
    </row>
    <row r="39" spans="2:11" x14ac:dyDescent="0.25">
      <c r="B39">
        <f t="shared" si="8"/>
        <v>128</v>
      </c>
      <c r="C39" s="3"/>
      <c r="D39" s="3"/>
      <c r="E39" s="3">
        <f t="shared" si="9"/>
        <v>110.83402604599611</v>
      </c>
      <c r="F39" s="3"/>
      <c r="G39" s="3"/>
      <c r="H39" s="3">
        <f t="shared" si="10"/>
        <v>58.372856621670913</v>
      </c>
      <c r="I39" s="3"/>
      <c r="J39" s="3"/>
      <c r="K39" s="3">
        <f t="shared" si="11"/>
        <v>9.6097827588485067</v>
      </c>
    </row>
    <row r="40" spans="2:11" x14ac:dyDescent="0.25">
      <c r="B40">
        <f t="shared" si="8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 t="shared" si="9"/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 t="shared" si="10"/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 t="shared" si="11"/>
        <v>8.3787180561374122</v>
      </c>
    </row>
    <row r="41" spans="2:11" x14ac:dyDescent="0.25">
      <c r="B41">
        <f t="shared" si="8"/>
        <v>512</v>
      </c>
      <c r="C41" s="3"/>
      <c r="D41" s="3"/>
      <c r="E41" s="3">
        <f t="shared" si="9"/>
        <v>95.926136874606556</v>
      </c>
      <c r="F41" s="3"/>
      <c r="G41" s="3"/>
      <c r="H41" s="3">
        <f t="shared" si="10"/>
        <v>46.993171304794771</v>
      </c>
      <c r="I41" s="3"/>
      <c r="J41" s="3"/>
      <c r="K41" s="3">
        <f t="shared" si="11"/>
        <v>7.4249901966926313</v>
      </c>
    </row>
    <row r="42" spans="2:11" x14ac:dyDescent="0.25">
      <c r="B42">
        <f t="shared" si="8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 t="shared" si="9"/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 t="shared" si="10"/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 t="shared" si="11"/>
        <v>6.6625372815806871</v>
      </c>
    </row>
    <row r="43" spans="2:11" x14ac:dyDescent="0.25">
      <c r="B43">
        <f t="shared" si="8"/>
        <v>2048</v>
      </c>
      <c r="C43" s="3"/>
      <c r="D43" s="3"/>
      <c r="E43" s="3">
        <f t="shared" si="9"/>
        <v>82.89860140992387</v>
      </c>
      <c r="F43" s="3"/>
      <c r="G43" s="3"/>
      <c r="H43" s="3">
        <f t="shared" si="10"/>
        <v>38.914232120354427</v>
      </c>
      <c r="I43" s="3"/>
      <c r="J43" s="3"/>
      <c r="K43" s="3">
        <f t="shared" si="11"/>
        <v>6.0441363613826908</v>
      </c>
    </row>
    <row r="44" spans="2:11" x14ac:dyDescent="0.25">
      <c r="B44">
        <f t="shared" si="8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 t="shared" si="9"/>
        <v>77.967010208805391</v>
      </c>
      <c r="F44" s="3"/>
      <c r="G44" s="3">
        <f>$B17/G$35/(G17/1000000)/1000/2</f>
        <v>38.14800382374132</v>
      </c>
      <c r="H44" s="3">
        <f t="shared" si="10"/>
        <v>35.882736338979726</v>
      </c>
      <c r="I44" s="3"/>
      <c r="J44" s="3">
        <f>$B17/J$35/(J17/1000000)/1000/2</f>
        <v>6.9025859082090886</v>
      </c>
      <c r="K44" s="3">
        <f t="shared" si="11"/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10" sqref="M10:M17"/>
    </sheetView>
  </sheetViews>
  <sheetFormatPr defaultRowHeight="15" x14ac:dyDescent="0.25"/>
  <sheetData>
    <row r="2" spans="2:13" x14ac:dyDescent="0.25">
      <c r="C2" t="s">
        <v>40</v>
      </c>
    </row>
    <row r="3" spans="2:13" x14ac:dyDescent="0.25">
      <c r="C3" t="s">
        <v>56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2"/>
  <sheetViews>
    <sheetView topLeftCell="H1" workbookViewId="0">
      <selection activeCell="N8" sqref="N8:N14"/>
    </sheetView>
  </sheetViews>
  <sheetFormatPr defaultRowHeight="15" x14ac:dyDescent="0.25"/>
  <cols>
    <col min="4" max="5" width="11.5703125" customWidth="1"/>
    <col min="6" max="6" width="2.42578125" customWidth="1"/>
    <col min="7" max="7" width="11.42578125" customWidth="1"/>
    <col min="8" max="11" width="10.85546875" customWidth="1"/>
    <col min="12" max="12" width="2.7109375" customWidth="1"/>
    <col min="13" max="16" width="11.140625" customWidth="1"/>
    <col min="17" max="18" width="10.85546875" customWidth="1"/>
    <col min="19" max="19" width="2" customWidth="1"/>
    <col min="20" max="21" width="10.85546875" customWidth="1"/>
    <col min="22" max="22" width="2.5703125" customWidth="1"/>
    <col min="23" max="23" width="11.7109375" customWidth="1"/>
    <col min="24" max="24" width="12.7109375" bestFit="1" customWidth="1"/>
    <col min="25" max="30" width="11.42578125" customWidth="1"/>
    <col min="31" max="31" width="3.5703125" customWidth="1"/>
    <col min="32" max="32" width="11.28515625" style="9" customWidth="1"/>
    <col min="33" max="33" width="10.42578125" style="9" customWidth="1"/>
    <col min="39" max="39" width="2.140625" customWidth="1"/>
  </cols>
  <sheetData>
    <row r="2" spans="2:45" x14ac:dyDescent="0.25">
      <c r="C2" t="s">
        <v>45</v>
      </c>
      <c r="D2" t="s">
        <v>48</v>
      </c>
      <c r="E2" t="s">
        <v>48</v>
      </c>
      <c r="G2" t="s">
        <v>45</v>
      </c>
      <c r="H2" t="str">
        <f>D2</f>
        <v>Teensy 3.2</v>
      </c>
      <c r="I2" t="str">
        <f>E2</f>
        <v>Teensy 3.2</v>
      </c>
      <c r="J2" t="s">
        <v>34</v>
      </c>
      <c r="K2" t="s">
        <v>36</v>
      </c>
      <c r="M2" s="13" t="s">
        <v>48</v>
      </c>
      <c r="N2" s="12" t="s">
        <v>40</v>
      </c>
      <c r="O2" s="12" t="s">
        <v>40</v>
      </c>
      <c r="P2" t="s">
        <v>48</v>
      </c>
      <c r="Q2" t="s">
        <v>34</v>
      </c>
      <c r="R2" t="s">
        <v>36</v>
      </c>
      <c r="T2" s="13" t="s">
        <v>48</v>
      </c>
      <c r="U2" s="12" t="s">
        <v>40</v>
      </c>
      <c r="W2" t="s">
        <v>45</v>
      </c>
      <c r="X2" s="13" t="s">
        <v>48</v>
      </c>
      <c r="Y2" s="13" t="s">
        <v>48</v>
      </c>
      <c r="Z2" s="12" t="s">
        <v>40</v>
      </c>
      <c r="AA2" s="12" t="s">
        <v>40</v>
      </c>
      <c r="AB2" s="12" t="s">
        <v>40</v>
      </c>
      <c r="AC2" s="12" t="s">
        <v>40</v>
      </c>
      <c r="AD2" s="12" t="s">
        <v>40</v>
      </c>
      <c r="AF2" s="9" t="s">
        <v>48</v>
      </c>
      <c r="AG2" s="9" t="s">
        <v>48</v>
      </c>
      <c r="AI2" t="str">
        <f>M2</f>
        <v>Teensy 3.2</v>
      </c>
      <c r="AJ2" t="str">
        <f>T2</f>
        <v>Teensy 3.2</v>
      </c>
      <c r="AK2" t="str">
        <f t="shared" ref="AK2:AL6" si="0">X2</f>
        <v>Teensy 3.2</v>
      </c>
      <c r="AL2" t="str">
        <f t="shared" si="0"/>
        <v>Teensy 3.2</v>
      </c>
      <c r="AN2" t="str">
        <f>O2</f>
        <v>NXP K66</v>
      </c>
      <c r="AO2" t="str">
        <f>U2</f>
        <v>NXP K66</v>
      </c>
      <c r="AP2" t="str">
        <f t="shared" ref="AP2:AQ6" si="1">Z2</f>
        <v>NXP K66</v>
      </c>
      <c r="AQ2" t="str">
        <f t="shared" si="1"/>
        <v>NXP K66</v>
      </c>
      <c r="AR2" t="str">
        <f>AC2</f>
        <v>NXP K66</v>
      </c>
      <c r="AS2" t="str">
        <f t="shared" ref="AS2:AS6" si="2">AD2</f>
        <v>NXP K66</v>
      </c>
    </row>
    <row r="3" spans="2:45" x14ac:dyDescent="0.25">
      <c r="C3" t="s">
        <v>46</v>
      </c>
      <c r="D3" t="s">
        <v>10</v>
      </c>
      <c r="E3" t="s">
        <v>10</v>
      </c>
      <c r="G3" t="s">
        <v>46</v>
      </c>
      <c r="H3" t="s">
        <v>10</v>
      </c>
      <c r="I3" t="s">
        <v>10</v>
      </c>
      <c r="J3" t="s">
        <v>35</v>
      </c>
      <c r="K3" t="s">
        <v>37</v>
      </c>
      <c r="M3" s="13" t="s">
        <v>10</v>
      </c>
      <c r="N3" s="14" t="s">
        <v>43</v>
      </c>
      <c r="O3" s="12" t="s">
        <v>42</v>
      </c>
      <c r="P3" t="s">
        <v>10</v>
      </c>
      <c r="Q3" t="s">
        <v>35</v>
      </c>
      <c r="R3" t="s">
        <v>37</v>
      </c>
      <c r="T3" s="13" t="s">
        <v>10</v>
      </c>
      <c r="U3" s="12" t="s">
        <v>42</v>
      </c>
      <c r="W3" t="s">
        <v>46</v>
      </c>
      <c r="X3" s="13" t="s">
        <v>10</v>
      </c>
      <c r="Y3" s="13" t="s">
        <v>10</v>
      </c>
      <c r="Z3" s="14" t="s">
        <v>43</v>
      </c>
      <c r="AA3" s="14" t="s">
        <v>43</v>
      </c>
      <c r="AB3" s="14" t="s">
        <v>43</v>
      </c>
      <c r="AC3" s="12" t="s">
        <v>42</v>
      </c>
      <c r="AD3" s="12" t="s">
        <v>42</v>
      </c>
      <c r="AF3" s="9" t="s">
        <v>10</v>
      </c>
      <c r="AG3" s="9" t="s">
        <v>10</v>
      </c>
      <c r="AI3" t="str">
        <f>M3</f>
        <v>96 MHz</v>
      </c>
      <c r="AJ3" t="str">
        <f>T3</f>
        <v>96 MHz</v>
      </c>
      <c r="AK3" t="str">
        <f t="shared" si="0"/>
        <v>96 MHz</v>
      </c>
      <c r="AL3" t="str">
        <f t="shared" si="0"/>
        <v>96 MHz</v>
      </c>
      <c r="AN3" t="str">
        <f>O3</f>
        <v>120 MHz</v>
      </c>
      <c r="AO3" t="str">
        <f>U3</f>
        <v>120 MHz</v>
      </c>
      <c r="AP3" t="str">
        <f t="shared" si="1"/>
        <v>180 MHz</v>
      </c>
      <c r="AQ3" t="str">
        <f t="shared" si="1"/>
        <v>180 MHz</v>
      </c>
      <c r="AR3" t="str">
        <f>AC3</f>
        <v>120 MHz</v>
      </c>
      <c r="AS3" t="str">
        <f t="shared" si="2"/>
        <v>120 MHz</v>
      </c>
    </row>
    <row r="4" spans="2:45" x14ac:dyDescent="0.25">
      <c r="C4" t="s">
        <v>47</v>
      </c>
      <c r="D4" t="s">
        <v>31</v>
      </c>
      <c r="E4" t="s">
        <v>31</v>
      </c>
      <c r="G4" t="s">
        <v>32</v>
      </c>
      <c r="H4" t="s">
        <v>32</v>
      </c>
      <c r="I4" t="s">
        <v>39</v>
      </c>
      <c r="J4" t="s">
        <v>39</v>
      </c>
      <c r="K4" t="s">
        <v>39</v>
      </c>
      <c r="M4" s="13" t="s">
        <v>32</v>
      </c>
      <c r="N4" s="12" t="s">
        <v>32</v>
      </c>
      <c r="O4" s="12" t="s">
        <v>32</v>
      </c>
      <c r="P4" t="s">
        <v>39</v>
      </c>
      <c r="Q4" t="s">
        <v>39</v>
      </c>
      <c r="R4" t="s">
        <v>39</v>
      </c>
      <c r="T4" s="13" t="s">
        <v>32</v>
      </c>
      <c r="U4" s="12" t="s">
        <v>32</v>
      </c>
      <c r="W4" t="s">
        <v>22</v>
      </c>
      <c r="X4" s="13" t="s">
        <v>22</v>
      </c>
      <c r="Y4" s="13" t="s">
        <v>28</v>
      </c>
      <c r="Z4" s="12" t="s">
        <v>28</v>
      </c>
      <c r="AA4" s="12" t="s">
        <v>28</v>
      </c>
      <c r="AB4" s="12" t="s">
        <v>28</v>
      </c>
      <c r="AC4" s="12" t="s">
        <v>28</v>
      </c>
      <c r="AD4" s="12" t="s">
        <v>28</v>
      </c>
      <c r="AF4" s="9" t="s">
        <v>28</v>
      </c>
      <c r="AG4" s="9" t="s">
        <v>27</v>
      </c>
      <c r="AI4" t="str">
        <f>M4</f>
        <v>Int32</v>
      </c>
      <c r="AJ4" t="str">
        <f>T4</f>
        <v>Int32</v>
      </c>
      <c r="AK4" t="str">
        <f t="shared" si="0"/>
        <v>Float</v>
      </c>
      <c r="AL4" t="str">
        <f t="shared" si="0"/>
        <v>All Float</v>
      </c>
      <c r="AN4" t="str">
        <f>O4</f>
        <v>Int32</v>
      </c>
      <c r="AO4" t="str">
        <f>U4</f>
        <v>Int32</v>
      </c>
      <c r="AP4" t="str">
        <f t="shared" si="1"/>
        <v>All Float</v>
      </c>
      <c r="AQ4" t="str">
        <f t="shared" si="1"/>
        <v>All Float</v>
      </c>
      <c r="AR4" t="str">
        <f>AC4</f>
        <v>All Float</v>
      </c>
      <c r="AS4" t="str">
        <f t="shared" si="2"/>
        <v>All Float</v>
      </c>
    </row>
    <row r="5" spans="2:45" x14ac:dyDescent="0.25">
      <c r="C5" t="s">
        <v>30</v>
      </c>
      <c r="D5" t="s">
        <v>25</v>
      </c>
      <c r="E5" t="s">
        <v>30</v>
      </c>
      <c r="G5" t="s">
        <v>30</v>
      </c>
      <c r="H5" t="s">
        <v>25</v>
      </c>
      <c r="I5" t="s">
        <v>33</v>
      </c>
      <c r="J5" t="s">
        <v>33</v>
      </c>
      <c r="K5" t="s">
        <v>33</v>
      </c>
      <c r="M5" s="13" t="s">
        <v>25</v>
      </c>
      <c r="N5" s="12" t="s">
        <v>25</v>
      </c>
      <c r="O5" s="12" t="s">
        <v>25</v>
      </c>
      <c r="P5" t="s">
        <v>38</v>
      </c>
      <c r="Q5" t="s">
        <v>38</v>
      </c>
      <c r="R5" t="s">
        <v>38</v>
      </c>
      <c r="T5" s="13" t="s">
        <v>30</v>
      </c>
      <c r="U5" s="12" t="s">
        <v>30</v>
      </c>
      <c r="W5" t="s">
        <v>30</v>
      </c>
      <c r="X5" s="13" t="s">
        <v>25</v>
      </c>
      <c r="Y5" s="13" t="s">
        <v>30</v>
      </c>
      <c r="Z5" s="14" t="s">
        <v>44</v>
      </c>
      <c r="AA5" s="12" t="s">
        <v>25</v>
      </c>
      <c r="AB5" s="12" t="s">
        <v>30</v>
      </c>
      <c r="AC5" s="12" t="s">
        <v>25</v>
      </c>
      <c r="AD5" s="12" t="s">
        <v>30</v>
      </c>
      <c r="AF5" s="9" t="s">
        <v>23</v>
      </c>
      <c r="AG5" s="9" t="s">
        <v>23</v>
      </c>
      <c r="AI5" t="str">
        <f>M5</f>
        <v>cfft, radix 2</v>
      </c>
      <c r="AJ5" t="str">
        <f>T5</f>
        <v>KissFFT</v>
      </c>
      <c r="AK5" t="str">
        <f t="shared" si="0"/>
        <v>cfft, radix 2</v>
      </c>
      <c r="AL5" t="str">
        <f t="shared" si="0"/>
        <v>KissFFT</v>
      </c>
      <c r="AN5" t="str">
        <f>O5</f>
        <v>cfft, radix 2</v>
      </c>
      <c r="AO5" t="str">
        <f>U5</f>
        <v>KissFFT</v>
      </c>
      <c r="AP5" t="str">
        <f t="shared" si="1"/>
        <v>cfft, radix 4</v>
      </c>
      <c r="AQ5" t="str">
        <f t="shared" si="1"/>
        <v>cfft, radix 2</v>
      </c>
      <c r="AR5" t="str">
        <f>AC5</f>
        <v>cfft, radix 2</v>
      </c>
      <c r="AS5" t="str">
        <f t="shared" si="2"/>
        <v>KissFFT</v>
      </c>
    </row>
    <row r="6" spans="2:45" x14ac:dyDescent="0.25">
      <c r="C6" t="s">
        <v>24</v>
      </c>
      <c r="D6" t="s">
        <v>26</v>
      </c>
      <c r="E6" t="s">
        <v>24</v>
      </c>
      <c r="G6" t="s">
        <v>24</v>
      </c>
      <c r="H6" t="s">
        <v>26</v>
      </c>
      <c r="I6" t="s">
        <v>24</v>
      </c>
      <c r="J6" t="s">
        <v>24</v>
      </c>
      <c r="K6" t="s">
        <v>24</v>
      </c>
      <c r="M6" s="13" t="s">
        <v>26</v>
      </c>
      <c r="N6" s="12" t="s">
        <v>26</v>
      </c>
      <c r="O6" s="12" t="s">
        <v>26</v>
      </c>
      <c r="P6" t="s">
        <v>24</v>
      </c>
      <c r="Q6" t="s">
        <v>24</v>
      </c>
      <c r="R6" t="s">
        <v>24</v>
      </c>
      <c r="T6" s="13" t="s">
        <v>24</v>
      </c>
      <c r="U6" s="12" t="s">
        <v>24</v>
      </c>
      <c r="W6" t="s">
        <v>24</v>
      </c>
      <c r="X6" s="13" t="s">
        <v>26</v>
      </c>
      <c r="Y6" s="13" t="s">
        <v>24</v>
      </c>
      <c r="Z6" s="12" t="s">
        <v>26</v>
      </c>
      <c r="AA6" s="12" t="s">
        <v>26</v>
      </c>
      <c r="AB6" s="12" t="s">
        <v>24</v>
      </c>
      <c r="AC6" s="12" t="s">
        <v>26</v>
      </c>
      <c r="AD6" s="12" t="s">
        <v>24</v>
      </c>
      <c r="AF6" s="9" t="s">
        <v>24</v>
      </c>
      <c r="AG6" s="9" t="s">
        <v>24</v>
      </c>
      <c r="AI6" t="str">
        <f>M6</f>
        <v>ARM-Specific</v>
      </c>
      <c r="AJ6" t="str">
        <f>T6</f>
        <v>Generic C</v>
      </c>
      <c r="AK6" t="str">
        <f t="shared" si="0"/>
        <v>ARM-Specific</v>
      </c>
      <c r="AL6" t="str">
        <f t="shared" si="0"/>
        <v>Generic C</v>
      </c>
      <c r="AN6" t="str">
        <f>O6</f>
        <v>ARM-Specific</v>
      </c>
      <c r="AO6" t="str">
        <f>U6</f>
        <v>Generic C</v>
      </c>
      <c r="AP6" t="str">
        <f t="shared" si="1"/>
        <v>ARM-Specific</v>
      </c>
      <c r="AQ6" t="str">
        <f t="shared" si="1"/>
        <v>ARM-Specific</v>
      </c>
      <c r="AR6" t="str">
        <f>AC6</f>
        <v>ARM-Specific</v>
      </c>
      <c r="AS6" t="str">
        <f t="shared" si="2"/>
        <v>Generic C</v>
      </c>
    </row>
    <row r="7" spans="2:45" x14ac:dyDescent="0.25">
      <c r="B7" t="s">
        <v>0</v>
      </c>
      <c r="C7" t="s">
        <v>4</v>
      </c>
      <c r="D7" t="s">
        <v>4</v>
      </c>
      <c r="E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M7" s="13" t="s">
        <v>4</v>
      </c>
      <c r="N7" s="12" t="s">
        <v>4</v>
      </c>
      <c r="O7" s="12" t="s">
        <v>4</v>
      </c>
      <c r="P7" t="s">
        <v>4</v>
      </c>
      <c r="Q7" t="s">
        <v>4</v>
      </c>
      <c r="R7" t="s">
        <v>4</v>
      </c>
      <c r="T7" s="13" t="s">
        <v>4</v>
      </c>
      <c r="U7" s="12" t="s">
        <v>4</v>
      </c>
      <c r="W7" t="s">
        <v>4</v>
      </c>
      <c r="X7" s="13" t="s">
        <v>4</v>
      </c>
      <c r="Y7" s="13" t="s">
        <v>4</v>
      </c>
      <c r="Z7" s="12" t="s">
        <v>4</v>
      </c>
      <c r="AA7" s="12" t="s">
        <v>4</v>
      </c>
      <c r="AB7" s="12" t="s">
        <v>4</v>
      </c>
      <c r="AC7" s="12" t="s">
        <v>4</v>
      </c>
      <c r="AD7" s="12" t="s">
        <v>4</v>
      </c>
      <c r="AF7" s="9" t="s">
        <v>4</v>
      </c>
      <c r="AG7" s="9" t="s">
        <v>4</v>
      </c>
      <c r="AI7" t="s">
        <v>41</v>
      </c>
      <c r="AJ7" t="s">
        <v>41</v>
      </c>
      <c r="AK7" t="s">
        <v>41</v>
      </c>
      <c r="AL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</row>
    <row r="8" spans="2:45" x14ac:dyDescent="0.25">
      <c r="B8">
        <v>32</v>
      </c>
      <c r="C8">
        <v>4980.8</v>
      </c>
      <c r="D8">
        <f>'ARM-Specific Functions'!E10</f>
        <v>31.61</v>
      </c>
      <c r="E8">
        <v>702.67</v>
      </c>
      <c r="G8">
        <v>12559.2</v>
      </c>
      <c r="H8">
        <f>'ARM-Specific Functions'!H10</f>
        <v>54.12</v>
      </c>
      <c r="M8" s="13">
        <f>'ARM-Specific Functions'!H10</f>
        <v>54.12</v>
      </c>
      <c r="N8" s="12">
        <v>35</v>
      </c>
      <c r="O8" s="12">
        <v>51</v>
      </c>
      <c r="P8">
        <v>74.41</v>
      </c>
      <c r="Q8">
        <v>144.16</v>
      </c>
      <c r="R8">
        <v>262.33999999999997</v>
      </c>
      <c r="T8" s="13">
        <v>410.03</v>
      </c>
      <c r="U8" s="12">
        <v>127</v>
      </c>
      <c r="W8">
        <v>6378</v>
      </c>
      <c r="X8" s="13">
        <f>'ARM-Specific Functions'!K10</f>
        <v>296.70999999999998</v>
      </c>
      <c r="Y8" s="13">
        <v>338.42</v>
      </c>
      <c r="Z8" s="12">
        <v>26</v>
      </c>
      <c r="AA8" s="12">
        <v>25</v>
      </c>
      <c r="AB8" s="12">
        <v>46</v>
      </c>
      <c r="AC8" s="12">
        <v>37</v>
      </c>
      <c r="AD8" s="12">
        <v>62</v>
      </c>
      <c r="AF8" s="9">
        <v>654.98</v>
      </c>
      <c r="AG8" s="9">
        <v>846.76</v>
      </c>
      <c r="AI8" s="11">
        <f t="shared" ref="AI8:AI14" si="3">M8*0.000001/($B8/44100)</f>
        <v>7.4584124999999987E-2</v>
      </c>
      <c r="AJ8" s="11">
        <f t="shared" ref="AJ8:AJ14" si="4">T8*0.000001/($B8/44100)</f>
        <v>0.56507259374999996</v>
      </c>
      <c r="AK8" s="11">
        <f t="shared" ref="AK8:AL14" si="5">X8*0.000001/($B8/44100)</f>
        <v>0.40890346874999989</v>
      </c>
      <c r="AL8" s="11">
        <f t="shared" si="5"/>
        <v>0.46638506249999995</v>
      </c>
      <c r="AM8" s="11"/>
      <c r="AN8" s="11">
        <f t="shared" ref="AN8:AN14" si="6">O8*0.000001/($B8/44100)</f>
        <v>7.0284374999999996E-2</v>
      </c>
      <c r="AO8" s="11">
        <f t="shared" ref="AO8:AO14" si="7">U8*0.000001/($B8/44100)</f>
        <v>0.17502187499999999</v>
      </c>
      <c r="AP8" s="11">
        <f t="shared" ref="AP8:AQ14" si="8">Z8*0.000001/($B8/44100)</f>
        <v>3.5831249999999995E-2</v>
      </c>
      <c r="AQ8" s="11">
        <f t="shared" si="8"/>
        <v>3.4453124999999994E-2</v>
      </c>
      <c r="AR8" s="11">
        <f>AC8*0.000001/($B8/44100)</f>
        <v>5.0990624999999998E-2</v>
      </c>
      <c r="AS8" s="11">
        <f>AD8*0.000001/($B8/44100)</f>
        <v>8.5443749999999999E-2</v>
      </c>
    </row>
    <row r="9" spans="2:45" x14ac:dyDescent="0.25">
      <c r="B9">
        <v>64</v>
      </c>
      <c r="C9">
        <v>10102.4</v>
      </c>
      <c r="D9">
        <f>'ARM-Specific Functions'!E11</f>
        <v>67.150000000000006</v>
      </c>
      <c r="E9">
        <v>1495.29</v>
      </c>
      <c r="H9">
        <f>'ARM-Specific Functions'!H11</f>
        <v>121.98</v>
      </c>
      <c r="M9" s="13">
        <f>'ARM-Specific Functions'!H11</f>
        <v>121.98</v>
      </c>
      <c r="N9" s="12">
        <v>77</v>
      </c>
      <c r="O9" s="12">
        <v>114</v>
      </c>
      <c r="P9">
        <v>162.52000000000001</v>
      </c>
      <c r="Q9">
        <v>323.75</v>
      </c>
      <c r="R9">
        <v>592.08000000000004</v>
      </c>
      <c r="T9" s="13">
        <v>854.36</v>
      </c>
      <c r="U9" s="12">
        <v>238</v>
      </c>
      <c r="X9" s="13">
        <f>'ARM-Specific Functions'!K11</f>
        <v>712.13</v>
      </c>
      <c r="Y9" s="13">
        <v>724.79</v>
      </c>
      <c r="Z9" s="12">
        <v>46</v>
      </c>
      <c r="AA9" s="12">
        <v>55</v>
      </c>
      <c r="AB9" s="12">
        <v>77</v>
      </c>
      <c r="AC9" s="12">
        <v>79</v>
      </c>
      <c r="AD9" s="12">
        <v>102</v>
      </c>
      <c r="AF9" s="9">
        <v>1122.1300000000001</v>
      </c>
      <c r="AG9" s="9">
        <v>1662.88</v>
      </c>
      <c r="AI9" s="11">
        <f t="shared" si="3"/>
        <v>8.4051843749999994E-2</v>
      </c>
      <c r="AJ9" s="11">
        <f t="shared" si="4"/>
        <v>0.58870743749999999</v>
      </c>
      <c r="AK9" s="11">
        <f t="shared" si="5"/>
        <v>0.49070207812499994</v>
      </c>
      <c r="AL9" s="11">
        <f t="shared" si="5"/>
        <v>0.49942560937499991</v>
      </c>
      <c r="AM9" s="11"/>
      <c r="AN9" s="11">
        <f t="shared" si="6"/>
        <v>7.8553124999999988E-2</v>
      </c>
      <c r="AO9" s="11">
        <f t="shared" si="7"/>
        <v>0.16399687499999999</v>
      </c>
      <c r="AP9" s="11">
        <f t="shared" si="8"/>
        <v>3.1696874999999999E-2</v>
      </c>
      <c r="AQ9" s="11">
        <f t="shared" si="8"/>
        <v>3.7898437499999993E-2</v>
      </c>
      <c r="AR9" s="11">
        <f t="shared" ref="AR9:AR14" si="9">AC9*0.000001/($B9/44100)</f>
        <v>5.4435937499999996E-2</v>
      </c>
      <c r="AS9" s="11">
        <f t="shared" ref="AS9:AS14" si="10">AD9*0.000001/($B9/44100)</f>
        <v>7.0284374999999996E-2</v>
      </c>
    </row>
    <row r="10" spans="2:45" x14ac:dyDescent="0.25">
      <c r="B10">
        <v>128</v>
      </c>
      <c r="D10">
        <f>'ARM-Specific Functions'!E12</f>
        <v>144.36000000000001</v>
      </c>
      <c r="E10">
        <v>3835.47</v>
      </c>
      <c r="H10">
        <f>'ARM-Specific Functions'!H12</f>
        <v>274.10000000000002</v>
      </c>
      <c r="M10" s="13">
        <f>'ARM-Specific Functions'!H12</f>
        <v>274.10000000000002</v>
      </c>
      <c r="N10" s="12">
        <v>173</v>
      </c>
      <c r="O10" s="12">
        <v>254</v>
      </c>
      <c r="P10">
        <v>355.3</v>
      </c>
      <c r="Q10">
        <v>721.27</v>
      </c>
      <c r="R10">
        <v>1318.83</v>
      </c>
      <c r="T10" s="13">
        <v>1982.42</v>
      </c>
      <c r="U10" s="12">
        <v>632</v>
      </c>
      <c r="X10" s="13">
        <f>'ARM-Specific Functions'!K12</f>
        <v>1664.97</v>
      </c>
      <c r="Y10" s="13">
        <v>1759.28</v>
      </c>
      <c r="Z10" s="12">
        <v>107</v>
      </c>
      <c r="AA10" s="12">
        <v>118</v>
      </c>
      <c r="AB10" s="12">
        <v>210</v>
      </c>
      <c r="AC10" s="12">
        <v>173</v>
      </c>
      <c r="AD10" s="12">
        <v>282</v>
      </c>
      <c r="AF10" s="9">
        <v>2080.58</v>
      </c>
      <c r="AG10" s="9">
        <v>3368.27</v>
      </c>
      <c r="AI10" s="11">
        <f t="shared" si="3"/>
        <v>9.4436015624999994E-2</v>
      </c>
      <c r="AJ10" s="11">
        <f t="shared" si="4"/>
        <v>0.68300564062499991</v>
      </c>
      <c r="AK10" s="11">
        <f t="shared" si="5"/>
        <v>0.57363419531250004</v>
      </c>
      <c r="AL10" s="11">
        <f t="shared" si="5"/>
        <v>0.60612693749999991</v>
      </c>
      <c r="AM10" s="11"/>
      <c r="AN10" s="11">
        <f t="shared" si="6"/>
        <v>8.7510937499999997E-2</v>
      </c>
      <c r="AO10" s="11">
        <f t="shared" si="7"/>
        <v>0.21774374999999999</v>
      </c>
      <c r="AP10" s="11">
        <f t="shared" si="8"/>
        <v>3.6864843750000001E-2</v>
      </c>
      <c r="AQ10" s="11">
        <f t="shared" si="8"/>
        <v>4.0654687499999995E-2</v>
      </c>
      <c r="AR10" s="11">
        <f t="shared" si="9"/>
        <v>5.9603906249999998E-2</v>
      </c>
      <c r="AS10" s="11">
        <f t="shared" si="10"/>
        <v>9.7157812499999982E-2</v>
      </c>
    </row>
    <row r="11" spans="2:45" x14ac:dyDescent="0.25">
      <c r="B11">
        <v>256</v>
      </c>
      <c r="D11">
        <f>'ARM-Specific Functions'!E13</f>
        <v>313.25</v>
      </c>
      <c r="E11">
        <v>8025.18</v>
      </c>
      <c r="H11">
        <f>'ARM-Specific Functions'!H13</f>
        <v>614.41999999999996</v>
      </c>
      <c r="M11" s="13">
        <f>'ARM-Specific Functions'!H13</f>
        <v>614.41999999999996</v>
      </c>
      <c r="N11" s="12">
        <v>382</v>
      </c>
      <c r="O11" s="12">
        <v>566</v>
      </c>
      <c r="P11">
        <v>776.61</v>
      </c>
      <c r="Q11">
        <v>1595.22</v>
      </c>
      <c r="R11">
        <v>2917.8</v>
      </c>
      <c r="T11" s="13">
        <v>4197.54</v>
      </c>
      <c r="U11" s="12">
        <v>1199</v>
      </c>
      <c r="X11" s="13">
        <f>'ARM-Specific Functions'!K13</f>
        <v>3819.2</v>
      </c>
      <c r="Y11" s="13">
        <v>3756.42</v>
      </c>
      <c r="Z11" s="12">
        <v>207</v>
      </c>
      <c r="AA11" s="12">
        <v>255</v>
      </c>
      <c r="AB11" s="12">
        <v>360</v>
      </c>
      <c r="AC11" s="12">
        <v>374</v>
      </c>
      <c r="AD11" s="12">
        <v>477</v>
      </c>
      <c r="AF11" s="9">
        <v>4087.76</v>
      </c>
      <c r="AG11" s="9">
        <v>6991.74</v>
      </c>
      <c r="AI11" s="11">
        <f t="shared" si="3"/>
        <v>0.10584344531249999</v>
      </c>
      <c r="AJ11" s="11">
        <f t="shared" si="4"/>
        <v>0.72309185156249989</v>
      </c>
      <c r="AK11" s="11">
        <f t="shared" si="5"/>
        <v>0.65791687499999996</v>
      </c>
      <c r="AL11" s="11">
        <f t="shared" si="5"/>
        <v>0.64710203906249997</v>
      </c>
      <c r="AM11" s="11"/>
      <c r="AN11" s="11">
        <f t="shared" si="6"/>
        <v>9.7502343749999998E-2</v>
      </c>
      <c r="AO11" s="11">
        <f t="shared" si="7"/>
        <v>0.20654648437500001</v>
      </c>
      <c r="AP11" s="11">
        <f t="shared" si="8"/>
        <v>3.5658984375000001E-2</v>
      </c>
      <c r="AQ11" s="11">
        <f t="shared" si="8"/>
        <v>4.3927734374999992E-2</v>
      </c>
      <c r="AR11" s="11">
        <f t="shared" si="9"/>
        <v>6.4427343749999991E-2</v>
      </c>
      <c r="AS11" s="11">
        <f t="shared" si="10"/>
        <v>8.2170703124999994E-2</v>
      </c>
    </row>
    <row r="12" spans="2:45" x14ac:dyDescent="0.25">
      <c r="B12">
        <v>512</v>
      </c>
      <c r="D12">
        <f>'ARM-Specific Functions'!E14</f>
        <v>667.18</v>
      </c>
      <c r="E12">
        <v>19443.13</v>
      </c>
      <c r="H12">
        <f>'ARM-Specific Functions'!H14</f>
        <v>1361.9</v>
      </c>
      <c r="M12" s="13">
        <f>'ARM-Specific Functions'!H14</f>
        <v>1361.9</v>
      </c>
      <c r="N12" s="12">
        <v>835</v>
      </c>
      <c r="O12" s="12">
        <v>1243</v>
      </c>
      <c r="P12">
        <v>1688.09</v>
      </c>
      <c r="Q12">
        <v>3498.65</v>
      </c>
      <c r="R12">
        <v>6393.07</v>
      </c>
      <c r="T12" s="13">
        <v>9582.68</v>
      </c>
      <c r="U12" s="12">
        <v>3031</v>
      </c>
      <c r="X12" s="13">
        <f>'ARM-Specific Functions'!K14</f>
        <v>8619.5400000000009</v>
      </c>
      <c r="Y12" s="13">
        <v>8768.08</v>
      </c>
      <c r="Z12" s="12">
        <v>470</v>
      </c>
      <c r="AA12" s="12">
        <v>550</v>
      </c>
      <c r="AB12" s="12">
        <v>946</v>
      </c>
      <c r="AC12" s="12">
        <v>799</v>
      </c>
      <c r="AD12" s="12">
        <v>1272</v>
      </c>
      <c r="AF12" s="9">
        <v>8299.17</v>
      </c>
      <c r="AG12" s="9">
        <v>14675.67</v>
      </c>
      <c r="AI12" s="11">
        <f t="shared" si="3"/>
        <v>0.11730427734375</v>
      </c>
      <c r="AJ12" s="11">
        <f t="shared" si="4"/>
        <v>0.82538317968749997</v>
      </c>
      <c r="AK12" s="11">
        <f t="shared" si="5"/>
        <v>0.74242522265624999</v>
      </c>
      <c r="AL12" s="11">
        <f t="shared" si="5"/>
        <v>0.75521939062499988</v>
      </c>
      <c r="AM12" s="11"/>
      <c r="AN12" s="11">
        <f t="shared" si="6"/>
        <v>0.1070630859375</v>
      </c>
      <c r="AO12" s="11">
        <f t="shared" si="7"/>
        <v>0.26106855468749995</v>
      </c>
      <c r="AP12" s="11">
        <f t="shared" si="8"/>
        <v>4.0482421875000001E-2</v>
      </c>
      <c r="AQ12" s="11">
        <f t="shared" si="8"/>
        <v>4.7373046874999991E-2</v>
      </c>
      <c r="AR12" s="11">
        <f t="shared" si="9"/>
        <v>6.8820117187500002E-2</v>
      </c>
      <c r="AS12" s="11">
        <f t="shared" si="10"/>
        <v>0.1095609375</v>
      </c>
    </row>
    <row r="13" spans="2:45" x14ac:dyDescent="0.25">
      <c r="B13">
        <v>1024</v>
      </c>
      <c r="D13">
        <f>'ARM-Specific Functions'!E15</f>
        <v>1442.6</v>
      </c>
      <c r="E13">
        <v>40529.33</v>
      </c>
      <c r="H13">
        <f>'ARM-Specific Functions'!H15</f>
        <v>3009.96</v>
      </c>
      <c r="I13">
        <v>3621.3</v>
      </c>
      <c r="J13">
        <v>6826.63</v>
      </c>
      <c r="K13">
        <v>13542.68</v>
      </c>
      <c r="M13" s="13">
        <f>'ARM-Specific Functions'!H15</f>
        <v>3009.96</v>
      </c>
      <c r="N13" s="12">
        <v>1827</v>
      </c>
      <c r="O13" s="12">
        <v>1243</v>
      </c>
      <c r="P13">
        <v>3654.13</v>
      </c>
      <c r="Q13">
        <v>7621.21</v>
      </c>
      <c r="R13">
        <v>13917.22</v>
      </c>
      <c r="T13" s="13">
        <v>20189.66</v>
      </c>
      <c r="U13" s="12">
        <v>5801</v>
      </c>
      <c r="X13" s="13">
        <f>'ARM-Specific Functions'!K15</f>
        <v>19211.900000000001</v>
      </c>
      <c r="Y13" s="13">
        <v>18485.53</v>
      </c>
      <c r="Z13" s="12">
        <v>956</v>
      </c>
      <c r="AA13" s="12">
        <v>1183</v>
      </c>
      <c r="AB13" s="12">
        <v>1644</v>
      </c>
      <c r="AC13" s="12">
        <v>1725</v>
      </c>
      <c r="AD13" s="12">
        <v>2196</v>
      </c>
      <c r="AF13" s="9">
        <v>17191.080000000002</v>
      </c>
      <c r="AG13" s="9">
        <v>30967.26</v>
      </c>
      <c r="AI13" s="11">
        <f t="shared" si="3"/>
        <v>0.12962816015625001</v>
      </c>
      <c r="AJ13" s="11">
        <f t="shared" si="4"/>
        <v>0.86949609960937491</v>
      </c>
      <c r="AK13" s="11">
        <f t="shared" si="5"/>
        <v>0.82738749023437497</v>
      </c>
      <c r="AL13" s="11">
        <f t="shared" si="5"/>
        <v>0.79610534472656236</v>
      </c>
      <c r="AM13" s="11"/>
      <c r="AN13" s="11">
        <f t="shared" si="6"/>
        <v>5.3531542968749998E-2</v>
      </c>
      <c r="AO13" s="11">
        <f t="shared" si="7"/>
        <v>0.24982822265624999</v>
      </c>
      <c r="AP13" s="11">
        <f t="shared" si="8"/>
        <v>4.1171484374999998E-2</v>
      </c>
      <c r="AQ13" s="11">
        <f t="shared" si="8"/>
        <v>5.0947558593749998E-2</v>
      </c>
      <c r="AR13" s="11">
        <f t="shared" si="9"/>
        <v>7.4289550781249991E-2</v>
      </c>
      <c r="AS13" s="11">
        <f t="shared" si="10"/>
        <v>9.4573828124999995E-2</v>
      </c>
    </row>
    <row r="14" spans="2:45" x14ac:dyDescent="0.25">
      <c r="B14">
        <v>2048</v>
      </c>
      <c r="D14">
        <f>'ARM-Specific Functions'!E16</f>
        <v>3088.11</v>
      </c>
      <c r="H14">
        <f>'ARM-Specific Functions'!H16</f>
        <v>6578.57</v>
      </c>
      <c r="M14" s="13">
        <f>'ARM-Specific Functions'!H16</f>
        <v>6578.57</v>
      </c>
      <c r="N14" s="12">
        <v>3927</v>
      </c>
      <c r="O14" s="12">
        <v>5874</v>
      </c>
      <c r="P14">
        <v>7866.48</v>
      </c>
      <c r="Q14">
        <v>16942.04</v>
      </c>
      <c r="R14">
        <v>30090.02</v>
      </c>
      <c r="T14" s="13">
        <v>45220.12</v>
      </c>
      <c r="U14" s="12">
        <v>14133</v>
      </c>
      <c r="X14" s="13">
        <f>'ARM-Specific Functions'!K16</f>
        <v>42355.1</v>
      </c>
      <c r="Y14" s="13">
        <v>42107.63</v>
      </c>
      <c r="Z14" s="12">
        <v>2135</v>
      </c>
      <c r="AA14" s="12">
        <v>2464</v>
      </c>
      <c r="AB14" s="12">
        <v>4198</v>
      </c>
      <c r="AC14" s="12">
        <v>3628</v>
      </c>
      <c r="AD14" s="12">
        <v>5658</v>
      </c>
      <c r="AF14" s="9">
        <v>35957.269999999997</v>
      </c>
      <c r="AG14" s="9">
        <v>65450.37</v>
      </c>
      <c r="AI14" s="11">
        <f t="shared" si="3"/>
        <v>0.14165768408203125</v>
      </c>
      <c r="AJ14" s="11">
        <f t="shared" si="4"/>
        <v>0.97373402929687503</v>
      </c>
      <c r="AK14" s="11">
        <f t="shared" si="5"/>
        <v>0.91204097167968745</v>
      </c>
      <c r="AL14" s="11">
        <f t="shared" si="5"/>
        <v>0.90671214990234361</v>
      </c>
      <c r="AM14" s="11"/>
      <c r="AN14" s="11">
        <f t="shared" si="6"/>
        <v>0.12648603515624998</v>
      </c>
      <c r="AO14" s="11">
        <f t="shared" si="7"/>
        <v>0.30432875976562501</v>
      </c>
      <c r="AP14" s="11">
        <f t="shared" si="8"/>
        <v>4.597338867187499E-2</v>
      </c>
      <c r="AQ14" s="11">
        <f t="shared" si="8"/>
        <v>5.3057812500000003E-2</v>
      </c>
      <c r="AR14" s="11">
        <f t="shared" si="9"/>
        <v>7.8122460937499999E-2</v>
      </c>
      <c r="AS14" s="11">
        <f t="shared" si="10"/>
        <v>0.12183486328125</v>
      </c>
    </row>
    <row r="16" spans="2:45" x14ac:dyDescent="0.25">
      <c r="B16" t="s">
        <v>0</v>
      </c>
      <c r="X16" t="s">
        <v>29</v>
      </c>
    </row>
    <row r="17" spans="2:33" x14ac:dyDescent="0.25">
      <c r="B17">
        <f>B8</f>
        <v>32</v>
      </c>
      <c r="X17" s="2">
        <f t="shared" ref="X17:AD17" si="11">X8/$B8</f>
        <v>9.2721874999999994</v>
      </c>
      <c r="Y17" s="2">
        <f t="shared" si="11"/>
        <v>10.575625</v>
      </c>
      <c r="Z17" s="2">
        <f t="shared" si="11"/>
        <v>0.8125</v>
      </c>
      <c r="AA17" s="2">
        <f t="shared" si="11"/>
        <v>0.78125</v>
      </c>
      <c r="AB17" s="2"/>
      <c r="AC17" s="2">
        <f t="shared" si="11"/>
        <v>1.15625</v>
      </c>
      <c r="AD17" s="2">
        <f t="shared" si="11"/>
        <v>1.9375</v>
      </c>
      <c r="AE17" s="2"/>
      <c r="AF17" s="10">
        <f t="shared" ref="AF17:AG17" si="12">AF8/$B8</f>
        <v>20.468125000000001</v>
      </c>
      <c r="AG17" s="10">
        <f t="shared" si="12"/>
        <v>26.46125</v>
      </c>
    </row>
    <row r="18" spans="2:33" x14ac:dyDescent="0.25">
      <c r="B18">
        <f t="shared" ref="B18:B23" si="13">B9</f>
        <v>64</v>
      </c>
      <c r="X18" s="2">
        <f t="shared" ref="X18:AG18" si="14">X9/$B9</f>
        <v>11.12703125</v>
      </c>
      <c r="Y18" s="2">
        <f t="shared" ref="Y18" si="15">Y9/$B9</f>
        <v>11.324843749999999</v>
      </c>
      <c r="Z18" s="2">
        <f t="shared" ref="Z18:AB23" si="16">Z9/$B9</f>
        <v>0.71875</v>
      </c>
      <c r="AA18" s="2">
        <f t="shared" si="16"/>
        <v>0.859375</v>
      </c>
      <c r="AB18" s="2">
        <f t="shared" si="16"/>
        <v>1.203125</v>
      </c>
      <c r="AC18" s="2">
        <f t="shared" ref="AC18:AD18" si="17">AC9/$B9</f>
        <v>1.234375</v>
      </c>
      <c r="AD18" s="2">
        <f t="shared" si="17"/>
        <v>1.59375</v>
      </c>
      <c r="AE18" s="2"/>
      <c r="AF18" s="10">
        <f t="shared" si="14"/>
        <v>17.533281250000002</v>
      </c>
      <c r="AG18" s="10">
        <f t="shared" si="14"/>
        <v>25.982500000000002</v>
      </c>
    </row>
    <row r="19" spans="2:33" x14ac:dyDescent="0.25">
      <c r="B19">
        <f t="shared" si="13"/>
        <v>128</v>
      </c>
      <c r="X19" s="2">
        <f t="shared" ref="X19:AG19" si="18">X10/$B10</f>
        <v>13.007578125</v>
      </c>
      <c r="Y19" s="2">
        <f t="shared" ref="Y19" si="19">Y10/$B10</f>
        <v>13.744375</v>
      </c>
      <c r="Z19" s="2">
        <f t="shared" si="16"/>
        <v>0.8359375</v>
      </c>
      <c r="AA19" s="2">
        <f t="shared" si="16"/>
        <v>0.921875</v>
      </c>
      <c r="AB19" s="2">
        <f t="shared" ref="AB19" si="20">AB10/$B10</f>
        <v>1.640625</v>
      </c>
      <c r="AC19" s="2">
        <f t="shared" ref="AC19:AD19" si="21">AC10/$B10</f>
        <v>1.3515625</v>
      </c>
      <c r="AD19" s="2">
        <f t="shared" si="21"/>
        <v>2.203125</v>
      </c>
      <c r="AE19" s="2"/>
      <c r="AF19" s="10">
        <f t="shared" si="18"/>
        <v>16.254531249999999</v>
      </c>
      <c r="AG19" s="10">
        <f t="shared" si="18"/>
        <v>26.314609375</v>
      </c>
    </row>
    <row r="20" spans="2:33" x14ac:dyDescent="0.25">
      <c r="B20">
        <f t="shared" si="13"/>
        <v>256</v>
      </c>
      <c r="X20" s="2">
        <f t="shared" ref="X20:AG20" si="22">X11/$B11</f>
        <v>14.918749999999999</v>
      </c>
      <c r="Y20" s="2">
        <f t="shared" ref="Y20" si="23">Y11/$B11</f>
        <v>14.673515625</v>
      </c>
      <c r="Z20" s="2">
        <f t="shared" si="16"/>
        <v>0.80859375</v>
      </c>
      <c r="AA20" s="2">
        <f t="shared" si="16"/>
        <v>0.99609375</v>
      </c>
      <c r="AB20" s="2">
        <f t="shared" ref="AB20" si="24">AB11/$B11</f>
        <v>1.40625</v>
      </c>
      <c r="AC20" s="2">
        <f t="shared" ref="AC20:AD20" si="25">AC11/$B11</f>
        <v>1.4609375</v>
      </c>
      <c r="AD20" s="2">
        <f t="shared" si="25"/>
        <v>1.86328125</v>
      </c>
      <c r="AE20" s="2"/>
      <c r="AF20" s="10">
        <f t="shared" si="22"/>
        <v>15.967812500000001</v>
      </c>
      <c r="AG20" s="10">
        <f t="shared" si="22"/>
        <v>27.311484374999999</v>
      </c>
    </row>
    <row r="21" spans="2:33" x14ac:dyDescent="0.25">
      <c r="B21">
        <f t="shared" si="13"/>
        <v>512</v>
      </c>
      <c r="X21" s="2">
        <f t="shared" ref="X21:AG21" si="26">X12/$B12</f>
        <v>16.835039062500002</v>
      </c>
      <c r="Y21" s="2">
        <f t="shared" ref="Y21" si="27">Y12/$B12</f>
        <v>17.12515625</v>
      </c>
      <c r="Z21" s="2">
        <f t="shared" si="16"/>
        <v>0.91796875</v>
      </c>
      <c r="AA21" s="2">
        <f t="shared" si="16"/>
        <v>1.07421875</v>
      </c>
      <c r="AB21" s="2">
        <f t="shared" ref="AB21" si="28">AB12/$B12</f>
        <v>1.84765625</v>
      </c>
      <c r="AC21" s="2">
        <f t="shared" ref="AC21:AD21" si="29">AC12/$B12</f>
        <v>1.560546875</v>
      </c>
      <c r="AD21" s="2">
        <f t="shared" si="29"/>
        <v>2.484375</v>
      </c>
      <c r="AE21" s="2"/>
      <c r="AF21" s="10">
        <f t="shared" si="26"/>
        <v>16.20931640625</v>
      </c>
      <c r="AG21" s="10">
        <f t="shared" si="26"/>
        <v>28.66341796875</v>
      </c>
    </row>
    <row r="22" spans="2:33" x14ac:dyDescent="0.25">
      <c r="B22">
        <f t="shared" si="13"/>
        <v>1024</v>
      </c>
      <c r="X22" s="2">
        <f t="shared" ref="X22:AG22" si="30">X13/$B13</f>
        <v>18.761621093750001</v>
      </c>
      <c r="Y22" s="2">
        <f t="shared" ref="Y22" si="31">Y13/$B13</f>
        <v>18.052275390624999</v>
      </c>
      <c r="Z22" s="2">
        <f t="shared" si="16"/>
        <v>0.93359375</v>
      </c>
      <c r="AA22" s="2">
        <f t="shared" si="16"/>
        <v>1.1552734375</v>
      </c>
      <c r="AB22" s="2">
        <f t="shared" ref="AB22" si="32">AB13/$B13</f>
        <v>1.60546875</v>
      </c>
      <c r="AC22" s="2">
        <f t="shared" ref="AC22:AD22" si="33">AC13/$B13</f>
        <v>1.6845703125</v>
      </c>
      <c r="AD22" s="2">
        <f t="shared" si="33"/>
        <v>2.14453125</v>
      </c>
      <c r="AE22" s="2"/>
      <c r="AF22" s="10">
        <f t="shared" si="30"/>
        <v>16.788164062500002</v>
      </c>
      <c r="AG22" s="10">
        <f t="shared" si="30"/>
        <v>30.241464843749998</v>
      </c>
    </row>
    <row r="23" spans="2:33" x14ac:dyDescent="0.25">
      <c r="B23">
        <f t="shared" si="13"/>
        <v>2048</v>
      </c>
      <c r="X23" s="2">
        <f t="shared" ref="X23:AG23" si="34">X14/$B14</f>
        <v>20.681201171874999</v>
      </c>
      <c r="Y23" s="2">
        <f t="shared" ref="Y23" si="35">Y14/$B14</f>
        <v>20.560366210937499</v>
      </c>
      <c r="Z23" s="2">
        <f t="shared" si="16"/>
        <v>1.04248046875</v>
      </c>
      <c r="AA23" s="2">
        <f t="shared" si="16"/>
        <v>1.203125</v>
      </c>
      <c r="AB23" s="2">
        <f t="shared" ref="AB23" si="36">AB14/$B14</f>
        <v>2.0498046875</v>
      </c>
      <c r="AC23" s="2">
        <f t="shared" ref="AC23:AD23" si="37">AC14/$B14</f>
        <v>1.771484375</v>
      </c>
      <c r="AD23" s="2">
        <f t="shared" si="37"/>
        <v>2.7626953125</v>
      </c>
      <c r="AE23" s="2"/>
      <c r="AF23" s="10">
        <f t="shared" si="34"/>
        <v>17.557260742187498</v>
      </c>
      <c r="AG23" s="10">
        <f t="shared" si="34"/>
        <v>31.958188476562501</v>
      </c>
    </row>
    <row r="24" spans="2:33" x14ac:dyDescent="0.25">
      <c r="X24" s="2"/>
      <c r="Y24" s="2"/>
      <c r="Z24" s="2"/>
      <c r="AA24" s="2"/>
      <c r="AB24" s="2" t="e">
        <f t="shared" ref="AB24" si="38">AB15/$B15</f>
        <v>#DIV/0!</v>
      </c>
      <c r="AC24" s="2"/>
      <c r="AD24" s="2"/>
      <c r="AE24" s="2"/>
      <c r="AF24" s="10"/>
      <c r="AG24" s="10"/>
    </row>
    <row r="25" spans="2:33" x14ac:dyDescent="0.25">
      <c r="AC25" s="2"/>
      <c r="AD25" s="2"/>
    </row>
    <row r="26" spans="2:33" x14ac:dyDescent="0.25">
      <c r="AC26" s="2"/>
    </row>
    <row r="27" spans="2:33" x14ac:dyDescent="0.25">
      <c r="AC27" s="2"/>
    </row>
    <row r="28" spans="2:33" x14ac:dyDescent="0.25">
      <c r="AC28" s="2"/>
    </row>
    <row r="29" spans="2:33" x14ac:dyDescent="0.25">
      <c r="AC29" s="2"/>
    </row>
    <row r="30" spans="2:33" x14ac:dyDescent="0.25">
      <c r="AC30" s="2"/>
    </row>
    <row r="31" spans="2:33" x14ac:dyDescent="0.25">
      <c r="AC31" s="2"/>
    </row>
    <row r="32" spans="2:33" x14ac:dyDescent="0.25">
      <c r="AC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abSelected="1" topLeftCell="A16" workbookViewId="0">
      <selection activeCell="S26" sqref="S26"/>
    </sheetView>
  </sheetViews>
  <sheetFormatPr defaultRowHeight="15" x14ac:dyDescent="0.25"/>
  <cols>
    <col min="1" max="1" width="3.85546875" customWidth="1"/>
    <col min="3" max="6" width="10.85546875" customWidth="1"/>
    <col min="7" max="7" width="3.5703125" customWidth="1"/>
    <col min="8" max="11" width="10.140625" customWidth="1"/>
    <col min="12" max="12" width="3.42578125" customWidth="1"/>
  </cols>
  <sheetData>
    <row r="2" spans="2:16" x14ac:dyDescent="0.25">
      <c r="C2" t="str">
        <f>'Arduino Uno'!$C$7</f>
        <v>KissFFT</v>
      </c>
      <c r="H2" t="str">
        <f>'Arduino Uno'!$C$7</f>
        <v>KissFFT</v>
      </c>
      <c r="M2" t="str">
        <f>'Arduino Uno'!$C$7</f>
        <v>KissFFT</v>
      </c>
    </row>
    <row r="3" spans="2:16" x14ac:dyDescent="0.25">
      <c r="C3" t="str">
        <f>'Arduino Uno'!$C$6</f>
        <v>Int16</v>
      </c>
      <c r="H3" t="str">
        <f>'Arduino Uno'!$G$6</f>
        <v>Int32</v>
      </c>
      <c r="M3" t="str">
        <f>'Arduino Uno'!$K$6</f>
        <v>Float</v>
      </c>
    </row>
    <row r="4" spans="2:16" x14ac:dyDescent="0.25">
      <c r="C4" t="s">
        <v>62</v>
      </c>
      <c r="H4" t="str">
        <f>C4</f>
        <v>FFT per sec</v>
      </c>
      <c r="M4" t="str">
        <f>C4</f>
        <v>FFT per sec</v>
      </c>
    </row>
    <row r="5" spans="2:16" x14ac:dyDescent="0.25">
      <c r="B5" t="s">
        <v>0</v>
      </c>
      <c r="C5" t="str">
        <f>'Arduino Uno'!$C$2</f>
        <v>Arduino Uno</v>
      </c>
      <c r="D5" t="str">
        <f>'Arduino M0 Pro'!$C$2</f>
        <v>Arduino M0 Pro</v>
      </c>
      <c r="E5" t="str">
        <f>'Teensy 3.2'!$C$2</f>
        <v>Teensy 3.2</v>
      </c>
      <c r="F5" t="str">
        <f>'NXP K66'!$C$2</f>
        <v>NXP K66</v>
      </c>
      <c r="H5" t="str">
        <f>'Arduino Uno'!$C$2</f>
        <v>Arduino Uno</v>
      </c>
      <c r="I5" t="str">
        <f>'Arduino M0 Pro'!$C$2</f>
        <v>Arduino M0 Pro</v>
      </c>
      <c r="J5" t="str">
        <f>'Teensy 3.2'!$C$2</f>
        <v>Teensy 3.2</v>
      </c>
      <c r="K5" t="str">
        <f>'NXP K66'!$C$2</f>
        <v>NXP K66</v>
      </c>
      <c r="M5" t="str">
        <f>'Arduino Uno'!$C$2</f>
        <v>Arduino Uno</v>
      </c>
      <c r="N5" t="str">
        <f>'Arduino M0 Pro'!$C$2</f>
        <v>Arduino M0 Pro</v>
      </c>
      <c r="O5" t="str">
        <f>'Teensy 3.2'!$C$2</f>
        <v>Teensy 3.2</v>
      </c>
      <c r="P5" t="str">
        <f>'NXP K66'!$C$2</f>
        <v>NXP K66</v>
      </c>
    </row>
    <row r="6" spans="2:16" x14ac:dyDescent="0.25">
      <c r="B6">
        <f>'Arduino Uno'!$B12</f>
        <v>32</v>
      </c>
      <c r="C6" s="16">
        <f>1000000/Compare!C6</f>
        <v>200.77096048827497</v>
      </c>
      <c r="D6" s="16">
        <f>1000000/Compare!D6</f>
        <v>3126.9543464665417</v>
      </c>
      <c r="E6" s="16">
        <f>1000000/Compare!E6</f>
        <v>9671.1798839458406</v>
      </c>
      <c r="F6" s="16">
        <f>1000000/Compare!F6</f>
        <v>14492.753623188406</v>
      </c>
      <c r="H6" s="16">
        <f>1000000/Compare!H6</f>
        <v>79.622905917574357</v>
      </c>
      <c r="I6" s="16">
        <f>1000000/Compare!I6</f>
        <v>1246.8827930174564</v>
      </c>
      <c r="J6" s="16">
        <f>1000000/Compare!J6</f>
        <v>5186.7219917012444</v>
      </c>
      <c r="K6" s="16">
        <f>1000000/Compare!K6</f>
        <v>9803.9215686274511</v>
      </c>
      <c r="M6" s="16">
        <f>1000000/Compare!M6</f>
        <v>156.78896205707119</v>
      </c>
      <c r="N6" s="16">
        <f>1000000/Compare!N6</f>
        <v>457.03839122486289</v>
      </c>
      <c r="O6" s="16">
        <f>1000000/Compare!O6</f>
        <v>2014.5044319097503</v>
      </c>
      <c r="P6" s="16">
        <f>1000000/Compare!P6</f>
        <v>21276.59574468085</v>
      </c>
    </row>
    <row r="7" spans="2:16" x14ac:dyDescent="0.25">
      <c r="B7">
        <f>'Arduino Uno'!$B13</f>
        <v>64</v>
      </c>
      <c r="C7" s="16">
        <f>1000000/Compare!C7</f>
        <v>98.986379474184361</v>
      </c>
      <c r="D7" s="16">
        <f>1000000/Compare!D7</f>
        <v>1594.3877551020407</v>
      </c>
      <c r="E7" s="16">
        <f>1000000/Compare!E7</f>
        <v>4892.3679060665363</v>
      </c>
      <c r="F7" s="16">
        <f>1000000/Compare!F7</f>
        <v>7352.9411764705883</v>
      </c>
      <c r="H7" s="16" t="e">
        <f>1000000/Compare!H7</f>
        <v>#DIV/0!</v>
      </c>
      <c r="I7" s="16">
        <f>1000000/Compare!I7</f>
        <v>597.37156511350065</v>
      </c>
      <c r="J7" s="16">
        <f>1000000/Compare!J7</f>
        <v>2606.8821689259644</v>
      </c>
      <c r="K7" s="16">
        <f>1000000/Compare!K7</f>
        <v>5263.1578947368425</v>
      </c>
      <c r="M7" s="16" t="e">
        <f>1000000/Compare!M7</f>
        <v>#DIV/0!</v>
      </c>
      <c r="N7" s="16">
        <f>1000000/Compare!N7</f>
        <v>198.60973187686196</v>
      </c>
      <c r="O7" s="16">
        <f>1000000/Compare!O7</f>
        <v>880.28169014084506</v>
      </c>
      <c r="P7" s="16">
        <f>1000000/Compare!P7</f>
        <v>12658.227848101265</v>
      </c>
    </row>
    <row r="8" spans="2:16" x14ac:dyDescent="0.25">
      <c r="B8">
        <f>'Arduino Uno'!$B14</f>
        <v>128</v>
      </c>
      <c r="C8" s="16" t="e">
        <f>1000000/Compare!C8</f>
        <v>#DIV/0!</v>
      </c>
      <c r="D8" s="16">
        <f>1000000/Compare!D8</f>
        <v>638.9776357827476</v>
      </c>
      <c r="E8" s="16">
        <f>1000000/Compare!E8</f>
        <v>1921.5987701767872</v>
      </c>
      <c r="F8" s="16">
        <f>1000000/Compare!F8</f>
        <v>2865.3295128939826</v>
      </c>
      <c r="H8" s="16" t="e">
        <f>1000000/Compare!H8</f>
        <v>#DIV/0!</v>
      </c>
      <c r="I8" s="16">
        <f>1000000/Compare!I8</f>
        <v>235.79344494223059</v>
      </c>
      <c r="J8" s="16">
        <f>1000000/Compare!J8</f>
        <v>1006.8465565847764</v>
      </c>
      <c r="K8" s="16">
        <f>1000000/Compare!K8</f>
        <v>1953.125</v>
      </c>
      <c r="M8" s="16" t="e">
        <f>1000000/Compare!M8</f>
        <v>#DIV/0!</v>
      </c>
      <c r="N8" s="16">
        <f>1000000/Compare!N8</f>
        <v>81.221572449642622</v>
      </c>
      <c r="O8" s="16">
        <f>1000000/Compare!O8</f>
        <v>350.90181767141553</v>
      </c>
      <c r="P8" s="16">
        <f>1000000/Compare!P8</f>
        <v>4608.294930875576</v>
      </c>
    </row>
    <row r="9" spans="2:16" x14ac:dyDescent="0.25">
      <c r="B9">
        <f>'Arduino Uno'!$B15</f>
        <v>256</v>
      </c>
      <c r="C9" s="16" t="e">
        <f>1000000/Compare!C9</f>
        <v>#DIV/0!</v>
      </c>
      <c r="D9" s="16">
        <f>1000000/Compare!D9</f>
        <v>324.78077297823967</v>
      </c>
      <c r="E9" s="16">
        <f>1000000/Compare!E9</f>
        <v>970.49689440993779</v>
      </c>
      <c r="F9" s="16">
        <f>1000000/Compare!F9</f>
        <v>1457.7259475218659</v>
      </c>
      <c r="H9" s="16" t="e">
        <f>1000000/Compare!H9</f>
        <v>#DIV/0!</v>
      </c>
      <c r="I9" s="16">
        <f>1000000/Compare!I9</f>
        <v>114.11617026132603</v>
      </c>
      <c r="J9" s="16">
        <f>1000000/Compare!J9</f>
        <v>506.07287449392715</v>
      </c>
      <c r="K9" s="16">
        <f>1000000/Compare!K9</f>
        <v>1030.9278350515465</v>
      </c>
      <c r="M9" s="16" t="e">
        <f>1000000/Compare!M9</f>
        <v>#DIV/0!</v>
      </c>
      <c r="N9" s="16">
        <f>1000000/Compare!N9</f>
        <v>36.564408205053198</v>
      </c>
      <c r="O9" s="16">
        <f>1000000/Compare!O9</f>
        <v>158.83604942977857</v>
      </c>
      <c r="P9" s="16">
        <f>1000000/Compare!P9</f>
        <v>2695.4177897574123</v>
      </c>
    </row>
    <row r="10" spans="2:16" x14ac:dyDescent="0.25">
      <c r="B10">
        <f>'Arduino Uno'!$B16</f>
        <v>512</v>
      </c>
      <c r="C10" s="16" t="e">
        <f>1000000/Compare!C10</f>
        <v>#DIV/0!</v>
      </c>
      <c r="D10" s="16">
        <f>1000000/Compare!D10</f>
        <v>135.080372821829</v>
      </c>
      <c r="E10" s="16">
        <f>1000000/Compare!E10</f>
        <v>398.72408293460927</v>
      </c>
      <c r="F10" s="16">
        <f>1000000/Compare!F10</f>
        <v>594.17706476530009</v>
      </c>
      <c r="H10" s="16" t="e">
        <f>1000000/Compare!H10</f>
        <v>#DIV/0!</v>
      </c>
      <c r="I10" s="16">
        <f>1000000/Compare!I10</f>
        <v>47.386627493721271</v>
      </c>
      <c r="J10" s="16">
        <f>1000000/Compare!J10</f>
        <v>205.84602717167559</v>
      </c>
      <c r="K10" s="16">
        <f>1000000/Compare!K10</f>
        <v>406.33888663145063</v>
      </c>
      <c r="M10" s="16" t="e">
        <f>1000000/Compare!M10</f>
        <v>#DIV/0!</v>
      </c>
      <c r="N10" s="16">
        <f>1000000/Compare!N10</f>
        <v>15.690704826460804</v>
      </c>
      <c r="O10" s="16">
        <f>1000000/Compare!O10</f>
        <v>67.015145422865572</v>
      </c>
      <c r="P10" s="16">
        <f>1000000/Compare!P10</f>
        <v>1019.3679918450561</v>
      </c>
    </row>
    <row r="11" spans="2:16" x14ac:dyDescent="0.25">
      <c r="B11">
        <f>'Arduino Uno'!$B17</f>
        <v>1024</v>
      </c>
      <c r="C11" s="16" t="e">
        <f>1000000/Compare!C11</f>
        <v>#DIV/0!</v>
      </c>
      <c r="D11" s="16">
        <f>1000000/Compare!D11</f>
        <v>68.467826968107687</v>
      </c>
      <c r="E11" s="16">
        <f>1000000/Compare!E11</f>
        <v>201.00502512562815</v>
      </c>
      <c r="F11" s="16">
        <f>1000000/Compare!F11</f>
        <v>301.56815440289506</v>
      </c>
      <c r="H11" s="16" t="e">
        <f>1000000/Compare!H11</f>
        <v>#DIV/0!</v>
      </c>
      <c r="I11" s="16">
        <f>1000000/Compare!I11</f>
        <v>23.079231000023078</v>
      </c>
      <c r="J11" s="16">
        <f>1000000/Compare!J11</f>
        <v>103.31645831180907</v>
      </c>
      <c r="K11" s="16">
        <f>1000000/Compare!K11</f>
        <v>212.40441801189465</v>
      </c>
      <c r="M11" s="16" t="e">
        <f>1000000/Compare!M11</f>
        <v>#DIV/0!</v>
      </c>
      <c r="N11" s="16">
        <f>1000000/Compare!N11</f>
        <v>7.2218330456636499</v>
      </c>
      <c r="O11" s="16">
        <f>1000000/Compare!O11</f>
        <v>30.998716653130558</v>
      </c>
      <c r="P11" s="16">
        <f>1000000/Compare!P11</f>
        <v>584.45353594389246</v>
      </c>
    </row>
    <row r="14" spans="2:16" x14ac:dyDescent="0.25">
      <c r="C14" t="str">
        <f>'Teensy 3.2'!$E$7</f>
        <v>CMSIS FFT</v>
      </c>
      <c r="E14" t="str">
        <f>'Teensy 3.2'!E8</f>
        <v>Radix4</v>
      </c>
      <c r="H14" t="str">
        <f>'Teensy 3.2'!$E$7</f>
        <v>CMSIS FFT</v>
      </c>
      <c r="M14" t="str">
        <f>'Teensy 3.2'!$E$7</f>
        <v>CMSIS FFT</v>
      </c>
    </row>
    <row r="15" spans="2:16" x14ac:dyDescent="0.25">
      <c r="C15" t="str">
        <f>'Arduino Uno'!$C$6</f>
        <v>Int16</v>
      </c>
      <c r="H15" t="str">
        <f>'Teensy 3.2'!$H$6</f>
        <v>Int32</v>
      </c>
      <c r="M15" t="str">
        <f>'Teensy 3.2'!$K$6</f>
        <v>Float</v>
      </c>
    </row>
    <row r="16" spans="2:16" x14ac:dyDescent="0.25">
      <c r="C16" t="str">
        <f>C4</f>
        <v>FFT per sec</v>
      </c>
      <c r="H16" t="str">
        <f>C16</f>
        <v>FFT per sec</v>
      </c>
      <c r="M16" t="str">
        <f>C16</f>
        <v>FFT per sec</v>
      </c>
      <c r="O16" t="str">
        <f>'Teensy 3.2'!$C$2</f>
        <v>Teensy 3.2</v>
      </c>
      <c r="P16" t="str">
        <f>'NXP K66'!$C$2</f>
        <v>NXP K66</v>
      </c>
    </row>
    <row r="17" spans="2:16" x14ac:dyDescent="0.25">
      <c r="B17" t="s">
        <v>0</v>
      </c>
      <c r="C17" t="str">
        <f>'Arduino Uno'!$C$2</f>
        <v>Arduino Uno</v>
      </c>
      <c r="D17" t="str">
        <f>'Arduino M0 Pro'!$C$2</f>
        <v>Arduino M0 Pro</v>
      </c>
      <c r="E17" t="str">
        <f>'Teensy 3.2'!$C$2</f>
        <v>Teensy 3.2</v>
      </c>
      <c r="F17" t="str">
        <f>'NXP K66'!$C$2</f>
        <v>NXP K66</v>
      </c>
      <c r="H17" t="str">
        <f>'Arduino Uno'!$C$2</f>
        <v>Arduino Uno</v>
      </c>
      <c r="I17" t="str">
        <f>'Arduino M0 Pro'!$C$2</f>
        <v>Arduino M0 Pro</v>
      </c>
      <c r="J17" t="str">
        <f>'Teensy 3.2'!$C$2</f>
        <v>Teensy 3.2</v>
      </c>
      <c r="K17" t="str">
        <f>'NXP K66'!$C$2</f>
        <v>NXP K66</v>
      </c>
      <c r="M17" t="str">
        <f>'Arduino Uno'!$C$2</f>
        <v>Arduino Uno</v>
      </c>
      <c r="N17" t="str">
        <f>'Arduino M0 Pro'!$C$2</f>
        <v>Arduino M0 Pro</v>
      </c>
      <c r="O17" t="str">
        <f>'Teensy 3.2'!$C$2</f>
        <v>Teensy 3.2</v>
      </c>
      <c r="P17" t="str">
        <f>'NXP K66'!$C$2</f>
        <v>NXP K66</v>
      </c>
    </row>
    <row r="18" spans="2:16" x14ac:dyDescent="0.25">
      <c r="B18">
        <f>'Teensy 3.2'!B12</f>
        <v>32</v>
      </c>
      <c r="C18" s="16" t="e">
        <f>1000000/Compare!C18</f>
        <v>#DIV/0!</v>
      </c>
      <c r="D18" s="16" t="e">
        <f>1000000/Compare!D18</f>
        <v>#DIV/0!</v>
      </c>
      <c r="E18" s="16">
        <f>1000000/Compare!E18</f>
        <v>30864.1975308642</v>
      </c>
      <c r="F18" s="16">
        <f>1000000/Compare!F18</f>
        <v>58823.529411764706</v>
      </c>
      <c r="H18" s="16" t="e">
        <f>1000000/Compare!H18</f>
        <v>#DIV/0!</v>
      </c>
      <c r="I18" s="16" t="e">
        <f>1000000/Compare!I18</f>
        <v>#DIV/0!</v>
      </c>
      <c r="J18" s="16">
        <f>1000000/Compare!J18</f>
        <v>16474.464579901152</v>
      </c>
      <c r="K18" s="16">
        <f>1000000/Compare!K18</f>
        <v>31250</v>
      </c>
      <c r="M18" s="16" t="e">
        <f>1000000/Compare!M18</f>
        <v>#DIV/0!</v>
      </c>
      <c r="N18" s="16" t="e">
        <f>1000000/Compare!N18</f>
        <v>#DIV/0!</v>
      </c>
      <c r="O18" s="16">
        <f>1000000/Compare!O18</f>
        <v>3542.3308537017356</v>
      </c>
      <c r="P18" s="16">
        <f>1000000/Compare!P18</f>
        <v>40000</v>
      </c>
    </row>
    <row r="19" spans="2:16" x14ac:dyDescent="0.25">
      <c r="B19">
        <f>'Teensy 3.2'!B13</f>
        <v>64</v>
      </c>
      <c r="C19" s="16" t="e">
        <f>1000000/Compare!C19</f>
        <v>#DIV/0!</v>
      </c>
      <c r="D19" s="16" t="e">
        <f>1000000/Compare!D19</f>
        <v>#DIV/0!</v>
      </c>
      <c r="E19" s="16">
        <f>1000000/Compare!E19</f>
        <v>16528.92561983471</v>
      </c>
      <c r="F19" s="16">
        <f>1000000/Compare!F19</f>
        <v>33333.333333333336</v>
      </c>
      <c r="H19" s="16" t="e">
        <f>1000000/Compare!H19</f>
        <v>#DIV/0!</v>
      </c>
      <c r="I19" s="16" t="e">
        <f>1000000/Compare!I19</f>
        <v>#DIV/0!</v>
      </c>
      <c r="J19" s="16">
        <f>1000000/Compare!J19</f>
        <v>8577.8006519128503</v>
      </c>
      <c r="K19" s="16">
        <f>1000000/Compare!K19</f>
        <v>16666.666666666668</v>
      </c>
      <c r="M19" s="16" t="e">
        <f>1000000/Compare!M19</f>
        <v>#DIV/0!</v>
      </c>
      <c r="N19" s="16" t="e">
        <f>1000000/Compare!N19</f>
        <v>#DIV/0!</v>
      </c>
      <c r="O19" s="16">
        <f>1000000/Compare!O19</f>
        <v>1811.4629374682995</v>
      </c>
      <c r="P19" s="16">
        <f>1000000/Compare!P19</f>
        <v>21276.59574468085</v>
      </c>
    </row>
    <row r="20" spans="2:16" x14ac:dyDescent="0.25">
      <c r="B20">
        <f>'Teensy 3.2'!B14</f>
        <v>128</v>
      </c>
      <c r="C20" s="16" t="e">
        <f>1000000/Compare!C20</f>
        <v>#DIV/0!</v>
      </c>
      <c r="D20" s="16" t="e">
        <f>1000000/Compare!D20</f>
        <v>#DIV/0!</v>
      </c>
      <c r="E20" s="16">
        <f>1000000/Compare!E20</f>
        <v>7156.1471303850003</v>
      </c>
      <c r="F20" s="16">
        <f>1000000/Compare!F20</f>
        <v>14285.714285714286</v>
      </c>
      <c r="H20" s="16" t="e">
        <f>1000000/Compare!H20</f>
        <v>#DIV/0!</v>
      </c>
      <c r="I20" s="16" t="e">
        <f>1000000/Compare!I20</f>
        <v>#DIV/0!</v>
      </c>
      <c r="J20" s="16">
        <f>1000000/Compare!J20</f>
        <v>3292.723081988805</v>
      </c>
      <c r="K20" s="16">
        <f>1000000/Compare!K20</f>
        <v>6211.1801242236024</v>
      </c>
      <c r="M20" s="16" t="e">
        <f>1000000/Compare!M20</f>
        <v>#DIV/0!</v>
      </c>
      <c r="N20" s="16" t="e">
        <f>1000000/Compare!N20</f>
        <v>#DIV/0!</v>
      </c>
      <c r="O20" s="16">
        <f>1000000/Compare!O20</f>
        <v>657.56595386517267</v>
      </c>
      <c r="P20" s="16">
        <f>1000000/Compare!P20</f>
        <v>9523.8095238095229</v>
      </c>
    </row>
    <row r="21" spans="2:16" x14ac:dyDescent="0.25">
      <c r="B21">
        <f>'Teensy 3.2'!B15</f>
        <v>256</v>
      </c>
      <c r="C21" s="16" t="e">
        <f>1000000/Compare!C21</f>
        <v>#DIV/0!</v>
      </c>
      <c r="D21" s="16" t="e">
        <f>1000000/Compare!D21</f>
        <v>#DIV/0!</v>
      </c>
      <c r="E21" s="16">
        <f>1000000/Compare!E21</f>
        <v>3669.1861745064944</v>
      </c>
      <c r="F21" s="16">
        <f>1000000/Compare!F21</f>
        <v>7352.9411764705883</v>
      </c>
      <c r="H21" s="16" t="e">
        <f>1000000/Compare!H21</f>
        <v>#DIV/0!</v>
      </c>
      <c r="I21" s="16" t="e">
        <f>1000000/Compare!I21</f>
        <v>#DIV/0!</v>
      </c>
      <c r="J21" s="16">
        <f>1000000/Compare!J21</f>
        <v>1674.817444898506</v>
      </c>
      <c r="K21" s="16">
        <f>1000000/Compare!K21</f>
        <v>3154.5741324921137</v>
      </c>
      <c r="M21" s="16" t="e">
        <f>1000000/Compare!M21</f>
        <v>#DIV/0!</v>
      </c>
      <c r="N21" s="16" t="e">
        <f>1000000/Compare!N21</f>
        <v>#DIV/0!</v>
      </c>
      <c r="O21" s="16">
        <f>1000000/Compare!O21</f>
        <v>330.84975450948218</v>
      </c>
      <c r="P21" s="16">
        <f>1000000/Compare!P21</f>
        <v>4878.0487804878048</v>
      </c>
    </row>
    <row r="22" spans="2:16" x14ac:dyDescent="0.25">
      <c r="B22">
        <f>'Teensy 3.2'!B16</f>
        <v>512</v>
      </c>
      <c r="C22" s="16" t="e">
        <f>1000000/Compare!C22</f>
        <v>#DIV/0!</v>
      </c>
      <c r="D22" s="16" t="e">
        <f>1000000/Compare!D22</f>
        <v>#DIV/0!</v>
      </c>
      <c r="E22" s="16">
        <f>1000000/Compare!E22</f>
        <v>1574.6543633672411</v>
      </c>
      <c r="F22" s="16">
        <f>1000000/Compare!F22</f>
        <v>3225.8064516129034</v>
      </c>
      <c r="H22" s="16" t="e">
        <f>1000000/Compare!H22</f>
        <v>#DIV/0!</v>
      </c>
      <c r="I22" s="16" t="e">
        <f>1000000/Compare!I22</f>
        <v>#DIV/0!</v>
      </c>
      <c r="J22" s="16">
        <f>1000000/Compare!J22</f>
        <v>677.43334055928892</v>
      </c>
      <c r="K22" s="16">
        <f>1000000/Compare!K22</f>
        <v>1272.2646310432569</v>
      </c>
      <c r="M22" s="16" t="e">
        <f>1000000/Compare!M22</f>
        <v>#DIV/0!</v>
      </c>
      <c r="N22" s="16" t="e">
        <f>1000000/Compare!N22</f>
        <v>#DIV/0!</v>
      </c>
      <c r="O22" s="16">
        <f>1000000/Compare!O22</f>
        <v>129.6798205231284</v>
      </c>
      <c r="P22" s="16">
        <f>1000000/Compare!P22</f>
        <v>2123.1422505307855</v>
      </c>
    </row>
    <row r="23" spans="2:16" x14ac:dyDescent="0.25">
      <c r="B23">
        <f>'Teensy 3.2'!B17</f>
        <v>1024</v>
      </c>
      <c r="C23" s="16" t="e">
        <f>1000000/Compare!C23</f>
        <v>#DIV/0!</v>
      </c>
      <c r="D23" s="16" t="e">
        <f>1000000/Compare!D23</f>
        <v>#DIV/0!</v>
      </c>
      <c r="E23" s="16">
        <f>1000000/Compare!E23</f>
        <v>797.19387755102036</v>
      </c>
      <c r="F23" s="16">
        <f>1000000/Compare!F23</f>
        <v>1628.6644951140065</v>
      </c>
      <c r="H23" s="16" t="e">
        <f>1000000/Compare!H23</f>
        <v>#DIV/0!</v>
      </c>
      <c r="I23" s="16" t="e">
        <f>1000000/Compare!I23</f>
        <v>#DIV/0!</v>
      </c>
      <c r="J23" s="16">
        <f>1000000/Compare!J23</f>
        <v>342.43291739148299</v>
      </c>
      <c r="K23" s="16">
        <f>1000000/Compare!K23</f>
        <v>641.84852374839534</v>
      </c>
      <c r="M23" s="16" t="e">
        <f>1000000/Compare!M23</f>
        <v>#DIV/0!</v>
      </c>
      <c r="N23" s="16" t="e">
        <f>1000000/Compare!N23</f>
        <v>#DIV/0!</v>
      </c>
      <c r="O23" s="16">
        <f>1000000/Compare!O23</f>
        <v>65.006910234557935</v>
      </c>
      <c r="P23" s="16">
        <f>1000000/Compare!P23</f>
        <v>1077.5862068965516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opLeftCell="A21" workbookViewId="0">
      <selection activeCell="T19" sqref="T19"/>
    </sheetView>
  </sheetViews>
  <sheetFormatPr defaultRowHeight="15" x14ac:dyDescent="0.25"/>
  <cols>
    <col min="1" max="1" width="3.85546875" customWidth="1"/>
    <col min="3" max="6" width="10.85546875" customWidth="1"/>
    <col min="7" max="7" width="3.5703125" customWidth="1"/>
    <col min="8" max="11" width="10.140625" customWidth="1"/>
    <col min="12" max="12" width="3.42578125" customWidth="1"/>
  </cols>
  <sheetData>
    <row r="2" spans="2:16" x14ac:dyDescent="0.25">
      <c r="C2" t="str">
        <f>'Arduino Uno'!$C$7</f>
        <v>KissFFT</v>
      </c>
      <c r="H2" t="str">
        <f>'Arduino Uno'!$C$7</f>
        <v>KissFFT</v>
      </c>
      <c r="M2" t="str">
        <f>'Arduino Uno'!$C$7</f>
        <v>KissFFT</v>
      </c>
    </row>
    <row r="3" spans="2:16" x14ac:dyDescent="0.25">
      <c r="C3" t="str">
        <f>'Arduino Uno'!$C$6</f>
        <v>Int16</v>
      </c>
      <c r="H3" t="str">
        <f>'Arduino Uno'!$G$6</f>
        <v>Int32</v>
      </c>
      <c r="M3" t="str">
        <f>'Arduino Uno'!$K$6</f>
        <v>Float</v>
      </c>
    </row>
    <row r="4" spans="2:16" x14ac:dyDescent="0.25">
      <c r="C4" t="s">
        <v>57</v>
      </c>
      <c r="H4" t="str">
        <f>C4</f>
        <v>usec per FFT</v>
      </c>
      <c r="M4" t="str">
        <f>C4</f>
        <v>usec per FFT</v>
      </c>
    </row>
    <row r="5" spans="2:16" x14ac:dyDescent="0.25">
      <c r="B5" t="s">
        <v>0</v>
      </c>
      <c r="C5" t="str">
        <f>'Arduino Uno'!$C$2</f>
        <v>Arduino Uno</v>
      </c>
      <c r="D5" t="str">
        <f>'Arduino M0 Pro'!$C$2</f>
        <v>Arduino M0 Pro</v>
      </c>
      <c r="E5" t="str">
        <f>'Teensy 3.2'!$C$2</f>
        <v>Teensy 3.2</v>
      </c>
      <c r="F5" t="str">
        <f>'NXP K66'!$C$2</f>
        <v>NXP K66</v>
      </c>
      <c r="H5" t="str">
        <f>'Arduino Uno'!$C$2</f>
        <v>Arduino Uno</v>
      </c>
      <c r="I5" t="str">
        <f>'Arduino M0 Pro'!$C$2</f>
        <v>Arduino M0 Pro</v>
      </c>
      <c r="J5" t="str">
        <f>'Teensy 3.2'!$C$2</f>
        <v>Teensy 3.2</v>
      </c>
      <c r="K5" t="str">
        <f>'NXP K66'!$C$2</f>
        <v>NXP K66</v>
      </c>
      <c r="M5" t="str">
        <f>'Arduino Uno'!$C$2</f>
        <v>Arduino Uno</v>
      </c>
      <c r="N5" t="str">
        <f>'Arduino M0 Pro'!$C$2</f>
        <v>Arduino M0 Pro</v>
      </c>
      <c r="O5" t="str">
        <f>'Teensy 3.2'!$C$2</f>
        <v>Teensy 3.2</v>
      </c>
      <c r="P5" t="str">
        <f>'NXP K66'!$C$2</f>
        <v>NXP K66</v>
      </c>
    </row>
    <row r="6" spans="2:16" x14ac:dyDescent="0.25">
      <c r="B6">
        <f>'Arduino Uno'!$B12</f>
        <v>32</v>
      </c>
      <c r="C6" s="16">
        <f>'Arduino Uno'!$C12</f>
        <v>4980.8</v>
      </c>
      <c r="D6" s="16">
        <f>'Arduino M0 Pro'!C12</f>
        <v>319.8</v>
      </c>
      <c r="E6" s="16">
        <f>'Teensy 3.2'!C12</f>
        <v>103.4</v>
      </c>
      <c r="F6" s="16">
        <f>'NXP K66'!C12</f>
        <v>69</v>
      </c>
      <c r="H6" s="16">
        <f>'Arduino Uno'!G12</f>
        <v>12559.2</v>
      </c>
      <c r="I6" s="16">
        <f>'Arduino M0 Pro'!G12</f>
        <v>802</v>
      </c>
      <c r="J6" s="16">
        <f>'Teensy 3.2'!G12</f>
        <v>192.8</v>
      </c>
      <c r="K6" s="16">
        <f>'NXP K66'!G12</f>
        <v>102</v>
      </c>
      <c r="M6" s="16">
        <f>'Arduino Uno'!K12</f>
        <v>6378</v>
      </c>
      <c r="N6" s="16">
        <f>'Arduino M0 Pro'!K12</f>
        <v>2188</v>
      </c>
      <c r="O6" s="16">
        <f>'Teensy 3.2'!K12</f>
        <v>496.4</v>
      </c>
      <c r="P6" s="16">
        <f>'NXP K66'!K12</f>
        <v>47</v>
      </c>
    </row>
    <row r="7" spans="2:16" x14ac:dyDescent="0.25">
      <c r="B7">
        <f>'Arduino Uno'!$B13</f>
        <v>64</v>
      </c>
      <c r="C7" s="16">
        <f>'Arduino Uno'!$C13</f>
        <v>10102.4</v>
      </c>
      <c r="D7" s="16">
        <f>'Arduino M0 Pro'!C13</f>
        <v>627.20000000000005</v>
      </c>
      <c r="E7" s="16">
        <f>'Teensy 3.2'!C13</f>
        <v>204.4</v>
      </c>
      <c r="F7" s="16">
        <f>'NXP K66'!C13</f>
        <v>136</v>
      </c>
      <c r="H7" s="16"/>
      <c r="I7" s="16">
        <f>'Arduino M0 Pro'!G13</f>
        <v>1674</v>
      </c>
      <c r="J7" s="16">
        <f>'Teensy 3.2'!G13</f>
        <v>383.6</v>
      </c>
      <c r="K7" s="16">
        <f>'NXP K66'!G13</f>
        <v>190</v>
      </c>
      <c r="M7" s="16"/>
      <c r="N7" s="16">
        <f>'Arduino M0 Pro'!K13</f>
        <v>5035</v>
      </c>
      <c r="O7" s="16">
        <f>'Teensy 3.2'!K13</f>
        <v>1136</v>
      </c>
      <c r="P7" s="16">
        <f>'NXP K66'!K13</f>
        <v>79</v>
      </c>
    </row>
    <row r="8" spans="2:16" x14ac:dyDescent="0.25">
      <c r="B8">
        <f>'Arduino Uno'!$B14</f>
        <v>128</v>
      </c>
      <c r="C8" s="16"/>
      <c r="D8" s="16">
        <f>'Arduino M0 Pro'!C14</f>
        <v>1565</v>
      </c>
      <c r="E8" s="16">
        <f>'Teensy 3.2'!C14</f>
        <v>520.4</v>
      </c>
      <c r="F8" s="16">
        <f>'NXP K66'!C14</f>
        <v>349</v>
      </c>
      <c r="H8" s="16"/>
      <c r="I8" s="16">
        <f>'Arduino M0 Pro'!G14</f>
        <v>4241</v>
      </c>
      <c r="J8" s="16">
        <f>'Teensy 3.2'!G14</f>
        <v>993.2</v>
      </c>
      <c r="K8" s="16">
        <f>'NXP K66'!G14</f>
        <v>512</v>
      </c>
      <c r="M8" s="16"/>
      <c r="N8" s="16">
        <f>'Arduino M0 Pro'!K14</f>
        <v>12312</v>
      </c>
      <c r="O8" s="16">
        <f>'Teensy 3.2'!K14</f>
        <v>2849.8</v>
      </c>
      <c r="P8" s="16">
        <f>'NXP K66'!K14</f>
        <v>217</v>
      </c>
    </row>
    <row r="9" spans="2:16" x14ac:dyDescent="0.25">
      <c r="B9">
        <f>'Arduino Uno'!$B15</f>
        <v>256</v>
      </c>
      <c r="C9" s="16"/>
      <c r="D9" s="16">
        <f>'Arduino M0 Pro'!C15</f>
        <v>3079</v>
      </c>
      <c r="E9" s="16">
        <f>'Teensy 3.2'!C15</f>
        <v>1030.4000000000001</v>
      </c>
      <c r="F9" s="16">
        <f>'NXP K66'!C15</f>
        <v>686</v>
      </c>
      <c r="H9" s="16"/>
      <c r="I9" s="16">
        <f>'Arduino M0 Pro'!G15</f>
        <v>8763</v>
      </c>
      <c r="J9" s="16">
        <f>'Teensy 3.2'!G15</f>
        <v>1976</v>
      </c>
      <c r="K9" s="16">
        <f>'NXP K66'!G15</f>
        <v>970</v>
      </c>
      <c r="M9" s="16"/>
      <c r="N9" s="16">
        <f>'Arduino M0 Pro'!K15</f>
        <v>27349</v>
      </c>
      <c r="O9" s="16">
        <f>'Teensy 3.2'!K15</f>
        <v>6295.8</v>
      </c>
      <c r="P9" s="16">
        <f>'NXP K66'!K15</f>
        <v>371</v>
      </c>
    </row>
    <row r="10" spans="2:16" x14ac:dyDescent="0.25">
      <c r="B10">
        <f>'Arduino Uno'!$B16</f>
        <v>512</v>
      </c>
      <c r="C10" s="16"/>
      <c r="D10" s="16">
        <f>'Arduino M0 Pro'!C16</f>
        <v>7403</v>
      </c>
      <c r="E10" s="16">
        <f>'Teensy 3.2'!C16</f>
        <v>2508</v>
      </c>
      <c r="F10" s="16">
        <f>'NXP K66'!C16</f>
        <v>1683</v>
      </c>
      <c r="H10" s="16"/>
      <c r="I10" s="16">
        <f>'Arduino M0 Pro'!G16</f>
        <v>21103</v>
      </c>
      <c r="J10" s="16">
        <f>'Teensy 3.2'!G16</f>
        <v>4858</v>
      </c>
      <c r="K10" s="16">
        <f>'NXP K66'!G16</f>
        <v>2461</v>
      </c>
      <c r="M10" s="16"/>
      <c r="N10" s="16">
        <f>'Arduino M0 Pro'!K16</f>
        <v>63732</v>
      </c>
      <c r="O10" s="16">
        <f>'Teensy 3.2'!K16</f>
        <v>14922</v>
      </c>
      <c r="P10" s="16">
        <f>'NXP K66'!K16</f>
        <v>981</v>
      </c>
    </row>
    <row r="11" spans="2:16" x14ac:dyDescent="0.25">
      <c r="B11">
        <f>'Arduino Uno'!$B17</f>
        <v>1024</v>
      </c>
      <c r="C11" s="16"/>
      <c r="D11" s="16">
        <f>'Arduino M0 Pro'!C17</f>
        <v>14605.4</v>
      </c>
      <c r="E11" s="16">
        <f>'Teensy 3.2'!C17</f>
        <v>4975</v>
      </c>
      <c r="F11" s="16">
        <f>'NXP K66'!C17</f>
        <v>3316</v>
      </c>
      <c r="H11" s="16"/>
      <c r="I11" s="16">
        <f>'Arduino M0 Pro'!G17</f>
        <v>43329</v>
      </c>
      <c r="J11" s="16">
        <f>'Teensy 3.2'!G17</f>
        <v>9679</v>
      </c>
      <c r="K11" s="16">
        <f>'NXP K66'!G17</f>
        <v>4708</v>
      </c>
      <c r="M11" s="16"/>
      <c r="N11" s="16">
        <f>'Arduino M0 Pro'!K17</f>
        <v>138469</v>
      </c>
      <c r="O11" s="16">
        <f>'Teensy 3.2'!K17</f>
        <v>32259.4</v>
      </c>
      <c r="P11" s="16">
        <f>'NXP K66'!K17</f>
        <v>1711</v>
      </c>
    </row>
    <row r="14" spans="2:16" x14ac:dyDescent="0.25">
      <c r="C14" t="str">
        <f>'Teensy 3.2'!$E$7</f>
        <v>CMSIS FFT</v>
      </c>
      <c r="E14" t="str">
        <f>'Teensy 3.2'!E8</f>
        <v>Radix4</v>
      </c>
      <c r="H14" t="str">
        <f>'Teensy 3.2'!$E$7</f>
        <v>CMSIS FFT</v>
      </c>
      <c r="M14" t="str">
        <f>'Teensy 3.2'!$E$7</f>
        <v>CMSIS FFT</v>
      </c>
    </row>
    <row r="15" spans="2:16" x14ac:dyDescent="0.25">
      <c r="C15" t="str">
        <f>'Arduino Uno'!$C$6</f>
        <v>Int16</v>
      </c>
      <c r="H15" t="str">
        <f>'Teensy 3.2'!$H$6</f>
        <v>Int32</v>
      </c>
      <c r="M15" t="str">
        <f>'Teensy 3.2'!$K$6</f>
        <v>Float</v>
      </c>
    </row>
    <row r="16" spans="2:16" x14ac:dyDescent="0.25">
      <c r="C16" t="s">
        <v>57</v>
      </c>
      <c r="H16" t="str">
        <f>C16</f>
        <v>usec per FFT</v>
      </c>
      <c r="M16" t="str">
        <f>C16</f>
        <v>usec per FFT</v>
      </c>
      <c r="O16" t="str">
        <f>'Teensy 3.2'!$C$2</f>
        <v>Teensy 3.2</v>
      </c>
      <c r="P16" t="str">
        <f>'NXP K66'!$C$2</f>
        <v>NXP K66</v>
      </c>
    </row>
    <row r="17" spans="2:16" x14ac:dyDescent="0.25">
      <c r="B17" t="s">
        <v>0</v>
      </c>
      <c r="C17" t="str">
        <f>'Arduino Uno'!$C$2</f>
        <v>Arduino Uno</v>
      </c>
      <c r="D17" t="str">
        <f>'Arduino M0 Pro'!$C$2</f>
        <v>Arduino M0 Pro</v>
      </c>
      <c r="E17" t="str">
        <f>'Teensy 3.2'!$C$2</f>
        <v>Teensy 3.2</v>
      </c>
      <c r="F17" t="str">
        <f>'NXP K66'!$C$2</f>
        <v>NXP K66</v>
      </c>
      <c r="H17" t="str">
        <f>'Arduino Uno'!$C$2</f>
        <v>Arduino Uno</v>
      </c>
      <c r="I17" t="str">
        <f>'Arduino M0 Pro'!$C$2</f>
        <v>Arduino M0 Pro</v>
      </c>
      <c r="J17" t="str">
        <f>'Teensy 3.2'!$C$2</f>
        <v>Teensy 3.2</v>
      </c>
      <c r="K17" t="str">
        <f>'NXP K66'!$C$2</f>
        <v>NXP K66</v>
      </c>
      <c r="M17" t="str">
        <f>'Arduino Uno'!$C$2</f>
        <v>Arduino Uno</v>
      </c>
      <c r="N17" t="str">
        <f>'Arduino M0 Pro'!$C$2</f>
        <v>Arduino M0 Pro</v>
      </c>
      <c r="O17" t="str">
        <f>'Teensy 3.2'!$C$2</f>
        <v>Teensy 3.2</v>
      </c>
      <c r="P17" t="str">
        <f>'NXP K66'!$C$2</f>
        <v>NXP K66</v>
      </c>
    </row>
    <row r="18" spans="2:16" x14ac:dyDescent="0.25">
      <c r="B18">
        <f>'Teensy 3.2'!B12</f>
        <v>32</v>
      </c>
      <c r="E18">
        <f>'Teensy 3.2'!E12</f>
        <v>32.4</v>
      </c>
      <c r="F18">
        <f>'NXP K66'!E12</f>
        <v>17</v>
      </c>
      <c r="J18">
        <f>'Teensy 3.2'!I12</f>
        <v>60.7</v>
      </c>
      <c r="K18">
        <f>'NXP K66'!I12</f>
        <v>32</v>
      </c>
      <c r="M18">
        <f>'Arduino Uno'!K24</f>
        <v>0</v>
      </c>
      <c r="O18">
        <f>'Teensy 3.2'!M12</f>
        <v>282.3</v>
      </c>
      <c r="P18">
        <f>'NXP K66'!M12</f>
        <v>25</v>
      </c>
    </row>
    <row r="19" spans="2:16" x14ac:dyDescent="0.25">
      <c r="B19">
        <f>'Teensy 3.2'!B13</f>
        <v>64</v>
      </c>
      <c r="E19">
        <f>'Teensy 3.2'!E13</f>
        <v>60.5</v>
      </c>
      <c r="F19">
        <f>'NXP K66'!E13</f>
        <v>30</v>
      </c>
      <c r="J19">
        <f>'Teensy 3.2'!I13</f>
        <v>116.58</v>
      </c>
      <c r="K19">
        <f>'NXP K66'!I13</f>
        <v>60</v>
      </c>
      <c r="O19">
        <f>'Teensy 3.2'!M13</f>
        <v>552.04</v>
      </c>
      <c r="P19">
        <f>'NXP K66'!M13</f>
        <v>47</v>
      </c>
    </row>
    <row r="20" spans="2:16" x14ac:dyDescent="0.25">
      <c r="B20">
        <f>'Teensy 3.2'!B14</f>
        <v>128</v>
      </c>
      <c r="E20">
        <f>'Teensy 3.2'!E14</f>
        <v>139.74</v>
      </c>
      <c r="F20">
        <f>'NXP K66'!E14</f>
        <v>70</v>
      </c>
      <c r="J20">
        <f>'Teensy 3.2'!I14</f>
        <v>303.7</v>
      </c>
      <c r="K20">
        <f>'NXP K66'!I14</f>
        <v>161</v>
      </c>
      <c r="O20">
        <f>'Teensy 3.2'!M14</f>
        <v>1520.76</v>
      </c>
      <c r="P20">
        <f>'NXP K66'!M14</f>
        <v>105</v>
      </c>
    </row>
    <row r="21" spans="2:16" x14ac:dyDescent="0.25">
      <c r="B21">
        <f>'Teensy 3.2'!B15</f>
        <v>256</v>
      </c>
      <c r="E21">
        <f>'Teensy 3.2'!E15</f>
        <v>272.54000000000002</v>
      </c>
      <c r="F21">
        <f>'NXP K66'!E15</f>
        <v>136</v>
      </c>
      <c r="J21">
        <f>'Teensy 3.2'!I15</f>
        <v>597.08000000000004</v>
      </c>
      <c r="K21">
        <f>'NXP K66'!I15</f>
        <v>317</v>
      </c>
      <c r="O21">
        <f>'Teensy 3.2'!M15</f>
        <v>3022.52</v>
      </c>
      <c r="P21">
        <f>'NXP K66'!M15</f>
        <v>205</v>
      </c>
    </row>
    <row r="22" spans="2:16" x14ac:dyDescent="0.25">
      <c r="B22">
        <f>'Teensy 3.2'!B16</f>
        <v>512</v>
      </c>
      <c r="E22">
        <f>'Teensy 3.2'!E16</f>
        <v>635.05999999999995</v>
      </c>
      <c r="F22">
        <f>'NXP K66'!E16</f>
        <v>310</v>
      </c>
      <c r="J22">
        <f>'Teensy 3.2'!I16</f>
        <v>1476.16</v>
      </c>
      <c r="K22">
        <f>'NXP K66'!I16</f>
        <v>786</v>
      </c>
      <c r="O22">
        <f>'Teensy 3.2'!M16</f>
        <v>7711.3</v>
      </c>
      <c r="P22">
        <f>'NXP K66'!M16</f>
        <v>471</v>
      </c>
    </row>
    <row r="23" spans="2:16" x14ac:dyDescent="0.25">
      <c r="B23">
        <f>'Teensy 3.2'!B17</f>
        <v>1024</v>
      </c>
      <c r="E23">
        <f>'Teensy 3.2'!E17</f>
        <v>1254.4000000000001</v>
      </c>
      <c r="F23">
        <f>'NXP K66'!E17</f>
        <v>614</v>
      </c>
      <c r="J23">
        <f>'Teensy 3.2'!I17</f>
        <v>2920.28</v>
      </c>
      <c r="K23">
        <f>'NXP K66'!I17</f>
        <v>1558</v>
      </c>
      <c r="O23">
        <f>'Teensy 3.2'!M17</f>
        <v>15382.98</v>
      </c>
      <c r="P23">
        <f>'NXP K66'!M17</f>
        <v>928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A3" workbookViewId="0">
      <selection activeCell="J10" sqref="J10"/>
    </sheetView>
  </sheetViews>
  <sheetFormatPr defaultRowHeight="15" x14ac:dyDescent="0.25"/>
  <cols>
    <col min="1" max="1" width="15.28515625" customWidth="1"/>
    <col min="2" max="2" width="16.28515625" customWidth="1"/>
    <col min="3" max="4" width="5.42578125" customWidth="1"/>
    <col min="5" max="5" width="11.28515625" bestFit="1" customWidth="1"/>
  </cols>
  <sheetData>
    <row r="2" spans="1:5" x14ac:dyDescent="0.25">
      <c r="A2" s="18" t="s">
        <v>0</v>
      </c>
      <c r="B2" s="19">
        <v>128</v>
      </c>
    </row>
    <row r="3" spans="1:5" x14ac:dyDescent="0.25">
      <c r="A3" s="18" t="s">
        <v>59</v>
      </c>
      <c r="B3" t="s">
        <v>60</v>
      </c>
    </row>
    <row r="5" spans="1:5" x14ac:dyDescent="0.25">
      <c r="A5" s="18" t="s">
        <v>69</v>
      </c>
      <c r="B5" s="18" t="s">
        <v>70</v>
      </c>
    </row>
    <row r="6" spans="1:5" x14ac:dyDescent="0.25">
      <c r="A6" s="18" t="s">
        <v>67</v>
      </c>
      <c r="B6" t="s">
        <v>22</v>
      </c>
      <c r="C6" t="s">
        <v>31</v>
      </c>
      <c r="D6" t="s">
        <v>32</v>
      </c>
      <c r="E6" t="s">
        <v>68</v>
      </c>
    </row>
    <row r="7" spans="1:5" x14ac:dyDescent="0.25">
      <c r="A7" s="19" t="s">
        <v>36</v>
      </c>
      <c r="B7" s="16">
        <v>81.221572449642622</v>
      </c>
      <c r="C7" s="16">
        <v>638.9776357827476</v>
      </c>
      <c r="D7" s="16">
        <v>235.79344494223059</v>
      </c>
      <c r="E7" s="16">
        <v>955.99265317462084</v>
      </c>
    </row>
    <row r="8" spans="1:5" x14ac:dyDescent="0.25">
      <c r="A8" s="19" t="s">
        <v>48</v>
      </c>
      <c r="B8" s="16">
        <v>350.90181767141553</v>
      </c>
      <c r="C8" s="16">
        <v>1921.5987701767872</v>
      </c>
      <c r="D8" s="16">
        <v>1006.8465565847764</v>
      </c>
      <c r="E8" s="16">
        <v>3279.3471444329789</v>
      </c>
    </row>
    <row r="9" spans="1:5" x14ac:dyDescent="0.25">
      <c r="A9" s="19" t="s">
        <v>64</v>
      </c>
      <c r="B9" s="16">
        <v>4608.294930875576</v>
      </c>
      <c r="C9" s="16">
        <v>2865.3295128939826</v>
      </c>
      <c r="D9" s="16">
        <v>1953.125</v>
      </c>
      <c r="E9" s="16">
        <v>9426.7494437695586</v>
      </c>
    </row>
    <row r="10" spans="1:5" x14ac:dyDescent="0.25">
      <c r="A10" s="19" t="s">
        <v>68</v>
      </c>
      <c r="B10" s="16">
        <v>5040.4183209966341</v>
      </c>
      <c r="C10" s="16">
        <v>5425.9059188535175</v>
      </c>
      <c r="D10" s="16">
        <v>3195.7650015270069</v>
      </c>
      <c r="E10" s="16">
        <v>13662.089241377158</v>
      </c>
    </row>
  </sheetData>
  <sortState ref="A5:E10">
    <sortCondition ref="E7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8" sqref="I8"/>
    </sheetView>
  </sheetViews>
  <sheetFormatPr defaultRowHeight="15" x14ac:dyDescent="0.25"/>
  <cols>
    <col min="1" max="1" width="15.28515625" bestFit="1" customWidth="1"/>
    <col min="2" max="2" width="16.42578125" bestFit="1" customWidth="1"/>
    <col min="3" max="3" width="12.5703125" bestFit="1" customWidth="1"/>
    <col min="4" max="4" width="12.140625" bestFit="1" customWidth="1"/>
    <col min="5" max="5" width="12.5703125" bestFit="1" customWidth="1"/>
  </cols>
  <sheetData>
    <row r="1" spans="1:5" x14ac:dyDescent="0.25">
      <c r="A1" s="18" t="s">
        <v>0</v>
      </c>
      <c r="B1" s="19">
        <v>128</v>
      </c>
    </row>
    <row r="2" spans="1:5" x14ac:dyDescent="0.25">
      <c r="A2" s="18" t="s">
        <v>59</v>
      </c>
      <c r="B2" t="s">
        <v>63</v>
      </c>
    </row>
    <row r="4" spans="1:5" x14ac:dyDescent="0.25">
      <c r="A4" s="18" t="s">
        <v>69</v>
      </c>
      <c r="B4" s="18" t="s">
        <v>70</v>
      </c>
    </row>
    <row r="5" spans="1:5" x14ac:dyDescent="0.25">
      <c r="A5" s="18" t="s">
        <v>67</v>
      </c>
      <c r="B5" t="s">
        <v>22</v>
      </c>
      <c r="C5" t="s">
        <v>31</v>
      </c>
      <c r="D5" t="s">
        <v>32</v>
      </c>
      <c r="E5" t="s">
        <v>68</v>
      </c>
    </row>
    <row r="6" spans="1:5" x14ac:dyDescent="0.25">
      <c r="A6" s="19" t="s">
        <v>48</v>
      </c>
      <c r="B6" s="16">
        <v>657.56595386517267</v>
      </c>
      <c r="C6" s="16">
        <v>7156.1471303850003</v>
      </c>
      <c r="D6" s="16">
        <v>3292.723081988805</v>
      </c>
      <c r="E6" s="16">
        <v>11106.436166238978</v>
      </c>
    </row>
    <row r="7" spans="1:5" x14ac:dyDescent="0.25">
      <c r="A7" s="19" t="s">
        <v>64</v>
      </c>
      <c r="B7" s="16">
        <v>9523.8095238095229</v>
      </c>
      <c r="C7" s="16">
        <v>14285.714285714286</v>
      </c>
      <c r="D7" s="16">
        <v>6211.1801242236024</v>
      </c>
      <c r="E7" s="16">
        <v>30020.703933747413</v>
      </c>
    </row>
    <row r="8" spans="1:5" x14ac:dyDescent="0.25">
      <c r="A8" s="19" t="s">
        <v>68</v>
      </c>
      <c r="B8" s="16">
        <v>10181.375477674696</v>
      </c>
      <c r="C8" s="16">
        <v>21441.861416099287</v>
      </c>
      <c r="D8" s="16">
        <v>9503.9032062124079</v>
      </c>
      <c r="E8" s="16">
        <v>41127.140099986391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17" bestFit="1" customWidth="1"/>
    <col min="7" max="7" width="10.5703125" style="16" bestFit="1" customWidth="1"/>
  </cols>
  <sheetData>
    <row r="4" spans="2:7" x14ac:dyDescent="0.25">
      <c r="B4" t="s">
        <v>58</v>
      </c>
      <c r="C4" t="s">
        <v>59</v>
      </c>
      <c r="D4" t="s">
        <v>61</v>
      </c>
      <c r="E4" t="s">
        <v>0</v>
      </c>
      <c r="F4" s="17" t="s">
        <v>65</v>
      </c>
      <c r="G4" s="16" t="s">
        <v>66</v>
      </c>
    </row>
    <row r="5" spans="2:7" x14ac:dyDescent="0.25">
      <c r="B5" t="s">
        <v>55</v>
      </c>
      <c r="C5" t="s">
        <v>60</v>
      </c>
      <c r="D5" t="s">
        <v>31</v>
      </c>
      <c r="E5">
        <v>32</v>
      </c>
      <c r="F5" s="17">
        <v>4980.8</v>
      </c>
      <c r="G5" s="16">
        <f>1000000/F5</f>
        <v>200.77096048827497</v>
      </c>
    </row>
    <row r="6" spans="2:7" x14ac:dyDescent="0.25">
      <c r="B6" t="s">
        <v>55</v>
      </c>
      <c r="C6" t="s">
        <v>60</v>
      </c>
      <c r="D6" t="s">
        <v>31</v>
      </c>
      <c r="E6">
        <v>64</v>
      </c>
      <c r="F6" s="17">
        <v>10102.4</v>
      </c>
      <c r="G6" s="16">
        <f t="shared" ref="G6:G69" si="0">1000000/F6</f>
        <v>98.986379474184361</v>
      </c>
    </row>
    <row r="7" spans="2:7" x14ac:dyDescent="0.25">
      <c r="B7" t="s">
        <v>55</v>
      </c>
      <c r="C7" t="s">
        <v>60</v>
      </c>
      <c r="D7" t="s">
        <v>32</v>
      </c>
      <c r="E7">
        <v>32</v>
      </c>
      <c r="F7" s="17">
        <v>12559.2</v>
      </c>
      <c r="G7" s="16">
        <f t="shared" si="0"/>
        <v>79.622905917574357</v>
      </c>
    </row>
    <row r="8" spans="2:7" x14ac:dyDescent="0.25">
      <c r="B8" t="s">
        <v>55</v>
      </c>
      <c r="C8" t="s">
        <v>60</v>
      </c>
      <c r="D8" t="s">
        <v>22</v>
      </c>
      <c r="E8">
        <v>32</v>
      </c>
      <c r="F8" s="17">
        <v>6378</v>
      </c>
      <c r="G8" s="16">
        <f t="shared" si="0"/>
        <v>156.78896205707119</v>
      </c>
    </row>
    <row r="9" spans="2:7" x14ac:dyDescent="0.25">
      <c r="B9" t="s">
        <v>48</v>
      </c>
      <c r="C9" t="s">
        <v>60</v>
      </c>
      <c r="D9" t="s">
        <v>31</v>
      </c>
      <c r="E9">
        <v>8</v>
      </c>
      <c r="F9" s="17">
        <v>19.600000000000001</v>
      </c>
      <c r="G9" s="16">
        <f t="shared" si="0"/>
        <v>51020.408163265303</v>
      </c>
    </row>
    <row r="10" spans="2:7" x14ac:dyDescent="0.25">
      <c r="B10" t="s">
        <v>48</v>
      </c>
      <c r="C10" t="s">
        <v>60</v>
      </c>
      <c r="D10" t="s">
        <v>31</v>
      </c>
      <c r="E10">
        <v>16</v>
      </c>
      <c r="F10" s="17">
        <v>38</v>
      </c>
      <c r="G10" s="16">
        <f t="shared" si="0"/>
        <v>26315.78947368421</v>
      </c>
    </row>
    <row r="11" spans="2:7" x14ac:dyDescent="0.25">
      <c r="B11" t="s">
        <v>48</v>
      </c>
      <c r="C11" t="s">
        <v>60</v>
      </c>
      <c r="D11" t="s">
        <v>31</v>
      </c>
      <c r="E11">
        <v>32</v>
      </c>
      <c r="F11" s="17">
        <v>103.4</v>
      </c>
      <c r="G11" s="16">
        <f t="shared" si="0"/>
        <v>9671.1798839458406</v>
      </c>
    </row>
    <row r="12" spans="2:7" x14ac:dyDescent="0.25">
      <c r="B12" t="s">
        <v>48</v>
      </c>
      <c r="C12" t="s">
        <v>60</v>
      </c>
      <c r="D12" t="s">
        <v>31</v>
      </c>
      <c r="E12">
        <v>64</v>
      </c>
      <c r="F12" s="17">
        <v>204.4</v>
      </c>
      <c r="G12" s="16">
        <f t="shared" si="0"/>
        <v>4892.3679060665363</v>
      </c>
    </row>
    <row r="13" spans="2:7" x14ac:dyDescent="0.25">
      <c r="B13" t="s">
        <v>48</v>
      </c>
      <c r="C13" t="s">
        <v>60</v>
      </c>
      <c r="D13" t="s">
        <v>31</v>
      </c>
      <c r="E13">
        <v>128</v>
      </c>
      <c r="F13" s="17">
        <v>520.4</v>
      </c>
      <c r="G13" s="16">
        <f t="shared" si="0"/>
        <v>1921.5987701767872</v>
      </c>
    </row>
    <row r="14" spans="2:7" x14ac:dyDescent="0.25">
      <c r="B14" t="s">
        <v>48</v>
      </c>
      <c r="C14" t="s">
        <v>60</v>
      </c>
      <c r="D14" t="s">
        <v>31</v>
      </c>
      <c r="E14">
        <v>256</v>
      </c>
      <c r="F14" s="17">
        <v>1030.4000000000001</v>
      </c>
      <c r="G14" s="16">
        <f t="shared" si="0"/>
        <v>970.49689440993779</v>
      </c>
    </row>
    <row r="15" spans="2:7" x14ac:dyDescent="0.25">
      <c r="B15" t="s">
        <v>48</v>
      </c>
      <c r="C15" t="s">
        <v>60</v>
      </c>
      <c r="D15" t="s">
        <v>31</v>
      </c>
      <c r="E15">
        <v>512</v>
      </c>
      <c r="F15" s="17">
        <v>2508</v>
      </c>
      <c r="G15" s="16">
        <f t="shared" si="0"/>
        <v>398.72408293460927</v>
      </c>
    </row>
    <row r="16" spans="2:7" x14ac:dyDescent="0.25">
      <c r="B16" t="s">
        <v>48</v>
      </c>
      <c r="C16" t="s">
        <v>60</v>
      </c>
      <c r="D16" t="s">
        <v>31</v>
      </c>
      <c r="E16">
        <v>1024</v>
      </c>
      <c r="F16" s="17">
        <v>4975</v>
      </c>
      <c r="G16" s="16">
        <f t="shared" si="0"/>
        <v>201.00502512562815</v>
      </c>
    </row>
    <row r="17" spans="2:7" x14ac:dyDescent="0.25">
      <c r="B17" t="s">
        <v>48</v>
      </c>
      <c r="C17" t="s">
        <v>60</v>
      </c>
      <c r="D17" t="s">
        <v>32</v>
      </c>
      <c r="E17">
        <v>8</v>
      </c>
      <c r="F17" s="17">
        <v>34.799999999999997</v>
      </c>
      <c r="G17" s="16">
        <f t="shared" si="0"/>
        <v>28735.632183908048</v>
      </c>
    </row>
    <row r="18" spans="2:7" x14ac:dyDescent="0.25">
      <c r="B18" t="s">
        <v>48</v>
      </c>
      <c r="C18" t="s">
        <v>60</v>
      </c>
      <c r="D18" t="s">
        <v>32</v>
      </c>
      <c r="E18">
        <v>16</v>
      </c>
      <c r="F18" s="17">
        <v>68.400000000000006</v>
      </c>
      <c r="G18" s="16">
        <f t="shared" si="0"/>
        <v>14619.883040935671</v>
      </c>
    </row>
    <row r="19" spans="2:7" x14ac:dyDescent="0.25">
      <c r="B19" t="s">
        <v>48</v>
      </c>
      <c r="C19" t="s">
        <v>60</v>
      </c>
      <c r="D19" t="s">
        <v>32</v>
      </c>
      <c r="E19">
        <v>32</v>
      </c>
      <c r="F19" s="17">
        <v>192.8</v>
      </c>
      <c r="G19" s="16">
        <f t="shared" si="0"/>
        <v>5186.7219917012444</v>
      </c>
    </row>
    <row r="20" spans="2:7" x14ac:dyDescent="0.25">
      <c r="B20" t="s">
        <v>48</v>
      </c>
      <c r="C20" t="s">
        <v>60</v>
      </c>
      <c r="D20" t="s">
        <v>32</v>
      </c>
      <c r="E20">
        <v>64</v>
      </c>
      <c r="F20" s="17">
        <v>383.6</v>
      </c>
      <c r="G20" s="16">
        <f t="shared" si="0"/>
        <v>2606.8821689259644</v>
      </c>
    </row>
    <row r="21" spans="2:7" x14ac:dyDescent="0.25">
      <c r="B21" t="s">
        <v>48</v>
      </c>
      <c r="C21" t="s">
        <v>60</v>
      </c>
      <c r="D21" t="s">
        <v>32</v>
      </c>
      <c r="E21">
        <v>128</v>
      </c>
      <c r="F21" s="17">
        <v>993.2</v>
      </c>
      <c r="G21" s="16">
        <f t="shared" si="0"/>
        <v>1006.8465565847764</v>
      </c>
    </row>
    <row r="22" spans="2:7" x14ac:dyDescent="0.25">
      <c r="B22" t="s">
        <v>48</v>
      </c>
      <c r="C22" t="s">
        <v>60</v>
      </c>
      <c r="D22" t="s">
        <v>32</v>
      </c>
      <c r="E22">
        <v>256</v>
      </c>
      <c r="F22" s="17">
        <v>1976</v>
      </c>
      <c r="G22" s="16">
        <f t="shared" si="0"/>
        <v>506.07287449392715</v>
      </c>
    </row>
    <row r="23" spans="2:7" x14ac:dyDescent="0.25">
      <c r="B23" t="s">
        <v>48</v>
      </c>
      <c r="C23" t="s">
        <v>60</v>
      </c>
      <c r="D23" t="s">
        <v>32</v>
      </c>
      <c r="E23">
        <v>512</v>
      </c>
      <c r="F23" s="17">
        <v>4858</v>
      </c>
      <c r="G23" s="16">
        <f t="shared" si="0"/>
        <v>205.84602717167559</v>
      </c>
    </row>
    <row r="24" spans="2:7" x14ac:dyDescent="0.25">
      <c r="B24" t="s">
        <v>48</v>
      </c>
      <c r="C24" t="s">
        <v>60</v>
      </c>
      <c r="D24" t="s">
        <v>32</v>
      </c>
      <c r="E24">
        <v>1024</v>
      </c>
      <c r="F24" s="17">
        <v>9679</v>
      </c>
      <c r="G24" s="16">
        <f t="shared" si="0"/>
        <v>103.31645831180907</v>
      </c>
    </row>
    <row r="25" spans="2:7" x14ac:dyDescent="0.25">
      <c r="B25" t="s">
        <v>48</v>
      </c>
      <c r="C25" t="s">
        <v>60</v>
      </c>
      <c r="D25" t="s">
        <v>22</v>
      </c>
      <c r="E25">
        <v>8</v>
      </c>
      <c r="F25" s="17">
        <v>73.8</v>
      </c>
      <c r="G25" s="16">
        <f t="shared" si="0"/>
        <v>13550.135501355015</v>
      </c>
    </row>
    <row r="26" spans="2:7" x14ac:dyDescent="0.25">
      <c r="B26" t="s">
        <v>48</v>
      </c>
      <c r="C26" t="s">
        <v>60</v>
      </c>
      <c r="D26" t="s">
        <v>22</v>
      </c>
      <c r="E26">
        <v>16</v>
      </c>
      <c r="F26" s="17">
        <v>177.6</v>
      </c>
      <c r="G26" s="16">
        <f t="shared" si="0"/>
        <v>5630.6306306306305</v>
      </c>
    </row>
    <row r="27" spans="2:7" x14ac:dyDescent="0.25">
      <c r="B27" t="s">
        <v>48</v>
      </c>
      <c r="C27" t="s">
        <v>60</v>
      </c>
      <c r="D27" t="s">
        <v>22</v>
      </c>
      <c r="E27">
        <v>32</v>
      </c>
      <c r="F27" s="17">
        <v>496.4</v>
      </c>
      <c r="G27" s="16">
        <f t="shared" si="0"/>
        <v>2014.5044319097503</v>
      </c>
    </row>
    <row r="28" spans="2:7" x14ac:dyDescent="0.25">
      <c r="B28" t="s">
        <v>48</v>
      </c>
      <c r="C28" t="s">
        <v>60</v>
      </c>
      <c r="D28" t="s">
        <v>22</v>
      </c>
      <c r="E28">
        <v>64</v>
      </c>
      <c r="F28" s="17">
        <v>1136</v>
      </c>
      <c r="G28" s="16">
        <f t="shared" si="0"/>
        <v>880.28169014084506</v>
      </c>
    </row>
    <row r="29" spans="2:7" x14ac:dyDescent="0.25">
      <c r="B29" t="s">
        <v>48</v>
      </c>
      <c r="C29" t="s">
        <v>60</v>
      </c>
      <c r="D29" t="s">
        <v>22</v>
      </c>
      <c r="E29">
        <v>128</v>
      </c>
      <c r="F29" s="17">
        <v>2849.8</v>
      </c>
      <c r="G29" s="16">
        <f t="shared" si="0"/>
        <v>350.90181767141553</v>
      </c>
    </row>
    <row r="30" spans="2:7" x14ac:dyDescent="0.25">
      <c r="B30" t="s">
        <v>48</v>
      </c>
      <c r="C30" t="s">
        <v>60</v>
      </c>
      <c r="D30" t="s">
        <v>22</v>
      </c>
      <c r="E30">
        <v>256</v>
      </c>
      <c r="F30" s="17">
        <v>6295.8</v>
      </c>
      <c r="G30" s="16">
        <f t="shared" si="0"/>
        <v>158.83604942977857</v>
      </c>
    </row>
    <row r="31" spans="2:7" x14ac:dyDescent="0.25">
      <c r="B31" t="s">
        <v>48</v>
      </c>
      <c r="C31" t="s">
        <v>60</v>
      </c>
      <c r="D31" t="s">
        <v>22</v>
      </c>
      <c r="E31">
        <v>512</v>
      </c>
      <c r="F31" s="17">
        <v>14922</v>
      </c>
      <c r="G31" s="16">
        <f t="shared" si="0"/>
        <v>67.015145422865572</v>
      </c>
    </row>
    <row r="32" spans="2:7" x14ac:dyDescent="0.25">
      <c r="B32" t="s">
        <v>48</v>
      </c>
      <c r="C32" t="s">
        <v>60</v>
      </c>
      <c r="D32" t="s">
        <v>22</v>
      </c>
      <c r="E32">
        <v>1024</v>
      </c>
      <c r="F32" s="17">
        <v>32259.4</v>
      </c>
      <c r="G32" s="16">
        <f t="shared" si="0"/>
        <v>30.998716653130558</v>
      </c>
    </row>
    <row r="33" spans="2:7" x14ac:dyDescent="0.25">
      <c r="B33" t="s">
        <v>48</v>
      </c>
      <c r="C33" t="s">
        <v>63</v>
      </c>
      <c r="D33" t="s">
        <v>31</v>
      </c>
      <c r="E33">
        <v>8</v>
      </c>
      <c r="F33" s="17">
        <v>8.44</v>
      </c>
      <c r="G33" s="16">
        <f t="shared" si="0"/>
        <v>118483.41232227489</v>
      </c>
    </row>
    <row r="34" spans="2:7" x14ac:dyDescent="0.25">
      <c r="B34" t="s">
        <v>48</v>
      </c>
      <c r="C34" t="s">
        <v>63</v>
      </c>
      <c r="D34" t="s">
        <v>31</v>
      </c>
      <c r="E34">
        <v>16</v>
      </c>
      <c r="F34" s="17">
        <v>14.12</v>
      </c>
      <c r="G34" s="16">
        <f t="shared" si="0"/>
        <v>70821.529745042499</v>
      </c>
    </row>
    <row r="35" spans="2:7" x14ac:dyDescent="0.25">
      <c r="B35" t="s">
        <v>48</v>
      </c>
      <c r="C35" t="s">
        <v>63</v>
      </c>
      <c r="D35" t="s">
        <v>31</v>
      </c>
      <c r="E35">
        <v>32</v>
      </c>
      <c r="F35" s="17">
        <v>32.4</v>
      </c>
      <c r="G35" s="16">
        <f t="shared" si="0"/>
        <v>30864.1975308642</v>
      </c>
    </row>
    <row r="36" spans="2:7" x14ac:dyDescent="0.25">
      <c r="B36" t="s">
        <v>48</v>
      </c>
      <c r="C36" t="s">
        <v>63</v>
      </c>
      <c r="D36" t="s">
        <v>31</v>
      </c>
      <c r="E36">
        <v>64</v>
      </c>
      <c r="F36" s="17">
        <v>60.5</v>
      </c>
      <c r="G36" s="16">
        <f t="shared" si="0"/>
        <v>16528.92561983471</v>
      </c>
    </row>
    <row r="37" spans="2:7" x14ac:dyDescent="0.25">
      <c r="B37" t="s">
        <v>48</v>
      </c>
      <c r="C37" t="s">
        <v>63</v>
      </c>
      <c r="D37" t="s">
        <v>31</v>
      </c>
      <c r="E37">
        <v>128</v>
      </c>
      <c r="F37" s="17">
        <v>139.74</v>
      </c>
      <c r="G37" s="16">
        <f t="shared" si="0"/>
        <v>7156.1471303850003</v>
      </c>
    </row>
    <row r="38" spans="2:7" x14ac:dyDescent="0.25">
      <c r="B38" t="s">
        <v>48</v>
      </c>
      <c r="C38" t="s">
        <v>63</v>
      </c>
      <c r="D38" t="s">
        <v>31</v>
      </c>
      <c r="E38">
        <v>256</v>
      </c>
      <c r="F38" s="17">
        <v>272.54000000000002</v>
      </c>
      <c r="G38" s="16">
        <f t="shared" si="0"/>
        <v>3669.1861745064944</v>
      </c>
    </row>
    <row r="39" spans="2:7" x14ac:dyDescent="0.25">
      <c r="B39" t="s">
        <v>48</v>
      </c>
      <c r="C39" t="s">
        <v>63</v>
      </c>
      <c r="D39" t="s">
        <v>31</v>
      </c>
      <c r="E39">
        <v>512</v>
      </c>
      <c r="F39" s="17">
        <v>635.05999999999995</v>
      </c>
      <c r="G39" s="16">
        <f t="shared" si="0"/>
        <v>1574.6543633672411</v>
      </c>
    </row>
    <row r="40" spans="2:7" x14ac:dyDescent="0.25">
      <c r="B40" t="s">
        <v>48</v>
      </c>
      <c r="C40" t="s">
        <v>63</v>
      </c>
      <c r="D40" t="s">
        <v>31</v>
      </c>
      <c r="E40">
        <v>1024</v>
      </c>
      <c r="F40" s="17">
        <v>1254.4000000000001</v>
      </c>
      <c r="G40" s="16">
        <f t="shared" si="0"/>
        <v>797.19387755102036</v>
      </c>
    </row>
    <row r="41" spans="2:7" x14ac:dyDescent="0.25">
      <c r="B41" t="s">
        <v>48</v>
      </c>
      <c r="C41" t="s">
        <v>63</v>
      </c>
      <c r="D41" t="s">
        <v>32</v>
      </c>
      <c r="E41">
        <v>8</v>
      </c>
      <c r="F41" s="17">
        <v>12.38</v>
      </c>
      <c r="G41" s="16">
        <f t="shared" si="0"/>
        <v>80775.44426494345</v>
      </c>
    </row>
    <row r="42" spans="2:7" x14ac:dyDescent="0.25">
      <c r="B42" t="s">
        <v>48</v>
      </c>
      <c r="C42" t="s">
        <v>63</v>
      </c>
      <c r="D42" t="s">
        <v>32</v>
      </c>
      <c r="E42">
        <v>16</v>
      </c>
      <c r="F42" s="17">
        <v>21.5</v>
      </c>
      <c r="G42" s="16">
        <f t="shared" si="0"/>
        <v>46511.627906976741</v>
      </c>
    </row>
    <row r="43" spans="2:7" x14ac:dyDescent="0.25">
      <c r="B43" t="s">
        <v>48</v>
      </c>
      <c r="C43" t="s">
        <v>63</v>
      </c>
      <c r="D43" t="s">
        <v>32</v>
      </c>
      <c r="E43">
        <v>32</v>
      </c>
      <c r="F43" s="17">
        <v>60.7</v>
      </c>
      <c r="G43" s="16">
        <f t="shared" si="0"/>
        <v>16474.464579901152</v>
      </c>
    </row>
    <row r="44" spans="2:7" x14ac:dyDescent="0.25">
      <c r="B44" t="s">
        <v>48</v>
      </c>
      <c r="C44" t="s">
        <v>63</v>
      </c>
      <c r="D44" t="s">
        <v>32</v>
      </c>
      <c r="E44">
        <v>64</v>
      </c>
      <c r="F44" s="17">
        <v>116.58</v>
      </c>
      <c r="G44" s="16">
        <f t="shared" si="0"/>
        <v>8577.8006519128503</v>
      </c>
    </row>
    <row r="45" spans="2:7" x14ac:dyDescent="0.25">
      <c r="B45" t="s">
        <v>48</v>
      </c>
      <c r="C45" t="s">
        <v>63</v>
      </c>
      <c r="D45" t="s">
        <v>32</v>
      </c>
      <c r="E45">
        <v>128</v>
      </c>
      <c r="F45" s="17">
        <v>303.7</v>
      </c>
      <c r="G45" s="16">
        <f t="shared" si="0"/>
        <v>3292.723081988805</v>
      </c>
    </row>
    <row r="46" spans="2:7" x14ac:dyDescent="0.25">
      <c r="B46" t="s">
        <v>48</v>
      </c>
      <c r="C46" t="s">
        <v>63</v>
      </c>
      <c r="D46" t="s">
        <v>32</v>
      </c>
      <c r="E46">
        <v>256</v>
      </c>
      <c r="F46" s="17">
        <v>597.08000000000004</v>
      </c>
      <c r="G46" s="16">
        <f t="shared" si="0"/>
        <v>1674.817444898506</v>
      </c>
    </row>
    <row r="47" spans="2:7" x14ac:dyDescent="0.25">
      <c r="B47" t="s">
        <v>48</v>
      </c>
      <c r="C47" t="s">
        <v>63</v>
      </c>
      <c r="D47" t="s">
        <v>32</v>
      </c>
      <c r="E47">
        <v>512</v>
      </c>
      <c r="F47" s="17">
        <v>1476.16</v>
      </c>
      <c r="G47" s="16">
        <f t="shared" si="0"/>
        <v>677.43334055928892</v>
      </c>
    </row>
    <row r="48" spans="2:7" x14ac:dyDescent="0.25">
      <c r="B48" t="s">
        <v>48</v>
      </c>
      <c r="C48" t="s">
        <v>63</v>
      </c>
      <c r="D48" t="s">
        <v>32</v>
      </c>
      <c r="E48">
        <v>1024</v>
      </c>
      <c r="F48" s="17">
        <v>2920.28</v>
      </c>
      <c r="G48" s="16">
        <f t="shared" si="0"/>
        <v>342.43291739148299</v>
      </c>
    </row>
    <row r="49" spans="2:7" x14ac:dyDescent="0.25">
      <c r="B49" t="s">
        <v>48</v>
      </c>
      <c r="C49" t="s">
        <v>63</v>
      </c>
      <c r="D49" t="s">
        <v>22</v>
      </c>
      <c r="E49">
        <v>8</v>
      </c>
      <c r="F49" s="17">
        <v>49.44</v>
      </c>
      <c r="G49" s="16">
        <f t="shared" si="0"/>
        <v>20226.537216828481</v>
      </c>
    </row>
    <row r="50" spans="2:7" x14ac:dyDescent="0.25">
      <c r="B50" t="s">
        <v>48</v>
      </c>
      <c r="C50" t="s">
        <v>63</v>
      </c>
      <c r="D50" t="s">
        <v>22</v>
      </c>
      <c r="E50">
        <v>16</v>
      </c>
      <c r="F50" s="17">
        <v>88.9</v>
      </c>
      <c r="G50" s="16">
        <f t="shared" si="0"/>
        <v>11248.59392575928</v>
      </c>
    </row>
    <row r="51" spans="2:7" x14ac:dyDescent="0.25">
      <c r="B51" t="s">
        <v>48</v>
      </c>
      <c r="C51" t="s">
        <v>63</v>
      </c>
      <c r="D51" t="s">
        <v>22</v>
      </c>
      <c r="E51">
        <v>32</v>
      </c>
      <c r="F51" s="17">
        <v>282.3</v>
      </c>
      <c r="G51" s="16">
        <f t="shared" si="0"/>
        <v>3542.3308537017356</v>
      </c>
    </row>
    <row r="52" spans="2:7" x14ac:dyDescent="0.25">
      <c r="B52" t="s">
        <v>48</v>
      </c>
      <c r="C52" t="s">
        <v>63</v>
      </c>
      <c r="D52" t="s">
        <v>22</v>
      </c>
      <c r="E52">
        <v>64</v>
      </c>
      <c r="F52" s="17">
        <v>552.04</v>
      </c>
      <c r="G52" s="16">
        <f t="shared" si="0"/>
        <v>1811.4629374682995</v>
      </c>
    </row>
    <row r="53" spans="2:7" x14ac:dyDescent="0.25">
      <c r="B53" t="s">
        <v>48</v>
      </c>
      <c r="C53" t="s">
        <v>63</v>
      </c>
      <c r="D53" t="s">
        <v>22</v>
      </c>
      <c r="E53">
        <v>128</v>
      </c>
      <c r="F53" s="17">
        <v>1520.76</v>
      </c>
      <c r="G53" s="16">
        <f t="shared" si="0"/>
        <v>657.56595386517267</v>
      </c>
    </row>
    <row r="54" spans="2:7" x14ac:dyDescent="0.25">
      <c r="B54" t="s">
        <v>48</v>
      </c>
      <c r="C54" t="s">
        <v>63</v>
      </c>
      <c r="D54" t="s">
        <v>22</v>
      </c>
      <c r="E54">
        <v>256</v>
      </c>
      <c r="F54" s="17">
        <v>3022.52</v>
      </c>
      <c r="G54" s="16">
        <f t="shared" si="0"/>
        <v>330.84975450948218</v>
      </c>
    </row>
    <row r="55" spans="2:7" x14ac:dyDescent="0.25">
      <c r="B55" t="s">
        <v>48</v>
      </c>
      <c r="C55" t="s">
        <v>63</v>
      </c>
      <c r="D55" t="s">
        <v>22</v>
      </c>
      <c r="E55">
        <v>512</v>
      </c>
      <c r="F55" s="17">
        <v>7711.3</v>
      </c>
      <c r="G55" s="16">
        <f t="shared" si="0"/>
        <v>129.6798205231284</v>
      </c>
    </row>
    <row r="56" spans="2:7" x14ac:dyDescent="0.25">
      <c r="B56" t="s">
        <v>48</v>
      </c>
      <c r="C56" t="s">
        <v>63</v>
      </c>
      <c r="D56" t="s">
        <v>22</v>
      </c>
      <c r="E56">
        <v>1024</v>
      </c>
      <c r="F56" s="17">
        <v>15382.98</v>
      </c>
      <c r="G56" s="16">
        <f t="shared" si="0"/>
        <v>65.006910234557935</v>
      </c>
    </row>
    <row r="57" spans="2:7" x14ac:dyDescent="0.25">
      <c r="B57" t="s">
        <v>36</v>
      </c>
      <c r="C57" t="s">
        <v>60</v>
      </c>
      <c r="D57" t="s">
        <v>31</v>
      </c>
      <c r="E57">
        <v>8</v>
      </c>
      <c r="F57" s="17">
        <v>62.2</v>
      </c>
      <c r="G57" s="16">
        <f t="shared" si="0"/>
        <v>16077.17041800643</v>
      </c>
    </row>
    <row r="58" spans="2:7" x14ac:dyDescent="0.25">
      <c r="B58" t="s">
        <v>36</v>
      </c>
      <c r="C58" t="s">
        <v>60</v>
      </c>
      <c r="D58" t="s">
        <v>31</v>
      </c>
      <c r="E58">
        <v>16</v>
      </c>
      <c r="F58" s="17">
        <v>121</v>
      </c>
      <c r="G58" s="16">
        <f t="shared" si="0"/>
        <v>8264.4628099173551</v>
      </c>
    </row>
    <row r="59" spans="2:7" x14ac:dyDescent="0.25">
      <c r="B59" t="s">
        <v>36</v>
      </c>
      <c r="C59" t="s">
        <v>60</v>
      </c>
      <c r="D59" t="s">
        <v>31</v>
      </c>
      <c r="E59">
        <v>32</v>
      </c>
      <c r="F59" s="17">
        <v>319.8</v>
      </c>
      <c r="G59" s="16">
        <f t="shared" si="0"/>
        <v>3126.9543464665417</v>
      </c>
    </row>
    <row r="60" spans="2:7" x14ac:dyDescent="0.25">
      <c r="B60" t="s">
        <v>36</v>
      </c>
      <c r="C60" t="s">
        <v>60</v>
      </c>
      <c r="D60" t="s">
        <v>31</v>
      </c>
      <c r="E60">
        <v>64</v>
      </c>
      <c r="F60" s="17">
        <v>627.20000000000005</v>
      </c>
      <c r="G60" s="16">
        <f t="shared" si="0"/>
        <v>1594.3877551020407</v>
      </c>
    </row>
    <row r="61" spans="2:7" x14ac:dyDescent="0.25">
      <c r="B61" t="s">
        <v>36</v>
      </c>
      <c r="C61" t="s">
        <v>60</v>
      </c>
      <c r="D61" t="s">
        <v>31</v>
      </c>
      <c r="E61">
        <v>128</v>
      </c>
      <c r="F61" s="17">
        <v>1565</v>
      </c>
      <c r="G61" s="16">
        <f t="shared" si="0"/>
        <v>638.9776357827476</v>
      </c>
    </row>
    <row r="62" spans="2:7" x14ac:dyDescent="0.25">
      <c r="B62" t="s">
        <v>36</v>
      </c>
      <c r="C62" t="s">
        <v>60</v>
      </c>
      <c r="D62" t="s">
        <v>31</v>
      </c>
      <c r="E62">
        <v>256</v>
      </c>
      <c r="F62" s="17">
        <v>3079</v>
      </c>
      <c r="G62" s="16">
        <f t="shared" si="0"/>
        <v>324.78077297823967</v>
      </c>
    </row>
    <row r="63" spans="2:7" x14ac:dyDescent="0.25">
      <c r="B63" t="s">
        <v>36</v>
      </c>
      <c r="C63" t="s">
        <v>60</v>
      </c>
      <c r="D63" t="s">
        <v>31</v>
      </c>
      <c r="E63">
        <v>512</v>
      </c>
      <c r="F63" s="17">
        <v>7403</v>
      </c>
      <c r="G63" s="16">
        <f t="shared" si="0"/>
        <v>135.080372821829</v>
      </c>
    </row>
    <row r="64" spans="2:7" x14ac:dyDescent="0.25">
      <c r="B64" t="s">
        <v>36</v>
      </c>
      <c r="C64" t="s">
        <v>60</v>
      </c>
      <c r="D64" t="s">
        <v>31</v>
      </c>
      <c r="E64">
        <v>1024</v>
      </c>
      <c r="F64" s="17">
        <v>14605.4</v>
      </c>
      <c r="G64" s="16">
        <f t="shared" si="0"/>
        <v>68.467826968107687</v>
      </c>
    </row>
    <row r="65" spans="2:7" x14ac:dyDescent="0.25">
      <c r="B65" t="s">
        <v>36</v>
      </c>
      <c r="C65" t="s">
        <v>60</v>
      </c>
      <c r="D65" t="s">
        <v>32</v>
      </c>
      <c r="E65">
        <v>8</v>
      </c>
      <c r="F65" s="17">
        <v>136</v>
      </c>
      <c r="G65" s="16">
        <f t="shared" si="0"/>
        <v>7352.9411764705883</v>
      </c>
    </row>
    <row r="66" spans="2:7" x14ac:dyDescent="0.25">
      <c r="B66" t="s">
        <v>36</v>
      </c>
      <c r="C66" t="s">
        <v>60</v>
      </c>
      <c r="D66" t="s">
        <v>32</v>
      </c>
      <c r="E66">
        <v>16</v>
      </c>
      <c r="F66" s="17">
        <v>289</v>
      </c>
      <c r="G66" s="16">
        <f t="shared" si="0"/>
        <v>3460.2076124567475</v>
      </c>
    </row>
    <row r="67" spans="2:7" x14ac:dyDescent="0.25">
      <c r="B67" t="s">
        <v>36</v>
      </c>
      <c r="C67" t="s">
        <v>60</v>
      </c>
      <c r="D67" t="s">
        <v>32</v>
      </c>
      <c r="E67">
        <v>32</v>
      </c>
      <c r="F67" s="17">
        <v>802</v>
      </c>
      <c r="G67" s="16">
        <f t="shared" si="0"/>
        <v>1246.8827930174564</v>
      </c>
    </row>
    <row r="68" spans="2:7" x14ac:dyDescent="0.25">
      <c r="B68" t="s">
        <v>36</v>
      </c>
      <c r="C68" t="s">
        <v>60</v>
      </c>
      <c r="D68" t="s">
        <v>32</v>
      </c>
      <c r="E68">
        <v>64</v>
      </c>
      <c r="F68" s="17">
        <v>1674</v>
      </c>
      <c r="G68" s="16">
        <f t="shared" si="0"/>
        <v>597.37156511350065</v>
      </c>
    </row>
    <row r="69" spans="2:7" x14ac:dyDescent="0.25">
      <c r="B69" t="s">
        <v>36</v>
      </c>
      <c r="C69" t="s">
        <v>60</v>
      </c>
      <c r="D69" t="s">
        <v>32</v>
      </c>
      <c r="E69">
        <v>128</v>
      </c>
      <c r="F69" s="17">
        <v>4241</v>
      </c>
      <c r="G69" s="16">
        <f t="shared" si="0"/>
        <v>235.79344494223059</v>
      </c>
    </row>
    <row r="70" spans="2:7" x14ac:dyDescent="0.25">
      <c r="B70" t="s">
        <v>36</v>
      </c>
      <c r="C70" t="s">
        <v>60</v>
      </c>
      <c r="D70" t="s">
        <v>32</v>
      </c>
      <c r="E70">
        <v>256</v>
      </c>
      <c r="F70" s="17">
        <v>8763</v>
      </c>
      <c r="G70" s="16">
        <f t="shared" ref="G70:G128" si="1">1000000/F70</f>
        <v>114.11617026132603</v>
      </c>
    </row>
    <row r="71" spans="2:7" x14ac:dyDescent="0.25">
      <c r="B71" t="s">
        <v>36</v>
      </c>
      <c r="C71" t="s">
        <v>60</v>
      </c>
      <c r="D71" t="s">
        <v>32</v>
      </c>
      <c r="E71">
        <v>512</v>
      </c>
      <c r="F71" s="17">
        <v>21103</v>
      </c>
      <c r="G71" s="16">
        <f t="shared" si="1"/>
        <v>47.386627493721271</v>
      </c>
    </row>
    <row r="72" spans="2:7" x14ac:dyDescent="0.25">
      <c r="B72" t="s">
        <v>36</v>
      </c>
      <c r="C72" t="s">
        <v>60</v>
      </c>
      <c r="D72" t="s">
        <v>32</v>
      </c>
      <c r="E72">
        <v>1024</v>
      </c>
      <c r="F72" s="17">
        <v>43329</v>
      </c>
      <c r="G72" s="16">
        <f t="shared" si="1"/>
        <v>23.079231000023078</v>
      </c>
    </row>
    <row r="73" spans="2:7" x14ac:dyDescent="0.25">
      <c r="B73" t="s">
        <v>36</v>
      </c>
      <c r="C73" t="s">
        <v>60</v>
      </c>
      <c r="D73" t="s">
        <v>22</v>
      </c>
      <c r="E73">
        <v>8</v>
      </c>
      <c r="F73" s="17">
        <v>335</v>
      </c>
      <c r="G73" s="16">
        <f t="shared" si="1"/>
        <v>2985.0746268656717</v>
      </c>
    </row>
    <row r="74" spans="2:7" x14ac:dyDescent="0.25">
      <c r="B74" t="s">
        <v>36</v>
      </c>
      <c r="C74" t="s">
        <v>60</v>
      </c>
      <c r="D74" t="s">
        <v>22</v>
      </c>
      <c r="E74">
        <v>16</v>
      </c>
      <c r="F74" s="17">
        <v>822</v>
      </c>
      <c r="G74" s="16">
        <f t="shared" si="1"/>
        <v>1216.5450121654501</v>
      </c>
    </row>
    <row r="75" spans="2:7" x14ac:dyDescent="0.25">
      <c r="B75" t="s">
        <v>36</v>
      </c>
      <c r="C75" t="s">
        <v>60</v>
      </c>
      <c r="D75" t="s">
        <v>22</v>
      </c>
      <c r="E75">
        <v>32</v>
      </c>
      <c r="F75" s="17">
        <v>2188</v>
      </c>
      <c r="G75" s="16">
        <f t="shared" si="1"/>
        <v>457.03839122486289</v>
      </c>
    </row>
    <row r="76" spans="2:7" x14ac:dyDescent="0.25">
      <c r="B76" t="s">
        <v>36</v>
      </c>
      <c r="C76" t="s">
        <v>60</v>
      </c>
      <c r="D76" t="s">
        <v>22</v>
      </c>
      <c r="E76">
        <v>64</v>
      </c>
      <c r="F76" s="17">
        <v>5035</v>
      </c>
      <c r="G76" s="16">
        <f t="shared" si="1"/>
        <v>198.60973187686196</v>
      </c>
    </row>
    <row r="77" spans="2:7" x14ac:dyDescent="0.25">
      <c r="B77" t="s">
        <v>36</v>
      </c>
      <c r="C77" t="s">
        <v>60</v>
      </c>
      <c r="D77" t="s">
        <v>22</v>
      </c>
      <c r="E77">
        <v>128</v>
      </c>
      <c r="F77" s="17">
        <v>12312</v>
      </c>
      <c r="G77" s="16">
        <f t="shared" si="1"/>
        <v>81.221572449642622</v>
      </c>
    </row>
    <row r="78" spans="2:7" x14ac:dyDescent="0.25">
      <c r="B78" t="s">
        <v>36</v>
      </c>
      <c r="C78" t="s">
        <v>60</v>
      </c>
      <c r="D78" t="s">
        <v>22</v>
      </c>
      <c r="E78">
        <v>256</v>
      </c>
      <c r="F78" s="17">
        <v>27349</v>
      </c>
      <c r="G78" s="16">
        <f t="shared" si="1"/>
        <v>36.564408205053198</v>
      </c>
    </row>
    <row r="79" spans="2:7" x14ac:dyDescent="0.25">
      <c r="B79" t="s">
        <v>36</v>
      </c>
      <c r="C79" t="s">
        <v>60</v>
      </c>
      <c r="D79" t="s">
        <v>22</v>
      </c>
      <c r="E79">
        <v>512</v>
      </c>
      <c r="F79" s="17">
        <v>63732</v>
      </c>
      <c r="G79" s="16">
        <f t="shared" si="1"/>
        <v>15.690704826460804</v>
      </c>
    </row>
    <row r="80" spans="2:7" x14ac:dyDescent="0.25">
      <c r="B80" t="s">
        <v>36</v>
      </c>
      <c r="C80" t="s">
        <v>60</v>
      </c>
      <c r="D80" t="s">
        <v>22</v>
      </c>
      <c r="E80">
        <v>1024</v>
      </c>
      <c r="F80" s="17">
        <v>138469</v>
      </c>
      <c r="G80" s="16">
        <f t="shared" si="1"/>
        <v>7.2218330456636499</v>
      </c>
    </row>
    <row r="81" spans="2:7" x14ac:dyDescent="0.25">
      <c r="B81" t="s">
        <v>64</v>
      </c>
      <c r="C81" t="s">
        <v>60</v>
      </c>
      <c r="D81" t="s">
        <v>31</v>
      </c>
      <c r="E81">
        <v>8</v>
      </c>
      <c r="F81" s="16">
        <v>13</v>
      </c>
      <c r="G81" s="16">
        <f t="shared" si="1"/>
        <v>76923.076923076922</v>
      </c>
    </row>
    <row r="82" spans="2:7" x14ac:dyDescent="0.25">
      <c r="B82" t="s">
        <v>64</v>
      </c>
      <c r="C82" t="s">
        <v>60</v>
      </c>
      <c r="D82" t="s">
        <v>31</v>
      </c>
      <c r="E82">
        <v>16</v>
      </c>
      <c r="F82" s="16">
        <v>25</v>
      </c>
      <c r="G82" s="16">
        <f t="shared" si="1"/>
        <v>40000</v>
      </c>
    </row>
    <row r="83" spans="2:7" x14ac:dyDescent="0.25">
      <c r="B83" t="s">
        <v>64</v>
      </c>
      <c r="C83" t="s">
        <v>60</v>
      </c>
      <c r="D83" t="s">
        <v>31</v>
      </c>
      <c r="E83">
        <v>32</v>
      </c>
      <c r="F83" s="16">
        <v>69</v>
      </c>
      <c r="G83" s="16">
        <f t="shared" si="1"/>
        <v>14492.753623188406</v>
      </c>
    </row>
    <row r="84" spans="2:7" x14ac:dyDescent="0.25">
      <c r="B84" t="s">
        <v>64</v>
      </c>
      <c r="C84" t="s">
        <v>60</v>
      </c>
      <c r="D84" t="s">
        <v>31</v>
      </c>
      <c r="E84">
        <v>64</v>
      </c>
      <c r="F84" s="16">
        <v>136</v>
      </c>
      <c r="G84" s="16">
        <f t="shared" si="1"/>
        <v>7352.9411764705883</v>
      </c>
    </row>
    <row r="85" spans="2:7" x14ac:dyDescent="0.25">
      <c r="B85" t="s">
        <v>64</v>
      </c>
      <c r="C85" t="s">
        <v>60</v>
      </c>
      <c r="D85" t="s">
        <v>31</v>
      </c>
      <c r="E85">
        <v>128</v>
      </c>
      <c r="F85" s="16">
        <v>349</v>
      </c>
      <c r="G85" s="16">
        <f t="shared" si="1"/>
        <v>2865.3295128939826</v>
      </c>
    </row>
    <row r="86" spans="2:7" x14ac:dyDescent="0.25">
      <c r="B86" t="s">
        <v>64</v>
      </c>
      <c r="C86" t="s">
        <v>60</v>
      </c>
      <c r="D86" t="s">
        <v>31</v>
      </c>
      <c r="E86">
        <v>256</v>
      </c>
      <c r="F86" s="16">
        <v>686</v>
      </c>
      <c r="G86" s="16">
        <f t="shared" si="1"/>
        <v>1457.7259475218659</v>
      </c>
    </row>
    <row r="87" spans="2:7" x14ac:dyDescent="0.25">
      <c r="B87" t="s">
        <v>64</v>
      </c>
      <c r="C87" t="s">
        <v>60</v>
      </c>
      <c r="D87" t="s">
        <v>31</v>
      </c>
      <c r="E87">
        <v>512</v>
      </c>
      <c r="F87" s="16">
        <v>1683</v>
      </c>
      <c r="G87" s="16">
        <f t="shared" si="1"/>
        <v>594.17706476530009</v>
      </c>
    </row>
    <row r="88" spans="2:7" x14ac:dyDescent="0.25">
      <c r="B88" t="s">
        <v>64</v>
      </c>
      <c r="C88" t="s">
        <v>60</v>
      </c>
      <c r="D88" t="s">
        <v>31</v>
      </c>
      <c r="E88">
        <v>1024</v>
      </c>
      <c r="F88" s="16">
        <v>3316</v>
      </c>
      <c r="G88" s="16">
        <f t="shared" si="1"/>
        <v>301.56815440289506</v>
      </c>
    </row>
    <row r="89" spans="2:7" x14ac:dyDescent="0.25">
      <c r="B89" t="s">
        <v>64</v>
      </c>
      <c r="C89" t="s">
        <v>60</v>
      </c>
      <c r="D89" t="s">
        <v>32</v>
      </c>
      <c r="E89">
        <v>8</v>
      </c>
      <c r="F89" s="16">
        <v>19</v>
      </c>
      <c r="G89" s="16">
        <f t="shared" si="1"/>
        <v>52631.57894736842</v>
      </c>
    </row>
    <row r="90" spans="2:7" x14ac:dyDescent="0.25">
      <c r="B90" t="s">
        <v>64</v>
      </c>
      <c r="C90" t="s">
        <v>60</v>
      </c>
      <c r="D90" t="s">
        <v>32</v>
      </c>
      <c r="E90">
        <v>16</v>
      </c>
      <c r="F90" s="16">
        <v>35</v>
      </c>
      <c r="G90" s="16">
        <f t="shared" si="1"/>
        <v>28571.428571428572</v>
      </c>
    </row>
    <row r="91" spans="2:7" x14ac:dyDescent="0.25">
      <c r="B91" t="s">
        <v>64</v>
      </c>
      <c r="C91" t="s">
        <v>60</v>
      </c>
      <c r="D91" t="s">
        <v>32</v>
      </c>
      <c r="E91">
        <v>32</v>
      </c>
      <c r="F91" s="16">
        <v>102</v>
      </c>
      <c r="G91" s="16">
        <f t="shared" si="1"/>
        <v>9803.9215686274511</v>
      </c>
    </row>
    <row r="92" spans="2:7" x14ac:dyDescent="0.25">
      <c r="B92" t="s">
        <v>64</v>
      </c>
      <c r="C92" t="s">
        <v>60</v>
      </c>
      <c r="D92" t="s">
        <v>32</v>
      </c>
      <c r="E92">
        <v>64</v>
      </c>
      <c r="F92" s="16">
        <v>190</v>
      </c>
      <c r="G92" s="16">
        <f t="shared" si="1"/>
        <v>5263.1578947368425</v>
      </c>
    </row>
    <row r="93" spans="2:7" x14ac:dyDescent="0.25">
      <c r="B93" t="s">
        <v>64</v>
      </c>
      <c r="C93" t="s">
        <v>60</v>
      </c>
      <c r="D93" t="s">
        <v>32</v>
      </c>
      <c r="E93">
        <v>128</v>
      </c>
      <c r="F93" s="16">
        <v>512</v>
      </c>
      <c r="G93" s="16">
        <f t="shared" si="1"/>
        <v>1953.125</v>
      </c>
    </row>
    <row r="94" spans="2:7" x14ac:dyDescent="0.25">
      <c r="B94" t="s">
        <v>64</v>
      </c>
      <c r="C94" t="s">
        <v>60</v>
      </c>
      <c r="D94" t="s">
        <v>32</v>
      </c>
      <c r="E94">
        <v>256</v>
      </c>
      <c r="F94" s="16">
        <v>970</v>
      </c>
      <c r="G94" s="16">
        <f t="shared" si="1"/>
        <v>1030.9278350515465</v>
      </c>
    </row>
    <row r="95" spans="2:7" x14ac:dyDescent="0.25">
      <c r="B95" t="s">
        <v>64</v>
      </c>
      <c r="C95" t="s">
        <v>60</v>
      </c>
      <c r="D95" t="s">
        <v>32</v>
      </c>
      <c r="E95">
        <v>512</v>
      </c>
      <c r="F95" s="16">
        <v>2461</v>
      </c>
      <c r="G95" s="16">
        <f t="shared" si="1"/>
        <v>406.33888663145063</v>
      </c>
    </row>
    <row r="96" spans="2:7" x14ac:dyDescent="0.25">
      <c r="B96" t="s">
        <v>64</v>
      </c>
      <c r="C96" t="s">
        <v>60</v>
      </c>
      <c r="D96" t="s">
        <v>32</v>
      </c>
      <c r="E96">
        <v>1024</v>
      </c>
      <c r="F96" s="16">
        <v>4708</v>
      </c>
      <c r="G96" s="16">
        <f t="shared" si="1"/>
        <v>212.40441801189465</v>
      </c>
    </row>
    <row r="97" spans="2:7" x14ac:dyDescent="0.25">
      <c r="B97" t="s">
        <v>64</v>
      </c>
      <c r="C97" t="s">
        <v>60</v>
      </c>
      <c r="D97" t="s">
        <v>22</v>
      </c>
      <c r="E97">
        <v>8</v>
      </c>
      <c r="F97" s="16">
        <v>10</v>
      </c>
      <c r="G97" s="16">
        <f t="shared" si="1"/>
        <v>100000</v>
      </c>
    </row>
    <row r="98" spans="2:7" x14ac:dyDescent="0.25">
      <c r="B98" t="s">
        <v>64</v>
      </c>
      <c r="C98" t="s">
        <v>60</v>
      </c>
      <c r="D98" t="s">
        <v>22</v>
      </c>
      <c r="E98">
        <v>16</v>
      </c>
      <c r="F98" s="16">
        <v>16</v>
      </c>
      <c r="G98" s="16">
        <f t="shared" si="1"/>
        <v>62500</v>
      </c>
    </row>
    <row r="99" spans="2:7" x14ac:dyDescent="0.25">
      <c r="B99" t="s">
        <v>64</v>
      </c>
      <c r="C99" t="s">
        <v>60</v>
      </c>
      <c r="D99" t="s">
        <v>22</v>
      </c>
      <c r="E99">
        <v>32</v>
      </c>
      <c r="F99" s="16">
        <v>47</v>
      </c>
      <c r="G99" s="16">
        <f t="shared" si="1"/>
        <v>21276.59574468085</v>
      </c>
    </row>
    <row r="100" spans="2:7" x14ac:dyDescent="0.25">
      <c r="B100" t="s">
        <v>64</v>
      </c>
      <c r="C100" t="s">
        <v>60</v>
      </c>
      <c r="D100" t="s">
        <v>22</v>
      </c>
      <c r="E100">
        <v>64</v>
      </c>
      <c r="F100" s="16">
        <v>79</v>
      </c>
      <c r="G100" s="16">
        <f t="shared" si="1"/>
        <v>12658.227848101265</v>
      </c>
    </row>
    <row r="101" spans="2:7" x14ac:dyDescent="0.25">
      <c r="B101" t="s">
        <v>64</v>
      </c>
      <c r="C101" t="s">
        <v>60</v>
      </c>
      <c r="D101" t="s">
        <v>22</v>
      </c>
      <c r="E101">
        <v>128</v>
      </c>
      <c r="F101" s="16">
        <v>217</v>
      </c>
      <c r="G101" s="16">
        <f t="shared" si="1"/>
        <v>4608.294930875576</v>
      </c>
    </row>
    <row r="102" spans="2:7" x14ac:dyDescent="0.25">
      <c r="B102" t="s">
        <v>64</v>
      </c>
      <c r="C102" t="s">
        <v>60</v>
      </c>
      <c r="D102" t="s">
        <v>22</v>
      </c>
      <c r="E102">
        <v>256</v>
      </c>
      <c r="F102" s="16">
        <v>371</v>
      </c>
      <c r="G102" s="16">
        <f t="shared" si="1"/>
        <v>2695.4177897574123</v>
      </c>
    </row>
    <row r="103" spans="2:7" x14ac:dyDescent="0.25">
      <c r="B103" t="s">
        <v>64</v>
      </c>
      <c r="C103" t="s">
        <v>60</v>
      </c>
      <c r="D103" t="s">
        <v>22</v>
      </c>
      <c r="E103">
        <v>512</v>
      </c>
      <c r="F103" s="16">
        <v>981</v>
      </c>
      <c r="G103" s="16">
        <f t="shared" si="1"/>
        <v>1019.3679918450561</v>
      </c>
    </row>
    <row r="104" spans="2:7" x14ac:dyDescent="0.25">
      <c r="B104" t="s">
        <v>64</v>
      </c>
      <c r="C104" t="s">
        <v>60</v>
      </c>
      <c r="D104" t="s">
        <v>22</v>
      </c>
      <c r="E104">
        <v>1024</v>
      </c>
      <c r="F104" s="16">
        <v>1711</v>
      </c>
      <c r="G104" s="16">
        <f t="shared" si="1"/>
        <v>584.45353594389246</v>
      </c>
    </row>
    <row r="105" spans="2:7" x14ac:dyDescent="0.25">
      <c r="B105" t="s">
        <v>64</v>
      </c>
      <c r="C105" t="s">
        <v>63</v>
      </c>
      <c r="D105" t="s">
        <v>31</v>
      </c>
      <c r="E105">
        <v>8</v>
      </c>
      <c r="F105" s="16">
        <v>4</v>
      </c>
      <c r="G105" s="16">
        <f t="shared" si="1"/>
        <v>250000</v>
      </c>
    </row>
    <row r="106" spans="2:7" x14ac:dyDescent="0.25">
      <c r="B106" t="s">
        <v>64</v>
      </c>
      <c r="C106" t="s">
        <v>63</v>
      </c>
      <c r="D106" t="s">
        <v>31</v>
      </c>
      <c r="E106">
        <v>16</v>
      </c>
      <c r="F106" s="16">
        <v>7</v>
      </c>
      <c r="G106" s="16">
        <f t="shared" si="1"/>
        <v>142857.14285714287</v>
      </c>
    </row>
    <row r="107" spans="2:7" x14ac:dyDescent="0.25">
      <c r="B107" t="s">
        <v>64</v>
      </c>
      <c r="C107" t="s">
        <v>63</v>
      </c>
      <c r="D107" t="s">
        <v>31</v>
      </c>
      <c r="E107">
        <v>32</v>
      </c>
      <c r="F107" s="16">
        <v>17</v>
      </c>
      <c r="G107" s="16">
        <f t="shared" si="1"/>
        <v>58823.529411764706</v>
      </c>
    </row>
    <row r="108" spans="2:7" x14ac:dyDescent="0.25">
      <c r="B108" t="s">
        <v>64</v>
      </c>
      <c r="C108" t="s">
        <v>63</v>
      </c>
      <c r="D108" t="s">
        <v>31</v>
      </c>
      <c r="E108">
        <v>64</v>
      </c>
      <c r="F108" s="16">
        <v>30</v>
      </c>
      <c r="G108" s="16">
        <f t="shared" si="1"/>
        <v>33333.333333333336</v>
      </c>
    </row>
    <row r="109" spans="2:7" x14ac:dyDescent="0.25">
      <c r="B109" t="s">
        <v>64</v>
      </c>
      <c r="C109" t="s">
        <v>63</v>
      </c>
      <c r="D109" t="s">
        <v>31</v>
      </c>
      <c r="E109">
        <v>128</v>
      </c>
      <c r="F109" s="16">
        <v>70</v>
      </c>
      <c r="G109" s="16">
        <f t="shared" si="1"/>
        <v>14285.714285714286</v>
      </c>
    </row>
    <row r="110" spans="2:7" x14ac:dyDescent="0.25">
      <c r="B110" t="s">
        <v>64</v>
      </c>
      <c r="C110" t="s">
        <v>63</v>
      </c>
      <c r="D110" t="s">
        <v>31</v>
      </c>
      <c r="E110">
        <v>256</v>
      </c>
      <c r="F110" s="16">
        <v>136</v>
      </c>
      <c r="G110" s="16">
        <f t="shared" si="1"/>
        <v>7352.9411764705883</v>
      </c>
    </row>
    <row r="111" spans="2:7" x14ac:dyDescent="0.25">
      <c r="B111" t="s">
        <v>64</v>
      </c>
      <c r="C111" t="s">
        <v>63</v>
      </c>
      <c r="D111" t="s">
        <v>31</v>
      </c>
      <c r="E111">
        <v>512</v>
      </c>
      <c r="F111" s="16">
        <v>310</v>
      </c>
      <c r="G111" s="16">
        <f t="shared" si="1"/>
        <v>3225.8064516129034</v>
      </c>
    </row>
    <row r="112" spans="2:7" x14ac:dyDescent="0.25">
      <c r="B112" t="s">
        <v>64</v>
      </c>
      <c r="C112" t="s">
        <v>63</v>
      </c>
      <c r="D112" t="s">
        <v>31</v>
      </c>
      <c r="E112">
        <v>1024</v>
      </c>
      <c r="F112" s="16">
        <v>614</v>
      </c>
      <c r="G112" s="16">
        <f t="shared" si="1"/>
        <v>1628.6644951140065</v>
      </c>
    </row>
    <row r="113" spans="2:7" x14ac:dyDescent="0.25">
      <c r="B113" t="s">
        <v>64</v>
      </c>
      <c r="C113" t="s">
        <v>63</v>
      </c>
      <c r="D113" t="s">
        <v>32</v>
      </c>
      <c r="E113">
        <v>8</v>
      </c>
      <c r="F113" s="16">
        <v>6</v>
      </c>
      <c r="G113" s="16">
        <f t="shared" si="1"/>
        <v>166666.66666666666</v>
      </c>
    </row>
    <row r="114" spans="2:7" x14ac:dyDescent="0.25">
      <c r="B114" t="s">
        <v>64</v>
      </c>
      <c r="C114" t="s">
        <v>63</v>
      </c>
      <c r="D114" t="s">
        <v>32</v>
      </c>
      <c r="E114">
        <v>16</v>
      </c>
      <c r="F114" s="16">
        <v>11</v>
      </c>
      <c r="G114" s="16">
        <f t="shared" si="1"/>
        <v>90909.090909090912</v>
      </c>
    </row>
    <row r="115" spans="2:7" x14ac:dyDescent="0.25">
      <c r="B115" t="s">
        <v>64</v>
      </c>
      <c r="C115" t="s">
        <v>63</v>
      </c>
      <c r="D115" t="s">
        <v>32</v>
      </c>
      <c r="E115">
        <v>32</v>
      </c>
      <c r="F115" s="16">
        <v>32</v>
      </c>
      <c r="G115" s="16">
        <f t="shared" si="1"/>
        <v>31250</v>
      </c>
    </row>
    <row r="116" spans="2:7" x14ac:dyDescent="0.25">
      <c r="B116" t="s">
        <v>64</v>
      </c>
      <c r="C116" t="s">
        <v>63</v>
      </c>
      <c r="D116" t="s">
        <v>32</v>
      </c>
      <c r="E116">
        <v>64</v>
      </c>
      <c r="F116" s="16">
        <v>60</v>
      </c>
      <c r="G116" s="16">
        <f t="shared" si="1"/>
        <v>16666.666666666668</v>
      </c>
    </row>
    <row r="117" spans="2:7" x14ac:dyDescent="0.25">
      <c r="B117" t="s">
        <v>64</v>
      </c>
      <c r="C117" t="s">
        <v>63</v>
      </c>
      <c r="D117" t="s">
        <v>32</v>
      </c>
      <c r="E117">
        <v>128</v>
      </c>
      <c r="F117" s="16">
        <v>161</v>
      </c>
      <c r="G117" s="16">
        <f t="shared" si="1"/>
        <v>6211.1801242236024</v>
      </c>
    </row>
    <row r="118" spans="2:7" x14ac:dyDescent="0.25">
      <c r="B118" t="s">
        <v>64</v>
      </c>
      <c r="C118" t="s">
        <v>63</v>
      </c>
      <c r="D118" t="s">
        <v>32</v>
      </c>
      <c r="E118">
        <v>256</v>
      </c>
      <c r="F118" s="16">
        <v>317</v>
      </c>
      <c r="G118" s="16">
        <f t="shared" si="1"/>
        <v>3154.5741324921137</v>
      </c>
    </row>
    <row r="119" spans="2:7" x14ac:dyDescent="0.25">
      <c r="B119" t="s">
        <v>64</v>
      </c>
      <c r="C119" t="s">
        <v>63</v>
      </c>
      <c r="D119" t="s">
        <v>32</v>
      </c>
      <c r="E119">
        <v>512</v>
      </c>
      <c r="F119" s="16">
        <v>786</v>
      </c>
      <c r="G119" s="16">
        <f t="shared" si="1"/>
        <v>1272.2646310432569</v>
      </c>
    </row>
    <row r="120" spans="2:7" x14ac:dyDescent="0.25">
      <c r="B120" t="s">
        <v>64</v>
      </c>
      <c r="C120" t="s">
        <v>63</v>
      </c>
      <c r="D120" t="s">
        <v>32</v>
      </c>
      <c r="E120">
        <v>1024</v>
      </c>
      <c r="F120" s="16">
        <v>1558</v>
      </c>
      <c r="G120" s="16">
        <f t="shared" si="1"/>
        <v>641.84852374839534</v>
      </c>
    </row>
    <row r="121" spans="2:7" x14ac:dyDescent="0.25">
      <c r="B121" t="s">
        <v>64</v>
      </c>
      <c r="C121" t="s">
        <v>63</v>
      </c>
      <c r="D121" t="s">
        <v>22</v>
      </c>
      <c r="E121">
        <v>8</v>
      </c>
      <c r="F121" s="16">
        <v>6</v>
      </c>
      <c r="G121" s="16">
        <f t="shared" si="1"/>
        <v>166666.66666666666</v>
      </c>
    </row>
    <row r="122" spans="2:7" x14ac:dyDescent="0.25">
      <c r="B122" t="s">
        <v>64</v>
      </c>
      <c r="C122" t="s">
        <v>63</v>
      </c>
      <c r="D122" t="s">
        <v>22</v>
      </c>
      <c r="E122">
        <v>16</v>
      </c>
      <c r="F122" s="16">
        <v>11</v>
      </c>
      <c r="G122" s="16">
        <f t="shared" si="1"/>
        <v>90909.090909090912</v>
      </c>
    </row>
    <row r="123" spans="2:7" x14ac:dyDescent="0.25">
      <c r="B123" t="s">
        <v>64</v>
      </c>
      <c r="C123" t="s">
        <v>63</v>
      </c>
      <c r="D123" t="s">
        <v>22</v>
      </c>
      <c r="E123">
        <v>32</v>
      </c>
      <c r="F123" s="16">
        <v>25</v>
      </c>
      <c r="G123" s="16">
        <f t="shared" si="1"/>
        <v>40000</v>
      </c>
    </row>
    <row r="124" spans="2:7" x14ac:dyDescent="0.25">
      <c r="B124" t="s">
        <v>64</v>
      </c>
      <c r="C124" t="s">
        <v>63</v>
      </c>
      <c r="D124" t="s">
        <v>22</v>
      </c>
      <c r="E124">
        <v>64</v>
      </c>
      <c r="F124" s="16">
        <v>47</v>
      </c>
      <c r="G124" s="16">
        <f t="shared" si="1"/>
        <v>21276.59574468085</v>
      </c>
    </row>
    <row r="125" spans="2:7" x14ac:dyDescent="0.25">
      <c r="B125" t="s">
        <v>64</v>
      </c>
      <c r="C125" t="s">
        <v>63</v>
      </c>
      <c r="D125" t="s">
        <v>22</v>
      </c>
      <c r="E125">
        <v>128</v>
      </c>
      <c r="F125" s="16">
        <v>105</v>
      </c>
      <c r="G125" s="16">
        <f t="shared" si="1"/>
        <v>9523.8095238095229</v>
      </c>
    </row>
    <row r="126" spans="2:7" x14ac:dyDescent="0.25">
      <c r="B126" t="s">
        <v>64</v>
      </c>
      <c r="C126" t="s">
        <v>63</v>
      </c>
      <c r="D126" t="s">
        <v>22</v>
      </c>
      <c r="E126">
        <v>256</v>
      </c>
      <c r="F126" s="16">
        <v>205</v>
      </c>
      <c r="G126" s="16">
        <f t="shared" si="1"/>
        <v>4878.0487804878048</v>
      </c>
    </row>
    <row r="127" spans="2:7" x14ac:dyDescent="0.25">
      <c r="B127" t="s">
        <v>64</v>
      </c>
      <c r="C127" t="s">
        <v>63</v>
      </c>
      <c r="D127" t="s">
        <v>22</v>
      </c>
      <c r="E127">
        <v>512</v>
      </c>
      <c r="F127" s="16">
        <v>471</v>
      </c>
      <c r="G127" s="16">
        <f t="shared" si="1"/>
        <v>2123.1422505307855</v>
      </c>
    </row>
    <row r="128" spans="2:7" x14ac:dyDescent="0.25">
      <c r="B128" t="s">
        <v>64</v>
      </c>
      <c r="C128" t="s">
        <v>63</v>
      </c>
      <c r="D128" t="s">
        <v>22</v>
      </c>
      <c r="E128">
        <v>1024</v>
      </c>
      <c r="F128" s="16">
        <v>928</v>
      </c>
      <c r="G128" s="16">
        <f t="shared" si="1"/>
        <v>1077.5862068965516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H30" sqref="H30"/>
    </sheetView>
  </sheetViews>
  <sheetFormatPr defaultRowHeight="15" x14ac:dyDescent="0.25"/>
  <sheetData>
    <row r="2" spans="2:13" x14ac:dyDescent="0.25">
      <c r="C2" t="s">
        <v>55</v>
      </c>
    </row>
    <row r="3" spans="2:13" x14ac:dyDescent="0.25">
      <c r="C3" t="s">
        <v>46</v>
      </c>
    </row>
    <row r="6" spans="2:13" x14ac:dyDescent="0.25">
      <c r="C6" t="s">
        <v>31</v>
      </c>
      <c r="D6" s="15" t="s">
        <v>31</v>
      </c>
      <c r="E6" s="15" t="s">
        <v>31</v>
      </c>
      <c r="G6" t="s">
        <v>32</v>
      </c>
      <c r="H6" s="15" t="s">
        <v>32</v>
      </c>
      <c r="I6" s="15" t="s">
        <v>32</v>
      </c>
      <c r="K6" t="s">
        <v>22</v>
      </c>
      <c r="L6" s="15" t="s">
        <v>22</v>
      </c>
      <c r="M6" s="15" t="s">
        <v>22</v>
      </c>
    </row>
    <row r="7" spans="2:13" x14ac:dyDescent="0.25">
      <c r="C7" t="s">
        <v>30</v>
      </c>
      <c r="D7" s="15" t="s">
        <v>49</v>
      </c>
      <c r="E7" s="15" t="s">
        <v>49</v>
      </c>
      <c r="G7" t="s">
        <v>30</v>
      </c>
      <c r="H7" s="15" t="s">
        <v>49</v>
      </c>
      <c r="I7" s="15" t="s">
        <v>49</v>
      </c>
      <c r="K7" t="s">
        <v>30</v>
      </c>
      <c r="L7" s="15" t="s">
        <v>49</v>
      </c>
      <c r="M7" s="15" t="s">
        <v>49</v>
      </c>
    </row>
    <row r="8" spans="2:13" x14ac:dyDescent="0.25">
      <c r="D8" s="15" t="s">
        <v>52</v>
      </c>
      <c r="E8" s="15" t="s">
        <v>53</v>
      </c>
      <c r="H8" s="15" t="s">
        <v>50</v>
      </c>
      <c r="I8" s="15" t="s">
        <v>51</v>
      </c>
      <c r="L8" s="15" t="s">
        <v>50</v>
      </c>
      <c r="M8" s="15" t="s">
        <v>51</v>
      </c>
    </row>
    <row r="9" spans="2:13" x14ac:dyDescent="0.25">
      <c r="B9" t="s">
        <v>0</v>
      </c>
      <c r="C9" t="s">
        <v>4</v>
      </c>
      <c r="D9" s="15" t="s">
        <v>4</v>
      </c>
      <c r="E9" s="15" t="s">
        <v>4</v>
      </c>
      <c r="G9" t="s">
        <v>4</v>
      </c>
      <c r="H9" s="15" t="s">
        <v>4</v>
      </c>
      <c r="I9" s="15" t="s">
        <v>4</v>
      </c>
      <c r="K9" t="s">
        <v>4</v>
      </c>
      <c r="L9" s="15" t="s">
        <v>4</v>
      </c>
      <c r="M9" s="15" t="s">
        <v>4</v>
      </c>
    </row>
    <row r="10" spans="2:13" x14ac:dyDescent="0.25">
      <c r="B10">
        <v>8</v>
      </c>
      <c r="D10" s="15"/>
      <c r="E10" s="15"/>
      <c r="H10" s="15"/>
      <c r="I10" s="15"/>
      <c r="L10" s="15"/>
      <c r="M10" s="15"/>
    </row>
    <row r="11" spans="2:13" x14ac:dyDescent="0.25">
      <c r="B11">
        <v>16</v>
      </c>
      <c r="D11" s="15"/>
      <c r="E11" s="15"/>
      <c r="H11" s="15"/>
      <c r="I11" s="15"/>
      <c r="L11" s="15"/>
      <c r="M11" s="15"/>
    </row>
    <row r="12" spans="2:13" x14ac:dyDescent="0.25">
      <c r="B12">
        <v>32</v>
      </c>
      <c r="C12">
        <v>4980.8</v>
      </c>
      <c r="D12" s="15"/>
      <c r="E12" s="15"/>
      <c r="G12">
        <v>12559.2</v>
      </c>
      <c r="H12" s="15"/>
      <c r="I12" s="15"/>
      <c r="K12">
        <v>6378</v>
      </c>
      <c r="L12" s="15"/>
      <c r="M12" s="15"/>
    </row>
    <row r="13" spans="2:13" x14ac:dyDescent="0.25">
      <c r="B13">
        <v>64</v>
      </c>
      <c r="C13">
        <v>10102.4</v>
      </c>
      <c r="D13" s="15"/>
      <c r="E13" s="15"/>
      <c r="H13" s="15"/>
      <c r="I13" s="15"/>
      <c r="L13" s="15"/>
      <c r="M13" s="15"/>
    </row>
    <row r="14" spans="2:13" x14ac:dyDescent="0.25">
      <c r="B14">
        <v>128</v>
      </c>
      <c r="D14" s="15"/>
      <c r="E14" s="15"/>
      <c r="H14" s="15"/>
      <c r="I14" s="15"/>
      <c r="L14" s="15"/>
      <c r="M14" s="15"/>
    </row>
    <row r="15" spans="2:13" x14ac:dyDescent="0.25">
      <c r="B15">
        <v>256</v>
      </c>
      <c r="D15" s="15"/>
      <c r="E15" s="15"/>
      <c r="H15" s="15"/>
      <c r="I15" s="15"/>
      <c r="L15" s="15"/>
      <c r="M15" s="15"/>
    </row>
    <row r="16" spans="2:13" x14ac:dyDescent="0.25">
      <c r="B16">
        <v>512</v>
      </c>
      <c r="D16" s="15"/>
      <c r="E16" s="15"/>
      <c r="H16" s="15"/>
      <c r="I16" s="15"/>
      <c r="L16" s="15"/>
      <c r="M16" s="15"/>
    </row>
    <row r="17" spans="2:13" x14ac:dyDescent="0.25">
      <c r="B17">
        <v>1024</v>
      </c>
      <c r="D17" s="15"/>
      <c r="E17" s="15"/>
      <c r="H17" s="15"/>
      <c r="I17" s="15"/>
      <c r="L17" s="15"/>
      <c r="M1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10" sqref="K10:K17"/>
    </sheetView>
  </sheetViews>
  <sheetFormatPr defaultRowHeight="15" x14ac:dyDescent="0.25"/>
  <sheetData>
    <row r="2" spans="2:13" x14ac:dyDescent="0.25">
      <c r="C2" t="s">
        <v>36</v>
      </c>
    </row>
    <row r="3" spans="2:13" x14ac:dyDescent="0.25">
      <c r="C3" t="s">
        <v>37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62.2</v>
      </c>
      <c r="G10" s="15">
        <v>136</v>
      </c>
      <c r="K10" s="15">
        <v>335</v>
      </c>
    </row>
    <row r="11" spans="2:13" s="15" customFormat="1" x14ac:dyDescent="0.25">
      <c r="B11" s="15">
        <v>16</v>
      </c>
      <c r="C11" s="15">
        <v>121</v>
      </c>
      <c r="G11" s="15">
        <v>289</v>
      </c>
      <c r="K11" s="15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10" sqref="M10:M17"/>
    </sheetView>
  </sheetViews>
  <sheetFormatPr defaultRowHeight="15" x14ac:dyDescent="0.25"/>
  <sheetData>
    <row r="2" spans="2:13" x14ac:dyDescent="0.25">
      <c r="C2" t="s">
        <v>48</v>
      </c>
    </row>
    <row r="3" spans="2:13" x14ac:dyDescent="0.25">
      <c r="C3" t="s">
        <v>54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19.600000000000001</v>
      </c>
      <c r="D10" s="15">
        <v>8.8800000000000008</v>
      </c>
      <c r="E10" s="15">
        <v>8.44</v>
      </c>
      <c r="G10" s="15">
        <v>34.799999999999997</v>
      </c>
      <c r="H10" s="15">
        <v>12.42</v>
      </c>
      <c r="I10" s="15">
        <v>12.38</v>
      </c>
      <c r="K10" s="15">
        <v>73.8</v>
      </c>
      <c r="L10" s="15">
        <v>52.22</v>
      </c>
      <c r="M10" s="15">
        <v>49.44</v>
      </c>
    </row>
    <row r="11" spans="2:13" s="15" customFormat="1" x14ac:dyDescent="0.25">
      <c r="B11" s="15">
        <v>16</v>
      </c>
      <c r="C11" s="15">
        <v>38</v>
      </c>
      <c r="D11" s="15">
        <v>17</v>
      </c>
      <c r="E11" s="15">
        <v>14.12</v>
      </c>
      <c r="G11" s="15">
        <v>68.400000000000006</v>
      </c>
      <c r="H11" s="15">
        <v>26.38</v>
      </c>
      <c r="I11" s="15">
        <v>21.5</v>
      </c>
      <c r="K11" s="15">
        <v>177.6</v>
      </c>
      <c r="L11" s="15">
        <v>128.13999999999999</v>
      </c>
      <c r="M11" s="15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ARM-Specific Functions</vt:lpstr>
      <vt:lpstr>Compare (2)</vt:lpstr>
      <vt:lpstr>Compare</vt:lpstr>
      <vt:lpstr>Plot KissFFT</vt:lpstr>
      <vt:lpstr>Plot CMSIS Radix4</vt:lpstr>
      <vt:lpstr>AllData</vt:lpstr>
      <vt:lpstr>Arduino Uno</vt:lpstr>
      <vt:lpstr>Arduino M0 Pro</vt:lpstr>
      <vt:lpstr>Teensy 3.2</vt:lpstr>
      <vt:lpstr>NXP K66</vt:lpstr>
      <vt:lpstr>Old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2016-08-29T01:52:38Z</dcterms:modified>
</cp:coreProperties>
</file>