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63fb40e3fbdaa000/Documents/Projects/Finance Open Project Submission/"/>
    </mc:Choice>
  </mc:AlternateContent>
  <xr:revisionPtr revIDLastSave="551" documentId="8_{94375270-4F33-45AE-B322-EB4F1FBC9E55}" xr6:coauthVersionLast="47" xr6:coauthVersionMax="47" xr10:uidLastSave="{41A3865D-2CE4-43B0-849E-6682BC2F35C4}"/>
  <bookViews>
    <workbookView xWindow="-108" yWindow="-108" windowWidth="23256" windowHeight="12456" firstSheet="1" activeTab="4" xr2:uid="{00000000-000D-0000-FFFF-FFFF00000000}"/>
  </bookViews>
  <sheets>
    <sheet name="Unleveraged Free Cash Flow" sheetId="2" r:id="rId1"/>
    <sheet name="CapEx and D&amp;A" sheetId="3" r:id="rId2"/>
    <sheet name="Net Working Capital" sheetId="4" r:id="rId3"/>
    <sheet name="Implied Share Price and TV" sheetId="5" r:id="rId4"/>
    <sheet name="WAC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gO+XDV4Zo2EE1nvNhM8Bphb5J3BQ=="/>
    </ext>
  </extLst>
</workbook>
</file>

<file path=xl/calcChain.xml><?xml version="1.0" encoding="utf-8"?>
<calcChain xmlns="http://schemas.openxmlformats.org/spreadsheetml/2006/main">
  <c r="C13" i="5" l="1"/>
  <c r="C14" i="5"/>
  <c r="C19" i="5"/>
  <c r="C18" i="6"/>
  <c r="K7" i="5"/>
  <c r="H7" i="5"/>
  <c r="I7" i="5"/>
  <c r="J7" i="5"/>
  <c r="G7" i="5"/>
  <c r="C10" i="5" s="1"/>
  <c r="C9" i="6"/>
  <c r="H21" i="2"/>
  <c r="I21" i="2"/>
  <c r="I20" i="2" s="1"/>
  <c r="I24" i="2" s="1"/>
  <c r="J21" i="2"/>
  <c r="J20" i="2" s="1"/>
  <c r="J24" i="2" s="1"/>
  <c r="K21" i="2"/>
  <c r="G21" i="2"/>
  <c r="G7" i="4"/>
  <c r="K14" i="4"/>
  <c r="J14" i="4"/>
  <c r="I14" i="4"/>
  <c r="H14" i="4"/>
  <c r="G14" i="4"/>
  <c r="H13" i="4"/>
  <c r="I13" i="4"/>
  <c r="J13" i="4"/>
  <c r="K13" i="4"/>
  <c r="G13" i="4"/>
  <c r="H12" i="4"/>
  <c r="I12" i="4"/>
  <c r="J12" i="4"/>
  <c r="K12" i="4"/>
  <c r="G12" i="4"/>
  <c r="H11" i="4"/>
  <c r="I11" i="4"/>
  <c r="J11" i="4"/>
  <c r="K11" i="4"/>
  <c r="G11" i="4"/>
  <c r="H10" i="4"/>
  <c r="I10" i="4"/>
  <c r="J10" i="4"/>
  <c r="K10" i="4"/>
  <c r="G10" i="4"/>
  <c r="K7" i="4"/>
  <c r="J7" i="4"/>
  <c r="I7" i="4"/>
  <c r="H7" i="4"/>
  <c r="G6" i="4"/>
  <c r="H6" i="4"/>
  <c r="I6" i="4"/>
  <c r="J6" i="4"/>
  <c r="K6" i="4"/>
  <c r="H9" i="4"/>
  <c r="I9" i="4"/>
  <c r="J9" i="4"/>
  <c r="K9" i="4"/>
  <c r="G9" i="4"/>
  <c r="G5" i="4"/>
  <c r="H5" i="4"/>
  <c r="I5" i="4"/>
  <c r="J5" i="4"/>
  <c r="K5" i="4"/>
  <c r="H4" i="4"/>
  <c r="I4" i="4"/>
  <c r="J4" i="4"/>
  <c r="K4" i="4"/>
  <c r="G4" i="4"/>
  <c r="D21" i="4"/>
  <c r="E21" i="4"/>
  <c r="F21" i="4"/>
  <c r="D22" i="4"/>
  <c r="E22" i="4"/>
  <c r="F22" i="4"/>
  <c r="D23" i="4"/>
  <c r="E23" i="4"/>
  <c r="F23" i="4"/>
  <c r="C23" i="4"/>
  <c r="C22" i="4"/>
  <c r="C21" i="4"/>
  <c r="D21" i="2"/>
  <c r="F9" i="2"/>
  <c r="C13" i="6"/>
  <c r="F14" i="4"/>
  <c r="F23" i="2" s="1"/>
  <c r="E14" i="4"/>
  <c r="D14" i="4"/>
  <c r="C14" i="4"/>
  <c r="F7" i="4"/>
  <c r="E7" i="4"/>
  <c r="E21" i="2" s="1"/>
  <c r="D7" i="4"/>
  <c r="C7" i="4"/>
  <c r="G12" i="3"/>
  <c r="H12" i="3" s="1"/>
  <c r="I12" i="3" s="1"/>
  <c r="J12" i="3" s="1"/>
  <c r="D31" i="2"/>
  <c r="D30" i="2"/>
  <c r="K27" i="2"/>
  <c r="J27" i="2"/>
  <c r="I27" i="2"/>
  <c r="H27" i="2"/>
  <c r="G27" i="2"/>
  <c r="F27" i="2"/>
  <c r="E27" i="2"/>
  <c r="D27" i="2"/>
  <c r="C27" i="2"/>
  <c r="F18" i="2"/>
  <c r="E18" i="2"/>
  <c r="D18" i="2"/>
  <c r="F12" i="2"/>
  <c r="F31" i="2"/>
  <c r="E12" i="2"/>
  <c r="D12" i="2"/>
  <c r="E9" i="2"/>
  <c r="D9" i="2"/>
  <c r="E30" i="2"/>
  <c r="F30" i="2"/>
  <c r="E28" i="2"/>
  <c r="K20" i="2" l="1"/>
  <c r="K24" i="2" s="1"/>
  <c r="D13" i="2"/>
  <c r="D15" i="2" s="1"/>
  <c r="H20" i="2"/>
  <c r="H24" i="2" s="1"/>
  <c r="F21" i="2"/>
  <c r="G20" i="2" s="1"/>
  <c r="G24" i="2" s="1"/>
  <c r="D20" i="2"/>
  <c r="F13" i="2"/>
  <c r="F15" i="2" s="1"/>
  <c r="F17" i="2" s="1"/>
  <c r="D32" i="2"/>
  <c r="D17" i="2"/>
  <c r="E13" i="2"/>
  <c r="E15" i="2" s="1"/>
  <c r="G30" i="2"/>
  <c r="H30" i="2" s="1"/>
  <c r="I30" i="2" s="1"/>
  <c r="J30" i="2" s="1"/>
  <c r="K30" i="2" s="1"/>
  <c r="C5" i="3"/>
  <c r="C11" i="3" s="1"/>
  <c r="E31" i="2"/>
  <c r="G31" i="2" s="1"/>
  <c r="H31" i="2" s="1"/>
  <c r="I31" i="2" s="1"/>
  <c r="J31" i="2" s="1"/>
  <c r="K31" i="2" s="1"/>
  <c r="F28" i="2"/>
  <c r="D5" i="3"/>
  <c r="D11" i="3" s="1"/>
  <c r="E5" i="3"/>
  <c r="E11" i="3" s="1"/>
  <c r="D6" i="3" l="1"/>
  <c r="C6" i="3"/>
  <c r="F20" i="2"/>
  <c r="F24" i="2" s="1"/>
  <c r="F32" i="2"/>
  <c r="D12" i="3"/>
  <c r="C12" i="3"/>
  <c r="E17" i="2"/>
  <c r="E32" i="2"/>
  <c r="F11" i="3"/>
  <c r="G11" i="3" s="1"/>
  <c r="H11" i="3" s="1"/>
  <c r="I11" i="3" s="1"/>
  <c r="J11" i="3" s="1"/>
  <c r="E6" i="3"/>
  <c r="E12" i="3" l="1"/>
  <c r="E20" i="2"/>
  <c r="E24" i="2" s="1"/>
</calcChain>
</file>

<file path=xl/sharedStrings.xml><?xml version="1.0" encoding="utf-8"?>
<sst xmlns="http://schemas.openxmlformats.org/spreadsheetml/2006/main" count="150" uniqueCount="95">
  <si>
    <t>Unlevered Free Cash Flow (mm)</t>
  </si>
  <si>
    <t>Fiscal Year</t>
  </si>
  <si>
    <t>Revenue</t>
  </si>
  <si>
    <t>COGS</t>
  </si>
  <si>
    <t>Gross Profit</t>
  </si>
  <si>
    <t>Operating Expenses</t>
  </si>
  <si>
    <t>Selling, General, Administrative</t>
  </si>
  <si>
    <t>Total Operating Expenses</t>
  </si>
  <si>
    <t>EBITDA</t>
  </si>
  <si>
    <t>Depreciation &amp; Amortization</t>
  </si>
  <si>
    <t>Operating Profit (EBIT)</t>
  </si>
  <si>
    <t>Operating Taxes</t>
  </si>
  <si>
    <t>NOPAT (Net Operating Profit After Taxes)</t>
  </si>
  <si>
    <t>NWC</t>
  </si>
  <si>
    <t>Current Assets</t>
  </si>
  <si>
    <t>Current Liabilitites</t>
  </si>
  <si>
    <t>Unlevered Free Cash Flow</t>
  </si>
  <si>
    <t>Assumptions</t>
  </si>
  <si>
    <t>Revenue Growth</t>
  </si>
  <si>
    <t>COGS % of Revenue</t>
  </si>
  <si>
    <t>SG&amp;A % of Revenue</t>
  </si>
  <si>
    <t>Tax % of EBIT</t>
  </si>
  <si>
    <t>Fixed Assets Schedule</t>
  </si>
  <si>
    <t>Beginning PP&amp;E</t>
  </si>
  <si>
    <t>D&amp;A</t>
  </si>
  <si>
    <t>CapEx</t>
  </si>
  <si>
    <t>Ending PP&amp;E</t>
  </si>
  <si>
    <t>D&amp;A as a % of Beginning PP&amp;E</t>
  </si>
  <si>
    <t>CapEx as a % of Beginning PP&amp;E</t>
  </si>
  <si>
    <t>Net Working Capital</t>
  </si>
  <si>
    <t>Accounts Receivables</t>
  </si>
  <si>
    <t>Merchandise Inventory</t>
  </si>
  <si>
    <t>Other Current Assets</t>
  </si>
  <si>
    <t>Accounts Payable</t>
  </si>
  <si>
    <t>Accrued Salaries and Benefits</t>
  </si>
  <si>
    <t>Accrued Member Rewards</t>
  </si>
  <si>
    <t>Deferred Membership Fees</t>
  </si>
  <si>
    <t>Other Current Liabilities</t>
  </si>
  <si>
    <t>Current Liabilities</t>
  </si>
  <si>
    <t>Days Sales Outstanding (DSO)</t>
  </si>
  <si>
    <t>Days Inventory Outstanding (DIO)</t>
  </si>
  <si>
    <t>Days Payable Outstanding (DPO)</t>
  </si>
  <si>
    <t>Other Current Assets as a % of Revenue</t>
  </si>
  <si>
    <t>Accrued Salaries as a % of Revenue</t>
  </si>
  <si>
    <t>Accrued Member Rewards as a % of Revenue</t>
  </si>
  <si>
    <t>Deferred Membership Fees as a % of Revenue</t>
  </si>
  <si>
    <t>Other Current Liabilities as a % of Revenue</t>
  </si>
  <si>
    <t>Projection Year</t>
  </si>
  <si>
    <t>Present Value of Free Cash Flow</t>
  </si>
  <si>
    <t>Implied Share Price Calculation</t>
  </si>
  <si>
    <t>Sum of PV of FCF</t>
  </si>
  <si>
    <t>Growth Rate</t>
  </si>
  <si>
    <t>WACC</t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</si>
  <si>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</si>
  <si>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</si>
  <si>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</si>
  <si>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</si>
  <si>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</si>
  <si>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</si>
  <si>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</si>
  <si>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t>Implied Share Price</t>
  </si>
  <si>
    <t>Weighted Average Cost of Capital (WACC)</t>
  </si>
  <si>
    <t>Cost of Debt</t>
  </si>
  <si>
    <t>Tax Rate</t>
  </si>
  <si>
    <t>D/(D+E)</t>
  </si>
  <si>
    <t>After Tax Cost of Debt</t>
  </si>
  <si>
    <t>Risk Free Rate (10-Yr Treasury Yield)</t>
  </si>
  <si>
    <t>Expected Market Return</t>
  </si>
  <si>
    <t>Market Risk Premium</t>
  </si>
  <si>
    <t>Levered Beta</t>
  </si>
  <si>
    <t>E/(D+E)</t>
  </si>
  <si>
    <t>Cost of Equity</t>
  </si>
  <si>
    <t>2021(A)</t>
  </si>
  <si>
    <t>2022(A)</t>
  </si>
  <si>
    <t>2023(A)</t>
  </si>
  <si>
    <t>2024E</t>
  </si>
  <si>
    <t>2025E</t>
  </si>
  <si>
    <t>2026E</t>
  </si>
  <si>
    <t>2027E</t>
  </si>
  <si>
    <t>2028E</t>
  </si>
  <si>
    <t>2020A</t>
  </si>
  <si>
    <t>2021A</t>
  </si>
  <si>
    <t>2022A</t>
  </si>
  <si>
    <t>2023A</t>
  </si>
  <si>
    <t xml:space="preserve">DCF Valuation of TCS </t>
  </si>
  <si>
    <t>Finance Project 2023-24</t>
  </si>
  <si>
    <t>Krish Sharma</t>
  </si>
  <si>
    <t>UG BTECH Civil 2Y</t>
  </si>
  <si>
    <t>Capital Expenditures</t>
  </si>
  <si>
    <t>Change in NWC</t>
  </si>
  <si>
    <t>Equity (Millions)</t>
  </si>
  <si>
    <t>Debt (Millions)</t>
  </si>
  <si>
    <t>Diluted Shares Outstanding (Crores)</t>
  </si>
  <si>
    <t>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</si>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</sst>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A"/>
    <numFmt numFmtId="165" formatCode="yyyy\E"/>
    <numFmt numFmtId="166" formatCode="#,##0_);\(#,##0\);\-\-_)"/>
    <numFmt numFmtId="167" formatCode="0.0%"/>
    <numFmt numFmtId="168" formatCode="0.0"/>
    <numFmt numFmtId="169" formatCode="#,##0\ [$€-1];[Red]\-#,##0\ [$€-1]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2"/>
      <name val="Calibri"/>
      <family val="2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rgb="FF2A3E68"/>
      </patternFill>
    </fill>
    <fill>
      <patternFill patternType="solid">
        <fgColor theme="2" tint="-0.14999847407452621"/>
        <bgColor rgb="FFD9E2F3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/>
        <bgColor rgb="FF2A3E68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rgb="FFFFFF99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5" fillId="2" borderId="2" xfId="0" applyFont="1" applyFill="1" applyBorder="1"/>
    <xf numFmtId="0" fontId="3" fillId="3" borderId="2" xfId="0" applyFont="1" applyFill="1" applyBorder="1"/>
    <xf numFmtId="0" fontId="0" fillId="4" borderId="2" xfId="0" applyFill="1" applyBorder="1"/>
    <xf numFmtId="169" fontId="0" fillId="4" borderId="2" xfId="0" applyNumberFormat="1" applyFill="1" applyBorder="1"/>
    <xf numFmtId="0" fontId="2" fillId="0" borderId="2" xfId="0" applyFont="1" applyBorder="1"/>
    <xf numFmtId="166" fontId="3" fillId="0" borderId="2" xfId="0" applyNumberFormat="1" applyFont="1" applyBorder="1"/>
    <xf numFmtId="0" fontId="3" fillId="0" borderId="2" xfId="0" applyFont="1" applyBorder="1"/>
    <xf numFmtId="0" fontId="4" fillId="0" borderId="2" xfId="0" applyFont="1" applyBorder="1"/>
    <xf numFmtId="166" fontId="4" fillId="0" borderId="2" xfId="0" applyNumberFormat="1" applyFont="1" applyBorder="1"/>
    <xf numFmtId="0" fontId="6" fillId="0" borderId="2" xfId="0" applyFont="1" applyBorder="1"/>
    <xf numFmtId="3" fontId="3" fillId="0" borderId="2" xfId="0" applyNumberFormat="1" applyFont="1" applyBorder="1"/>
    <xf numFmtId="0" fontId="3" fillId="0" borderId="2" xfId="0" applyFont="1" applyBorder="1" applyAlignment="1">
      <alignment horizontal="left"/>
    </xf>
    <xf numFmtId="3" fontId="8" fillId="0" borderId="2" xfId="0" applyNumberFormat="1" applyFont="1" applyBorder="1"/>
    <xf numFmtId="0" fontId="0" fillId="0" borderId="2" xfId="0" applyBorder="1"/>
    <xf numFmtId="0" fontId="5" fillId="5" borderId="2" xfId="0" applyFont="1" applyFill="1" applyBorder="1"/>
    <xf numFmtId="0" fontId="3" fillId="4" borderId="2" xfId="0" applyFont="1" applyFill="1" applyBorder="1"/>
    <xf numFmtId="164" fontId="3" fillId="4" borderId="2" xfId="0" applyNumberFormat="1" applyFont="1" applyFill="1" applyBorder="1"/>
    <xf numFmtId="165" fontId="3" fillId="4" borderId="2" xfId="0" applyNumberFormat="1" applyFont="1" applyFill="1" applyBorder="1"/>
    <xf numFmtId="167" fontId="3" fillId="0" borderId="2" xfId="0" applyNumberFormat="1" applyFont="1" applyBorder="1"/>
    <xf numFmtId="0" fontId="11" fillId="5" borderId="2" xfId="0" applyFont="1" applyFill="1" applyBorder="1"/>
    <xf numFmtId="3" fontId="0" fillId="0" borderId="2" xfId="0" applyNumberFormat="1" applyBorder="1"/>
    <xf numFmtId="3" fontId="4" fillId="0" borderId="2" xfId="0" applyNumberFormat="1" applyFont="1" applyBorder="1"/>
    <xf numFmtId="164" fontId="3" fillId="3" borderId="2" xfId="0" applyNumberFormat="1" applyFont="1" applyFill="1" applyBorder="1"/>
    <xf numFmtId="165" fontId="3" fillId="3" borderId="2" xfId="0" applyNumberFormat="1" applyFont="1" applyFill="1" applyBorder="1"/>
    <xf numFmtId="168" fontId="3" fillId="0" borderId="2" xfId="0" applyNumberFormat="1" applyFont="1" applyBorder="1"/>
    <xf numFmtId="3" fontId="9" fillId="0" borderId="2" xfId="0" applyNumberFormat="1" applyFont="1" applyBorder="1"/>
    <xf numFmtId="10" fontId="0" fillId="0" borderId="2" xfId="0" applyNumberFormat="1" applyBorder="1"/>
    <xf numFmtId="3" fontId="2" fillId="0" borderId="2" xfId="0" applyNumberFormat="1" applyFont="1" applyBorder="1"/>
    <xf numFmtId="167" fontId="10" fillId="0" borderId="2" xfId="0" applyNumberFormat="1" applyFont="1" applyBorder="1"/>
    <xf numFmtId="167" fontId="4" fillId="0" borderId="2" xfId="0" applyNumberFormat="1" applyFont="1" applyBorder="1"/>
    <xf numFmtId="0" fontId="10" fillId="0" borderId="2" xfId="0" applyFont="1" applyBorder="1"/>
    <xf numFmtId="0" fontId="13" fillId="0" borderId="0" xfId="0" applyFont="1" applyAlignment="1">
      <alignment horizontal="left"/>
    </xf>
    <xf numFmtId="0" fontId="5" fillId="2" borderId="3" xfId="0" applyFont="1" applyFill="1" applyBorder="1"/>
    <xf numFmtId="0" fontId="14" fillId="0" borderId="0" xfId="0" applyFont="1" applyAlignment="1">
      <alignment horizontal="left"/>
    </xf>
    <xf numFmtId="0" fontId="4" fillId="7" borderId="2" xfId="0" applyFont="1" applyFill="1" applyBorder="1"/>
    <xf numFmtId="166" fontId="4" fillId="7" borderId="2" xfId="0" applyNumberFormat="1" applyFont="1" applyFill="1" applyBorder="1"/>
    <xf numFmtId="166" fontId="9" fillId="7" borderId="2" xfId="0" applyNumberFormat="1" applyFont="1" applyFill="1" applyBorder="1"/>
    <xf numFmtId="0" fontId="12" fillId="8" borderId="4" xfId="0" applyFont="1" applyFill="1" applyBorder="1"/>
    <xf numFmtId="0" fontId="12" fillId="8" borderId="5" xfId="0" applyFont="1" applyFill="1" applyBorder="1"/>
    <xf numFmtId="0" fontId="12" fillId="8" borderId="6" xfId="0" applyFont="1" applyFill="1" applyBorder="1"/>
    <xf numFmtId="0" fontId="1" fillId="0" borderId="0" xfId="0" applyFont="1" applyAlignment="1">
      <alignment horizontal="right"/>
    </xf>
    <xf numFmtId="4" fontId="4" fillId="7" borderId="2" xfId="0" applyNumberFormat="1" applyFont="1" applyFill="1" applyBorder="1"/>
    <xf numFmtId="0" fontId="6" fillId="9" borderId="2" xfId="0" applyFont="1" applyFill="1" applyBorder="1"/>
    <xf numFmtId="3" fontId="3" fillId="9" borderId="2" xfId="0" applyNumberFormat="1" applyFont="1" applyFill="1" applyBorder="1"/>
    <xf numFmtId="167" fontId="4" fillId="7" borderId="2" xfId="0" applyNumberFormat="1" applyFont="1" applyFill="1" applyBorder="1"/>
    <xf numFmtId="0" fontId="1" fillId="0" borderId="2" xfId="0" applyFont="1" applyBorder="1"/>
    <xf numFmtId="0" fontId="4" fillId="9" borderId="2" xfId="0" applyFont="1" applyFill="1" applyBorder="1"/>
    <xf numFmtId="3" fontId="4" fillId="9" borderId="2" xfId="0" applyNumberFormat="1" applyFont="1" applyFill="1" applyBorder="1"/>
    <xf numFmtId="0" fontId="8" fillId="0" borderId="2" xfId="0" applyFont="1" applyBorder="1"/>
    <xf numFmtId="0" fontId="8" fillId="0" borderId="2" xfId="0" applyFont="1" applyBorder="1" applyAlignment="1">
      <alignment horizontal="left"/>
    </xf>
    <xf numFmtId="0" fontId="15" fillId="0" borderId="1" xfId="0" applyFont="1" applyBorder="1"/>
    <xf numFmtId="0" fontId="5" fillId="5" borderId="2" xfId="0" applyFont="1" applyFill="1" applyBorder="1" applyAlignment="1">
      <alignment horizontal="center"/>
    </xf>
    <xf numFmtId="0" fontId="7" fillId="6" borderId="2" xfId="0" applyFont="1" applyFill="1" applyBorder="1"/>
    <xf numFmtId="0" fontId="16" fillId="0" borderId="2" xfId="0" applyFont="1" applyBorder="1" applyAlignment="1">
      <alignment horizontal="left" indent="1"/>
    </xf>
    <xf numFmtId="0" fontId="5" fillId="0" borderId="2" xfId="0" applyFont="1" applyBorder="1" applyAlignment="1">
      <alignment horizontal="center"/>
    </xf>
    <xf numFmtId="0" fontId="7" fillId="0" borderId="2" xfId="0" applyFont="1" applyBorder="1"/>
    <xf numFmtId="4" fontId="3" fillId="0" borderId="2" xfId="0" applyNumberFormat="1" applyFont="1" applyBorder="1"/>
    <xf numFmtId="10" fontId="3" fillId="0" borderId="2" xfId="0" applyNumberFormat="1" applyFont="1" applyBorder="1"/>
    <xf numFmtId="0" fontId="5" fillId="0" borderId="2" xfId="0" applyFont="1" applyBorder="1" applyAlignment="1">
      <alignment horizontal="center" vertical="center" textRotation="90"/>
    </xf>
    <xf numFmtId="4" fontId="5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F7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498350</xdr:colOff>
      <xdr:row>3</xdr:row>
      <xdr:rowOff>94620</xdr:rowOff>
    </xdr:from>
    <xdr:to>
      <xdr:col>12</xdr:col>
      <xdr:colOff>4399722</xdr:colOff>
      <xdr:row>13</xdr:row>
      <xdr:rowOff>147852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BB984C-1960-5FF1-EDFB-1BD926176764}"/>
            </a:ext>
          </a:extLst>
        </xdr:cNvPr>
        <xdr:cNvSpPr txBox="1"/>
      </xdr:nvSpPr>
      <xdr:spPr>
        <a:xfrm>
          <a:off x="12021115" y="1168046"/>
          <a:ext cx="4510972" cy="177601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u="sng"/>
            <a:t>Results</a:t>
          </a:r>
          <a:r>
            <a:rPr lang="en-IN" sz="1400" b="1" u="sng" baseline="0"/>
            <a:t> and Implications</a:t>
          </a:r>
          <a:endParaRPr lang="en-IN" sz="1400" u="sng"/>
        </a:p>
        <a:p>
          <a:endParaRPr lang="en-IN" sz="1100"/>
        </a:p>
        <a:p>
          <a:r>
            <a:rPr lang="en-IN" sz="1050"/>
            <a:t>Implied</a:t>
          </a:r>
          <a:r>
            <a:rPr lang="en-IN" sz="1050" baseline="0"/>
            <a:t> Share price of TCS using Discounted Cash Flow method=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1,846.16</a:t>
          </a:r>
          <a:r>
            <a:rPr lang="en-IN" sz="1050"/>
            <a:t> </a:t>
          </a:r>
          <a:r>
            <a:rPr lang="en-IN" sz="1050" b="1" baseline="0"/>
            <a:t> INR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50" baseline="0"/>
            <a:t>Current Share price of TCS = </a:t>
          </a:r>
          <a:r>
            <a:rPr lang="en-IN" sz="105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3,621.25 INR</a:t>
          </a:r>
          <a:r>
            <a:rPr lang="en-IN" sz="105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05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Oct, 3:30 pm IST)</a:t>
          </a:r>
        </a:p>
        <a:p>
          <a:endParaRPr lang="en-IN" sz="1050"/>
        </a:p>
        <a:p>
          <a:r>
            <a:rPr lang="en-IN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Stock is </a:t>
          </a:r>
          <a:r>
            <a:rPr lang="en-IN" sz="105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overvalued by 49%</a:t>
          </a:r>
        </a:p>
        <a:p>
          <a:endParaRPr lang="en-IN" sz="105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WACC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Weighted Average Cost of Capital</a:t>
          </a:r>
          <a:r>
            <a:rPr lang="en-IN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IN" sz="105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IN" sz="105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13.2%</a:t>
          </a:r>
        </a:p>
        <a:p>
          <a:endParaRPr lang="en-IN" sz="105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900" b="1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 Company's Annual Report of FY 23,22,21 and my own calculation and analysis</a:t>
          </a:r>
          <a:endParaRPr lang="en-IN" sz="900" b="1" i="1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11</xdr:col>
      <xdr:colOff>498440</xdr:colOff>
      <xdr:row>14</xdr:row>
      <xdr:rowOff>86829</xdr:rowOff>
    </xdr:from>
    <xdr:to>
      <xdr:col>12</xdr:col>
      <xdr:colOff>2888776</xdr:colOff>
      <xdr:row>23</xdr:row>
      <xdr:rowOff>132521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DC10AF-8AB5-497F-94B6-66470EDF5A59}"/>
            </a:ext>
          </a:extLst>
        </xdr:cNvPr>
        <xdr:cNvSpPr txBox="1"/>
      </xdr:nvSpPr>
      <xdr:spPr>
        <a:xfrm>
          <a:off x="11381788" y="3068568"/>
          <a:ext cx="3003249" cy="161110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Verification</a:t>
          </a:r>
          <a:endParaRPr lang="en-IN" sz="1100" u="sng"/>
        </a:p>
        <a:p>
          <a:endParaRPr lang="en-IN" sz="1000"/>
        </a:p>
        <a:p>
          <a:r>
            <a:rPr lang="en-IN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Implied</a:t>
          </a:r>
          <a:r>
            <a:rPr lang="en-IN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Share Price of TCS using DCF = </a:t>
          </a:r>
          <a:r>
            <a:rPr lang="en-IN" sz="1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2,537.88 INR</a:t>
          </a:r>
        </a:p>
        <a:p>
          <a:r>
            <a:rPr lang="en-IN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Stock</a:t>
          </a:r>
          <a:r>
            <a:rPr lang="en-IN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</a:t>
          </a:r>
          <a:r>
            <a:rPr lang="en-IN" sz="1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overvalued by 30%</a:t>
          </a:r>
        </a:p>
        <a:p>
          <a:r>
            <a:rPr lang="en-IN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IN" sz="1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Source: </a:t>
          </a:r>
          <a:r>
            <a:rPr lang="en-IN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GuruFocus</a:t>
          </a:r>
        </a:p>
        <a:p>
          <a:endParaRPr lang="en-IN" sz="10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IN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Implied</a:t>
          </a:r>
          <a:r>
            <a:rPr lang="en-IN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Share Price of TCS using DCF = </a:t>
          </a:r>
          <a:r>
            <a:rPr lang="en-IN" sz="1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1,632.06 INR</a:t>
          </a:r>
          <a:endParaRPr lang="en-IN" sz="1000">
            <a:effectLst/>
          </a:endParaRPr>
        </a:p>
        <a:p>
          <a:r>
            <a:rPr lang="en-IN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Stock</a:t>
          </a:r>
          <a:r>
            <a:rPr lang="en-IN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</a:t>
          </a:r>
          <a:r>
            <a:rPr lang="en-IN" sz="1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overvalued by 55%</a:t>
          </a:r>
          <a:endParaRPr lang="en-IN" sz="1000">
            <a:effectLst/>
          </a:endParaRPr>
        </a:p>
        <a:p>
          <a:r>
            <a:rPr lang="en-IN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IN" sz="1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Source: </a:t>
          </a:r>
          <a:r>
            <a:rPr lang="en-IN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Alpha Spread</a:t>
          </a:r>
          <a:endParaRPr lang="en-IN" sz="1000">
            <a:effectLst/>
          </a:endParaRPr>
        </a:p>
        <a:p>
          <a:endParaRPr lang="en-I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0</xdr:col>
      <xdr:colOff>60960</xdr:colOff>
      <xdr:row>8</xdr:row>
      <xdr:rowOff>111760</xdr:rowOff>
    </xdr:from>
    <xdr:to>
      <xdr:col>1</xdr:col>
      <xdr:colOff>284480</xdr:colOff>
      <xdr:row>16</xdr:row>
      <xdr:rowOff>60960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8FF717-C10A-AE32-5666-6B64A458F9B4}"/>
            </a:ext>
          </a:extLst>
        </xdr:cNvPr>
        <xdr:cNvSpPr txBox="1"/>
      </xdr:nvSpPr>
      <xdr:spPr>
        <a:xfrm>
          <a:off x="60960" y="2052320"/>
          <a:ext cx="1828800" cy="133096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DCF or DIscounted</a:t>
          </a:r>
          <a:r>
            <a:rPr lang="en-IN" sz="1100" b="1" baseline="0"/>
            <a:t> Cash Flow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a valuation method used to estimate the intrinsic</a:t>
          </a:r>
          <a:r>
            <a:rPr lang="en-I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value of a stock or Implied Share price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calculating</a:t>
          </a:r>
          <a:r>
            <a:rPr lang="en-I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its expected future cash flows.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aseline="0"/>
        </a:p>
        <a:p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11</xdr:col>
      <xdr:colOff>518160</xdr:colOff>
      <xdr:row>25</xdr:row>
      <xdr:rowOff>71120</xdr:rowOff>
    </xdr:from>
    <xdr:to>
      <xdr:col>12</xdr:col>
      <xdr:colOff>2885440</xdr:colOff>
      <xdr:row>29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0CCD9FC-147A-7A4A-C39E-17876DECF2BE}"/>
            </a:ext>
          </a:extLst>
        </xdr:cNvPr>
        <xdr:cNvSpPr txBox="1"/>
      </xdr:nvSpPr>
      <xdr:spPr>
        <a:xfrm>
          <a:off x="11480800" y="4947920"/>
          <a:ext cx="2976880" cy="772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Calculated Free Cash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Flow with the help of Net working Capital (using current assets and liabilites), depreciation and amortization and capital expenditures.</a:t>
          </a:r>
          <a:endParaRPr lang="en-IN" b="1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167640</xdr:rowOff>
    </xdr:from>
    <xdr:to>
      <xdr:col>15</xdr:col>
      <xdr:colOff>99060</xdr:colOff>
      <xdr:row>4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F0D71-246B-550C-6050-6C2E3721508E}"/>
            </a:ext>
          </a:extLst>
        </xdr:cNvPr>
        <xdr:cNvSpPr txBox="1"/>
      </xdr:nvSpPr>
      <xdr:spPr>
        <a:xfrm>
          <a:off x="7650480" y="167640"/>
          <a:ext cx="265176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CapEx</a:t>
          </a:r>
          <a:r>
            <a:rPr lang="en-IN" sz="1100" b="1" baseline="0"/>
            <a:t> = Ending PPE - Beginning PPE + D&amp;A</a:t>
          </a:r>
        </a:p>
        <a:p>
          <a:endParaRPr lang="en-IN" sz="1100" b="1" baseline="0"/>
        </a:p>
        <a:p>
          <a:r>
            <a:rPr lang="en-IN" sz="1100" b="1" baseline="0"/>
            <a:t>PPE: Property, Plant and Equipment</a:t>
          </a:r>
          <a:endParaRPr lang="en-IN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639792</xdr:colOff>
      <xdr:row>8</xdr:row>
      <xdr:rowOff>115019</xdr:rowOff>
    </xdr:from>
    <xdr:to>
      <xdr:col>8</xdr:col>
      <xdr:colOff>0</xdr:colOff>
      <xdr:row>12</xdr:row>
      <xdr:rowOff>35943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B3327F-8C60-40CF-F392-B39EB65B0184}"/>
            </a:ext>
          </a:extLst>
        </xdr:cNvPr>
        <xdr:cNvSpPr txBox="1"/>
      </xdr:nvSpPr>
      <xdr:spPr>
        <a:xfrm>
          <a:off x="4169434" y="1495245"/>
          <a:ext cx="2595113" cy="6326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Calculated the implied share price using Free Cash Flows, terminal values and WACC.</a:t>
          </a:r>
          <a:endParaRPr lang="en-IN" b="1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1</xdr:row>
      <xdr:rowOff>7938</xdr:rowOff>
    </xdr:from>
    <xdr:to>
      <xdr:col>7</xdr:col>
      <xdr:colOff>611186</xdr:colOff>
      <xdr:row>6</xdr:row>
      <xdr:rowOff>23813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75B999-1986-7EC7-7357-243D490095A1}"/>
            </a:ext>
          </a:extLst>
        </xdr:cNvPr>
        <xdr:cNvSpPr txBox="1"/>
      </xdr:nvSpPr>
      <xdr:spPr>
        <a:xfrm>
          <a:off x="4167188" y="182563"/>
          <a:ext cx="2659061" cy="88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Calculated WACC (Weighted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Cost of Capital) using Capital Asset Pricing Model (CAPM),</a:t>
          </a:r>
          <a:r>
            <a:rPr lang="en-I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cost of equity and debt.</a:t>
          </a:r>
          <a:endParaRPr lang="en-IN" b="1">
            <a:effectLst/>
          </a:endParaRP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3"/>
  <sheetViews>
    <sheetView showGridLines="0" topLeftCell="A3" zoomScale="75" zoomScaleNormal="40" workbookViewId="0">
      <selection activeCell="D38" sqref="D38"/>
    </sheetView>
  </sheetViews>
  <sheetFormatPr defaultColWidth="14.44140625" defaultRowHeight="15" customHeight="1"/>
  <cols>
    <col min="1" max="1" width="23.44140625" customWidth="1"/>
    <col min="2" max="2" width="6.77734375" customWidth="1"/>
    <col min="3" max="3" width="45.44140625" customWidth="1"/>
    <col min="4" max="11" width="10.44140625" customWidth="1"/>
    <col min="12" max="12" width="8.88671875" customWidth="1"/>
    <col min="13" max="13" width="77.109375" customWidth="1"/>
    <col min="14" max="26" width="8.88671875" customWidth="1"/>
  </cols>
  <sheetData>
    <row r="1" spans="1:11" ht="54" customHeight="1">
      <c r="A1" s="36" t="s">
        <v>84</v>
      </c>
      <c r="B1" s="34"/>
    </row>
    <row r="3" spans="1:11" ht="15" customHeight="1">
      <c r="A3" s="40" t="s">
        <v>85</v>
      </c>
      <c r="B3" s="2"/>
      <c r="C3" s="1"/>
    </row>
    <row r="4" spans="1:11" ht="14.25" customHeight="1">
      <c r="A4" s="41" t="s">
        <v>86</v>
      </c>
      <c r="B4" s="2"/>
      <c r="C4" s="1"/>
      <c r="K4" s="43"/>
    </row>
    <row r="5" spans="1:11" ht="14.25" customHeight="1">
      <c r="A5" s="42" t="s">
        <v>87</v>
      </c>
      <c r="B5" s="2"/>
      <c r="C5" s="35" t="s">
        <v>0</v>
      </c>
      <c r="D5" s="3"/>
      <c r="E5" s="3"/>
      <c r="F5" s="3"/>
      <c r="G5" s="3"/>
      <c r="H5" s="3"/>
      <c r="I5" s="3"/>
      <c r="J5" s="3"/>
      <c r="K5" s="3"/>
    </row>
    <row r="6" spans="1:11" ht="14.25" customHeight="1">
      <c r="A6" s="1"/>
      <c r="B6" s="1"/>
      <c r="C6" s="4" t="s">
        <v>1</v>
      </c>
      <c r="D6" s="5" t="s">
        <v>72</v>
      </c>
      <c r="E6" s="5" t="s">
        <v>73</v>
      </c>
      <c r="F6" s="5" t="s">
        <v>74</v>
      </c>
      <c r="G6" s="6" t="s">
        <v>75</v>
      </c>
      <c r="H6" s="6" t="s">
        <v>76</v>
      </c>
      <c r="I6" s="6" t="s">
        <v>77</v>
      </c>
      <c r="J6" s="6" t="s">
        <v>78</v>
      </c>
      <c r="K6" s="5" t="s">
        <v>79</v>
      </c>
    </row>
    <row r="7" spans="1:11" ht="14.25" customHeight="1">
      <c r="A7" s="1"/>
      <c r="B7" s="1"/>
      <c r="C7" s="7" t="s">
        <v>2</v>
      </c>
      <c r="D7" s="8">
        <v>164177</v>
      </c>
      <c r="E7" s="8">
        <v>191754</v>
      </c>
      <c r="F7" s="8">
        <v>225458</v>
      </c>
      <c r="G7" s="8">
        <v>264236.77600000001</v>
      </c>
      <c r="H7" s="8">
        <v>309685.50150000001</v>
      </c>
      <c r="I7" s="8">
        <v>362951.40769999998</v>
      </c>
      <c r="J7" s="8">
        <v>425379.04989999998</v>
      </c>
      <c r="K7" s="8">
        <v>498544.2464</v>
      </c>
    </row>
    <row r="8" spans="1:11" ht="13.8" customHeight="1">
      <c r="A8" s="1"/>
      <c r="B8" s="1"/>
      <c r="C8" s="9" t="s">
        <v>3</v>
      </c>
      <c r="D8" s="8">
        <v>26454</v>
      </c>
      <c r="E8" s="8">
        <v>31927</v>
      </c>
      <c r="F8" s="8">
        <v>39456</v>
      </c>
      <c r="G8" s="8">
        <v>44391.815999999999</v>
      </c>
      <c r="H8" s="8">
        <v>52027.248</v>
      </c>
      <c r="I8" s="8">
        <v>60975.767999999996</v>
      </c>
      <c r="J8" s="8">
        <v>71463.672000000006</v>
      </c>
      <c r="K8" s="8">
        <v>83755.392000000007</v>
      </c>
    </row>
    <row r="9" spans="1:11" ht="14.25" customHeight="1">
      <c r="A9" s="1"/>
      <c r="B9" s="1"/>
      <c r="C9" s="10" t="s">
        <v>4</v>
      </c>
      <c r="D9" s="11">
        <f t="shared" ref="D9:F9" si="0">D7-D8</f>
        <v>137723</v>
      </c>
      <c r="E9" s="11">
        <f t="shared" si="0"/>
        <v>159827</v>
      </c>
      <c r="F9" s="11">
        <f t="shared" si="0"/>
        <v>186002</v>
      </c>
      <c r="G9" s="11">
        <v>219845</v>
      </c>
      <c r="H9" s="11">
        <v>257659</v>
      </c>
      <c r="I9" s="11">
        <v>301975</v>
      </c>
      <c r="J9" s="11">
        <v>353915</v>
      </c>
      <c r="K9" s="11">
        <v>414789</v>
      </c>
    </row>
    <row r="10" spans="1:11" ht="14.25" customHeight="1">
      <c r="A10" s="1"/>
      <c r="B10" s="1"/>
      <c r="C10" s="12" t="s">
        <v>5</v>
      </c>
      <c r="D10" s="8"/>
      <c r="E10" s="8"/>
      <c r="F10" s="8"/>
      <c r="G10" s="8"/>
      <c r="H10" s="8"/>
      <c r="I10" s="8"/>
      <c r="J10" s="8"/>
      <c r="K10" s="8"/>
    </row>
    <row r="11" spans="1:11" ht="14.25" customHeight="1">
      <c r="A11" s="1"/>
      <c r="B11" s="1"/>
      <c r="C11" s="12" t="s">
        <v>6</v>
      </c>
      <c r="D11" s="8">
        <v>118268</v>
      </c>
      <c r="E11" s="8">
        <v>139481</v>
      </c>
      <c r="F11" s="8">
        <v>166978</v>
      </c>
      <c r="G11" s="8">
        <v>192628.77299999999</v>
      </c>
      <c r="H11" s="8">
        <v>225761.09400000001</v>
      </c>
      <c r="I11" s="8">
        <v>264591.27899999998</v>
      </c>
      <c r="J11" s="8">
        <v>310101.29100000003</v>
      </c>
      <c r="K11" s="8">
        <v>363438.576</v>
      </c>
    </row>
    <row r="12" spans="1:11" ht="14.25" customHeight="1">
      <c r="A12" s="1"/>
      <c r="B12" s="1"/>
      <c r="C12" s="9" t="s">
        <v>7</v>
      </c>
      <c r="D12" s="8">
        <f t="shared" ref="D12:F12" si="1">SUM(D11)</f>
        <v>118268</v>
      </c>
      <c r="E12" s="8">
        <f t="shared" si="1"/>
        <v>139481</v>
      </c>
      <c r="F12" s="8">
        <f t="shared" si="1"/>
        <v>166978</v>
      </c>
      <c r="G12" s="8">
        <v>192628.77299999999</v>
      </c>
      <c r="H12" s="8">
        <v>225761.09400000001</v>
      </c>
      <c r="I12" s="8">
        <v>264591.27899999998</v>
      </c>
      <c r="J12" s="8">
        <v>310101.29100000003</v>
      </c>
      <c r="K12" s="8">
        <v>363438.576</v>
      </c>
    </row>
    <row r="13" spans="1:11" ht="14.25" customHeight="1">
      <c r="A13" s="1"/>
      <c r="B13" s="1"/>
      <c r="C13" s="10" t="s">
        <v>8</v>
      </c>
      <c r="D13" s="11">
        <f t="shared" ref="D13:F13" si="2">D9-D12</f>
        <v>19455</v>
      </c>
      <c r="E13" s="11">
        <f t="shared" si="2"/>
        <v>20346</v>
      </c>
      <c r="F13" s="11">
        <f t="shared" si="2"/>
        <v>19024</v>
      </c>
      <c r="G13" s="11">
        <v>27216</v>
      </c>
      <c r="H13" s="11">
        <v>31898</v>
      </c>
      <c r="I13" s="11">
        <v>37384</v>
      </c>
      <c r="J13" s="11">
        <v>43814</v>
      </c>
      <c r="K13" s="11">
        <v>51350</v>
      </c>
    </row>
    <row r="14" spans="1:11" ht="14.25" customHeight="1">
      <c r="A14" s="1"/>
      <c r="B14" s="1"/>
      <c r="C14" s="9" t="s">
        <v>9</v>
      </c>
      <c r="D14" s="8">
        <v>4065</v>
      </c>
      <c r="E14" s="8">
        <v>4604</v>
      </c>
      <c r="F14" s="8">
        <v>5022</v>
      </c>
      <c r="G14" s="13">
        <v>4265.91</v>
      </c>
      <c r="H14" s="13">
        <v>4176.2550000000001</v>
      </c>
      <c r="I14" s="13">
        <v>4088.6849999999999</v>
      </c>
      <c r="J14" s="13">
        <v>4002.7829999999999</v>
      </c>
      <c r="K14" s="13">
        <v>3918.549</v>
      </c>
    </row>
    <row r="15" spans="1:11" ht="14.25" customHeight="1">
      <c r="A15" s="1"/>
      <c r="B15" s="1"/>
      <c r="C15" s="10" t="s">
        <v>10</v>
      </c>
      <c r="D15" s="11">
        <f t="shared" ref="D15:F15" si="3">D13-D14</f>
        <v>15390</v>
      </c>
      <c r="E15" s="11">
        <f t="shared" si="3"/>
        <v>15742</v>
      </c>
      <c r="F15" s="11">
        <f t="shared" si="3"/>
        <v>14002</v>
      </c>
      <c r="G15" s="11">
        <v>22950</v>
      </c>
      <c r="H15" s="11">
        <v>27722</v>
      </c>
      <c r="I15" s="11">
        <v>33295</v>
      </c>
      <c r="J15" s="11">
        <v>39811</v>
      </c>
      <c r="K15" s="11">
        <v>47431</v>
      </c>
    </row>
    <row r="16" spans="1:11" ht="14.25" customHeight="1">
      <c r="A16" s="1"/>
      <c r="B16" s="1"/>
      <c r="C16" s="9" t="s">
        <v>11</v>
      </c>
      <c r="D16" s="8">
        <v>11635</v>
      </c>
      <c r="E16" s="8">
        <v>13654</v>
      </c>
      <c r="F16" s="8">
        <v>14757</v>
      </c>
      <c r="G16" s="8">
        <v>20471.400000000001</v>
      </c>
      <c r="H16" s="8">
        <v>24728.024000000001</v>
      </c>
      <c r="I16" s="8">
        <v>29699.14</v>
      </c>
      <c r="J16" s="8">
        <v>35511.411999999997</v>
      </c>
      <c r="K16" s="8">
        <v>42308.451999999997</v>
      </c>
    </row>
    <row r="17" spans="1:11" ht="14.25" customHeight="1">
      <c r="A17" s="1"/>
      <c r="B17" s="1"/>
      <c r="C17" s="10" t="s">
        <v>12</v>
      </c>
      <c r="D17" s="11">
        <f t="shared" ref="D17:F17" si="4">D15-D16</f>
        <v>3755</v>
      </c>
      <c r="E17" s="11">
        <f t="shared" si="4"/>
        <v>2088</v>
      </c>
      <c r="F17" s="11">
        <f t="shared" si="4"/>
        <v>-755</v>
      </c>
      <c r="G17" s="11">
        <v>2479</v>
      </c>
      <c r="H17" s="11">
        <v>2994</v>
      </c>
      <c r="I17" s="11">
        <v>3596</v>
      </c>
      <c r="J17" s="11">
        <v>4300</v>
      </c>
      <c r="K17" s="11">
        <v>5123</v>
      </c>
    </row>
    <row r="18" spans="1:11" ht="14.25" customHeight="1">
      <c r="A18" s="1"/>
      <c r="B18" s="1"/>
      <c r="C18" s="48" t="s">
        <v>9</v>
      </c>
      <c r="D18" s="8">
        <f t="shared" ref="D18:F18" si="5">D14</f>
        <v>4065</v>
      </c>
      <c r="E18" s="8">
        <f t="shared" si="5"/>
        <v>4604</v>
      </c>
      <c r="F18" s="8">
        <f t="shared" si="5"/>
        <v>5022</v>
      </c>
      <c r="G18" s="13">
        <v>4265.91</v>
      </c>
      <c r="H18" s="13">
        <v>4176.2550000000001</v>
      </c>
      <c r="I18" s="13">
        <v>4088.6849999999999</v>
      </c>
      <c r="J18" s="13">
        <v>4002.7829999999999</v>
      </c>
      <c r="K18" s="13">
        <v>3918.549</v>
      </c>
    </row>
    <row r="19" spans="1:11" ht="14.25" customHeight="1">
      <c r="A19" s="1"/>
      <c r="B19" s="1"/>
      <c r="C19" s="48" t="s">
        <v>88</v>
      </c>
      <c r="D19" s="8">
        <v>4234</v>
      </c>
      <c r="E19" s="8">
        <v>4268</v>
      </c>
      <c r="F19" s="8">
        <v>4478</v>
      </c>
      <c r="G19" s="13">
        <v>4051.08</v>
      </c>
      <c r="H19" s="13">
        <v>3965.94</v>
      </c>
      <c r="I19" s="13">
        <v>3882.78</v>
      </c>
      <c r="J19" s="13">
        <v>3801.2040000000002</v>
      </c>
      <c r="K19" s="13">
        <v>3721.212</v>
      </c>
    </row>
    <row r="20" spans="1:11" ht="14.25" customHeight="1">
      <c r="A20" s="1"/>
      <c r="B20" s="1"/>
      <c r="C20" s="48" t="s">
        <v>89</v>
      </c>
      <c r="D20" s="8">
        <f>D21-('Net Working Capital'!C7-'Net Working Capital'!C14)</f>
        <v>29849</v>
      </c>
      <c r="E20" s="8">
        <f t="shared" ref="E20:F20" si="6">E21-D21</f>
        <v>10237</v>
      </c>
      <c r="F20" s="8">
        <f t="shared" si="6"/>
        <v>17153</v>
      </c>
      <c r="G20" s="8">
        <f>G21-F21</f>
        <v>-43775</v>
      </c>
      <c r="H20" s="8">
        <f t="shared" ref="H20:K20" si="7">H21-G21</f>
        <v>6767</v>
      </c>
      <c r="I20" s="8">
        <f t="shared" si="7"/>
        <v>7930</v>
      </c>
      <c r="J20" s="8">
        <f t="shared" si="7"/>
        <v>9293</v>
      </c>
      <c r="K20" s="8">
        <f t="shared" si="7"/>
        <v>10893</v>
      </c>
    </row>
    <row r="21" spans="1:11" ht="14.25" customHeight="1">
      <c r="A21" s="1"/>
      <c r="B21" s="1"/>
      <c r="C21" s="14" t="s">
        <v>13</v>
      </c>
      <c r="D21" s="8">
        <f>D22-D23</f>
        <v>55722</v>
      </c>
      <c r="E21" s="8">
        <f t="shared" ref="E21:F21" si="8">E22-E23</f>
        <v>65959</v>
      </c>
      <c r="F21" s="8">
        <f t="shared" si="8"/>
        <v>83112</v>
      </c>
      <c r="G21" s="8">
        <f>G22-G23</f>
        <v>39337</v>
      </c>
      <c r="H21" s="8">
        <f t="shared" ref="H21:K21" si="9">H22-H23</f>
        <v>46104</v>
      </c>
      <c r="I21" s="8">
        <f t="shared" si="9"/>
        <v>54034</v>
      </c>
      <c r="J21" s="8">
        <f t="shared" si="9"/>
        <v>63327</v>
      </c>
      <c r="K21" s="8">
        <f t="shared" si="9"/>
        <v>74220</v>
      </c>
    </row>
    <row r="22" spans="1:11" ht="14.25" customHeight="1">
      <c r="A22" s="1"/>
      <c r="B22" s="1"/>
      <c r="C22" s="14" t="s">
        <v>14</v>
      </c>
      <c r="D22" s="8">
        <v>99280</v>
      </c>
      <c r="E22" s="8">
        <v>108310</v>
      </c>
      <c r="F22" s="8">
        <v>110270</v>
      </c>
      <c r="G22" s="8">
        <v>73556</v>
      </c>
      <c r="H22" s="15">
        <v>86208</v>
      </c>
      <c r="I22" s="15">
        <v>101036</v>
      </c>
      <c r="J22" s="15">
        <v>118414</v>
      </c>
      <c r="K22" s="15">
        <v>138781</v>
      </c>
    </row>
    <row r="23" spans="1:11" ht="14.25" customHeight="1">
      <c r="A23" s="1"/>
      <c r="B23" s="1"/>
      <c r="C23" s="14" t="s">
        <v>15</v>
      </c>
      <c r="D23" s="8">
        <v>43558</v>
      </c>
      <c r="E23" s="8">
        <v>42351</v>
      </c>
      <c r="F23" s="8">
        <f>'Net Working Capital'!F14</f>
        <v>27158</v>
      </c>
      <c r="G23" s="15">
        <v>34219</v>
      </c>
      <c r="H23" s="15">
        <v>40104</v>
      </c>
      <c r="I23" s="15">
        <v>47002</v>
      </c>
      <c r="J23" s="15">
        <v>55087</v>
      </c>
      <c r="K23" s="15">
        <v>64561</v>
      </c>
    </row>
    <row r="24" spans="1:11" ht="14.25" customHeight="1">
      <c r="A24" s="1"/>
      <c r="B24" s="1"/>
      <c r="C24" s="37" t="s">
        <v>16</v>
      </c>
      <c r="D24" s="38">
        <v>26263</v>
      </c>
      <c r="E24" s="38">
        <f>-(E17+E18-E19-E20)</f>
        <v>7813</v>
      </c>
      <c r="F24" s="38">
        <f>-(F17+F18-F19-F20)</f>
        <v>17364</v>
      </c>
      <c r="G24" s="39">
        <f>(G17+G18-G19-G20)</f>
        <v>46468.83</v>
      </c>
      <c r="H24" s="39">
        <f>-(H17+H18-H19-H20)</f>
        <v>3562.6849999999999</v>
      </c>
      <c r="I24" s="39">
        <f>-(I17+I18-I19-I20)</f>
        <v>4128.0950000000012</v>
      </c>
      <c r="J24" s="39">
        <f>-(J17+J18-J19-J20)</f>
        <v>4791.4210000000003</v>
      </c>
      <c r="K24" s="39">
        <f>-(K17+K18-K19-K20)</f>
        <v>5572.6630000000005</v>
      </c>
    </row>
    <row r="25" spans="1:11" ht="14.25" customHeight="1">
      <c r="A25" s="1"/>
      <c r="B25" s="1"/>
      <c r="C25" s="16"/>
      <c r="D25" s="16"/>
      <c r="F25" s="16"/>
      <c r="G25" s="16"/>
      <c r="H25" s="16"/>
      <c r="I25" s="16"/>
      <c r="J25" s="16"/>
      <c r="K25" s="16"/>
    </row>
    <row r="26" spans="1:11" ht="14.25" customHeight="1">
      <c r="A26" s="1"/>
      <c r="B26" s="1"/>
      <c r="C26" s="17" t="s">
        <v>17</v>
      </c>
      <c r="D26" s="17"/>
      <c r="E26" s="17"/>
      <c r="F26" s="17"/>
      <c r="G26" s="17"/>
      <c r="H26" s="17"/>
      <c r="I26" s="17"/>
      <c r="J26" s="17"/>
      <c r="K26" s="17"/>
    </row>
    <row r="27" spans="1:11" ht="14.25" customHeight="1">
      <c r="A27" s="1"/>
      <c r="B27" s="1"/>
      <c r="C27" s="18" t="str">
        <f t="shared" ref="C27:K27" si="10">C6</f>
        <v>Fiscal Year</v>
      </c>
      <c r="D27" s="19" t="str">
        <f t="shared" si="10"/>
        <v>2021(A)</v>
      </c>
      <c r="E27" s="19" t="str">
        <f t="shared" si="10"/>
        <v>2022(A)</v>
      </c>
      <c r="F27" s="19" t="str">
        <f t="shared" si="10"/>
        <v>2023(A)</v>
      </c>
      <c r="G27" s="20" t="str">
        <f t="shared" si="10"/>
        <v>2024E</v>
      </c>
      <c r="H27" s="20" t="str">
        <f t="shared" si="10"/>
        <v>2025E</v>
      </c>
      <c r="I27" s="20" t="str">
        <f t="shared" si="10"/>
        <v>2026E</v>
      </c>
      <c r="J27" s="20" t="str">
        <f t="shared" si="10"/>
        <v>2027E</v>
      </c>
      <c r="K27" s="20" t="str">
        <f t="shared" si="10"/>
        <v>2028E</v>
      </c>
    </row>
    <row r="28" spans="1:11" ht="14.25" customHeight="1">
      <c r="A28" s="1"/>
      <c r="B28" s="53" t="s">
        <v>94</v>
      </c>
      <c r="C28" s="9" t="s">
        <v>18</v>
      </c>
      <c r="D28" s="9"/>
      <c r="E28" s="21">
        <f t="shared" ref="E28:F28" si="11">E7/D7-1</f>
        <v>0.1679711530847805</v>
      </c>
      <c r="F28" s="21">
        <f t="shared" si="11"/>
        <v>0.17576686796624852</v>
      </c>
      <c r="G28" s="21">
        <v>0.17199999999999999</v>
      </c>
      <c r="H28" s="21">
        <v>0.17199999999999999</v>
      </c>
      <c r="I28" s="21">
        <v>0.17199999999999999</v>
      </c>
      <c r="J28" s="21">
        <v>0.17199999999999999</v>
      </c>
      <c r="K28" s="21">
        <v>0.17199999999999999</v>
      </c>
    </row>
    <row r="29" spans="1:11" ht="14.25" customHeight="1">
      <c r="A29" s="1"/>
      <c r="B29" s="53"/>
      <c r="C29" s="9"/>
      <c r="D29" s="9"/>
      <c r="E29" s="9"/>
      <c r="F29" s="9"/>
      <c r="G29" s="9"/>
      <c r="H29" s="9"/>
      <c r="I29" s="9"/>
      <c r="J29" s="9"/>
      <c r="K29" s="9"/>
    </row>
    <row r="30" spans="1:11" ht="14.25" customHeight="1">
      <c r="A30" s="1"/>
      <c r="B30" s="53" t="s">
        <v>94</v>
      </c>
      <c r="C30" s="9" t="s">
        <v>19</v>
      </c>
      <c r="D30" s="21">
        <f t="shared" ref="D30:F30" si="12">D8/D7</f>
        <v>0.16113097449703673</v>
      </c>
      <c r="E30" s="21">
        <f t="shared" si="12"/>
        <v>0.16649978618438208</v>
      </c>
      <c r="F30" s="21">
        <f t="shared" si="12"/>
        <v>0.17500377010352261</v>
      </c>
      <c r="G30" s="21">
        <f t="shared" ref="G30:G31" si="13">AVERAGE(D30:F30)</f>
        <v>0.16754484359498048</v>
      </c>
      <c r="H30" s="21">
        <f t="shared" ref="H30:K30" si="14">G30</f>
        <v>0.16754484359498048</v>
      </c>
      <c r="I30" s="21">
        <f t="shared" si="14"/>
        <v>0.16754484359498048</v>
      </c>
      <c r="J30" s="21">
        <f t="shared" si="14"/>
        <v>0.16754484359498048</v>
      </c>
      <c r="K30" s="21">
        <f t="shared" si="14"/>
        <v>0.16754484359498048</v>
      </c>
    </row>
    <row r="31" spans="1:11" ht="14.25" customHeight="1">
      <c r="A31" s="1"/>
      <c r="B31" s="53" t="s">
        <v>94</v>
      </c>
      <c r="C31" s="9" t="s">
        <v>20</v>
      </c>
      <c r="D31" s="21">
        <f t="shared" ref="D31:F31" si="15">D11/D7</f>
        <v>0.7203688701827905</v>
      </c>
      <c r="E31" s="21">
        <f t="shared" si="15"/>
        <v>0.72739551717304463</v>
      </c>
      <c r="F31" s="21">
        <f t="shared" si="15"/>
        <v>0.7406168776446167</v>
      </c>
      <c r="G31" s="21">
        <f t="shared" si="13"/>
        <v>0.72946042166681735</v>
      </c>
      <c r="H31" s="21">
        <f t="shared" ref="H31:K31" si="16">G31</f>
        <v>0.72946042166681735</v>
      </c>
      <c r="I31" s="21">
        <f t="shared" si="16"/>
        <v>0.72946042166681735</v>
      </c>
      <c r="J31" s="21">
        <f t="shared" si="16"/>
        <v>0.72946042166681735</v>
      </c>
      <c r="K31" s="21">
        <f t="shared" si="16"/>
        <v>0.72946042166681735</v>
      </c>
    </row>
    <row r="32" spans="1:11" ht="14.25" customHeight="1">
      <c r="A32" s="1"/>
      <c r="B32" s="53" t="s">
        <v>94</v>
      </c>
      <c r="C32" s="9" t="s">
        <v>21</v>
      </c>
      <c r="D32" s="21">
        <f t="shared" ref="D32:F32" si="17">D16/D15</f>
        <v>0.75601039636127354</v>
      </c>
      <c r="E32" s="21">
        <f t="shared" si="17"/>
        <v>0.86736119933934697</v>
      </c>
      <c r="F32" s="21">
        <f t="shared" si="17"/>
        <v>1.0539208684473647</v>
      </c>
      <c r="G32" s="21">
        <v>0.89229999999999998</v>
      </c>
      <c r="H32" s="21">
        <v>0.89229999999999998</v>
      </c>
      <c r="I32" s="21">
        <v>0.89229999999999998</v>
      </c>
      <c r="J32" s="21">
        <v>0.89229999999999998</v>
      </c>
      <c r="K32" s="21">
        <v>0.89229999999999998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000"/>
  <sheetViews>
    <sheetView showGridLines="0" workbookViewId="0">
      <selection activeCell="D17" sqref="D17"/>
    </sheetView>
  </sheetViews>
  <sheetFormatPr defaultColWidth="14.44140625" defaultRowHeight="15" customHeight="1"/>
  <cols>
    <col min="1" max="1" width="8.88671875" style="16" customWidth="1"/>
    <col min="2" max="2" width="27.88671875" style="16" customWidth="1"/>
    <col min="3" max="10" width="8.44140625" style="16" customWidth="1"/>
    <col min="11" max="26" width="8.88671875" style="16" customWidth="1"/>
    <col min="27" max="16384" width="14.44140625" style="16"/>
  </cols>
  <sheetData>
    <row r="1" spans="2:11" ht="14.25" customHeight="1">
      <c r="J1" s="48"/>
    </row>
    <row r="2" spans="2:11" ht="14.25" customHeight="1">
      <c r="B2" s="22" t="s">
        <v>22</v>
      </c>
      <c r="C2" s="22"/>
      <c r="D2" s="22"/>
      <c r="E2" s="22"/>
      <c r="F2" s="22"/>
      <c r="G2" s="22"/>
      <c r="H2" s="22"/>
      <c r="I2" s="22"/>
      <c r="J2" s="22"/>
    </row>
    <row r="3" spans="2:11" ht="14.25" customHeight="1">
      <c r="B3" s="4" t="s">
        <v>1</v>
      </c>
      <c r="C3" s="5" t="s">
        <v>72</v>
      </c>
      <c r="D3" s="5" t="s">
        <v>73</v>
      </c>
      <c r="E3" s="5" t="s">
        <v>74</v>
      </c>
      <c r="F3" s="6" t="s">
        <v>75</v>
      </c>
      <c r="G3" s="6" t="s">
        <v>76</v>
      </c>
      <c r="H3" s="6" t="s">
        <v>77</v>
      </c>
      <c r="I3" s="6" t="s">
        <v>78</v>
      </c>
      <c r="J3" s="5" t="s">
        <v>79</v>
      </c>
    </row>
    <row r="4" spans="2:11" ht="14.25" customHeight="1">
      <c r="B4" s="12" t="s">
        <v>23</v>
      </c>
      <c r="C4" s="23">
        <v>10941</v>
      </c>
      <c r="D4" s="23">
        <v>11110</v>
      </c>
      <c r="E4" s="23">
        <v>10774</v>
      </c>
      <c r="F4" s="13">
        <v>10230</v>
      </c>
      <c r="G4" s="13">
        <v>10015</v>
      </c>
      <c r="H4" s="13">
        <v>9805</v>
      </c>
      <c r="I4" s="13">
        <v>9599</v>
      </c>
      <c r="J4" s="13">
        <v>9397</v>
      </c>
    </row>
    <row r="5" spans="2:11" ht="14.25" customHeight="1">
      <c r="B5" s="45" t="s">
        <v>24</v>
      </c>
      <c r="C5" s="46">
        <f>'Unleveraged Free Cash Flow'!D14</f>
        <v>4065</v>
      </c>
      <c r="D5" s="46">
        <f>'Unleveraged Free Cash Flow'!E14</f>
        <v>4604</v>
      </c>
      <c r="E5" s="46">
        <f>'Unleveraged Free Cash Flow'!F14</f>
        <v>5022</v>
      </c>
      <c r="F5" s="46">
        <v>4265.91</v>
      </c>
      <c r="G5" s="46">
        <v>4176.2550000000001</v>
      </c>
      <c r="H5" s="46">
        <v>4088.6849999999999</v>
      </c>
      <c r="I5" s="46">
        <v>4002.7829999999999</v>
      </c>
      <c r="J5" s="46">
        <v>3918.549</v>
      </c>
    </row>
    <row r="6" spans="2:11" ht="14.25" customHeight="1">
      <c r="B6" s="45" t="s">
        <v>25</v>
      </c>
      <c r="C6" s="46">
        <f t="shared" ref="C6:E6" si="0">C7-C4+C5</f>
        <v>4234</v>
      </c>
      <c r="D6" s="46">
        <f t="shared" si="0"/>
        <v>4268</v>
      </c>
      <c r="E6" s="46">
        <f t="shared" si="0"/>
        <v>4478</v>
      </c>
      <c r="F6" s="46">
        <v>4051.08</v>
      </c>
      <c r="G6" s="46">
        <v>3965.94</v>
      </c>
      <c r="H6" s="46">
        <v>3882.78</v>
      </c>
      <c r="I6" s="46">
        <v>3801.2040000000002</v>
      </c>
      <c r="J6" s="46">
        <v>3721.212</v>
      </c>
    </row>
    <row r="7" spans="2:11" ht="14.25" customHeight="1">
      <c r="B7" s="10" t="s">
        <v>26</v>
      </c>
      <c r="C7" s="24">
        <v>11110</v>
      </c>
      <c r="D7" s="24">
        <v>10774</v>
      </c>
      <c r="E7" s="24">
        <v>10230</v>
      </c>
      <c r="F7" s="24">
        <v>10015</v>
      </c>
      <c r="G7" s="24">
        <v>9805</v>
      </c>
      <c r="H7" s="24">
        <v>9599</v>
      </c>
      <c r="I7" s="24">
        <v>9397</v>
      </c>
      <c r="J7" s="24">
        <v>9199</v>
      </c>
    </row>
    <row r="8" spans="2:11" ht="14.25" customHeight="1">
      <c r="E8" s="13"/>
    </row>
    <row r="9" spans="2:11" ht="14.25" customHeight="1">
      <c r="B9" s="17" t="s">
        <v>17</v>
      </c>
      <c r="C9" s="17"/>
      <c r="D9" s="17"/>
      <c r="E9" s="17"/>
      <c r="F9" s="17"/>
      <c r="G9" s="17"/>
      <c r="H9" s="17"/>
      <c r="I9" s="17"/>
      <c r="J9" s="17"/>
    </row>
    <row r="10" spans="2:11" ht="14.25" customHeight="1">
      <c r="B10" s="4" t="s">
        <v>1</v>
      </c>
      <c r="C10" s="5" t="s">
        <v>72</v>
      </c>
      <c r="D10" s="5" t="s">
        <v>73</v>
      </c>
      <c r="E10" s="5" t="s">
        <v>74</v>
      </c>
      <c r="F10" s="6" t="s">
        <v>75</v>
      </c>
      <c r="G10" s="6" t="s">
        <v>76</v>
      </c>
      <c r="H10" s="6" t="s">
        <v>77</v>
      </c>
      <c r="I10" s="6" t="s">
        <v>78</v>
      </c>
      <c r="J10" s="5" t="s">
        <v>79</v>
      </c>
    </row>
    <row r="11" spans="2:11" ht="14.25" customHeight="1">
      <c r="B11" s="9" t="s">
        <v>27</v>
      </c>
      <c r="C11" s="21">
        <f t="shared" ref="C11:E11" si="1">C5/C4</f>
        <v>0.37153825061694545</v>
      </c>
      <c r="D11" s="21">
        <f t="shared" si="1"/>
        <v>0.41440144014401442</v>
      </c>
      <c r="E11" s="21">
        <f t="shared" si="1"/>
        <v>0.46612214590681272</v>
      </c>
      <c r="F11" s="21">
        <f>AVERAGE(C11:E11)</f>
        <v>0.41735394555592426</v>
      </c>
      <c r="G11" s="21">
        <f t="shared" ref="G11:J11" si="2">F11</f>
        <v>0.41735394555592426</v>
      </c>
      <c r="H11" s="21">
        <f t="shared" si="2"/>
        <v>0.41735394555592426</v>
      </c>
      <c r="I11" s="21">
        <f t="shared" si="2"/>
        <v>0.41735394555592426</v>
      </c>
      <c r="J11" s="21">
        <f t="shared" si="2"/>
        <v>0.41735394555592426</v>
      </c>
      <c r="K11" s="56" t="s">
        <v>93</v>
      </c>
    </row>
    <row r="12" spans="2:11" ht="14.25" customHeight="1">
      <c r="B12" s="9" t="s">
        <v>28</v>
      </c>
      <c r="C12" s="21">
        <f t="shared" ref="C12:E12" si="3">C6/C4</f>
        <v>0.38698473631295127</v>
      </c>
      <c r="D12" s="21">
        <f t="shared" si="3"/>
        <v>0.38415841584158417</v>
      </c>
      <c r="E12" s="21">
        <f t="shared" si="3"/>
        <v>0.41563022090217189</v>
      </c>
      <c r="F12" s="21">
        <v>0.39600000000000002</v>
      </c>
      <c r="G12" s="21">
        <f t="shared" ref="G12:J12" si="4">F12</f>
        <v>0.39600000000000002</v>
      </c>
      <c r="H12" s="21">
        <f t="shared" si="4"/>
        <v>0.39600000000000002</v>
      </c>
      <c r="I12" s="21">
        <f t="shared" si="4"/>
        <v>0.39600000000000002</v>
      </c>
      <c r="J12" s="21">
        <f t="shared" si="4"/>
        <v>0.39600000000000002</v>
      </c>
      <c r="K12" s="56" t="s">
        <v>93</v>
      </c>
    </row>
    <row r="13" spans="2:11" ht="14.25" customHeight="1">
      <c r="C13" s="21"/>
      <c r="D13" s="21"/>
      <c r="E13" s="21"/>
      <c r="F13" s="21"/>
      <c r="G13" s="21"/>
      <c r="H13" s="21"/>
      <c r="I13" s="21"/>
      <c r="J13" s="21"/>
    </row>
    <row r="14" spans="2:11" ht="14.25" customHeight="1">
      <c r="C14" s="21"/>
      <c r="D14" s="21"/>
      <c r="E14" s="21"/>
      <c r="F14" s="21"/>
      <c r="G14" s="21"/>
      <c r="H14" s="21"/>
      <c r="I14" s="21"/>
      <c r="J14" s="21"/>
    </row>
    <row r="15" spans="2:11" ht="14.25" customHeight="1">
      <c r="C15" s="21"/>
      <c r="D15" s="21"/>
      <c r="E15" s="21"/>
      <c r="F15" s="21"/>
      <c r="G15" s="21"/>
      <c r="H15" s="21"/>
      <c r="I15" s="21"/>
      <c r="J15" s="21"/>
    </row>
    <row r="16" spans="2:11" ht="14.25" customHeight="1"/>
    <row r="17" s="16" customFormat="1" ht="14.25" customHeight="1"/>
    <row r="18" s="16" customFormat="1" ht="14.25" customHeight="1"/>
    <row r="19" s="16" customFormat="1" ht="14.25" customHeight="1"/>
    <row r="20" s="16" customFormat="1" ht="14.25" customHeight="1"/>
    <row r="21" s="16" customFormat="1" ht="14.25" customHeight="1"/>
    <row r="22" s="16" customFormat="1" ht="14.25" customHeight="1"/>
    <row r="23" s="16" customFormat="1" ht="14.25" customHeight="1"/>
    <row r="24" s="16" customFormat="1" ht="14.25" customHeight="1"/>
    <row r="25" s="16" customFormat="1" ht="14.25" customHeight="1"/>
    <row r="26" s="16" customFormat="1" ht="14.25" customHeight="1"/>
    <row r="27" s="16" customFormat="1" ht="14.25" customHeight="1"/>
    <row r="28" s="16" customFormat="1" ht="14.25" customHeight="1"/>
    <row r="29" s="16" customFormat="1" ht="14.25" customHeight="1"/>
    <row r="30" s="16" customFormat="1" ht="14.25" customHeight="1"/>
    <row r="31" s="16" customFormat="1" ht="14.25" customHeight="1"/>
    <row r="32" s="16" customFormat="1" ht="14.25" customHeight="1"/>
    <row r="33" s="16" customFormat="1" ht="14.25" customHeight="1"/>
    <row r="34" s="16" customFormat="1" ht="14.25" customHeight="1"/>
    <row r="35" s="16" customFormat="1" ht="14.25" customHeight="1"/>
    <row r="36" s="16" customFormat="1" ht="14.25" customHeight="1"/>
    <row r="37" s="16" customFormat="1" ht="14.25" customHeight="1"/>
    <row r="38" s="16" customFormat="1" ht="14.25" customHeight="1"/>
    <row r="39" s="16" customFormat="1" ht="14.25" customHeight="1"/>
    <row r="40" s="16" customFormat="1" ht="14.25" customHeight="1"/>
    <row r="41" s="16" customFormat="1" ht="14.25" customHeight="1"/>
    <row r="42" s="16" customFormat="1" ht="14.25" customHeight="1"/>
    <row r="43" s="16" customFormat="1" ht="14.25" customHeight="1"/>
    <row r="44" s="16" customFormat="1" ht="14.25" customHeight="1"/>
    <row r="45" s="16" customFormat="1" ht="14.25" customHeight="1"/>
    <row r="46" s="16" customFormat="1" ht="14.25" customHeight="1"/>
    <row r="47" s="16" customFormat="1" ht="14.25" customHeight="1"/>
    <row r="48" s="16" customFormat="1" ht="14.25" customHeight="1"/>
    <row r="49" s="16" customFormat="1" ht="14.25" customHeight="1"/>
    <row r="50" s="16" customFormat="1" ht="14.25" customHeight="1"/>
    <row r="51" s="16" customFormat="1" ht="14.25" customHeight="1"/>
    <row r="52" s="16" customFormat="1" ht="14.25" customHeight="1"/>
    <row r="53" s="16" customFormat="1" ht="14.25" customHeight="1"/>
    <row r="54" s="16" customFormat="1" ht="14.25" customHeight="1"/>
    <row r="55" s="16" customFormat="1" ht="14.25" customHeight="1"/>
    <row r="56" s="16" customFormat="1" ht="14.25" customHeight="1"/>
    <row r="57" s="16" customFormat="1" ht="14.25" customHeight="1"/>
    <row r="58" s="16" customFormat="1" ht="14.25" customHeight="1"/>
    <row r="59" s="16" customFormat="1" ht="14.25" customHeight="1"/>
    <row r="60" s="16" customFormat="1" ht="14.25" customHeight="1"/>
    <row r="61" s="16" customFormat="1" ht="14.25" customHeight="1"/>
    <row r="62" s="16" customFormat="1" ht="14.25" customHeight="1"/>
    <row r="63" s="16" customFormat="1" ht="14.25" customHeight="1"/>
    <row r="64" s="16" customFormat="1" ht="14.25" customHeight="1"/>
    <row r="65" s="16" customFormat="1" ht="14.25" customHeight="1"/>
    <row r="66" s="16" customFormat="1" ht="14.25" customHeight="1"/>
    <row r="67" s="16" customFormat="1" ht="14.25" customHeight="1"/>
    <row r="68" s="16" customFormat="1" ht="14.25" customHeight="1"/>
    <row r="69" s="16" customFormat="1" ht="14.25" customHeight="1"/>
    <row r="70" s="16" customFormat="1" ht="14.25" customHeight="1"/>
    <row r="71" s="16" customFormat="1" ht="14.25" customHeight="1"/>
    <row r="72" s="16" customFormat="1" ht="14.25" customHeight="1"/>
    <row r="73" s="16" customFormat="1" ht="14.25" customHeight="1"/>
    <row r="74" s="16" customFormat="1" ht="14.25" customHeight="1"/>
    <row r="75" s="16" customFormat="1" ht="14.25" customHeight="1"/>
    <row r="76" s="16" customFormat="1" ht="14.25" customHeight="1"/>
    <row r="77" s="16" customFormat="1" ht="14.25" customHeight="1"/>
    <row r="78" s="16" customFormat="1" ht="14.25" customHeight="1"/>
    <row r="79" s="16" customFormat="1" ht="14.25" customHeight="1"/>
    <row r="80" s="16" customFormat="1" ht="14.25" customHeight="1"/>
    <row r="81" s="16" customFormat="1" ht="14.25" customHeight="1"/>
    <row r="82" s="16" customFormat="1" ht="14.25" customHeight="1"/>
    <row r="83" s="16" customFormat="1" ht="14.25" customHeight="1"/>
    <row r="84" s="16" customFormat="1" ht="14.25" customHeight="1"/>
    <row r="85" s="16" customFormat="1" ht="14.25" customHeight="1"/>
    <row r="86" s="16" customFormat="1" ht="14.25" customHeight="1"/>
    <row r="87" s="16" customFormat="1" ht="14.25" customHeight="1"/>
    <row r="88" s="16" customFormat="1" ht="14.25" customHeight="1"/>
    <row r="89" s="16" customFormat="1" ht="14.25" customHeight="1"/>
    <row r="90" s="16" customFormat="1" ht="14.25" customHeight="1"/>
    <row r="91" s="16" customFormat="1" ht="14.25" customHeight="1"/>
    <row r="92" s="16" customFormat="1" ht="14.25" customHeight="1"/>
    <row r="93" s="16" customFormat="1" ht="14.25" customHeight="1"/>
    <row r="94" s="16" customFormat="1" ht="14.25" customHeight="1"/>
    <row r="95" s="16" customFormat="1" ht="14.25" customHeight="1"/>
    <row r="96" s="16" customFormat="1" ht="14.25" customHeight="1"/>
    <row r="97" s="16" customFormat="1" ht="14.25" customHeight="1"/>
    <row r="98" s="16" customFormat="1" ht="14.25" customHeight="1"/>
    <row r="99" s="16" customFormat="1" ht="14.25" customHeight="1"/>
    <row r="100" s="16" customFormat="1" ht="14.25" customHeight="1"/>
    <row r="101" s="16" customFormat="1" ht="14.25" customHeight="1"/>
    <row r="102" s="16" customFormat="1" ht="14.25" customHeight="1"/>
    <row r="103" s="16" customFormat="1" ht="14.25" customHeight="1"/>
    <row r="104" s="16" customFormat="1" ht="14.25" customHeight="1"/>
    <row r="105" s="16" customFormat="1" ht="14.25" customHeight="1"/>
    <row r="106" s="16" customFormat="1" ht="14.25" customHeight="1"/>
    <row r="107" s="16" customFormat="1" ht="14.25" customHeight="1"/>
    <row r="108" s="16" customFormat="1" ht="14.25" customHeight="1"/>
    <row r="109" s="16" customFormat="1" ht="14.25" customHeight="1"/>
    <row r="110" s="16" customFormat="1" ht="14.25" customHeight="1"/>
    <row r="111" s="16" customFormat="1" ht="14.25" customHeight="1"/>
    <row r="112" s="16" customFormat="1" ht="14.25" customHeight="1"/>
    <row r="113" s="16" customFormat="1" ht="14.25" customHeight="1"/>
    <row r="114" s="16" customFormat="1" ht="14.25" customHeight="1"/>
    <row r="115" s="16" customFormat="1" ht="14.25" customHeight="1"/>
    <row r="116" s="16" customFormat="1" ht="14.25" customHeight="1"/>
    <row r="117" s="16" customFormat="1" ht="14.25" customHeight="1"/>
    <row r="118" s="16" customFormat="1" ht="14.25" customHeight="1"/>
    <row r="119" s="16" customFormat="1" ht="14.25" customHeight="1"/>
    <row r="120" s="16" customFormat="1" ht="14.25" customHeight="1"/>
    <row r="121" s="16" customFormat="1" ht="14.25" customHeight="1"/>
    <row r="122" s="16" customFormat="1" ht="14.25" customHeight="1"/>
    <row r="123" s="16" customFormat="1" ht="14.25" customHeight="1"/>
    <row r="124" s="16" customFormat="1" ht="14.25" customHeight="1"/>
    <row r="125" s="16" customFormat="1" ht="14.25" customHeight="1"/>
    <row r="126" s="16" customFormat="1" ht="14.25" customHeight="1"/>
    <row r="127" s="16" customFormat="1" ht="14.25" customHeight="1"/>
    <row r="128" s="16" customFormat="1" ht="14.25" customHeight="1"/>
    <row r="129" s="16" customFormat="1" ht="14.25" customHeight="1"/>
    <row r="130" s="16" customFormat="1" ht="14.25" customHeight="1"/>
    <row r="131" s="16" customFormat="1" ht="14.25" customHeight="1"/>
    <row r="132" s="16" customFormat="1" ht="14.25" customHeight="1"/>
    <row r="133" s="16" customFormat="1" ht="14.25" customHeight="1"/>
    <row r="134" s="16" customFormat="1" ht="14.25" customHeight="1"/>
    <row r="135" s="16" customFormat="1" ht="14.25" customHeight="1"/>
    <row r="136" s="16" customFormat="1" ht="14.25" customHeight="1"/>
    <row r="137" s="16" customFormat="1" ht="14.25" customHeight="1"/>
    <row r="138" s="16" customFormat="1" ht="14.25" customHeight="1"/>
    <row r="139" s="16" customFormat="1" ht="14.25" customHeight="1"/>
    <row r="140" s="16" customFormat="1" ht="14.25" customHeight="1"/>
    <row r="141" s="16" customFormat="1" ht="14.25" customHeight="1"/>
    <row r="142" s="16" customFormat="1" ht="14.25" customHeight="1"/>
    <row r="143" s="16" customFormat="1" ht="14.25" customHeight="1"/>
    <row r="144" s="16" customFormat="1" ht="14.25" customHeight="1"/>
    <row r="145" s="16" customFormat="1" ht="14.25" customHeight="1"/>
    <row r="146" s="16" customFormat="1" ht="14.25" customHeight="1"/>
    <row r="147" s="16" customFormat="1" ht="14.25" customHeight="1"/>
    <row r="148" s="16" customFormat="1" ht="14.25" customHeight="1"/>
    <row r="149" s="16" customFormat="1" ht="14.25" customHeight="1"/>
    <row r="150" s="16" customFormat="1" ht="14.25" customHeight="1"/>
    <row r="151" s="16" customFormat="1" ht="14.25" customHeight="1"/>
    <row r="152" s="16" customFormat="1" ht="14.25" customHeight="1"/>
    <row r="153" s="16" customFormat="1" ht="14.25" customHeight="1"/>
    <row r="154" s="16" customFormat="1" ht="14.25" customHeight="1"/>
    <row r="155" s="16" customFormat="1" ht="14.25" customHeight="1"/>
    <row r="156" s="16" customFormat="1" ht="14.25" customHeight="1"/>
    <row r="157" s="16" customFormat="1" ht="14.25" customHeight="1"/>
    <row r="158" s="16" customFormat="1" ht="14.25" customHeight="1"/>
    <row r="159" s="16" customFormat="1" ht="14.25" customHeight="1"/>
    <row r="160" s="16" customFormat="1" ht="14.25" customHeight="1"/>
    <row r="161" s="16" customFormat="1" ht="14.25" customHeight="1"/>
    <row r="162" s="16" customFormat="1" ht="14.25" customHeight="1"/>
    <row r="163" s="16" customFormat="1" ht="14.25" customHeight="1"/>
    <row r="164" s="16" customFormat="1" ht="14.25" customHeight="1"/>
    <row r="165" s="16" customFormat="1" ht="14.25" customHeight="1"/>
    <row r="166" s="16" customFormat="1" ht="14.25" customHeight="1"/>
    <row r="167" s="16" customFormat="1" ht="14.25" customHeight="1"/>
    <row r="168" s="16" customFormat="1" ht="14.25" customHeight="1"/>
    <row r="169" s="16" customFormat="1" ht="14.25" customHeight="1"/>
    <row r="170" s="16" customFormat="1" ht="14.25" customHeight="1"/>
    <row r="171" s="16" customFormat="1" ht="14.25" customHeight="1"/>
    <row r="172" s="16" customFormat="1" ht="14.25" customHeight="1"/>
    <row r="173" s="16" customFormat="1" ht="14.25" customHeight="1"/>
    <row r="174" s="16" customFormat="1" ht="14.25" customHeight="1"/>
    <row r="175" s="16" customFormat="1" ht="14.25" customHeight="1"/>
    <row r="176" s="16" customFormat="1" ht="14.25" customHeight="1"/>
    <row r="177" s="16" customFormat="1" ht="14.25" customHeight="1"/>
    <row r="178" s="16" customFormat="1" ht="14.25" customHeight="1"/>
    <row r="179" s="16" customFormat="1" ht="14.25" customHeight="1"/>
    <row r="180" s="16" customFormat="1" ht="14.25" customHeight="1"/>
    <row r="181" s="16" customFormat="1" ht="14.25" customHeight="1"/>
    <row r="182" s="16" customFormat="1" ht="14.25" customHeight="1"/>
    <row r="183" s="16" customFormat="1" ht="14.25" customHeight="1"/>
    <row r="184" s="16" customFormat="1" ht="14.25" customHeight="1"/>
    <row r="185" s="16" customFormat="1" ht="14.25" customHeight="1"/>
    <row r="186" s="16" customFormat="1" ht="14.25" customHeight="1"/>
    <row r="187" s="16" customFormat="1" ht="14.25" customHeight="1"/>
    <row r="188" s="16" customFormat="1" ht="14.25" customHeight="1"/>
    <row r="189" s="16" customFormat="1" ht="14.25" customHeight="1"/>
    <row r="190" s="16" customFormat="1" ht="14.25" customHeight="1"/>
    <row r="191" s="16" customFormat="1" ht="14.25" customHeight="1"/>
    <row r="192" s="16" customFormat="1" ht="14.25" customHeight="1"/>
    <row r="193" s="16" customFormat="1" ht="14.25" customHeight="1"/>
    <row r="194" s="16" customFormat="1" ht="14.25" customHeight="1"/>
    <row r="195" s="16" customFormat="1" ht="14.25" customHeight="1"/>
    <row r="196" s="16" customFormat="1" ht="14.25" customHeight="1"/>
    <row r="197" s="16" customFormat="1" ht="14.25" customHeight="1"/>
    <row r="198" s="16" customFormat="1" ht="14.25" customHeight="1"/>
    <row r="199" s="16" customFormat="1" ht="14.25" customHeight="1"/>
    <row r="200" s="16" customFormat="1" ht="14.25" customHeight="1"/>
    <row r="201" s="16" customFormat="1" ht="14.25" customHeight="1"/>
    <row r="202" s="16" customFormat="1" ht="14.25" customHeight="1"/>
    <row r="203" s="16" customFormat="1" ht="14.25" customHeight="1"/>
    <row r="204" s="16" customFormat="1" ht="14.25" customHeight="1"/>
    <row r="205" s="16" customFormat="1" ht="14.25" customHeight="1"/>
    <row r="206" s="16" customFormat="1" ht="14.25" customHeight="1"/>
    <row r="207" s="16" customFormat="1" ht="14.25" customHeight="1"/>
    <row r="208" s="16" customFormat="1" ht="14.25" customHeight="1"/>
    <row r="209" s="16" customFormat="1" ht="14.25" customHeight="1"/>
    <row r="210" s="16" customFormat="1" ht="14.25" customHeight="1"/>
    <row r="211" s="16" customFormat="1" ht="14.25" customHeight="1"/>
    <row r="212" s="16" customFormat="1" ht="14.25" customHeight="1"/>
    <row r="213" s="16" customFormat="1" ht="14.25" customHeight="1"/>
    <row r="214" s="16" customFormat="1" ht="14.25" customHeight="1"/>
    <row r="215" s="16" customFormat="1" ht="14.25" customHeight="1"/>
    <row r="216" s="16" customFormat="1" ht="14.25" customHeight="1"/>
    <row r="217" s="16" customFormat="1" ht="14.25" customHeight="1"/>
    <row r="218" s="16" customFormat="1" ht="14.25" customHeight="1"/>
    <row r="219" s="16" customFormat="1" ht="14.25" customHeight="1"/>
    <row r="220" s="16" customFormat="1" ht="14.25" customHeight="1"/>
    <row r="221" s="16" customFormat="1" ht="14.25" customHeight="1"/>
    <row r="222" s="16" customFormat="1" ht="14.25" customHeight="1"/>
    <row r="223" s="16" customFormat="1" ht="14.25" customHeight="1"/>
    <row r="224" s="16" customFormat="1" ht="14.25" customHeight="1"/>
    <row r="225" s="16" customFormat="1" ht="14.25" customHeight="1"/>
    <row r="226" s="16" customFormat="1" ht="14.25" customHeight="1"/>
    <row r="227" s="16" customFormat="1" ht="14.25" customHeight="1"/>
    <row r="228" s="16" customFormat="1" ht="14.25" customHeight="1"/>
    <row r="229" s="16" customFormat="1" ht="14.25" customHeight="1"/>
    <row r="230" s="16" customFormat="1" ht="14.25" customHeight="1"/>
    <row r="231" s="16" customFormat="1" ht="14.25" customHeight="1"/>
    <row r="232" s="16" customFormat="1" ht="14.25" customHeight="1"/>
    <row r="233" s="16" customFormat="1" ht="14.25" customHeight="1"/>
    <row r="234" s="16" customFormat="1" ht="14.25" customHeight="1"/>
    <row r="235" s="16" customFormat="1" ht="14.25" customHeight="1"/>
    <row r="236" s="16" customFormat="1" ht="14.25" customHeight="1"/>
    <row r="237" s="16" customFormat="1" ht="14.25" customHeight="1"/>
    <row r="238" s="16" customFormat="1" ht="14.25" customHeight="1"/>
    <row r="239" s="16" customFormat="1" ht="14.25" customHeight="1"/>
    <row r="240" s="16" customFormat="1" ht="14.25" customHeight="1"/>
    <row r="241" s="16" customFormat="1" ht="14.25" customHeight="1"/>
    <row r="242" s="16" customFormat="1" ht="14.25" customHeight="1"/>
    <row r="243" s="16" customFormat="1" ht="14.25" customHeight="1"/>
    <row r="244" s="16" customFormat="1" ht="14.25" customHeight="1"/>
    <row r="245" s="16" customFormat="1" ht="14.25" customHeight="1"/>
    <row r="246" s="16" customFormat="1" ht="14.25" customHeight="1"/>
    <row r="247" s="16" customFormat="1" ht="14.25" customHeight="1"/>
    <row r="248" s="16" customFormat="1" ht="14.25" customHeight="1"/>
    <row r="249" s="16" customFormat="1" ht="14.25" customHeight="1"/>
    <row r="250" s="16" customFormat="1" ht="14.25" customHeight="1"/>
    <row r="251" s="16" customFormat="1" ht="14.25" customHeight="1"/>
    <row r="252" s="16" customFormat="1" ht="14.25" customHeight="1"/>
    <row r="253" s="16" customFormat="1" ht="14.25" customHeight="1"/>
    <row r="254" s="16" customFormat="1" ht="14.25" customHeight="1"/>
    <row r="255" s="16" customFormat="1" ht="14.25" customHeight="1"/>
    <row r="256" s="16" customFormat="1" ht="14.25" customHeight="1"/>
    <row r="257" s="16" customFormat="1" ht="14.25" customHeight="1"/>
    <row r="258" s="16" customFormat="1" ht="14.25" customHeight="1"/>
    <row r="259" s="16" customFormat="1" ht="14.25" customHeight="1"/>
    <row r="260" s="16" customFormat="1" ht="14.25" customHeight="1"/>
    <row r="261" s="16" customFormat="1" ht="14.25" customHeight="1"/>
    <row r="262" s="16" customFormat="1" ht="14.25" customHeight="1"/>
    <row r="263" s="16" customFormat="1" ht="14.25" customHeight="1"/>
    <row r="264" s="16" customFormat="1" ht="14.25" customHeight="1"/>
    <row r="265" s="16" customFormat="1" ht="14.25" customHeight="1"/>
    <row r="266" s="16" customFormat="1" ht="14.25" customHeight="1"/>
    <row r="267" s="16" customFormat="1" ht="14.25" customHeight="1"/>
    <row r="268" s="16" customFormat="1" ht="14.25" customHeight="1"/>
    <row r="269" s="16" customFormat="1" ht="14.25" customHeight="1"/>
    <row r="270" s="16" customFormat="1" ht="14.25" customHeight="1"/>
    <row r="271" s="16" customFormat="1" ht="14.25" customHeight="1"/>
    <row r="272" s="16" customFormat="1" ht="14.25" customHeight="1"/>
    <row r="273" s="16" customFormat="1" ht="14.25" customHeight="1"/>
    <row r="274" s="16" customFormat="1" ht="14.25" customHeight="1"/>
    <row r="275" s="16" customFormat="1" ht="14.25" customHeight="1"/>
    <row r="276" s="16" customFormat="1" ht="14.25" customHeight="1"/>
    <row r="277" s="16" customFormat="1" ht="14.25" customHeight="1"/>
    <row r="278" s="16" customFormat="1" ht="14.25" customHeight="1"/>
    <row r="279" s="16" customFormat="1" ht="14.25" customHeight="1"/>
    <row r="280" s="16" customFormat="1" ht="14.25" customHeight="1"/>
    <row r="281" s="16" customFormat="1" ht="14.25" customHeight="1"/>
    <row r="282" s="16" customFormat="1" ht="14.25" customHeight="1"/>
    <row r="283" s="16" customFormat="1" ht="14.25" customHeight="1"/>
    <row r="284" s="16" customFormat="1" ht="14.25" customHeight="1"/>
    <row r="285" s="16" customFormat="1" ht="14.25" customHeight="1"/>
    <row r="286" s="16" customFormat="1" ht="14.25" customHeight="1"/>
    <row r="287" s="16" customFormat="1" ht="14.25" customHeight="1"/>
    <row r="288" s="16" customFormat="1" ht="14.25" customHeight="1"/>
    <row r="289" s="16" customFormat="1" ht="14.25" customHeight="1"/>
    <row r="290" s="16" customFormat="1" ht="14.25" customHeight="1"/>
    <row r="291" s="16" customFormat="1" ht="14.25" customHeight="1"/>
    <row r="292" s="16" customFormat="1" ht="14.25" customHeight="1"/>
    <row r="293" s="16" customFormat="1" ht="14.25" customHeight="1"/>
    <row r="294" s="16" customFormat="1" ht="14.25" customHeight="1"/>
    <row r="295" s="16" customFormat="1" ht="14.25" customHeight="1"/>
    <row r="296" s="16" customFormat="1" ht="14.25" customHeight="1"/>
    <row r="297" s="16" customFormat="1" ht="14.25" customHeight="1"/>
    <row r="298" s="16" customFormat="1" ht="14.25" customHeight="1"/>
    <row r="299" s="16" customFormat="1" ht="14.25" customHeight="1"/>
    <row r="300" s="16" customFormat="1" ht="14.25" customHeight="1"/>
    <row r="301" s="16" customFormat="1" ht="14.25" customHeight="1"/>
    <row r="302" s="16" customFormat="1" ht="14.25" customHeight="1"/>
    <row r="303" s="16" customFormat="1" ht="14.25" customHeight="1"/>
    <row r="304" s="16" customFormat="1" ht="14.25" customHeight="1"/>
    <row r="305" s="16" customFormat="1" ht="14.25" customHeight="1"/>
    <row r="306" s="16" customFormat="1" ht="14.25" customHeight="1"/>
    <row r="307" s="16" customFormat="1" ht="14.25" customHeight="1"/>
    <row r="308" s="16" customFormat="1" ht="14.25" customHeight="1"/>
    <row r="309" s="16" customFormat="1" ht="14.25" customHeight="1"/>
    <row r="310" s="16" customFormat="1" ht="14.25" customHeight="1"/>
    <row r="311" s="16" customFormat="1" ht="14.25" customHeight="1"/>
    <row r="312" s="16" customFormat="1" ht="14.25" customHeight="1"/>
    <row r="313" s="16" customFormat="1" ht="14.25" customHeight="1"/>
    <row r="314" s="16" customFormat="1" ht="14.25" customHeight="1"/>
    <row r="315" s="16" customFormat="1" ht="14.25" customHeight="1"/>
    <row r="316" s="16" customFormat="1" ht="14.25" customHeight="1"/>
    <row r="317" s="16" customFormat="1" ht="14.25" customHeight="1"/>
    <row r="318" s="16" customFormat="1" ht="14.25" customHeight="1"/>
    <row r="319" s="16" customFormat="1" ht="14.25" customHeight="1"/>
    <row r="320" s="16" customFormat="1" ht="14.25" customHeight="1"/>
    <row r="321" s="16" customFormat="1" ht="14.25" customHeight="1"/>
    <row r="322" s="16" customFormat="1" ht="14.25" customHeight="1"/>
    <row r="323" s="16" customFormat="1" ht="14.25" customHeight="1"/>
    <row r="324" s="16" customFormat="1" ht="14.25" customHeight="1"/>
    <row r="325" s="16" customFormat="1" ht="14.25" customHeight="1"/>
    <row r="326" s="16" customFormat="1" ht="14.25" customHeight="1"/>
    <row r="327" s="16" customFormat="1" ht="14.25" customHeight="1"/>
    <row r="328" s="16" customFormat="1" ht="14.25" customHeight="1"/>
    <row r="329" s="16" customFormat="1" ht="14.25" customHeight="1"/>
    <row r="330" s="16" customFormat="1" ht="14.25" customHeight="1"/>
    <row r="331" s="16" customFormat="1" ht="14.25" customHeight="1"/>
    <row r="332" s="16" customFormat="1" ht="14.25" customHeight="1"/>
    <row r="333" s="16" customFormat="1" ht="14.25" customHeight="1"/>
    <row r="334" s="16" customFormat="1" ht="14.25" customHeight="1"/>
    <row r="335" s="16" customFormat="1" ht="14.25" customHeight="1"/>
    <row r="336" s="16" customFormat="1" ht="14.25" customHeight="1"/>
    <row r="337" s="16" customFormat="1" ht="14.25" customHeight="1"/>
    <row r="338" s="16" customFormat="1" ht="14.25" customHeight="1"/>
    <row r="339" s="16" customFormat="1" ht="14.25" customHeight="1"/>
    <row r="340" s="16" customFormat="1" ht="14.25" customHeight="1"/>
    <row r="341" s="16" customFormat="1" ht="14.25" customHeight="1"/>
    <row r="342" s="16" customFormat="1" ht="14.25" customHeight="1"/>
    <row r="343" s="16" customFormat="1" ht="14.25" customHeight="1"/>
    <row r="344" s="16" customFormat="1" ht="14.25" customHeight="1"/>
    <row r="345" s="16" customFormat="1" ht="14.25" customHeight="1"/>
    <row r="346" s="16" customFormat="1" ht="14.25" customHeight="1"/>
    <row r="347" s="16" customFormat="1" ht="14.25" customHeight="1"/>
    <row r="348" s="16" customFormat="1" ht="14.25" customHeight="1"/>
    <row r="349" s="16" customFormat="1" ht="14.25" customHeight="1"/>
    <row r="350" s="16" customFormat="1" ht="14.25" customHeight="1"/>
    <row r="351" s="16" customFormat="1" ht="14.25" customHeight="1"/>
    <row r="352" s="16" customFormat="1" ht="14.25" customHeight="1"/>
    <row r="353" s="16" customFormat="1" ht="14.25" customHeight="1"/>
    <row r="354" s="16" customFormat="1" ht="14.25" customHeight="1"/>
    <row r="355" s="16" customFormat="1" ht="14.25" customHeight="1"/>
    <row r="356" s="16" customFormat="1" ht="14.25" customHeight="1"/>
    <row r="357" s="16" customFormat="1" ht="14.25" customHeight="1"/>
    <row r="358" s="16" customFormat="1" ht="14.25" customHeight="1"/>
    <row r="359" s="16" customFormat="1" ht="14.25" customHeight="1"/>
    <row r="360" s="16" customFormat="1" ht="14.25" customHeight="1"/>
    <row r="361" s="16" customFormat="1" ht="14.25" customHeight="1"/>
    <row r="362" s="16" customFormat="1" ht="14.25" customHeight="1"/>
    <row r="363" s="16" customFormat="1" ht="14.25" customHeight="1"/>
    <row r="364" s="16" customFormat="1" ht="14.25" customHeight="1"/>
    <row r="365" s="16" customFormat="1" ht="14.25" customHeight="1"/>
    <row r="366" s="16" customFormat="1" ht="14.25" customHeight="1"/>
    <row r="367" s="16" customFormat="1" ht="14.25" customHeight="1"/>
    <row r="368" s="16" customFormat="1" ht="14.25" customHeight="1"/>
    <row r="369" s="16" customFormat="1" ht="14.25" customHeight="1"/>
    <row r="370" s="16" customFormat="1" ht="14.25" customHeight="1"/>
    <row r="371" s="16" customFormat="1" ht="14.25" customHeight="1"/>
    <row r="372" s="16" customFormat="1" ht="14.25" customHeight="1"/>
    <row r="373" s="16" customFormat="1" ht="14.25" customHeight="1"/>
    <row r="374" s="16" customFormat="1" ht="14.25" customHeight="1"/>
    <row r="375" s="16" customFormat="1" ht="14.25" customHeight="1"/>
    <row r="376" s="16" customFormat="1" ht="14.25" customHeight="1"/>
    <row r="377" s="16" customFormat="1" ht="14.25" customHeight="1"/>
    <row r="378" s="16" customFormat="1" ht="14.25" customHeight="1"/>
    <row r="379" s="16" customFormat="1" ht="14.25" customHeight="1"/>
    <row r="380" s="16" customFormat="1" ht="14.25" customHeight="1"/>
    <row r="381" s="16" customFormat="1" ht="14.25" customHeight="1"/>
    <row r="382" s="16" customFormat="1" ht="14.25" customHeight="1"/>
    <row r="383" s="16" customFormat="1" ht="14.25" customHeight="1"/>
    <row r="384" s="16" customFormat="1" ht="14.25" customHeight="1"/>
    <row r="385" s="16" customFormat="1" ht="14.25" customHeight="1"/>
    <row r="386" s="16" customFormat="1" ht="14.25" customHeight="1"/>
    <row r="387" s="16" customFormat="1" ht="14.25" customHeight="1"/>
    <row r="388" s="16" customFormat="1" ht="14.25" customHeight="1"/>
    <row r="389" s="16" customFormat="1" ht="14.25" customHeight="1"/>
    <row r="390" s="16" customFormat="1" ht="14.25" customHeight="1"/>
    <row r="391" s="16" customFormat="1" ht="14.25" customHeight="1"/>
    <row r="392" s="16" customFormat="1" ht="14.25" customHeight="1"/>
    <row r="393" s="16" customFormat="1" ht="14.25" customHeight="1"/>
    <row r="394" s="16" customFormat="1" ht="14.25" customHeight="1"/>
    <row r="395" s="16" customFormat="1" ht="14.25" customHeight="1"/>
    <row r="396" s="16" customFormat="1" ht="14.25" customHeight="1"/>
    <row r="397" s="16" customFormat="1" ht="14.25" customHeight="1"/>
    <row r="398" s="16" customFormat="1" ht="14.25" customHeight="1"/>
    <row r="399" s="16" customFormat="1" ht="14.25" customHeight="1"/>
    <row r="400" s="16" customFormat="1" ht="14.25" customHeight="1"/>
    <row r="401" s="16" customFormat="1" ht="14.25" customHeight="1"/>
    <row r="402" s="16" customFormat="1" ht="14.25" customHeight="1"/>
    <row r="403" s="16" customFormat="1" ht="14.25" customHeight="1"/>
    <row r="404" s="16" customFormat="1" ht="14.25" customHeight="1"/>
    <row r="405" s="16" customFormat="1" ht="14.25" customHeight="1"/>
    <row r="406" s="16" customFormat="1" ht="14.25" customHeight="1"/>
    <row r="407" s="16" customFormat="1" ht="14.25" customHeight="1"/>
    <row r="408" s="16" customFormat="1" ht="14.25" customHeight="1"/>
    <row r="409" s="16" customFormat="1" ht="14.25" customHeight="1"/>
    <row r="410" s="16" customFormat="1" ht="14.25" customHeight="1"/>
    <row r="411" s="16" customFormat="1" ht="14.25" customHeight="1"/>
    <row r="412" s="16" customFormat="1" ht="14.25" customHeight="1"/>
    <row r="413" s="16" customFormat="1" ht="14.25" customHeight="1"/>
    <row r="414" s="16" customFormat="1" ht="14.25" customHeight="1"/>
    <row r="415" s="16" customFormat="1" ht="14.25" customHeight="1"/>
    <row r="416" s="16" customFormat="1" ht="14.25" customHeight="1"/>
    <row r="417" s="16" customFormat="1" ht="14.25" customHeight="1"/>
    <row r="418" s="16" customFormat="1" ht="14.25" customHeight="1"/>
    <row r="419" s="16" customFormat="1" ht="14.25" customHeight="1"/>
    <row r="420" s="16" customFormat="1" ht="14.25" customHeight="1"/>
    <row r="421" s="16" customFormat="1" ht="14.25" customHeight="1"/>
    <row r="422" s="16" customFormat="1" ht="14.25" customHeight="1"/>
    <row r="423" s="16" customFormat="1" ht="14.25" customHeight="1"/>
    <row r="424" s="16" customFormat="1" ht="14.25" customHeight="1"/>
    <row r="425" s="16" customFormat="1" ht="14.25" customHeight="1"/>
    <row r="426" s="16" customFormat="1" ht="14.25" customHeight="1"/>
    <row r="427" s="16" customFormat="1" ht="14.25" customHeight="1"/>
    <row r="428" s="16" customFormat="1" ht="14.25" customHeight="1"/>
    <row r="429" s="16" customFormat="1" ht="14.25" customHeight="1"/>
    <row r="430" s="16" customFormat="1" ht="14.25" customHeight="1"/>
    <row r="431" s="16" customFormat="1" ht="14.25" customHeight="1"/>
    <row r="432" s="16" customFormat="1" ht="14.25" customHeight="1"/>
    <row r="433" s="16" customFormat="1" ht="14.25" customHeight="1"/>
    <row r="434" s="16" customFormat="1" ht="14.25" customHeight="1"/>
    <row r="435" s="16" customFormat="1" ht="14.25" customHeight="1"/>
    <row r="436" s="16" customFormat="1" ht="14.25" customHeight="1"/>
    <row r="437" s="16" customFormat="1" ht="14.25" customHeight="1"/>
    <row r="438" s="16" customFormat="1" ht="14.25" customHeight="1"/>
    <row r="439" s="16" customFormat="1" ht="14.25" customHeight="1"/>
    <row r="440" s="16" customFormat="1" ht="14.25" customHeight="1"/>
    <row r="441" s="16" customFormat="1" ht="14.25" customHeight="1"/>
    <row r="442" s="16" customFormat="1" ht="14.25" customHeight="1"/>
    <row r="443" s="16" customFormat="1" ht="14.25" customHeight="1"/>
    <row r="444" s="16" customFormat="1" ht="14.25" customHeight="1"/>
    <row r="445" s="16" customFormat="1" ht="14.25" customHeight="1"/>
    <row r="446" s="16" customFormat="1" ht="14.25" customHeight="1"/>
    <row r="447" s="16" customFormat="1" ht="14.25" customHeight="1"/>
    <row r="448" s="16" customFormat="1" ht="14.25" customHeight="1"/>
    <row r="449" s="16" customFormat="1" ht="14.25" customHeight="1"/>
    <row r="450" s="16" customFormat="1" ht="14.25" customHeight="1"/>
    <row r="451" s="16" customFormat="1" ht="14.25" customHeight="1"/>
    <row r="452" s="16" customFormat="1" ht="14.25" customHeight="1"/>
    <row r="453" s="16" customFormat="1" ht="14.25" customHeight="1"/>
    <row r="454" s="16" customFormat="1" ht="14.25" customHeight="1"/>
    <row r="455" s="16" customFormat="1" ht="14.25" customHeight="1"/>
    <row r="456" s="16" customFormat="1" ht="14.25" customHeight="1"/>
    <row r="457" s="16" customFormat="1" ht="14.25" customHeight="1"/>
    <row r="458" s="16" customFormat="1" ht="14.25" customHeight="1"/>
    <row r="459" s="16" customFormat="1" ht="14.25" customHeight="1"/>
    <row r="460" s="16" customFormat="1" ht="14.25" customHeight="1"/>
    <row r="461" s="16" customFormat="1" ht="14.25" customHeight="1"/>
    <row r="462" s="16" customFormat="1" ht="14.25" customHeight="1"/>
    <row r="463" s="16" customFormat="1" ht="14.25" customHeight="1"/>
    <row r="464" s="16" customFormat="1" ht="14.25" customHeight="1"/>
    <row r="465" s="16" customFormat="1" ht="14.25" customHeight="1"/>
    <row r="466" s="16" customFormat="1" ht="14.25" customHeight="1"/>
    <row r="467" s="16" customFormat="1" ht="14.25" customHeight="1"/>
    <row r="468" s="16" customFormat="1" ht="14.25" customHeight="1"/>
    <row r="469" s="16" customFormat="1" ht="14.25" customHeight="1"/>
    <row r="470" s="16" customFormat="1" ht="14.25" customHeight="1"/>
    <row r="471" s="16" customFormat="1" ht="14.25" customHeight="1"/>
    <row r="472" s="16" customFormat="1" ht="14.25" customHeight="1"/>
    <row r="473" s="16" customFormat="1" ht="14.25" customHeight="1"/>
    <row r="474" s="16" customFormat="1" ht="14.25" customHeight="1"/>
    <row r="475" s="16" customFormat="1" ht="14.25" customHeight="1"/>
    <row r="476" s="16" customFormat="1" ht="14.25" customHeight="1"/>
    <row r="477" s="16" customFormat="1" ht="14.25" customHeight="1"/>
    <row r="478" s="16" customFormat="1" ht="14.25" customHeight="1"/>
    <row r="479" s="16" customFormat="1" ht="14.25" customHeight="1"/>
    <row r="480" s="16" customFormat="1" ht="14.25" customHeight="1"/>
    <row r="481" s="16" customFormat="1" ht="14.25" customHeight="1"/>
    <row r="482" s="16" customFormat="1" ht="14.25" customHeight="1"/>
    <row r="483" s="16" customFormat="1" ht="14.25" customHeight="1"/>
    <row r="484" s="16" customFormat="1" ht="14.25" customHeight="1"/>
    <row r="485" s="16" customFormat="1" ht="14.25" customHeight="1"/>
    <row r="486" s="16" customFormat="1" ht="14.25" customHeight="1"/>
    <row r="487" s="16" customFormat="1" ht="14.25" customHeight="1"/>
    <row r="488" s="16" customFormat="1" ht="14.25" customHeight="1"/>
    <row r="489" s="16" customFormat="1" ht="14.25" customHeight="1"/>
    <row r="490" s="16" customFormat="1" ht="14.25" customHeight="1"/>
    <row r="491" s="16" customFormat="1" ht="14.25" customHeight="1"/>
    <row r="492" s="16" customFormat="1" ht="14.25" customHeight="1"/>
    <row r="493" s="16" customFormat="1" ht="14.25" customHeight="1"/>
    <row r="494" s="16" customFormat="1" ht="14.25" customHeight="1"/>
    <row r="495" s="16" customFormat="1" ht="14.25" customHeight="1"/>
    <row r="496" s="16" customFormat="1" ht="14.25" customHeight="1"/>
    <row r="497" s="16" customFormat="1" ht="14.25" customHeight="1"/>
    <row r="498" s="16" customFormat="1" ht="14.25" customHeight="1"/>
    <row r="499" s="16" customFormat="1" ht="14.25" customHeight="1"/>
    <row r="500" s="16" customFormat="1" ht="14.25" customHeight="1"/>
    <row r="501" s="16" customFormat="1" ht="14.25" customHeight="1"/>
    <row r="502" s="16" customFormat="1" ht="14.25" customHeight="1"/>
    <row r="503" s="16" customFormat="1" ht="14.25" customHeight="1"/>
    <row r="504" s="16" customFormat="1" ht="14.25" customHeight="1"/>
    <row r="505" s="16" customFormat="1" ht="14.25" customHeight="1"/>
    <row r="506" s="16" customFormat="1" ht="14.25" customHeight="1"/>
    <row r="507" s="16" customFormat="1" ht="14.25" customHeight="1"/>
    <row r="508" s="16" customFormat="1" ht="14.25" customHeight="1"/>
    <row r="509" s="16" customFormat="1" ht="14.25" customHeight="1"/>
    <row r="510" s="16" customFormat="1" ht="14.25" customHeight="1"/>
    <row r="511" s="16" customFormat="1" ht="14.25" customHeight="1"/>
    <row r="512" s="16" customFormat="1" ht="14.25" customHeight="1"/>
    <row r="513" s="16" customFormat="1" ht="14.25" customHeight="1"/>
    <row r="514" s="16" customFormat="1" ht="14.25" customHeight="1"/>
    <row r="515" s="16" customFormat="1" ht="14.25" customHeight="1"/>
    <row r="516" s="16" customFormat="1" ht="14.25" customHeight="1"/>
    <row r="517" s="16" customFormat="1" ht="14.25" customHeight="1"/>
    <row r="518" s="16" customFormat="1" ht="14.25" customHeight="1"/>
    <row r="519" s="16" customFormat="1" ht="14.25" customHeight="1"/>
    <row r="520" s="16" customFormat="1" ht="14.25" customHeight="1"/>
    <row r="521" s="16" customFormat="1" ht="14.25" customHeight="1"/>
    <row r="522" s="16" customFormat="1" ht="14.25" customHeight="1"/>
    <row r="523" s="16" customFormat="1" ht="14.25" customHeight="1"/>
    <row r="524" s="16" customFormat="1" ht="14.25" customHeight="1"/>
    <row r="525" s="16" customFormat="1" ht="14.25" customHeight="1"/>
    <row r="526" s="16" customFormat="1" ht="14.25" customHeight="1"/>
    <row r="527" s="16" customFormat="1" ht="14.25" customHeight="1"/>
    <row r="528" s="16" customFormat="1" ht="14.25" customHeight="1"/>
    <row r="529" s="16" customFormat="1" ht="14.25" customHeight="1"/>
    <row r="530" s="16" customFormat="1" ht="14.25" customHeight="1"/>
    <row r="531" s="16" customFormat="1" ht="14.25" customHeight="1"/>
    <row r="532" s="16" customFormat="1" ht="14.25" customHeight="1"/>
    <row r="533" s="16" customFormat="1" ht="14.25" customHeight="1"/>
    <row r="534" s="16" customFormat="1" ht="14.25" customHeight="1"/>
    <row r="535" s="16" customFormat="1" ht="14.25" customHeight="1"/>
    <row r="536" s="16" customFormat="1" ht="14.25" customHeight="1"/>
    <row r="537" s="16" customFormat="1" ht="14.25" customHeight="1"/>
    <row r="538" s="16" customFormat="1" ht="14.25" customHeight="1"/>
    <row r="539" s="16" customFormat="1" ht="14.25" customHeight="1"/>
    <row r="540" s="16" customFormat="1" ht="14.25" customHeight="1"/>
    <row r="541" s="16" customFormat="1" ht="14.25" customHeight="1"/>
    <row r="542" s="16" customFormat="1" ht="14.25" customHeight="1"/>
    <row r="543" s="16" customFormat="1" ht="14.25" customHeight="1"/>
    <row r="544" s="16" customFormat="1" ht="14.25" customHeight="1"/>
    <row r="545" s="16" customFormat="1" ht="14.25" customHeight="1"/>
    <row r="546" s="16" customFormat="1" ht="14.25" customHeight="1"/>
    <row r="547" s="16" customFormat="1" ht="14.25" customHeight="1"/>
    <row r="548" s="16" customFormat="1" ht="14.25" customHeight="1"/>
    <row r="549" s="16" customFormat="1" ht="14.25" customHeight="1"/>
    <row r="550" s="16" customFormat="1" ht="14.25" customHeight="1"/>
    <row r="551" s="16" customFormat="1" ht="14.25" customHeight="1"/>
    <row r="552" s="16" customFormat="1" ht="14.25" customHeight="1"/>
    <row r="553" s="16" customFormat="1" ht="14.25" customHeight="1"/>
    <row r="554" s="16" customFormat="1" ht="14.25" customHeight="1"/>
    <row r="555" s="16" customFormat="1" ht="14.25" customHeight="1"/>
    <row r="556" s="16" customFormat="1" ht="14.25" customHeight="1"/>
    <row r="557" s="16" customFormat="1" ht="14.25" customHeight="1"/>
    <row r="558" s="16" customFormat="1" ht="14.25" customHeight="1"/>
    <row r="559" s="16" customFormat="1" ht="14.25" customHeight="1"/>
    <row r="560" s="16" customFormat="1" ht="14.25" customHeight="1"/>
    <row r="561" s="16" customFormat="1" ht="14.25" customHeight="1"/>
    <row r="562" s="16" customFormat="1" ht="14.25" customHeight="1"/>
    <row r="563" s="16" customFormat="1" ht="14.25" customHeight="1"/>
    <row r="564" s="16" customFormat="1" ht="14.25" customHeight="1"/>
    <row r="565" s="16" customFormat="1" ht="14.25" customHeight="1"/>
    <row r="566" s="16" customFormat="1" ht="14.25" customHeight="1"/>
    <row r="567" s="16" customFormat="1" ht="14.25" customHeight="1"/>
    <row r="568" s="16" customFormat="1" ht="14.25" customHeight="1"/>
    <row r="569" s="16" customFormat="1" ht="14.25" customHeight="1"/>
    <row r="570" s="16" customFormat="1" ht="14.25" customHeight="1"/>
    <row r="571" s="16" customFormat="1" ht="14.25" customHeight="1"/>
    <row r="572" s="16" customFormat="1" ht="14.25" customHeight="1"/>
    <row r="573" s="16" customFormat="1" ht="14.25" customHeight="1"/>
    <row r="574" s="16" customFormat="1" ht="14.25" customHeight="1"/>
    <row r="575" s="16" customFormat="1" ht="14.25" customHeight="1"/>
    <row r="576" s="16" customFormat="1" ht="14.25" customHeight="1"/>
    <row r="577" s="16" customFormat="1" ht="14.25" customHeight="1"/>
    <row r="578" s="16" customFormat="1" ht="14.25" customHeight="1"/>
    <row r="579" s="16" customFormat="1" ht="14.25" customHeight="1"/>
    <row r="580" s="16" customFormat="1" ht="14.25" customHeight="1"/>
    <row r="581" s="16" customFormat="1" ht="14.25" customHeight="1"/>
    <row r="582" s="16" customFormat="1" ht="14.25" customHeight="1"/>
    <row r="583" s="16" customFormat="1" ht="14.25" customHeight="1"/>
    <row r="584" s="16" customFormat="1" ht="14.25" customHeight="1"/>
    <row r="585" s="16" customFormat="1" ht="14.25" customHeight="1"/>
    <row r="586" s="16" customFormat="1" ht="14.25" customHeight="1"/>
    <row r="587" s="16" customFormat="1" ht="14.25" customHeight="1"/>
    <row r="588" s="16" customFormat="1" ht="14.25" customHeight="1"/>
    <row r="589" s="16" customFormat="1" ht="14.25" customHeight="1"/>
    <row r="590" s="16" customFormat="1" ht="14.25" customHeight="1"/>
    <row r="591" s="16" customFormat="1" ht="14.25" customHeight="1"/>
    <row r="592" s="16" customFormat="1" ht="14.25" customHeight="1"/>
    <row r="593" s="16" customFormat="1" ht="14.25" customHeight="1"/>
    <row r="594" s="16" customFormat="1" ht="14.25" customHeight="1"/>
    <row r="595" s="16" customFormat="1" ht="14.25" customHeight="1"/>
    <row r="596" s="16" customFormat="1" ht="14.25" customHeight="1"/>
    <row r="597" s="16" customFormat="1" ht="14.25" customHeight="1"/>
    <row r="598" s="16" customFormat="1" ht="14.25" customHeight="1"/>
    <row r="599" s="16" customFormat="1" ht="14.25" customHeight="1"/>
    <row r="600" s="16" customFormat="1" ht="14.25" customHeight="1"/>
    <row r="601" s="16" customFormat="1" ht="14.25" customHeight="1"/>
    <row r="602" s="16" customFormat="1" ht="14.25" customHeight="1"/>
    <row r="603" s="16" customFormat="1" ht="14.25" customHeight="1"/>
    <row r="604" s="16" customFormat="1" ht="14.25" customHeight="1"/>
    <row r="605" s="16" customFormat="1" ht="14.25" customHeight="1"/>
    <row r="606" s="16" customFormat="1" ht="14.25" customHeight="1"/>
    <row r="607" s="16" customFormat="1" ht="14.25" customHeight="1"/>
    <row r="608" s="16" customFormat="1" ht="14.25" customHeight="1"/>
    <row r="609" s="16" customFormat="1" ht="14.25" customHeight="1"/>
    <row r="610" s="16" customFormat="1" ht="14.25" customHeight="1"/>
    <row r="611" s="16" customFormat="1" ht="14.25" customHeight="1"/>
    <row r="612" s="16" customFormat="1" ht="14.25" customHeight="1"/>
    <row r="613" s="16" customFormat="1" ht="14.25" customHeight="1"/>
    <row r="614" s="16" customFormat="1" ht="14.25" customHeight="1"/>
    <row r="615" s="16" customFormat="1" ht="14.25" customHeight="1"/>
    <row r="616" s="16" customFormat="1" ht="14.25" customHeight="1"/>
    <row r="617" s="16" customFormat="1" ht="14.25" customHeight="1"/>
    <row r="618" s="16" customFormat="1" ht="14.25" customHeight="1"/>
    <row r="619" s="16" customFormat="1" ht="14.25" customHeight="1"/>
    <row r="620" s="16" customFormat="1" ht="14.25" customHeight="1"/>
    <row r="621" s="16" customFormat="1" ht="14.25" customHeight="1"/>
    <row r="622" s="16" customFormat="1" ht="14.25" customHeight="1"/>
    <row r="623" s="16" customFormat="1" ht="14.25" customHeight="1"/>
    <row r="624" s="16" customFormat="1" ht="14.25" customHeight="1"/>
    <row r="625" s="16" customFormat="1" ht="14.25" customHeight="1"/>
    <row r="626" s="16" customFormat="1" ht="14.25" customHeight="1"/>
    <row r="627" s="16" customFormat="1" ht="14.25" customHeight="1"/>
    <row r="628" s="16" customFormat="1" ht="14.25" customHeight="1"/>
    <row r="629" s="16" customFormat="1" ht="14.25" customHeight="1"/>
    <row r="630" s="16" customFormat="1" ht="14.25" customHeight="1"/>
    <row r="631" s="16" customFormat="1" ht="14.25" customHeight="1"/>
    <row r="632" s="16" customFormat="1" ht="14.25" customHeight="1"/>
    <row r="633" s="16" customFormat="1" ht="14.25" customHeight="1"/>
    <row r="634" s="16" customFormat="1" ht="14.25" customHeight="1"/>
    <row r="635" s="16" customFormat="1" ht="14.25" customHeight="1"/>
    <row r="636" s="16" customFormat="1" ht="14.25" customHeight="1"/>
    <row r="637" s="16" customFormat="1" ht="14.25" customHeight="1"/>
    <row r="638" s="16" customFormat="1" ht="14.25" customHeight="1"/>
    <row r="639" s="16" customFormat="1" ht="14.25" customHeight="1"/>
    <row r="640" s="16" customFormat="1" ht="14.25" customHeight="1"/>
    <row r="641" s="16" customFormat="1" ht="14.25" customHeight="1"/>
    <row r="642" s="16" customFormat="1" ht="14.25" customHeight="1"/>
    <row r="643" s="16" customFormat="1" ht="14.25" customHeight="1"/>
    <row r="644" s="16" customFormat="1" ht="14.25" customHeight="1"/>
    <row r="645" s="16" customFormat="1" ht="14.25" customHeight="1"/>
    <row r="646" s="16" customFormat="1" ht="14.25" customHeight="1"/>
    <row r="647" s="16" customFormat="1" ht="14.25" customHeight="1"/>
    <row r="648" s="16" customFormat="1" ht="14.25" customHeight="1"/>
    <row r="649" s="16" customFormat="1" ht="14.25" customHeight="1"/>
    <row r="650" s="16" customFormat="1" ht="14.25" customHeight="1"/>
    <row r="651" s="16" customFormat="1" ht="14.25" customHeight="1"/>
    <row r="652" s="16" customFormat="1" ht="14.25" customHeight="1"/>
    <row r="653" s="16" customFormat="1" ht="14.25" customHeight="1"/>
    <row r="654" s="16" customFormat="1" ht="14.25" customHeight="1"/>
    <row r="655" s="16" customFormat="1" ht="14.25" customHeight="1"/>
    <row r="656" s="16" customFormat="1" ht="14.25" customHeight="1"/>
    <row r="657" s="16" customFormat="1" ht="14.25" customHeight="1"/>
    <row r="658" s="16" customFormat="1" ht="14.25" customHeight="1"/>
    <row r="659" s="16" customFormat="1" ht="14.25" customHeight="1"/>
    <row r="660" s="16" customFormat="1" ht="14.25" customHeight="1"/>
    <row r="661" s="16" customFormat="1" ht="14.25" customHeight="1"/>
    <row r="662" s="16" customFormat="1" ht="14.25" customHeight="1"/>
    <row r="663" s="16" customFormat="1" ht="14.25" customHeight="1"/>
    <row r="664" s="16" customFormat="1" ht="14.25" customHeight="1"/>
    <row r="665" s="16" customFormat="1" ht="14.25" customHeight="1"/>
    <row r="666" s="16" customFormat="1" ht="14.25" customHeight="1"/>
    <row r="667" s="16" customFormat="1" ht="14.25" customHeight="1"/>
    <row r="668" s="16" customFormat="1" ht="14.25" customHeight="1"/>
    <row r="669" s="16" customFormat="1" ht="14.25" customHeight="1"/>
    <row r="670" s="16" customFormat="1" ht="14.25" customHeight="1"/>
    <row r="671" s="16" customFormat="1" ht="14.25" customHeight="1"/>
    <row r="672" s="16" customFormat="1" ht="14.25" customHeight="1"/>
    <row r="673" s="16" customFormat="1" ht="14.25" customHeight="1"/>
    <row r="674" s="16" customFormat="1" ht="14.25" customHeight="1"/>
    <row r="675" s="16" customFormat="1" ht="14.25" customHeight="1"/>
    <row r="676" s="16" customFormat="1" ht="14.25" customHeight="1"/>
    <row r="677" s="16" customFormat="1" ht="14.25" customHeight="1"/>
    <row r="678" s="16" customFormat="1" ht="14.25" customHeight="1"/>
    <row r="679" s="16" customFormat="1" ht="14.25" customHeight="1"/>
    <row r="680" s="16" customFormat="1" ht="14.25" customHeight="1"/>
    <row r="681" s="16" customFormat="1" ht="14.25" customHeight="1"/>
    <row r="682" s="16" customFormat="1" ht="14.25" customHeight="1"/>
    <row r="683" s="16" customFormat="1" ht="14.25" customHeight="1"/>
    <row r="684" s="16" customFormat="1" ht="14.25" customHeight="1"/>
    <row r="685" s="16" customFormat="1" ht="14.25" customHeight="1"/>
    <row r="686" s="16" customFormat="1" ht="14.25" customHeight="1"/>
    <row r="687" s="16" customFormat="1" ht="14.25" customHeight="1"/>
    <row r="688" s="16" customFormat="1" ht="14.25" customHeight="1"/>
    <row r="689" s="16" customFormat="1" ht="14.25" customHeight="1"/>
    <row r="690" s="16" customFormat="1" ht="14.25" customHeight="1"/>
    <row r="691" s="16" customFormat="1" ht="14.25" customHeight="1"/>
    <row r="692" s="16" customFormat="1" ht="14.25" customHeight="1"/>
    <row r="693" s="16" customFormat="1" ht="14.25" customHeight="1"/>
    <row r="694" s="16" customFormat="1" ht="14.25" customHeight="1"/>
    <row r="695" s="16" customFormat="1" ht="14.25" customHeight="1"/>
    <row r="696" s="16" customFormat="1" ht="14.25" customHeight="1"/>
    <row r="697" s="16" customFormat="1" ht="14.25" customHeight="1"/>
    <row r="698" s="16" customFormat="1" ht="14.25" customHeight="1"/>
    <row r="699" s="16" customFormat="1" ht="14.25" customHeight="1"/>
    <row r="700" s="16" customFormat="1" ht="14.25" customHeight="1"/>
    <row r="701" s="16" customFormat="1" ht="14.25" customHeight="1"/>
    <row r="702" s="16" customFormat="1" ht="14.25" customHeight="1"/>
    <row r="703" s="16" customFormat="1" ht="14.25" customHeight="1"/>
    <row r="704" s="16" customFormat="1" ht="14.25" customHeight="1"/>
    <row r="705" s="16" customFormat="1" ht="14.25" customHeight="1"/>
    <row r="706" s="16" customFormat="1" ht="14.25" customHeight="1"/>
    <row r="707" s="16" customFormat="1" ht="14.25" customHeight="1"/>
    <row r="708" s="16" customFormat="1" ht="14.25" customHeight="1"/>
    <row r="709" s="16" customFormat="1" ht="14.25" customHeight="1"/>
    <row r="710" s="16" customFormat="1" ht="14.25" customHeight="1"/>
    <row r="711" s="16" customFormat="1" ht="14.25" customHeight="1"/>
    <row r="712" s="16" customFormat="1" ht="14.25" customHeight="1"/>
    <row r="713" s="16" customFormat="1" ht="14.25" customHeight="1"/>
    <row r="714" s="16" customFormat="1" ht="14.25" customHeight="1"/>
    <row r="715" s="16" customFormat="1" ht="14.25" customHeight="1"/>
    <row r="716" s="16" customFormat="1" ht="14.25" customHeight="1"/>
    <row r="717" s="16" customFormat="1" ht="14.25" customHeight="1"/>
    <row r="718" s="16" customFormat="1" ht="14.25" customHeight="1"/>
    <row r="719" s="16" customFormat="1" ht="14.25" customHeight="1"/>
    <row r="720" s="16" customFormat="1" ht="14.25" customHeight="1"/>
    <row r="721" s="16" customFormat="1" ht="14.25" customHeight="1"/>
    <row r="722" s="16" customFormat="1" ht="14.25" customHeight="1"/>
    <row r="723" s="16" customFormat="1" ht="14.25" customHeight="1"/>
    <row r="724" s="16" customFormat="1" ht="14.25" customHeight="1"/>
    <row r="725" s="16" customFormat="1" ht="14.25" customHeight="1"/>
    <row r="726" s="16" customFormat="1" ht="14.25" customHeight="1"/>
    <row r="727" s="16" customFormat="1" ht="14.25" customHeight="1"/>
    <row r="728" s="16" customFormat="1" ht="14.25" customHeight="1"/>
    <row r="729" s="16" customFormat="1" ht="14.25" customHeight="1"/>
    <row r="730" s="16" customFormat="1" ht="14.25" customHeight="1"/>
    <row r="731" s="16" customFormat="1" ht="14.25" customHeight="1"/>
    <row r="732" s="16" customFormat="1" ht="14.25" customHeight="1"/>
    <row r="733" s="16" customFormat="1" ht="14.25" customHeight="1"/>
    <row r="734" s="16" customFormat="1" ht="14.25" customHeight="1"/>
    <row r="735" s="16" customFormat="1" ht="14.25" customHeight="1"/>
    <row r="736" s="16" customFormat="1" ht="14.25" customHeight="1"/>
    <row r="737" s="16" customFormat="1" ht="14.25" customHeight="1"/>
    <row r="738" s="16" customFormat="1" ht="14.25" customHeight="1"/>
    <row r="739" s="16" customFormat="1" ht="14.25" customHeight="1"/>
    <row r="740" s="16" customFormat="1" ht="14.25" customHeight="1"/>
    <row r="741" s="16" customFormat="1" ht="14.25" customHeight="1"/>
    <row r="742" s="16" customFormat="1" ht="14.25" customHeight="1"/>
    <row r="743" s="16" customFormat="1" ht="14.25" customHeight="1"/>
    <row r="744" s="16" customFormat="1" ht="14.25" customHeight="1"/>
    <row r="745" s="16" customFormat="1" ht="14.25" customHeight="1"/>
    <row r="746" s="16" customFormat="1" ht="14.25" customHeight="1"/>
    <row r="747" s="16" customFormat="1" ht="14.25" customHeight="1"/>
    <row r="748" s="16" customFormat="1" ht="14.25" customHeight="1"/>
    <row r="749" s="16" customFormat="1" ht="14.25" customHeight="1"/>
    <row r="750" s="16" customFormat="1" ht="14.25" customHeight="1"/>
    <row r="751" s="16" customFormat="1" ht="14.25" customHeight="1"/>
    <row r="752" s="16" customFormat="1" ht="14.25" customHeight="1"/>
    <row r="753" s="16" customFormat="1" ht="14.25" customHeight="1"/>
    <row r="754" s="16" customFormat="1" ht="14.25" customHeight="1"/>
    <row r="755" s="16" customFormat="1" ht="14.25" customHeight="1"/>
    <row r="756" s="16" customFormat="1" ht="14.25" customHeight="1"/>
    <row r="757" s="16" customFormat="1" ht="14.25" customHeight="1"/>
    <row r="758" s="16" customFormat="1" ht="14.25" customHeight="1"/>
    <row r="759" s="16" customFormat="1" ht="14.25" customHeight="1"/>
    <row r="760" s="16" customFormat="1" ht="14.25" customHeight="1"/>
    <row r="761" s="16" customFormat="1" ht="14.25" customHeight="1"/>
    <row r="762" s="16" customFormat="1" ht="14.25" customHeight="1"/>
    <row r="763" s="16" customFormat="1" ht="14.25" customHeight="1"/>
    <row r="764" s="16" customFormat="1" ht="14.25" customHeight="1"/>
    <row r="765" s="16" customFormat="1" ht="14.25" customHeight="1"/>
    <row r="766" s="16" customFormat="1" ht="14.25" customHeight="1"/>
    <row r="767" s="16" customFormat="1" ht="14.25" customHeight="1"/>
    <row r="768" s="16" customFormat="1" ht="14.25" customHeight="1"/>
    <row r="769" s="16" customFormat="1" ht="14.25" customHeight="1"/>
    <row r="770" s="16" customFormat="1" ht="14.25" customHeight="1"/>
    <row r="771" s="16" customFormat="1" ht="14.25" customHeight="1"/>
    <row r="772" s="16" customFormat="1" ht="14.25" customHeight="1"/>
    <row r="773" s="16" customFormat="1" ht="14.25" customHeight="1"/>
    <row r="774" s="16" customFormat="1" ht="14.25" customHeight="1"/>
    <row r="775" s="16" customFormat="1" ht="14.25" customHeight="1"/>
    <row r="776" s="16" customFormat="1" ht="14.25" customHeight="1"/>
    <row r="777" s="16" customFormat="1" ht="14.25" customHeight="1"/>
    <row r="778" s="16" customFormat="1" ht="14.25" customHeight="1"/>
    <row r="779" s="16" customFormat="1" ht="14.25" customHeight="1"/>
    <row r="780" s="16" customFormat="1" ht="14.25" customHeight="1"/>
    <row r="781" s="16" customFormat="1" ht="14.25" customHeight="1"/>
    <row r="782" s="16" customFormat="1" ht="14.25" customHeight="1"/>
    <row r="783" s="16" customFormat="1" ht="14.25" customHeight="1"/>
    <row r="784" s="16" customFormat="1" ht="14.25" customHeight="1"/>
    <row r="785" s="16" customFormat="1" ht="14.25" customHeight="1"/>
    <row r="786" s="16" customFormat="1" ht="14.25" customHeight="1"/>
    <row r="787" s="16" customFormat="1" ht="14.25" customHeight="1"/>
    <row r="788" s="16" customFormat="1" ht="14.25" customHeight="1"/>
    <row r="789" s="16" customFormat="1" ht="14.25" customHeight="1"/>
    <row r="790" s="16" customFormat="1" ht="14.25" customHeight="1"/>
    <row r="791" s="16" customFormat="1" ht="14.25" customHeight="1"/>
    <row r="792" s="16" customFormat="1" ht="14.25" customHeight="1"/>
    <row r="793" s="16" customFormat="1" ht="14.25" customHeight="1"/>
    <row r="794" s="16" customFormat="1" ht="14.25" customHeight="1"/>
    <row r="795" s="16" customFormat="1" ht="14.25" customHeight="1"/>
    <row r="796" s="16" customFormat="1" ht="14.25" customHeight="1"/>
    <row r="797" s="16" customFormat="1" ht="14.25" customHeight="1"/>
    <row r="798" s="16" customFormat="1" ht="14.25" customHeight="1"/>
    <row r="799" s="16" customFormat="1" ht="14.25" customHeight="1"/>
    <row r="800" s="16" customFormat="1" ht="14.25" customHeight="1"/>
    <row r="801" s="16" customFormat="1" ht="14.25" customHeight="1"/>
    <row r="802" s="16" customFormat="1" ht="14.25" customHeight="1"/>
    <row r="803" s="16" customFormat="1" ht="14.25" customHeight="1"/>
    <row r="804" s="16" customFormat="1" ht="14.25" customHeight="1"/>
    <row r="805" s="16" customFormat="1" ht="14.25" customHeight="1"/>
    <row r="806" s="16" customFormat="1" ht="14.25" customHeight="1"/>
    <row r="807" s="16" customFormat="1" ht="14.25" customHeight="1"/>
    <row r="808" s="16" customFormat="1" ht="14.25" customHeight="1"/>
    <row r="809" s="16" customFormat="1" ht="14.25" customHeight="1"/>
    <row r="810" s="16" customFormat="1" ht="14.25" customHeight="1"/>
    <row r="811" s="16" customFormat="1" ht="14.25" customHeight="1"/>
    <row r="812" s="16" customFormat="1" ht="14.25" customHeight="1"/>
    <row r="813" s="16" customFormat="1" ht="14.25" customHeight="1"/>
    <row r="814" s="16" customFormat="1" ht="14.25" customHeight="1"/>
    <row r="815" s="16" customFormat="1" ht="14.25" customHeight="1"/>
    <row r="816" s="16" customFormat="1" ht="14.25" customHeight="1"/>
    <row r="817" s="16" customFormat="1" ht="14.25" customHeight="1"/>
    <row r="818" s="16" customFormat="1" ht="14.25" customHeight="1"/>
    <row r="819" s="16" customFormat="1" ht="14.25" customHeight="1"/>
    <row r="820" s="16" customFormat="1" ht="14.25" customHeight="1"/>
    <row r="821" s="16" customFormat="1" ht="14.25" customHeight="1"/>
    <row r="822" s="16" customFormat="1" ht="14.25" customHeight="1"/>
    <row r="823" s="16" customFormat="1" ht="14.25" customHeight="1"/>
    <row r="824" s="16" customFormat="1" ht="14.25" customHeight="1"/>
    <row r="825" s="16" customFormat="1" ht="14.25" customHeight="1"/>
    <row r="826" s="16" customFormat="1" ht="14.25" customHeight="1"/>
    <row r="827" s="16" customFormat="1" ht="14.25" customHeight="1"/>
    <row r="828" s="16" customFormat="1" ht="14.25" customHeight="1"/>
    <row r="829" s="16" customFormat="1" ht="14.25" customHeight="1"/>
    <row r="830" s="16" customFormat="1" ht="14.25" customHeight="1"/>
    <row r="831" s="16" customFormat="1" ht="14.25" customHeight="1"/>
    <row r="832" s="16" customFormat="1" ht="14.25" customHeight="1"/>
    <row r="833" s="16" customFormat="1" ht="14.25" customHeight="1"/>
    <row r="834" s="16" customFormat="1" ht="14.25" customHeight="1"/>
    <row r="835" s="16" customFormat="1" ht="14.25" customHeight="1"/>
    <row r="836" s="16" customFormat="1" ht="14.25" customHeight="1"/>
    <row r="837" s="16" customFormat="1" ht="14.25" customHeight="1"/>
    <row r="838" s="16" customFormat="1" ht="14.25" customHeight="1"/>
    <row r="839" s="16" customFormat="1" ht="14.25" customHeight="1"/>
    <row r="840" s="16" customFormat="1" ht="14.25" customHeight="1"/>
    <row r="841" s="16" customFormat="1" ht="14.25" customHeight="1"/>
    <row r="842" s="16" customFormat="1" ht="14.25" customHeight="1"/>
    <row r="843" s="16" customFormat="1" ht="14.25" customHeight="1"/>
    <row r="844" s="16" customFormat="1" ht="14.25" customHeight="1"/>
    <row r="845" s="16" customFormat="1" ht="14.25" customHeight="1"/>
    <row r="846" s="16" customFormat="1" ht="14.25" customHeight="1"/>
    <row r="847" s="16" customFormat="1" ht="14.25" customHeight="1"/>
    <row r="848" s="16" customFormat="1" ht="14.25" customHeight="1"/>
    <row r="849" s="16" customFormat="1" ht="14.25" customHeight="1"/>
    <row r="850" s="16" customFormat="1" ht="14.25" customHeight="1"/>
    <row r="851" s="16" customFormat="1" ht="14.25" customHeight="1"/>
    <row r="852" s="16" customFormat="1" ht="14.25" customHeight="1"/>
    <row r="853" s="16" customFormat="1" ht="14.25" customHeight="1"/>
    <row r="854" s="16" customFormat="1" ht="14.25" customHeight="1"/>
    <row r="855" s="16" customFormat="1" ht="14.25" customHeight="1"/>
    <row r="856" s="16" customFormat="1" ht="14.25" customHeight="1"/>
    <row r="857" s="16" customFormat="1" ht="14.25" customHeight="1"/>
    <row r="858" s="16" customFormat="1" ht="14.25" customHeight="1"/>
    <row r="859" s="16" customFormat="1" ht="14.25" customHeight="1"/>
    <row r="860" s="16" customFormat="1" ht="14.25" customHeight="1"/>
    <row r="861" s="16" customFormat="1" ht="14.25" customHeight="1"/>
    <row r="862" s="16" customFormat="1" ht="14.25" customHeight="1"/>
    <row r="863" s="16" customFormat="1" ht="14.25" customHeight="1"/>
    <row r="864" s="16" customFormat="1" ht="14.25" customHeight="1"/>
    <row r="865" s="16" customFormat="1" ht="14.25" customHeight="1"/>
    <row r="866" s="16" customFormat="1" ht="14.25" customHeight="1"/>
    <row r="867" s="16" customFormat="1" ht="14.25" customHeight="1"/>
    <row r="868" s="16" customFormat="1" ht="14.25" customHeight="1"/>
    <row r="869" s="16" customFormat="1" ht="14.25" customHeight="1"/>
    <row r="870" s="16" customFormat="1" ht="14.25" customHeight="1"/>
    <row r="871" s="16" customFormat="1" ht="14.25" customHeight="1"/>
    <row r="872" s="16" customFormat="1" ht="14.25" customHeight="1"/>
    <row r="873" s="16" customFormat="1" ht="14.25" customHeight="1"/>
    <row r="874" s="16" customFormat="1" ht="14.25" customHeight="1"/>
    <row r="875" s="16" customFormat="1" ht="14.25" customHeight="1"/>
    <row r="876" s="16" customFormat="1" ht="14.25" customHeight="1"/>
    <row r="877" s="16" customFormat="1" ht="14.25" customHeight="1"/>
    <row r="878" s="16" customFormat="1" ht="14.25" customHeight="1"/>
    <row r="879" s="16" customFormat="1" ht="14.25" customHeight="1"/>
    <row r="880" s="16" customFormat="1" ht="14.25" customHeight="1"/>
    <row r="881" s="16" customFormat="1" ht="14.25" customHeight="1"/>
    <row r="882" s="16" customFormat="1" ht="14.25" customHeight="1"/>
    <row r="883" s="16" customFormat="1" ht="14.25" customHeight="1"/>
    <row r="884" s="16" customFormat="1" ht="14.25" customHeight="1"/>
    <row r="885" s="16" customFormat="1" ht="14.25" customHeight="1"/>
    <row r="886" s="16" customFormat="1" ht="14.25" customHeight="1"/>
    <row r="887" s="16" customFormat="1" ht="14.25" customHeight="1"/>
    <row r="888" s="16" customFormat="1" ht="14.25" customHeight="1"/>
    <row r="889" s="16" customFormat="1" ht="14.25" customHeight="1"/>
    <row r="890" s="16" customFormat="1" ht="14.25" customHeight="1"/>
    <row r="891" s="16" customFormat="1" ht="14.25" customHeight="1"/>
    <row r="892" s="16" customFormat="1" ht="14.25" customHeight="1"/>
    <row r="893" s="16" customFormat="1" ht="14.25" customHeight="1"/>
    <row r="894" s="16" customFormat="1" ht="14.25" customHeight="1"/>
    <row r="895" s="16" customFormat="1" ht="14.25" customHeight="1"/>
    <row r="896" s="16" customFormat="1" ht="14.25" customHeight="1"/>
    <row r="897" s="16" customFormat="1" ht="14.25" customHeight="1"/>
    <row r="898" s="16" customFormat="1" ht="14.25" customHeight="1"/>
    <row r="899" s="16" customFormat="1" ht="14.25" customHeight="1"/>
    <row r="900" s="16" customFormat="1" ht="14.25" customHeight="1"/>
    <row r="901" s="16" customFormat="1" ht="14.25" customHeight="1"/>
    <row r="902" s="16" customFormat="1" ht="14.25" customHeight="1"/>
    <row r="903" s="16" customFormat="1" ht="14.25" customHeight="1"/>
    <row r="904" s="16" customFormat="1" ht="14.25" customHeight="1"/>
    <row r="905" s="16" customFormat="1" ht="14.25" customHeight="1"/>
    <row r="906" s="16" customFormat="1" ht="14.25" customHeight="1"/>
    <row r="907" s="16" customFormat="1" ht="14.25" customHeight="1"/>
    <row r="908" s="16" customFormat="1" ht="14.25" customHeight="1"/>
    <row r="909" s="16" customFormat="1" ht="14.25" customHeight="1"/>
    <row r="910" s="16" customFormat="1" ht="14.25" customHeight="1"/>
    <row r="911" s="16" customFormat="1" ht="14.25" customHeight="1"/>
    <row r="912" s="16" customFormat="1" ht="14.25" customHeight="1"/>
    <row r="913" s="16" customFormat="1" ht="14.25" customHeight="1"/>
    <row r="914" s="16" customFormat="1" ht="14.25" customHeight="1"/>
    <row r="915" s="16" customFormat="1" ht="14.25" customHeight="1"/>
    <row r="916" s="16" customFormat="1" ht="14.25" customHeight="1"/>
    <row r="917" s="16" customFormat="1" ht="14.25" customHeight="1"/>
    <row r="918" s="16" customFormat="1" ht="14.25" customHeight="1"/>
    <row r="919" s="16" customFormat="1" ht="14.25" customHeight="1"/>
    <row r="920" s="16" customFormat="1" ht="14.25" customHeight="1"/>
    <row r="921" s="16" customFormat="1" ht="14.25" customHeight="1"/>
    <row r="922" s="16" customFormat="1" ht="14.25" customHeight="1"/>
    <row r="923" s="16" customFormat="1" ht="14.25" customHeight="1"/>
    <row r="924" s="16" customFormat="1" ht="14.25" customHeight="1"/>
    <row r="925" s="16" customFormat="1" ht="14.25" customHeight="1"/>
    <row r="926" s="16" customFormat="1" ht="14.25" customHeight="1"/>
    <row r="927" s="16" customFormat="1" ht="14.25" customHeight="1"/>
    <row r="928" s="16" customFormat="1" ht="14.25" customHeight="1"/>
    <row r="929" s="16" customFormat="1" ht="14.25" customHeight="1"/>
    <row r="930" s="16" customFormat="1" ht="14.25" customHeight="1"/>
    <row r="931" s="16" customFormat="1" ht="14.25" customHeight="1"/>
    <row r="932" s="16" customFormat="1" ht="14.25" customHeight="1"/>
    <row r="933" s="16" customFormat="1" ht="14.25" customHeight="1"/>
    <row r="934" s="16" customFormat="1" ht="14.25" customHeight="1"/>
    <row r="935" s="16" customFormat="1" ht="14.25" customHeight="1"/>
    <row r="936" s="16" customFormat="1" ht="14.25" customHeight="1"/>
    <row r="937" s="16" customFormat="1" ht="14.25" customHeight="1"/>
    <row r="938" s="16" customFormat="1" ht="14.25" customHeight="1"/>
    <row r="939" s="16" customFormat="1" ht="14.25" customHeight="1"/>
    <row r="940" s="16" customFormat="1" ht="14.25" customHeight="1"/>
    <row r="941" s="16" customFormat="1" ht="14.25" customHeight="1"/>
    <row r="942" s="16" customFormat="1" ht="14.25" customHeight="1"/>
    <row r="943" s="16" customFormat="1" ht="14.25" customHeight="1"/>
    <row r="944" s="16" customFormat="1" ht="14.25" customHeight="1"/>
    <row r="945" s="16" customFormat="1" ht="14.25" customHeight="1"/>
    <row r="946" s="16" customFormat="1" ht="14.25" customHeight="1"/>
    <row r="947" s="16" customFormat="1" ht="14.25" customHeight="1"/>
    <row r="948" s="16" customFormat="1" ht="14.25" customHeight="1"/>
    <row r="949" s="16" customFormat="1" ht="14.25" customHeight="1"/>
    <row r="950" s="16" customFormat="1" ht="14.25" customHeight="1"/>
    <row r="951" s="16" customFormat="1" ht="14.25" customHeight="1"/>
    <row r="952" s="16" customFormat="1" ht="14.25" customHeight="1"/>
    <row r="953" s="16" customFormat="1" ht="14.25" customHeight="1"/>
    <row r="954" s="16" customFormat="1" ht="14.25" customHeight="1"/>
    <row r="955" s="16" customFormat="1" ht="14.25" customHeight="1"/>
    <row r="956" s="16" customFormat="1" ht="14.25" customHeight="1"/>
    <row r="957" s="16" customFormat="1" ht="14.25" customHeight="1"/>
    <row r="958" s="16" customFormat="1" ht="14.25" customHeight="1"/>
    <row r="959" s="16" customFormat="1" ht="14.25" customHeight="1"/>
    <row r="960" s="16" customFormat="1" ht="14.25" customHeight="1"/>
    <row r="961" s="16" customFormat="1" ht="14.25" customHeight="1"/>
    <row r="962" s="16" customFormat="1" ht="14.25" customHeight="1"/>
    <row r="963" s="16" customFormat="1" ht="14.25" customHeight="1"/>
    <row r="964" s="16" customFormat="1" ht="14.25" customHeight="1"/>
    <row r="965" s="16" customFormat="1" ht="14.25" customHeight="1"/>
    <row r="966" s="16" customFormat="1" ht="14.25" customHeight="1"/>
    <row r="967" s="16" customFormat="1" ht="14.25" customHeight="1"/>
    <row r="968" s="16" customFormat="1" ht="14.25" customHeight="1"/>
    <row r="969" s="16" customFormat="1" ht="14.25" customHeight="1"/>
    <row r="970" s="16" customFormat="1" ht="14.25" customHeight="1"/>
    <row r="971" s="16" customFormat="1" ht="14.25" customHeight="1"/>
    <row r="972" s="16" customFormat="1" ht="14.25" customHeight="1"/>
    <row r="973" s="16" customFormat="1" ht="14.25" customHeight="1"/>
    <row r="974" s="16" customFormat="1" ht="14.25" customHeight="1"/>
    <row r="975" s="16" customFormat="1" ht="14.25" customHeight="1"/>
    <row r="976" s="16" customFormat="1" ht="14.25" customHeight="1"/>
    <row r="977" s="16" customFormat="1" ht="14.25" customHeight="1"/>
    <row r="978" s="16" customFormat="1" ht="14.25" customHeight="1"/>
    <row r="979" s="16" customFormat="1" ht="14.25" customHeight="1"/>
    <row r="980" s="16" customFormat="1" ht="14.25" customHeight="1"/>
    <row r="981" s="16" customFormat="1" ht="14.25" customHeight="1"/>
    <row r="982" s="16" customFormat="1" ht="14.25" customHeight="1"/>
    <row r="983" s="16" customFormat="1" ht="14.25" customHeight="1"/>
    <row r="984" s="16" customFormat="1" ht="14.25" customHeight="1"/>
    <row r="985" s="16" customFormat="1" ht="14.25" customHeight="1"/>
    <row r="986" s="16" customFormat="1" ht="14.25" customHeight="1"/>
    <row r="987" s="16" customFormat="1" ht="14.25" customHeight="1"/>
    <row r="988" s="16" customFormat="1" ht="14.25" customHeight="1"/>
    <row r="989" s="16" customFormat="1" ht="14.25" customHeight="1"/>
    <row r="990" s="16" customFormat="1" ht="14.25" customHeight="1"/>
    <row r="991" s="16" customFormat="1" ht="14.25" customHeight="1"/>
    <row r="992" s="16" customFormat="1" ht="14.25" customHeight="1"/>
    <row r="993" s="16" customFormat="1" ht="14.25" customHeight="1"/>
    <row r="994" s="16" customFormat="1" ht="14.25" customHeight="1"/>
    <row r="995" s="16" customFormat="1" ht="14.25" customHeight="1"/>
    <row r="996" s="16" customFormat="1" ht="14.25" customHeight="1"/>
    <row r="997" s="16" customFormat="1" ht="14.25" customHeight="1"/>
    <row r="998" s="16" customFormat="1" ht="14.25" customHeight="1"/>
    <row r="999" s="16" customFormat="1" ht="14.25" customHeight="1"/>
    <row r="1000" s="16" customFormat="1" ht="14.2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000"/>
  <sheetViews>
    <sheetView showGridLines="0" zoomScale="84" workbookViewId="0">
      <selection activeCell="F28" sqref="F28"/>
    </sheetView>
  </sheetViews>
  <sheetFormatPr defaultColWidth="14.44140625" defaultRowHeight="15" customHeight="1"/>
  <cols>
    <col min="1" max="1" width="8.88671875" style="16" customWidth="1"/>
    <col min="2" max="2" width="40.5546875" style="16" customWidth="1"/>
    <col min="3" max="3" width="9.5546875" style="16" customWidth="1"/>
    <col min="4" max="26" width="8.88671875" style="16" customWidth="1"/>
    <col min="27" max="16384" width="14.44140625" style="16"/>
  </cols>
  <sheetData>
    <row r="1" spans="2:11" ht="14.25" customHeight="1"/>
    <row r="2" spans="2:11" ht="14.25" customHeight="1">
      <c r="B2" s="17" t="s">
        <v>29</v>
      </c>
      <c r="C2" s="17"/>
      <c r="D2" s="17"/>
      <c r="E2" s="17"/>
      <c r="F2" s="17"/>
      <c r="G2" s="17"/>
      <c r="H2" s="17"/>
      <c r="I2" s="17"/>
      <c r="J2" s="17"/>
      <c r="K2" s="17"/>
    </row>
    <row r="3" spans="2:11" ht="14.25" customHeight="1">
      <c r="B3" s="4" t="s">
        <v>1</v>
      </c>
      <c r="C3" s="25" t="s">
        <v>80</v>
      </c>
      <c r="D3" s="25" t="s">
        <v>81</v>
      </c>
      <c r="E3" s="25" t="s">
        <v>82</v>
      </c>
      <c r="F3" s="26" t="s">
        <v>83</v>
      </c>
      <c r="G3" s="26" t="s">
        <v>75</v>
      </c>
      <c r="H3" s="26" t="s">
        <v>76</v>
      </c>
      <c r="I3" s="26" t="s">
        <v>77</v>
      </c>
      <c r="J3" s="26" t="s">
        <v>78</v>
      </c>
      <c r="K3" s="26" t="s">
        <v>79</v>
      </c>
    </row>
    <row r="4" spans="2:11" ht="14.25" customHeight="1">
      <c r="B4" s="12" t="s">
        <v>30</v>
      </c>
      <c r="C4" s="13">
        <v>36264</v>
      </c>
      <c r="D4" s="13">
        <v>36662</v>
      </c>
      <c r="E4" s="13">
        <v>41810</v>
      </c>
      <c r="F4" s="13">
        <v>49954</v>
      </c>
      <c r="G4" s="13">
        <f>G21*G18/360</f>
        <v>59067.929301666663</v>
      </c>
      <c r="H4" s="13">
        <f t="shared" ref="H4:K4" si="0">H21*H18/360</f>
        <v>69227.613147812503</v>
      </c>
      <c r="I4" s="13">
        <f t="shared" si="0"/>
        <v>81134.762596270826</v>
      </c>
      <c r="J4" s="13">
        <f t="shared" si="0"/>
        <v>95089.941779729168</v>
      </c>
      <c r="K4" s="13">
        <f t="shared" si="0"/>
        <v>111445.41174733333</v>
      </c>
    </row>
    <row r="5" spans="2:11" ht="14.25" customHeight="1">
      <c r="B5" s="12" t="s">
        <v>31</v>
      </c>
      <c r="C5" s="13">
        <v>5</v>
      </c>
      <c r="D5" s="13">
        <v>8</v>
      </c>
      <c r="E5" s="13">
        <v>20</v>
      </c>
      <c r="F5" s="13">
        <v>28</v>
      </c>
      <c r="G5" s="13">
        <f>G22*G19/360</f>
        <v>21.579354999999996</v>
      </c>
      <c r="H5" s="13">
        <f t="shared" ref="H5:K5" si="1">H22*H19/360</f>
        <v>25.291023333333332</v>
      </c>
      <c r="I5" s="13">
        <f t="shared" si="1"/>
        <v>29.640998333333332</v>
      </c>
      <c r="J5" s="13">
        <f t="shared" si="1"/>
        <v>34.739285000000002</v>
      </c>
      <c r="K5" s="13">
        <f t="shared" si="1"/>
        <v>40.714426666666668</v>
      </c>
    </row>
    <row r="6" spans="2:11" ht="14.25" customHeight="1">
      <c r="B6" s="12" t="s">
        <v>32</v>
      </c>
      <c r="C6" s="13">
        <v>8206</v>
      </c>
      <c r="D6" s="13">
        <v>11236</v>
      </c>
      <c r="E6" s="13">
        <v>10151</v>
      </c>
      <c r="F6" s="13">
        <v>9707</v>
      </c>
      <c r="G6" s="13">
        <f>G25*G18</f>
        <v>14466.963486000001</v>
      </c>
      <c r="H6" s="13">
        <f t="shared" ref="H6:K6" si="2">H25*H18</f>
        <v>16955.281207125001</v>
      </c>
      <c r="I6" s="13">
        <f t="shared" si="2"/>
        <v>19871.589571574998</v>
      </c>
      <c r="J6" s="13">
        <f t="shared" si="2"/>
        <v>23289.502982024998</v>
      </c>
      <c r="K6" s="13">
        <f t="shared" si="2"/>
        <v>27295.2974904</v>
      </c>
    </row>
    <row r="7" spans="2:11" ht="14.25" customHeight="1">
      <c r="B7" s="49" t="s">
        <v>14</v>
      </c>
      <c r="C7" s="50">
        <f t="shared" ref="C7:F7" si="3">SUM(C4:C6)</f>
        <v>44475</v>
      </c>
      <c r="D7" s="50">
        <f t="shared" si="3"/>
        <v>47906</v>
      </c>
      <c r="E7" s="50">
        <f t="shared" si="3"/>
        <v>51981</v>
      </c>
      <c r="F7" s="50">
        <f t="shared" si="3"/>
        <v>59689</v>
      </c>
      <c r="G7" s="50">
        <f>SUM(G4:G6)</f>
        <v>73556.472142666666</v>
      </c>
      <c r="H7" s="50">
        <f>SUM(H4:H6)</f>
        <v>86208.185378270835</v>
      </c>
      <c r="I7" s="50">
        <f>SUM(I4:I6)</f>
        <v>101035.99316617915</v>
      </c>
      <c r="J7" s="50">
        <f>SUM(J4:J6)</f>
        <v>118414.18404675418</v>
      </c>
      <c r="K7" s="50">
        <f>SUM(K4:K6)</f>
        <v>138781.4236644</v>
      </c>
    </row>
    <row r="8" spans="2:11" ht="14.25" customHeight="1"/>
    <row r="9" spans="2:11" ht="14.25" customHeight="1">
      <c r="B9" s="12" t="s">
        <v>33</v>
      </c>
      <c r="C9" s="13">
        <v>6740</v>
      </c>
      <c r="D9" s="13">
        <v>7860</v>
      </c>
      <c r="E9" s="13">
        <v>8045</v>
      </c>
      <c r="F9" s="13">
        <v>10515</v>
      </c>
      <c r="G9" s="13">
        <f>G23*G19/360</f>
        <v>11560.36875</v>
      </c>
      <c r="H9" s="13">
        <f t="shared" ref="H9:K9" si="4">H23*H19/360</f>
        <v>13548.762500000001</v>
      </c>
      <c r="I9" s="13">
        <f t="shared" si="4"/>
        <v>15879.106250000001</v>
      </c>
      <c r="J9" s="13">
        <f t="shared" si="4"/>
        <v>18610.331250000003</v>
      </c>
      <c r="K9" s="13">
        <f t="shared" si="4"/>
        <v>21811.300000000003</v>
      </c>
    </row>
    <row r="10" spans="2:11" ht="14.25" customHeight="1">
      <c r="B10" s="12" t="s">
        <v>34</v>
      </c>
      <c r="C10" s="13">
        <v>2749</v>
      </c>
      <c r="D10" s="13">
        <v>3498</v>
      </c>
      <c r="E10" s="13">
        <v>3810</v>
      </c>
      <c r="F10" s="13">
        <v>4065</v>
      </c>
      <c r="G10" s="13">
        <f>G26*G18</f>
        <v>5086.5579379999999</v>
      </c>
      <c r="H10" s="13">
        <f t="shared" ref="H10:K10" si="5">H26*H18</f>
        <v>5961.4459038750001</v>
      </c>
      <c r="I10" s="13">
        <f t="shared" si="5"/>
        <v>6986.8145982249998</v>
      </c>
      <c r="J10" s="13">
        <f t="shared" si="5"/>
        <v>8188.5467105749995</v>
      </c>
      <c r="K10" s="13">
        <f t="shared" si="5"/>
        <v>9596.9767432000008</v>
      </c>
    </row>
    <row r="11" spans="2:11" ht="14.25" customHeight="1">
      <c r="B11" s="12" t="s">
        <v>35</v>
      </c>
      <c r="C11" s="13">
        <v>2915</v>
      </c>
      <c r="D11" s="13">
        <v>3650</v>
      </c>
      <c r="E11" s="13">
        <v>3635</v>
      </c>
      <c r="F11" s="13">
        <v>3843</v>
      </c>
      <c r="G11" s="13">
        <f>G27*G18</f>
        <v>5086.5579379999999</v>
      </c>
      <c r="H11" s="13">
        <f t="shared" ref="H11:K11" si="6">H27*H18</f>
        <v>5961.4459038750001</v>
      </c>
      <c r="I11" s="13">
        <f t="shared" si="6"/>
        <v>6986.8145982249998</v>
      </c>
      <c r="J11" s="13">
        <f t="shared" si="6"/>
        <v>8188.5467105749995</v>
      </c>
      <c r="K11" s="13">
        <f t="shared" si="6"/>
        <v>9596.9767432000008</v>
      </c>
    </row>
    <row r="12" spans="2:11" ht="14.25" customHeight="1">
      <c r="B12" s="12" t="s">
        <v>36</v>
      </c>
      <c r="C12" s="13">
        <v>2915</v>
      </c>
      <c r="D12" s="13">
        <v>3650</v>
      </c>
      <c r="E12" s="13">
        <v>3635</v>
      </c>
      <c r="F12" s="13">
        <v>3843</v>
      </c>
      <c r="G12" s="13">
        <f>G28*G18</f>
        <v>5086.5579379999999</v>
      </c>
      <c r="H12" s="13">
        <f t="shared" ref="H12:K12" si="7">H28*H18</f>
        <v>5961.4459038750001</v>
      </c>
      <c r="I12" s="13">
        <f t="shared" si="7"/>
        <v>6986.8145982249998</v>
      </c>
      <c r="J12" s="13">
        <f t="shared" si="7"/>
        <v>8188.5467105749995</v>
      </c>
      <c r="K12" s="13">
        <f t="shared" si="7"/>
        <v>9596.9767432000008</v>
      </c>
    </row>
    <row r="13" spans="2:11" ht="14.25" customHeight="1">
      <c r="B13" s="12" t="s">
        <v>37</v>
      </c>
      <c r="C13" s="13">
        <v>3283</v>
      </c>
      <c r="D13" s="13">
        <v>4068</v>
      </c>
      <c r="E13" s="13">
        <v>8392</v>
      </c>
      <c r="F13" s="13">
        <v>4892</v>
      </c>
      <c r="G13" s="13">
        <f>G29*G18</f>
        <v>7398.6297280000008</v>
      </c>
      <c r="H13" s="13">
        <f t="shared" ref="H13:K13" si="8">H29*H18</f>
        <v>8671.194042000001</v>
      </c>
      <c r="I13" s="13">
        <f t="shared" si="8"/>
        <v>10162.639415600001</v>
      </c>
      <c r="J13" s="13">
        <f t="shared" si="8"/>
        <v>11910.613397200001</v>
      </c>
      <c r="K13" s="13">
        <f t="shared" si="8"/>
        <v>13959.2388992</v>
      </c>
    </row>
    <row r="14" spans="2:11" ht="14.25" customHeight="1">
      <c r="B14" s="49" t="s">
        <v>38</v>
      </c>
      <c r="C14" s="50">
        <f t="shared" ref="C14:F14" si="9">SUM(C9:C13)</f>
        <v>18602</v>
      </c>
      <c r="D14" s="50">
        <f t="shared" si="9"/>
        <v>22726</v>
      </c>
      <c r="E14" s="50">
        <f t="shared" si="9"/>
        <v>27517</v>
      </c>
      <c r="F14" s="50">
        <f t="shared" si="9"/>
        <v>27158</v>
      </c>
      <c r="G14" s="50">
        <f>SUM(G9:G13)</f>
        <v>34218.672291999996</v>
      </c>
      <c r="H14" s="50">
        <f>SUM(H9:H13)</f>
        <v>40104.294253624998</v>
      </c>
      <c r="I14" s="50">
        <f>SUM(I9:I13)</f>
        <v>47002.189460275004</v>
      </c>
      <c r="J14" s="50">
        <f>SUM(J9:J13)</f>
        <v>55086.584778925004</v>
      </c>
      <c r="K14" s="50">
        <f>SUM(K9:K13)</f>
        <v>64561.469128800003</v>
      </c>
    </row>
    <row r="15" spans="2:11" ht="14.25" customHeight="1"/>
    <row r="16" spans="2:11" ht="14.25" customHeight="1">
      <c r="B16" s="17" t="s">
        <v>17</v>
      </c>
      <c r="C16" s="17"/>
      <c r="D16" s="17"/>
      <c r="E16" s="17"/>
      <c r="F16" s="17"/>
      <c r="G16" s="17"/>
      <c r="H16" s="17"/>
      <c r="I16" s="17"/>
      <c r="J16" s="17"/>
      <c r="K16" s="17"/>
    </row>
    <row r="17" spans="2:12" ht="14.25" customHeight="1">
      <c r="B17" s="4" t="s">
        <v>1</v>
      </c>
      <c r="C17" s="25">
        <v>44196</v>
      </c>
      <c r="D17" s="25">
        <v>44561</v>
      </c>
      <c r="E17" s="25">
        <v>44926</v>
      </c>
      <c r="F17" s="25">
        <v>45291</v>
      </c>
      <c r="G17" s="26">
        <v>45657</v>
      </c>
      <c r="H17" s="26">
        <v>46022</v>
      </c>
      <c r="I17" s="26">
        <v>46387</v>
      </c>
      <c r="J17" s="26">
        <v>46752</v>
      </c>
      <c r="K17" s="26">
        <v>47118</v>
      </c>
    </row>
    <row r="18" spans="2:12" ht="14.25" customHeight="1">
      <c r="B18" s="9" t="s">
        <v>2</v>
      </c>
      <c r="C18" s="23">
        <v>156949</v>
      </c>
      <c r="D18" s="8">
        <v>164177</v>
      </c>
      <c r="E18" s="8">
        <v>191754</v>
      </c>
      <c r="F18" s="8">
        <v>225458</v>
      </c>
      <c r="G18" s="8">
        <v>264236.77600000001</v>
      </c>
      <c r="H18" s="8">
        <v>309685.50150000001</v>
      </c>
      <c r="I18" s="8">
        <v>362951.40769999998</v>
      </c>
      <c r="J18" s="8">
        <v>425379.04989999998</v>
      </c>
      <c r="K18" s="8">
        <v>498544.2464</v>
      </c>
    </row>
    <row r="19" spans="2:12" ht="14.25" customHeight="1">
      <c r="B19" s="9" t="s">
        <v>3</v>
      </c>
      <c r="C19" s="13">
        <v>29812</v>
      </c>
      <c r="D19" s="8">
        <v>26454</v>
      </c>
      <c r="E19" s="8">
        <v>31927</v>
      </c>
      <c r="F19" s="8">
        <v>39456</v>
      </c>
      <c r="G19" s="8">
        <v>44391.815999999999</v>
      </c>
      <c r="H19" s="8">
        <v>52027.248</v>
      </c>
      <c r="I19" s="8">
        <v>60975.767999999996</v>
      </c>
      <c r="J19" s="8">
        <v>71463.672000000006</v>
      </c>
      <c r="K19" s="8">
        <v>83755.392000000007</v>
      </c>
    </row>
    <row r="20" spans="2:12" ht="14.25" customHeight="1"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2:12" ht="14.25" customHeight="1">
      <c r="B21" s="9" t="s">
        <v>39</v>
      </c>
      <c r="C21" s="27">
        <f>C4/C18 * 360</f>
        <v>83.180141319791787</v>
      </c>
      <c r="D21" s="27">
        <f t="shared" ref="D21:F21" si="10">D4/D18 * 360</f>
        <v>80.390797736589164</v>
      </c>
      <c r="E21" s="27">
        <f t="shared" si="10"/>
        <v>78.49432084858725</v>
      </c>
      <c r="F21" s="27">
        <f t="shared" si="10"/>
        <v>79.764035873643877</v>
      </c>
      <c r="G21" s="27">
        <v>80.474999999999994</v>
      </c>
      <c r="H21" s="27">
        <v>80.474999999999994</v>
      </c>
      <c r="I21" s="27">
        <v>80.474999999999994</v>
      </c>
      <c r="J21" s="27">
        <v>80.474999999999994</v>
      </c>
      <c r="K21" s="27">
        <v>80.474999999999994</v>
      </c>
      <c r="L21" s="56" t="s">
        <v>94</v>
      </c>
    </row>
    <row r="22" spans="2:12" ht="14.25" customHeight="1">
      <c r="B22" s="9" t="s">
        <v>40</v>
      </c>
      <c r="C22" s="27">
        <f>C5/C19*360</f>
        <v>6.0378371125721191E-2</v>
      </c>
      <c r="D22" s="27">
        <f t="shared" ref="D22:F22" si="11">D5/D19*360</f>
        <v>0.10886822408709457</v>
      </c>
      <c r="E22" s="27">
        <f t="shared" si="11"/>
        <v>0.22551445485012686</v>
      </c>
      <c r="F22" s="27">
        <f t="shared" si="11"/>
        <v>0.25547445255474449</v>
      </c>
      <c r="G22" s="27">
        <v>0.17499999999999999</v>
      </c>
      <c r="H22" s="27">
        <v>0.17499999999999999</v>
      </c>
      <c r="I22" s="27">
        <v>0.17499999999999999</v>
      </c>
      <c r="J22" s="27">
        <v>0.17499999999999999</v>
      </c>
      <c r="K22" s="27">
        <v>0.17499999999999999</v>
      </c>
      <c r="L22" s="56" t="s">
        <v>94</v>
      </c>
    </row>
    <row r="23" spans="2:12" ht="14.25" customHeight="1">
      <c r="B23" s="9" t="s">
        <v>41</v>
      </c>
      <c r="C23" s="27">
        <f>C9/C19*360</f>
        <v>81.390044277472157</v>
      </c>
      <c r="D23" s="27">
        <f t="shared" ref="D23:F23" si="12">D9/D19*360</f>
        <v>106.96303016557042</v>
      </c>
      <c r="E23" s="27">
        <f t="shared" si="12"/>
        <v>90.713189463463536</v>
      </c>
      <c r="F23" s="27">
        <f t="shared" si="12"/>
        <v>95.939781021897815</v>
      </c>
      <c r="G23" s="27">
        <v>93.75</v>
      </c>
      <c r="H23" s="27">
        <v>93.75</v>
      </c>
      <c r="I23" s="27">
        <v>93.75</v>
      </c>
      <c r="J23" s="27">
        <v>93.75</v>
      </c>
      <c r="K23" s="27">
        <v>93.75</v>
      </c>
      <c r="L23" s="56" t="s">
        <v>94</v>
      </c>
    </row>
    <row r="24" spans="2:12" ht="14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56"/>
    </row>
    <row r="25" spans="2:12" ht="14.25" customHeight="1">
      <c r="B25" s="9" t="s">
        <v>42</v>
      </c>
      <c r="C25" s="21">
        <v>5.5228399999999997E-2</v>
      </c>
      <c r="D25" s="21">
        <v>6.8437999999999999E-2</v>
      </c>
      <c r="E25" s="21">
        <v>5.2929999999999998E-2</v>
      </c>
      <c r="F25" s="21">
        <v>4.3054000000000002E-2</v>
      </c>
      <c r="G25" s="21">
        <v>5.475E-2</v>
      </c>
      <c r="H25" s="21">
        <v>5.475E-2</v>
      </c>
      <c r="I25" s="21">
        <v>5.475E-2</v>
      </c>
      <c r="J25" s="21">
        <v>5.475E-2</v>
      </c>
      <c r="K25" s="21">
        <v>5.475E-2</v>
      </c>
      <c r="L25" s="56" t="s">
        <v>94</v>
      </c>
    </row>
    <row r="26" spans="2:12" ht="14.25" customHeight="1">
      <c r="B26" s="9" t="s">
        <v>43</v>
      </c>
      <c r="C26" s="21">
        <v>1.7514999999999999E-2</v>
      </c>
      <c r="D26" s="21">
        <v>2.1305999999999999E-2</v>
      </c>
      <c r="E26" s="21">
        <v>1.9869000000000001E-2</v>
      </c>
      <c r="F26" s="21">
        <v>1.8029900000000001E-2</v>
      </c>
      <c r="G26" s="21">
        <v>1.925E-2</v>
      </c>
      <c r="H26" s="21">
        <v>1.925E-2</v>
      </c>
      <c r="I26" s="21">
        <v>1.925E-2</v>
      </c>
      <c r="J26" s="21">
        <v>1.925E-2</v>
      </c>
      <c r="K26" s="21">
        <v>1.925E-2</v>
      </c>
      <c r="L26" s="56" t="s">
        <v>94</v>
      </c>
    </row>
    <row r="27" spans="2:12" ht="14.25" customHeight="1">
      <c r="B27" s="9" t="s">
        <v>44</v>
      </c>
      <c r="C27" s="21">
        <v>1.857E-2</v>
      </c>
      <c r="D27" s="21">
        <v>2.2231999999999998E-2</v>
      </c>
      <c r="E27" s="21">
        <v>1.8956500000000001E-2</v>
      </c>
      <c r="F27" s="21">
        <v>1.7045000000000001E-2</v>
      </c>
      <c r="G27" s="21">
        <v>1.925E-2</v>
      </c>
      <c r="H27" s="21">
        <v>1.925E-2</v>
      </c>
      <c r="I27" s="21">
        <v>1.925E-2</v>
      </c>
      <c r="J27" s="21">
        <v>1.925E-2</v>
      </c>
      <c r="K27" s="21">
        <v>1.925E-2</v>
      </c>
      <c r="L27" s="56" t="s">
        <v>94</v>
      </c>
    </row>
    <row r="28" spans="2:12" ht="14.25" customHeight="1">
      <c r="B28" s="9" t="s">
        <v>45</v>
      </c>
      <c r="C28" s="21">
        <v>1.9E-2</v>
      </c>
      <c r="D28" s="21">
        <v>2.2231999999999998E-2</v>
      </c>
      <c r="E28" s="21">
        <v>1.8956500000000001E-2</v>
      </c>
      <c r="F28" s="21">
        <v>1.7045000000000001E-2</v>
      </c>
      <c r="G28" s="21">
        <v>1.925E-2</v>
      </c>
      <c r="H28" s="21">
        <v>1.925E-2</v>
      </c>
      <c r="I28" s="21">
        <v>1.925E-2</v>
      </c>
      <c r="J28" s="21">
        <v>1.925E-2</v>
      </c>
      <c r="K28" s="21">
        <v>1.925E-2</v>
      </c>
      <c r="L28" s="56" t="s">
        <v>94</v>
      </c>
    </row>
    <row r="29" spans="2:12" ht="14.25" customHeight="1">
      <c r="B29" s="9" t="s">
        <v>46</v>
      </c>
      <c r="C29" s="21">
        <v>2.0910000000000002E-2</v>
      </c>
      <c r="D29" s="21">
        <v>2.4778000000000001E-2</v>
      </c>
      <c r="E29" s="21">
        <v>4.376E-2</v>
      </c>
      <c r="F29" s="21">
        <v>2.1697999999999999E-2</v>
      </c>
      <c r="G29" s="21">
        <v>2.8000000000000001E-2</v>
      </c>
      <c r="H29" s="21">
        <v>2.8000000000000001E-2</v>
      </c>
      <c r="I29" s="21">
        <v>2.8000000000000001E-2</v>
      </c>
      <c r="J29" s="21">
        <v>2.8000000000000001E-2</v>
      </c>
      <c r="K29" s="21">
        <v>2.8000000000000001E-2</v>
      </c>
      <c r="L29" s="56" t="s">
        <v>94</v>
      </c>
    </row>
    <row r="30" spans="2:12" ht="14.25" customHeight="1"/>
    <row r="31" spans="2:12" ht="14.25" customHeight="1"/>
    <row r="32" spans="2:12" ht="14.25" customHeight="1"/>
    <row r="33" s="16" customFormat="1" ht="14.25" customHeight="1"/>
    <row r="34" s="16" customFormat="1" ht="14.25" customHeight="1"/>
    <row r="35" s="16" customFormat="1" ht="14.25" customHeight="1"/>
    <row r="36" s="16" customFormat="1" ht="14.25" customHeight="1"/>
    <row r="37" s="16" customFormat="1" ht="14.25" customHeight="1"/>
    <row r="38" s="16" customFormat="1" ht="14.25" customHeight="1"/>
    <row r="39" s="16" customFormat="1" ht="14.25" customHeight="1"/>
    <row r="40" s="16" customFormat="1" ht="14.25" customHeight="1"/>
    <row r="41" s="16" customFormat="1" ht="14.25" customHeight="1"/>
    <row r="42" s="16" customFormat="1" ht="14.25" customHeight="1"/>
    <row r="43" s="16" customFormat="1" ht="14.25" customHeight="1"/>
    <row r="44" s="16" customFormat="1" ht="14.25" customHeight="1"/>
    <row r="45" s="16" customFormat="1" ht="14.25" customHeight="1"/>
    <row r="46" s="16" customFormat="1" ht="14.25" customHeight="1"/>
    <row r="47" s="16" customFormat="1" ht="14.25" customHeight="1"/>
    <row r="48" s="16" customFormat="1" ht="14.25" customHeight="1"/>
    <row r="49" s="16" customFormat="1" ht="14.25" customHeight="1"/>
    <row r="50" s="16" customFormat="1" ht="14.25" customHeight="1"/>
    <row r="51" s="16" customFormat="1" ht="14.25" customHeight="1"/>
    <row r="52" s="16" customFormat="1" ht="14.25" customHeight="1"/>
    <row r="53" s="16" customFormat="1" ht="14.25" customHeight="1"/>
    <row r="54" s="16" customFormat="1" ht="14.25" customHeight="1"/>
    <row r="55" s="16" customFormat="1" ht="14.25" customHeight="1"/>
    <row r="56" s="16" customFormat="1" ht="14.25" customHeight="1"/>
    <row r="57" s="16" customFormat="1" ht="14.25" customHeight="1"/>
    <row r="58" s="16" customFormat="1" ht="14.25" customHeight="1"/>
    <row r="59" s="16" customFormat="1" ht="14.25" customHeight="1"/>
    <row r="60" s="16" customFormat="1" ht="14.25" customHeight="1"/>
    <row r="61" s="16" customFormat="1" ht="14.25" customHeight="1"/>
    <row r="62" s="16" customFormat="1" ht="14.25" customHeight="1"/>
    <row r="63" s="16" customFormat="1" ht="14.25" customHeight="1"/>
    <row r="64" s="16" customFormat="1" ht="14.25" customHeight="1"/>
    <row r="65" s="16" customFormat="1" ht="14.25" customHeight="1"/>
    <row r="66" s="16" customFormat="1" ht="14.25" customHeight="1"/>
    <row r="67" s="16" customFormat="1" ht="14.25" customHeight="1"/>
    <row r="68" s="16" customFormat="1" ht="14.25" customHeight="1"/>
    <row r="69" s="16" customFormat="1" ht="14.25" customHeight="1"/>
    <row r="70" s="16" customFormat="1" ht="14.25" customHeight="1"/>
    <row r="71" s="16" customFormat="1" ht="14.25" customHeight="1"/>
    <row r="72" s="16" customFormat="1" ht="14.25" customHeight="1"/>
    <row r="73" s="16" customFormat="1" ht="14.25" customHeight="1"/>
    <row r="74" s="16" customFormat="1" ht="14.25" customHeight="1"/>
    <row r="75" s="16" customFormat="1" ht="14.25" customHeight="1"/>
    <row r="76" s="16" customFormat="1" ht="14.25" customHeight="1"/>
    <row r="77" s="16" customFormat="1" ht="14.25" customHeight="1"/>
    <row r="78" s="16" customFormat="1" ht="14.25" customHeight="1"/>
    <row r="79" s="16" customFormat="1" ht="14.25" customHeight="1"/>
    <row r="80" s="16" customFormat="1" ht="14.25" customHeight="1"/>
    <row r="81" s="16" customFormat="1" ht="14.25" customHeight="1"/>
    <row r="82" s="16" customFormat="1" ht="14.25" customHeight="1"/>
    <row r="83" s="16" customFormat="1" ht="14.25" customHeight="1"/>
    <row r="84" s="16" customFormat="1" ht="14.25" customHeight="1"/>
    <row r="85" s="16" customFormat="1" ht="14.25" customHeight="1"/>
    <row r="86" s="16" customFormat="1" ht="14.25" customHeight="1"/>
    <row r="87" s="16" customFormat="1" ht="14.25" customHeight="1"/>
    <row r="88" s="16" customFormat="1" ht="14.25" customHeight="1"/>
    <row r="89" s="16" customFormat="1" ht="14.25" customHeight="1"/>
    <row r="90" s="16" customFormat="1" ht="14.25" customHeight="1"/>
    <row r="91" s="16" customFormat="1" ht="14.25" customHeight="1"/>
    <row r="92" s="16" customFormat="1" ht="14.25" customHeight="1"/>
    <row r="93" s="16" customFormat="1" ht="14.25" customHeight="1"/>
    <row r="94" s="16" customFormat="1" ht="14.25" customHeight="1"/>
    <row r="95" s="16" customFormat="1" ht="14.25" customHeight="1"/>
    <row r="96" s="16" customFormat="1" ht="14.25" customHeight="1"/>
    <row r="97" s="16" customFormat="1" ht="14.25" customHeight="1"/>
    <row r="98" s="16" customFormat="1" ht="14.25" customHeight="1"/>
    <row r="99" s="16" customFormat="1" ht="14.25" customHeight="1"/>
    <row r="100" s="16" customFormat="1" ht="14.25" customHeight="1"/>
    <row r="101" s="16" customFormat="1" ht="14.25" customHeight="1"/>
    <row r="102" s="16" customFormat="1" ht="14.25" customHeight="1"/>
    <row r="103" s="16" customFormat="1" ht="14.25" customHeight="1"/>
    <row r="104" s="16" customFormat="1" ht="14.25" customHeight="1"/>
    <row r="105" s="16" customFormat="1" ht="14.25" customHeight="1"/>
    <row r="106" s="16" customFormat="1" ht="14.25" customHeight="1"/>
    <row r="107" s="16" customFormat="1" ht="14.25" customHeight="1"/>
    <row r="108" s="16" customFormat="1" ht="14.25" customHeight="1"/>
    <row r="109" s="16" customFormat="1" ht="14.25" customHeight="1"/>
    <row r="110" s="16" customFormat="1" ht="14.25" customHeight="1"/>
    <row r="111" s="16" customFormat="1" ht="14.25" customHeight="1"/>
    <row r="112" s="16" customFormat="1" ht="14.25" customHeight="1"/>
    <row r="113" s="16" customFormat="1" ht="14.25" customHeight="1"/>
    <row r="114" s="16" customFormat="1" ht="14.25" customHeight="1"/>
    <row r="115" s="16" customFormat="1" ht="14.25" customHeight="1"/>
    <row r="116" s="16" customFormat="1" ht="14.25" customHeight="1"/>
    <row r="117" s="16" customFormat="1" ht="14.25" customHeight="1"/>
    <row r="118" s="16" customFormat="1" ht="14.25" customHeight="1"/>
    <row r="119" s="16" customFormat="1" ht="14.25" customHeight="1"/>
    <row r="120" s="16" customFormat="1" ht="14.25" customHeight="1"/>
    <row r="121" s="16" customFormat="1" ht="14.25" customHeight="1"/>
    <row r="122" s="16" customFormat="1" ht="14.25" customHeight="1"/>
    <row r="123" s="16" customFormat="1" ht="14.25" customHeight="1"/>
    <row r="124" s="16" customFormat="1" ht="14.25" customHeight="1"/>
    <row r="125" s="16" customFormat="1" ht="14.25" customHeight="1"/>
    <row r="126" s="16" customFormat="1" ht="14.25" customHeight="1"/>
    <row r="127" s="16" customFormat="1" ht="14.25" customHeight="1"/>
    <row r="128" s="16" customFormat="1" ht="14.25" customHeight="1"/>
    <row r="129" s="16" customFormat="1" ht="14.25" customHeight="1"/>
    <row r="130" s="16" customFormat="1" ht="14.25" customHeight="1"/>
    <row r="131" s="16" customFormat="1" ht="14.25" customHeight="1"/>
    <row r="132" s="16" customFormat="1" ht="14.25" customHeight="1"/>
    <row r="133" s="16" customFormat="1" ht="14.25" customHeight="1"/>
    <row r="134" s="16" customFormat="1" ht="14.25" customHeight="1"/>
    <row r="135" s="16" customFormat="1" ht="14.25" customHeight="1"/>
    <row r="136" s="16" customFormat="1" ht="14.25" customHeight="1"/>
    <row r="137" s="16" customFormat="1" ht="14.25" customHeight="1"/>
    <row r="138" s="16" customFormat="1" ht="14.25" customHeight="1"/>
    <row r="139" s="16" customFormat="1" ht="14.25" customHeight="1"/>
    <row r="140" s="16" customFormat="1" ht="14.25" customHeight="1"/>
    <row r="141" s="16" customFormat="1" ht="14.25" customHeight="1"/>
    <row r="142" s="16" customFormat="1" ht="14.25" customHeight="1"/>
    <row r="143" s="16" customFormat="1" ht="14.25" customHeight="1"/>
    <row r="144" s="16" customFormat="1" ht="14.25" customHeight="1"/>
    <row r="145" s="16" customFormat="1" ht="14.25" customHeight="1"/>
    <row r="146" s="16" customFormat="1" ht="14.25" customHeight="1"/>
    <row r="147" s="16" customFormat="1" ht="14.25" customHeight="1"/>
    <row r="148" s="16" customFormat="1" ht="14.25" customHeight="1"/>
    <row r="149" s="16" customFormat="1" ht="14.25" customHeight="1"/>
    <row r="150" s="16" customFormat="1" ht="14.25" customHeight="1"/>
    <row r="151" s="16" customFormat="1" ht="14.25" customHeight="1"/>
    <row r="152" s="16" customFormat="1" ht="14.25" customHeight="1"/>
    <row r="153" s="16" customFormat="1" ht="14.25" customHeight="1"/>
    <row r="154" s="16" customFormat="1" ht="14.25" customHeight="1"/>
    <row r="155" s="16" customFormat="1" ht="14.25" customHeight="1"/>
    <row r="156" s="16" customFormat="1" ht="14.25" customHeight="1"/>
    <row r="157" s="16" customFormat="1" ht="14.25" customHeight="1"/>
    <row r="158" s="16" customFormat="1" ht="14.25" customHeight="1"/>
    <row r="159" s="16" customFormat="1" ht="14.25" customHeight="1"/>
    <row r="160" s="16" customFormat="1" ht="14.25" customHeight="1"/>
    <row r="161" s="16" customFormat="1" ht="14.25" customHeight="1"/>
    <row r="162" s="16" customFormat="1" ht="14.25" customHeight="1"/>
    <row r="163" s="16" customFormat="1" ht="14.25" customHeight="1"/>
    <row r="164" s="16" customFormat="1" ht="14.25" customHeight="1"/>
    <row r="165" s="16" customFormat="1" ht="14.25" customHeight="1"/>
    <row r="166" s="16" customFormat="1" ht="14.25" customHeight="1"/>
    <row r="167" s="16" customFormat="1" ht="14.25" customHeight="1"/>
    <row r="168" s="16" customFormat="1" ht="14.25" customHeight="1"/>
    <row r="169" s="16" customFormat="1" ht="14.25" customHeight="1"/>
    <row r="170" s="16" customFormat="1" ht="14.25" customHeight="1"/>
    <row r="171" s="16" customFormat="1" ht="14.25" customHeight="1"/>
    <row r="172" s="16" customFormat="1" ht="14.25" customHeight="1"/>
    <row r="173" s="16" customFormat="1" ht="14.25" customHeight="1"/>
    <row r="174" s="16" customFormat="1" ht="14.25" customHeight="1"/>
    <row r="175" s="16" customFormat="1" ht="14.25" customHeight="1"/>
    <row r="176" s="16" customFormat="1" ht="14.25" customHeight="1"/>
    <row r="177" s="16" customFormat="1" ht="14.25" customHeight="1"/>
    <row r="178" s="16" customFormat="1" ht="14.25" customHeight="1"/>
    <row r="179" s="16" customFormat="1" ht="14.25" customHeight="1"/>
    <row r="180" s="16" customFormat="1" ht="14.25" customHeight="1"/>
    <row r="181" s="16" customFormat="1" ht="14.25" customHeight="1"/>
    <row r="182" s="16" customFormat="1" ht="14.25" customHeight="1"/>
    <row r="183" s="16" customFormat="1" ht="14.25" customHeight="1"/>
    <row r="184" s="16" customFormat="1" ht="14.25" customHeight="1"/>
    <row r="185" s="16" customFormat="1" ht="14.25" customHeight="1"/>
    <row r="186" s="16" customFormat="1" ht="14.25" customHeight="1"/>
    <row r="187" s="16" customFormat="1" ht="14.25" customHeight="1"/>
    <row r="188" s="16" customFormat="1" ht="14.25" customHeight="1"/>
    <row r="189" s="16" customFormat="1" ht="14.25" customHeight="1"/>
    <row r="190" s="16" customFormat="1" ht="14.25" customHeight="1"/>
    <row r="191" s="16" customFormat="1" ht="14.25" customHeight="1"/>
    <row r="192" s="16" customFormat="1" ht="14.25" customHeight="1"/>
    <row r="193" s="16" customFormat="1" ht="14.25" customHeight="1"/>
    <row r="194" s="16" customFormat="1" ht="14.25" customHeight="1"/>
    <row r="195" s="16" customFormat="1" ht="14.25" customHeight="1"/>
    <row r="196" s="16" customFormat="1" ht="14.25" customHeight="1"/>
    <row r="197" s="16" customFormat="1" ht="14.25" customHeight="1"/>
    <row r="198" s="16" customFormat="1" ht="14.25" customHeight="1"/>
    <row r="199" s="16" customFormat="1" ht="14.25" customHeight="1"/>
    <row r="200" s="16" customFormat="1" ht="14.25" customHeight="1"/>
    <row r="201" s="16" customFormat="1" ht="14.25" customHeight="1"/>
    <row r="202" s="16" customFormat="1" ht="14.25" customHeight="1"/>
    <row r="203" s="16" customFormat="1" ht="14.25" customHeight="1"/>
    <row r="204" s="16" customFormat="1" ht="14.25" customHeight="1"/>
    <row r="205" s="16" customFormat="1" ht="14.25" customHeight="1"/>
    <row r="206" s="16" customFormat="1" ht="14.25" customHeight="1"/>
    <row r="207" s="16" customFormat="1" ht="14.25" customHeight="1"/>
    <row r="208" s="16" customFormat="1" ht="14.25" customHeight="1"/>
    <row r="209" s="16" customFormat="1" ht="14.25" customHeight="1"/>
    <row r="210" s="16" customFormat="1" ht="14.25" customHeight="1"/>
    <row r="211" s="16" customFormat="1" ht="14.25" customHeight="1"/>
    <row r="212" s="16" customFormat="1" ht="14.25" customHeight="1"/>
    <row r="213" s="16" customFormat="1" ht="14.25" customHeight="1"/>
    <row r="214" s="16" customFormat="1" ht="14.25" customHeight="1"/>
    <row r="215" s="16" customFormat="1" ht="14.25" customHeight="1"/>
    <row r="216" s="16" customFormat="1" ht="14.25" customHeight="1"/>
    <row r="217" s="16" customFormat="1" ht="14.25" customHeight="1"/>
    <row r="218" s="16" customFormat="1" ht="14.25" customHeight="1"/>
    <row r="219" s="16" customFormat="1" ht="14.25" customHeight="1"/>
    <row r="220" s="16" customFormat="1" ht="14.25" customHeight="1"/>
    <row r="221" s="16" customFormat="1" ht="14.25" customHeight="1"/>
    <row r="222" s="16" customFormat="1" ht="14.25" customHeight="1"/>
    <row r="223" s="16" customFormat="1" ht="14.25" customHeight="1"/>
    <row r="224" s="16" customFormat="1" ht="14.25" customHeight="1"/>
    <row r="225" s="16" customFormat="1" ht="14.25" customHeight="1"/>
    <row r="226" s="16" customFormat="1" ht="14.25" customHeight="1"/>
    <row r="227" s="16" customFormat="1" ht="14.25" customHeight="1"/>
    <row r="228" s="16" customFormat="1" ht="14.25" customHeight="1"/>
    <row r="229" s="16" customFormat="1" ht="14.25" customHeight="1"/>
    <row r="230" s="16" customFormat="1" ht="14.25" customHeight="1"/>
    <row r="231" s="16" customFormat="1" ht="14.25" customHeight="1"/>
    <row r="232" s="16" customFormat="1" ht="14.25" customHeight="1"/>
    <row r="233" s="16" customFormat="1" ht="14.25" customHeight="1"/>
    <row r="234" s="16" customFormat="1" ht="14.25" customHeight="1"/>
    <row r="235" s="16" customFormat="1" ht="14.25" customHeight="1"/>
    <row r="236" s="16" customFormat="1" ht="14.25" customHeight="1"/>
    <row r="237" s="16" customFormat="1" ht="14.25" customHeight="1"/>
    <row r="238" s="16" customFormat="1" ht="14.25" customHeight="1"/>
    <row r="239" s="16" customFormat="1" ht="14.25" customHeight="1"/>
    <row r="240" s="16" customFormat="1" ht="14.25" customHeight="1"/>
    <row r="241" s="16" customFormat="1" ht="14.25" customHeight="1"/>
    <row r="242" s="16" customFormat="1" ht="14.25" customHeight="1"/>
    <row r="243" s="16" customFormat="1" ht="14.25" customHeight="1"/>
    <row r="244" s="16" customFormat="1" ht="14.25" customHeight="1"/>
    <row r="245" s="16" customFormat="1" ht="14.25" customHeight="1"/>
    <row r="246" s="16" customFormat="1" ht="14.25" customHeight="1"/>
    <row r="247" s="16" customFormat="1" ht="14.25" customHeight="1"/>
    <row r="248" s="16" customFormat="1" ht="14.25" customHeight="1"/>
    <row r="249" s="16" customFormat="1" ht="14.25" customHeight="1"/>
    <row r="250" s="16" customFormat="1" ht="14.25" customHeight="1"/>
    <row r="251" s="16" customFormat="1" ht="14.25" customHeight="1"/>
    <row r="252" s="16" customFormat="1" ht="14.25" customHeight="1"/>
    <row r="253" s="16" customFormat="1" ht="14.25" customHeight="1"/>
    <row r="254" s="16" customFormat="1" ht="14.25" customHeight="1"/>
    <row r="255" s="16" customFormat="1" ht="14.25" customHeight="1"/>
    <row r="256" s="16" customFormat="1" ht="14.25" customHeight="1"/>
    <row r="257" s="16" customFormat="1" ht="14.25" customHeight="1"/>
    <row r="258" s="16" customFormat="1" ht="14.25" customHeight="1"/>
    <row r="259" s="16" customFormat="1" ht="14.25" customHeight="1"/>
    <row r="260" s="16" customFormat="1" ht="14.25" customHeight="1"/>
    <row r="261" s="16" customFormat="1" ht="14.25" customHeight="1"/>
    <row r="262" s="16" customFormat="1" ht="14.25" customHeight="1"/>
    <row r="263" s="16" customFormat="1" ht="14.25" customHeight="1"/>
    <row r="264" s="16" customFormat="1" ht="14.25" customHeight="1"/>
    <row r="265" s="16" customFormat="1" ht="14.25" customHeight="1"/>
    <row r="266" s="16" customFormat="1" ht="14.25" customHeight="1"/>
    <row r="267" s="16" customFormat="1" ht="14.25" customHeight="1"/>
    <row r="268" s="16" customFormat="1" ht="14.25" customHeight="1"/>
    <row r="269" s="16" customFormat="1" ht="14.25" customHeight="1"/>
    <row r="270" s="16" customFormat="1" ht="14.25" customHeight="1"/>
    <row r="271" s="16" customFormat="1" ht="14.25" customHeight="1"/>
    <row r="272" s="16" customFormat="1" ht="14.25" customHeight="1"/>
    <row r="273" s="16" customFormat="1" ht="14.25" customHeight="1"/>
    <row r="274" s="16" customFormat="1" ht="14.25" customHeight="1"/>
    <row r="275" s="16" customFormat="1" ht="14.25" customHeight="1"/>
    <row r="276" s="16" customFormat="1" ht="14.25" customHeight="1"/>
    <row r="277" s="16" customFormat="1" ht="14.25" customHeight="1"/>
    <row r="278" s="16" customFormat="1" ht="14.25" customHeight="1"/>
    <row r="279" s="16" customFormat="1" ht="14.25" customHeight="1"/>
    <row r="280" s="16" customFormat="1" ht="14.25" customHeight="1"/>
    <row r="281" s="16" customFormat="1" ht="14.25" customHeight="1"/>
    <row r="282" s="16" customFormat="1" ht="14.25" customHeight="1"/>
    <row r="283" s="16" customFormat="1" ht="14.25" customHeight="1"/>
    <row r="284" s="16" customFormat="1" ht="14.25" customHeight="1"/>
    <row r="285" s="16" customFormat="1" ht="14.25" customHeight="1"/>
    <row r="286" s="16" customFormat="1" ht="14.25" customHeight="1"/>
    <row r="287" s="16" customFormat="1" ht="14.25" customHeight="1"/>
    <row r="288" s="16" customFormat="1" ht="14.25" customHeight="1"/>
    <row r="289" s="16" customFormat="1" ht="14.25" customHeight="1"/>
    <row r="290" s="16" customFormat="1" ht="14.25" customHeight="1"/>
    <row r="291" s="16" customFormat="1" ht="14.25" customHeight="1"/>
    <row r="292" s="16" customFormat="1" ht="14.25" customHeight="1"/>
    <row r="293" s="16" customFormat="1" ht="14.25" customHeight="1"/>
    <row r="294" s="16" customFormat="1" ht="14.25" customHeight="1"/>
    <row r="295" s="16" customFormat="1" ht="14.25" customHeight="1"/>
    <row r="296" s="16" customFormat="1" ht="14.25" customHeight="1"/>
    <row r="297" s="16" customFormat="1" ht="14.25" customHeight="1"/>
    <row r="298" s="16" customFormat="1" ht="14.25" customHeight="1"/>
    <row r="299" s="16" customFormat="1" ht="14.25" customHeight="1"/>
    <row r="300" s="16" customFormat="1" ht="14.25" customHeight="1"/>
    <row r="301" s="16" customFormat="1" ht="14.25" customHeight="1"/>
    <row r="302" s="16" customFormat="1" ht="14.25" customHeight="1"/>
    <row r="303" s="16" customFormat="1" ht="14.25" customHeight="1"/>
    <row r="304" s="16" customFormat="1" ht="14.25" customHeight="1"/>
    <row r="305" s="16" customFormat="1" ht="14.25" customHeight="1"/>
    <row r="306" s="16" customFormat="1" ht="14.25" customHeight="1"/>
    <row r="307" s="16" customFormat="1" ht="14.25" customHeight="1"/>
    <row r="308" s="16" customFormat="1" ht="14.25" customHeight="1"/>
    <row r="309" s="16" customFormat="1" ht="14.25" customHeight="1"/>
    <row r="310" s="16" customFormat="1" ht="14.25" customHeight="1"/>
    <row r="311" s="16" customFormat="1" ht="14.25" customHeight="1"/>
    <row r="312" s="16" customFormat="1" ht="14.25" customHeight="1"/>
    <row r="313" s="16" customFormat="1" ht="14.25" customHeight="1"/>
    <row r="314" s="16" customFormat="1" ht="14.25" customHeight="1"/>
    <row r="315" s="16" customFormat="1" ht="14.25" customHeight="1"/>
    <row r="316" s="16" customFormat="1" ht="14.25" customHeight="1"/>
    <row r="317" s="16" customFormat="1" ht="14.25" customHeight="1"/>
    <row r="318" s="16" customFormat="1" ht="14.25" customHeight="1"/>
    <row r="319" s="16" customFormat="1" ht="14.25" customHeight="1"/>
    <row r="320" s="16" customFormat="1" ht="14.25" customHeight="1"/>
    <row r="321" s="16" customFormat="1" ht="14.25" customHeight="1"/>
    <row r="322" s="16" customFormat="1" ht="14.25" customHeight="1"/>
    <row r="323" s="16" customFormat="1" ht="14.25" customHeight="1"/>
    <row r="324" s="16" customFormat="1" ht="14.25" customHeight="1"/>
    <row r="325" s="16" customFormat="1" ht="14.25" customHeight="1"/>
    <row r="326" s="16" customFormat="1" ht="14.25" customHeight="1"/>
    <row r="327" s="16" customFormat="1" ht="14.25" customHeight="1"/>
    <row r="328" s="16" customFormat="1" ht="14.25" customHeight="1"/>
    <row r="329" s="16" customFormat="1" ht="14.25" customHeight="1"/>
    <row r="330" s="16" customFormat="1" ht="14.25" customHeight="1"/>
    <row r="331" s="16" customFormat="1" ht="14.25" customHeight="1"/>
    <row r="332" s="16" customFormat="1" ht="14.25" customHeight="1"/>
    <row r="333" s="16" customFormat="1" ht="14.25" customHeight="1"/>
    <row r="334" s="16" customFormat="1" ht="14.25" customHeight="1"/>
    <row r="335" s="16" customFormat="1" ht="14.25" customHeight="1"/>
    <row r="336" s="16" customFormat="1" ht="14.25" customHeight="1"/>
    <row r="337" s="16" customFormat="1" ht="14.25" customHeight="1"/>
    <row r="338" s="16" customFormat="1" ht="14.25" customHeight="1"/>
    <row r="339" s="16" customFormat="1" ht="14.25" customHeight="1"/>
    <row r="340" s="16" customFormat="1" ht="14.25" customHeight="1"/>
    <row r="341" s="16" customFormat="1" ht="14.25" customHeight="1"/>
    <row r="342" s="16" customFormat="1" ht="14.25" customHeight="1"/>
    <row r="343" s="16" customFormat="1" ht="14.25" customHeight="1"/>
    <row r="344" s="16" customFormat="1" ht="14.25" customHeight="1"/>
    <row r="345" s="16" customFormat="1" ht="14.25" customHeight="1"/>
    <row r="346" s="16" customFormat="1" ht="14.25" customHeight="1"/>
    <row r="347" s="16" customFormat="1" ht="14.25" customHeight="1"/>
    <row r="348" s="16" customFormat="1" ht="14.25" customHeight="1"/>
    <row r="349" s="16" customFormat="1" ht="14.25" customHeight="1"/>
    <row r="350" s="16" customFormat="1" ht="14.25" customHeight="1"/>
    <row r="351" s="16" customFormat="1" ht="14.25" customHeight="1"/>
    <row r="352" s="16" customFormat="1" ht="14.25" customHeight="1"/>
    <row r="353" s="16" customFormat="1" ht="14.25" customHeight="1"/>
    <row r="354" s="16" customFormat="1" ht="14.25" customHeight="1"/>
    <row r="355" s="16" customFormat="1" ht="14.25" customHeight="1"/>
    <row r="356" s="16" customFormat="1" ht="14.25" customHeight="1"/>
    <row r="357" s="16" customFormat="1" ht="14.25" customHeight="1"/>
    <row r="358" s="16" customFormat="1" ht="14.25" customHeight="1"/>
    <row r="359" s="16" customFormat="1" ht="14.25" customHeight="1"/>
    <row r="360" s="16" customFormat="1" ht="14.25" customHeight="1"/>
    <row r="361" s="16" customFormat="1" ht="14.25" customHeight="1"/>
    <row r="362" s="16" customFormat="1" ht="14.25" customHeight="1"/>
    <row r="363" s="16" customFormat="1" ht="14.25" customHeight="1"/>
    <row r="364" s="16" customFormat="1" ht="14.25" customHeight="1"/>
    <row r="365" s="16" customFormat="1" ht="14.25" customHeight="1"/>
    <row r="366" s="16" customFormat="1" ht="14.25" customHeight="1"/>
    <row r="367" s="16" customFormat="1" ht="14.25" customHeight="1"/>
    <row r="368" s="16" customFormat="1" ht="14.25" customHeight="1"/>
    <row r="369" s="16" customFormat="1" ht="14.25" customHeight="1"/>
    <row r="370" s="16" customFormat="1" ht="14.25" customHeight="1"/>
    <row r="371" s="16" customFormat="1" ht="14.25" customHeight="1"/>
    <row r="372" s="16" customFormat="1" ht="14.25" customHeight="1"/>
    <row r="373" s="16" customFormat="1" ht="14.25" customHeight="1"/>
    <row r="374" s="16" customFormat="1" ht="14.25" customHeight="1"/>
    <row r="375" s="16" customFormat="1" ht="14.25" customHeight="1"/>
    <row r="376" s="16" customFormat="1" ht="14.25" customHeight="1"/>
    <row r="377" s="16" customFormat="1" ht="14.25" customHeight="1"/>
    <row r="378" s="16" customFormat="1" ht="14.25" customHeight="1"/>
    <row r="379" s="16" customFormat="1" ht="14.25" customHeight="1"/>
    <row r="380" s="16" customFormat="1" ht="14.25" customHeight="1"/>
    <row r="381" s="16" customFormat="1" ht="14.25" customHeight="1"/>
    <row r="382" s="16" customFormat="1" ht="14.25" customHeight="1"/>
    <row r="383" s="16" customFormat="1" ht="14.25" customHeight="1"/>
    <row r="384" s="16" customFormat="1" ht="14.25" customHeight="1"/>
    <row r="385" s="16" customFormat="1" ht="14.25" customHeight="1"/>
    <row r="386" s="16" customFormat="1" ht="14.25" customHeight="1"/>
    <row r="387" s="16" customFormat="1" ht="14.25" customHeight="1"/>
    <row r="388" s="16" customFormat="1" ht="14.25" customHeight="1"/>
    <row r="389" s="16" customFormat="1" ht="14.25" customHeight="1"/>
    <row r="390" s="16" customFormat="1" ht="14.25" customHeight="1"/>
    <row r="391" s="16" customFormat="1" ht="14.25" customHeight="1"/>
    <row r="392" s="16" customFormat="1" ht="14.25" customHeight="1"/>
    <row r="393" s="16" customFormat="1" ht="14.25" customHeight="1"/>
    <row r="394" s="16" customFormat="1" ht="14.25" customHeight="1"/>
    <row r="395" s="16" customFormat="1" ht="14.25" customHeight="1"/>
    <row r="396" s="16" customFormat="1" ht="14.25" customHeight="1"/>
    <row r="397" s="16" customFormat="1" ht="14.25" customHeight="1"/>
    <row r="398" s="16" customFormat="1" ht="14.25" customHeight="1"/>
    <row r="399" s="16" customFormat="1" ht="14.25" customHeight="1"/>
    <row r="400" s="16" customFormat="1" ht="14.25" customHeight="1"/>
    <row r="401" s="16" customFormat="1" ht="14.25" customHeight="1"/>
    <row r="402" s="16" customFormat="1" ht="14.25" customHeight="1"/>
    <row r="403" s="16" customFormat="1" ht="14.25" customHeight="1"/>
    <row r="404" s="16" customFormat="1" ht="14.25" customHeight="1"/>
    <row r="405" s="16" customFormat="1" ht="14.25" customHeight="1"/>
    <row r="406" s="16" customFormat="1" ht="14.25" customHeight="1"/>
    <row r="407" s="16" customFormat="1" ht="14.25" customHeight="1"/>
    <row r="408" s="16" customFormat="1" ht="14.25" customHeight="1"/>
    <row r="409" s="16" customFormat="1" ht="14.25" customHeight="1"/>
    <row r="410" s="16" customFormat="1" ht="14.25" customHeight="1"/>
    <row r="411" s="16" customFormat="1" ht="14.25" customHeight="1"/>
    <row r="412" s="16" customFormat="1" ht="14.25" customHeight="1"/>
    <row r="413" s="16" customFormat="1" ht="14.25" customHeight="1"/>
    <row r="414" s="16" customFormat="1" ht="14.25" customHeight="1"/>
    <row r="415" s="16" customFormat="1" ht="14.25" customHeight="1"/>
    <row r="416" s="16" customFormat="1" ht="14.25" customHeight="1"/>
    <row r="417" s="16" customFormat="1" ht="14.25" customHeight="1"/>
    <row r="418" s="16" customFormat="1" ht="14.25" customHeight="1"/>
    <row r="419" s="16" customFormat="1" ht="14.25" customHeight="1"/>
    <row r="420" s="16" customFormat="1" ht="14.25" customHeight="1"/>
    <row r="421" s="16" customFormat="1" ht="14.25" customHeight="1"/>
    <row r="422" s="16" customFormat="1" ht="14.25" customHeight="1"/>
    <row r="423" s="16" customFormat="1" ht="14.25" customHeight="1"/>
    <row r="424" s="16" customFormat="1" ht="14.25" customHeight="1"/>
    <row r="425" s="16" customFormat="1" ht="14.25" customHeight="1"/>
    <row r="426" s="16" customFormat="1" ht="14.25" customHeight="1"/>
    <row r="427" s="16" customFormat="1" ht="14.25" customHeight="1"/>
    <row r="428" s="16" customFormat="1" ht="14.25" customHeight="1"/>
    <row r="429" s="16" customFormat="1" ht="14.25" customHeight="1"/>
    <row r="430" s="16" customFormat="1" ht="14.25" customHeight="1"/>
    <row r="431" s="16" customFormat="1" ht="14.25" customHeight="1"/>
    <row r="432" s="16" customFormat="1" ht="14.25" customHeight="1"/>
    <row r="433" s="16" customFormat="1" ht="14.25" customHeight="1"/>
    <row r="434" s="16" customFormat="1" ht="14.25" customHeight="1"/>
    <row r="435" s="16" customFormat="1" ht="14.25" customHeight="1"/>
    <row r="436" s="16" customFormat="1" ht="14.25" customHeight="1"/>
    <row r="437" s="16" customFormat="1" ht="14.25" customHeight="1"/>
    <row r="438" s="16" customFormat="1" ht="14.25" customHeight="1"/>
    <row r="439" s="16" customFormat="1" ht="14.25" customHeight="1"/>
    <row r="440" s="16" customFormat="1" ht="14.25" customHeight="1"/>
    <row r="441" s="16" customFormat="1" ht="14.25" customHeight="1"/>
    <row r="442" s="16" customFormat="1" ht="14.25" customHeight="1"/>
    <row r="443" s="16" customFormat="1" ht="14.25" customHeight="1"/>
    <row r="444" s="16" customFormat="1" ht="14.25" customHeight="1"/>
    <row r="445" s="16" customFormat="1" ht="14.25" customHeight="1"/>
    <row r="446" s="16" customFormat="1" ht="14.25" customHeight="1"/>
    <row r="447" s="16" customFormat="1" ht="14.25" customHeight="1"/>
    <row r="448" s="16" customFormat="1" ht="14.25" customHeight="1"/>
    <row r="449" s="16" customFormat="1" ht="14.25" customHeight="1"/>
    <row r="450" s="16" customFormat="1" ht="14.25" customHeight="1"/>
    <row r="451" s="16" customFormat="1" ht="14.25" customHeight="1"/>
    <row r="452" s="16" customFormat="1" ht="14.25" customHeight="1"/>
    <row r="453" s="16" customFormat="1" ht="14.25" customHeight="1"/>
    <row r="454" s="16" customFormat="1" ht="14.25" customHeight="1"/>
    <row r="455" s="16" customFormat="1" ht="14.25" customHeight="1"/>
    <row r="456" s="16" customFormat="1" ht="14.25" customHeight="1"/>
    <row r="457" s="16" customFormat="1" ht="14.25" customHeight="1"/>
    <row r="458" s="16" customFormat="1" ht="14.25" customHeight="1"/>
    <row r="459" s="16" customFormat="1" ht="14.25" customHeight="1"/>
    <row r="460" s="16" customFormat="1" ht="14.25" customHeight="1"/>
    <row r="461" s="16" customFormat="1" ht="14.25" customHeight="1"/>
    <row r="462" s="16" customFormat="1" ht="14.25" customHeight="1"/>
    <row r="463" s="16" customFormat="1" ht="14.25" customHeight="1"/>
    <row r="464" s="16" customFormat="1" ht="14.25" customHeight="1"/>
    <row r="465" s="16" customFormat="1" ht="14.25" customHeight="1"/>
    <row r="466" s="16" customFormat="1" ht="14.25" customHeight="1"/>
    <row r="467" s="16" customFormat="1" ht="14.25" customHeight="1"/>
    <row r="468" s="16" customFormat="1" ht="14.25" customHeight="1"/>
    <row r="469" s="16" customFormat="1" ht="14.25" customHeight="1"/>
    <row r="470" s="16" customFormat="1" ht="14.25" customHeight="1"/>
    <row r="471" s="16" customFormat="1" ht="14.25" customHeight="1"/>
    <row r="472" s="16" customFormat="1" ht="14.25" customHeight="1"/>
    <row r="473" s="16" customFormat="1" ht="14.25" customHeight="1"/>
    <row r="474" s="16" customFormat="1" ht="14.25" customHeight="1"/>
    <row r="475" s="16" customFormat="1" ht="14.25" customHeight="1"/>
    <row r="476" s="16" customFormat="1" ht="14.25" customHeight="1"/>
    <row r="477" s="16" customFormat="1" ht="14.25" customHeight="1"/>
    <row r="478" s="16" customFormat="1" ht="14.25" customHeight="1"/>
    <row r="479" s="16" customFormat="1" ht="14.25" customHeight="1"/>
    <row r="480" s="16" customFormat="1" ht="14.25" customHeight="1"/>
    <row r="481" s="16" customFormat="1" ht="14.25" customHeight="1"/>
    <row r="482" s="16" customFormat="1" ht="14.25" customHeight="1"/>
    <row r="483" s="16" customFormat="1" ht="14.25" customHeight="1"/>
    <row r="484" s="16" customFormat="1" ht="14.25" customHeight="1"/>
    <row r="485" s="16" customFormat="1" ht="14.25" customHeight="1"/>
    <row r="486" s="16" customFormat="1" ht="14.25" customHeight="1"/>
    <row r="487" s="16" customFormat="1" ht="14.25" customHeight="1"/>
    <row r="488" s="16" customFormat="1" ht="14.25" customHeight="1"/>
    <row r="489" s="16" customFormat="1" ht="14.25" customHeight="1"/>
    <row r="490" s="16" customFormat="1" ht="14.25" customHeight="1"/>
    <row r="491" s="16" customFormat="1" ht="14.25" customHeight="1"/>
    <row r="492" s="16" customFormat="1" ht="14.25" customHeight="1"/>
    <row r="493" s="16" customFormat="1" ht="14.25" customHeight="1"/>
    <row r="494" s="16" customFormat="1" ht="14.25" customHeight="1"/>
    <row r="495" s="16" customFormat="1" ht="14.25" customHeight="1"/>
    <row r="496" s="16" customFormat="1" ht="14.25" customHeight="1"/>
    <row r="497" s="16" customFormat="1" ht="14.25" customHeight="1"/>
    <row r="498" s="16" customFormat="1" ht="14.25" customHeight="1"/>
    <row r="499" s="16" customFormat="1" ht="14.25" customHeight="1"/>
    <row r="500" s="16" customFormat="1" ht="14.25" customHeight="1"/>
    <row r="501" s="16" customFormat="1" ht="14.25" customHeight="1"/>
    <row r="502" s="16" customFormat="1" ht="14.25" customHeight="1"/>
    <row r="503" s="16" customFormat="1" ht="14.25" customHeight="1"/>
    <row r="504" s="16" customFormat="1" ht="14.25" customHeight="1"/>
    <row r="505" s="16" customFormat="1" ht="14.25" customHeight="1"/>
    <row r="506" s="16" customFormat="1" ht="14.25" customHeight="1"/>
    <row r="507" s="16" customFormat="1" ht="14.25" customHeight="1"/>
    <row r="508" s="16" customFormat="1" ht="14.25" customHeight="1"/>
    <row r="509" s="16" customFormat="1" ht="14.25" customHeight="1"/>
    <row r="510" s="16" customFormat="1" ht="14.25" customHeight="1"/>
    <row r="511" s="16" customFormat="1" ht="14.25" customHeight="1"/>
    <row r="512" s="16" customFormat="1" ht="14.25" customHeight="1"/>
    <row r="513" s="16" customFormat="1" ht="14.25" customHeight="1"/>
    <row r="514" s="16" customFormat="1" ht="14.25" customHeight="1"/>
    <row r="515" s="16" customFormat="1" ht="14.25" customHeight="1"/>
    <row r="516" s="16" customFormat="1" ht="14.25" customHeight="1"/>
    <row r="517" s="16" customFormat="1" ht="14.25" customHeight="1"/>
    <row r="518" s="16" customFormat="1" ht="14.25" customHeight="1"/>
    <row r="519" s="16" customFormat="1" ht="14.25" customHeight="1"/>
    <row r="520" s="16" customFormat="1" ht="14.25" customHeight="1"/>
    <row r="521" s="16" customFormat="1" ht="14.25" customHeight="1"/>
    <row r="522" s="16" customFormat="1" ht="14.25" customHeight="1"/>
    <row r="523" s="16" customFormat="1" ht="14.25" customHeight="1"/>
    <row r="524" s="16" customFormat="1" ht="14.25" customHeight="1"/>
    <row r="525" s="16" customFormat="1" ht="14.25" customHeight="1"/>
    <row r="526" s="16" customFormat="1" ht="14.25" customHeight="1"/>
    <row r="527" s="16" customFormat="1" ht="14.25" customHeight="1"/>
    <row r="528" s="16" customFormat="1" ht="14.25" customHeight="1"/>
    <row r="529" s="16" customFormat="1" ht="14.25" customHeight="1"/>
    <row r="530" s="16" customFormat="1" ht="14.25" customHeight="1"/>
    <row r="531" s="16" customFormat="1" ht="14.25" customHeight="1"/>
    <row r="532" s="16" customFormat="1" ht="14.25" customHeight="1"/>
    <row r="533" s="16" customFormat="1" ht="14.25" customHeight="1"/>
    <row r="534" s="16" customFormat="1" ht="14.25" customHeight="1"/>
    <row r="535" s="16" customFormat="1" ht="14.25" customHeight="1"/>
    <row r="536" s="16" customFormat="1" ht="14.25" customHeight="1"/>
    <row r="537" s="16" customFormat="1" ht="14.25" customHeight="1"/>
    <row r="538" s="16" customFormat="1" ht="14.25" customHeight="1"/>
    <row r="539" s="16" customFormat="1" ht="14.25" customHeight="1"/>
    <row r="540" s="16" customFormat="1" ht="14.25" customHeight="1"/>
    <row r="541" s="16" customFormat="1" ht="14.25" customHeight="1"/>
    <row r="542" s="16" customFormat="1" ht="14.25" customHeight="1"/>
    <row r="543" s="16" customFormat="1" ht="14.25" customHeight="1"/>
    <row r="544" s="16" customFormat="1" ht="14.25" customHeight="1"/>
    <row r="545" s="16" customFormat="1" ht="14.25" customHeight="1"/>
    <row r="546" s="16" customFormat="1" ht="14.25" customHeight="1"/>
    <row r="547" s="16" customFormat="1" ht="14.25" customHeight="1"/>
    <row r="548" s="16" customFormat="1" ht="14.25" customHeight="1"/>
    <row r="549" s="16" customFormat="1" ht="14.25" customHeight="1"/>
    <row r="550" s="16" customFormat="1" ht="14.25" customHeight="1"/>
    <row r="551" s="16" customFormat="1" ht="14.25" customHeight="1"/>
    <row r="552" s="16" customFormat="1" ht="14.25" customHeight="1"/>
    <row r="553" s="16" customFormat="1" ht="14.25" customHeight="1"/>
    <row r="554" s="16" customFormat="1" ht="14.25" customHeight="1"/>
    <row r="555" s="16" customFormat="1" ht="14.25" customHeight="1"/>
    <row r="556" s="16" customFormat="1" ht="14.25" customHeight="1"/>
    <row r="557" s="16" customFormat="1" ht="14.25" customHeight="1"/>
    <row r="558" s="16" customFormat="1" ht="14.25" customHeight="1"/>
    <row r="559" s="16" customFormat="1" ht="14.25" customHeight="1"/>
    <row r="560" s="16" customFormat="1" ht="14.25" customHeight="1"/>
    <row r="561" s="16" customFormat="1" ht="14.25" customHeight="1"/>
    <row r="562" s="16" customFormat="1" ht="14.25" customHeight="1"/>
    <row r="563" s="16" customFormat="1" ht="14.25" customHeight="1"/>
    <row r="564" s="16" customFormat="1" ht="14.25" customHeight="1"/>
    <row r="565" s="16" customFormat="1" ht="14.25" customHeight="1"/>
    <row r="566" s="16" customFormat="1" ht="14.25" customHeight="1"/>
    <row r="567" s="16" customFormat="1" ht="14.25" customHeight="1"/>
    <row r="568" s="16" customFormat="1" ht="14.25" customHeight="1"/>
    <row r="569" s="16" customFormat="1" ht="14.25" customHeight="1"/>
    <row r="570" s="16" customFormat="1" ht="14.25" customHeight="1"/>
    <row r="571" s="16" customFormat="1" ht="14.25" customHeight="1"/>
    <row r="572" s="16" customFormat="1" ht="14.25" customHeight="1"/>
    <row r="573" s="16" customFormat="1" ht="14.25" customHeight="1"/>
    <row r="574" s="16" customFormat="1" ht="14.25" customHeight="1"/>
    <row r="575" s="16" customFormat="1" ht="14.25" customHeight="1"/>
    <row r="576" s="16" customFormat="1" ht="14.25" customHeight="1"/>
    <row r="577" s="16" customFormat="1" ht="14.25" customHeight="1"/>
    <row r="578" s="16" customFormat="1" ht="14.25" customHeight="1"/>
    <row r="579" s="16" customFormat="1" ht="14.25" customHeight="1"/>
    <row r="580" s="16" customFormat="1" ht="14.25" customHeight="1"/>
    <row r="581" s="16" customFormat="1" ht="14.25" customHeight="1"/>
    <row r="582" s="16" customFormat="1" ht="14.25" customHeight="1"/>
    <row r="583" s="16" customFormat="1" ht="14.25" customHeight="1"/>
    <row r="584" s="16" customFormat="1" ht="14.25" customHeight="1"/>
    <row r="585" s="16" customFormat="1" ht="14.25" customHeight="1"/>
    <row r="586" s="16" customFormat="1" ht="14.25" customHeight="1"/>
    <row r="587" s="16" customFormat="1" ht="14.25" customHeight="1"/>
    <row r="588" s="16" customFormat="1" ht="14.25" customHeight="1"/>
    <row r="589" s="16" customFormat="1" ht="14.25" customHeight="1"/>
    <row r="590" s="16" customFormat="1" ht="14.25" customHeight="1"/>
    <row r="591" s="16" customFormat="1" ht="14.25" customHeight="1"/>
    <row r="592" s="16" customFormat="1" ht="14.25" customHeight="1"/>
    <row r="593" s="16" customFormat="1" ht="14.25" customHeight="1"/>
    <row r="594" s="16" customFormat="1" ht="14.25" customHeight="1"/>
    <row r="595" s="16" customFormat="1" ht="14.25" customHeight="1"/>
    <row r="596" s="16" customFormat="1" ht="14.25" customHeight="1"/>
    <row r="597" s="16" customFormat="1" ht="14.25" customHeight="1"/>
    <row r="598" s="16" customFormat="1" ht="14.25" customHeight="1"/>
    <row r="599" s="16" customFormat="1" ht="14.25" customHeight="1"/>
    <row r="600" s="16" customFormat="1" ht="14.25" customHeight="1"/>
    <row r="601" s="16" customFormat="1" ht="14.25" customHeight="1"/>
    <row r="602" s="16" customFormat="1" ht="14.25" customHeight="1"/>
    <row r="603" s="16" customFormat="1" ht="14.25" customHeight="1"/>
    <row r="604" s="16" customFormat="1" ht="14.25" customHeight="1"/>
    <row r="605" s="16" customFormat="1" ht="14.25" customHeight="1"/>
    <row r="606" s="16" customFormat="1" ht="14.25" customHeight="1"/>
    <row r="607" s="16" customFormat="1" ht="14.25" customHeight="1"/>
    <row r="608" s="16" customFormat="1" ht="14.25" customHeight="1"/>
    <row r="609" s="16" customFormat="1" ht="14.25" customHeight="1"/>
    <row r="610" s="16" customFormat="1" ht="14.25" customHeight="1"/>
    <row r="611" s="16" customFormat="1" ht="14.25" customHeight="1"/>
    <row r="612" s="16" customFormat="1" ht="14.25" customHeight="1"/>
    <row r="613" s="16" customFormat="1" ht="14.25" customHeight="1"/>
    <row r="614" s="16" customFormat="1" ht="14.25" customHeight="1"/>
    <row r="615" s="16" customFormat="1" ht="14.25" customHeight="1"/>
    <row r="616" s="16" customFormat="1" ht="14.25" customHeight="1"/>
    <row r="617" s="16" customFormat="1" ht="14.25" customHeight="1"/>
    <row r="618" s="16" customFormat="1" ht="14.25" customHeight="1"/>
    <row r="619" s="16" customFormat="1" ht="14.25" customHeight="1"/>
    <row r="620" s="16" customFormat="1" ht="14.25" customHeight="1"/>
    <row r="621" s="16" customFormat="1" ht="14.25" customHeight="1"/>
    <row r="622" s="16" customFormat="1" ht="14.25" customHeight="1"/>
    <row r="623" s="16" customFormat="1" ht="14.25" customHeight="1"/>
    <row r="624" s="16" customFormat="1" ht="14.25" customHeight="1"/>
    <row r="625" s="16" customFormat="1" ht="14.25" customHeight="1"/>
    <row r="626" s="16" customFormat="1" ht="14.25" customHeight="1"/>
    <row r="627" s="16" customFormat="1" ht="14.25" customHeight="1"/>
    <row r="628" s="16" customFormat="1" ht="14.25" customHeight="1"/>
    <row r="629" s="16" customFormat="1" ht="14.25" customHeight="1"/>
    <row r="630" s="16" customFormat="1" ht="14.25" customHeight="1"/>
    <row r="631" s="16" customFormat="1" ht="14.25" customHeight="1"/>
    <row r="632" s="16" customFormat="1" ht="14.25" customHeight="1"/>
    <row r="633" s="16" customFormat="1" ht="14.25" customHeight="1"/>
    <row r="634" s="16" customFormat="1" ht="14.25" customHeight="1"/>
    <row r="635" s="16" customFormat="1" ht="14.25" customHeight="1"/>
    <row r="636" s="16" customFormat="1" ht="14.25" customHeight="1"/>
    <row r="637" s="16" customFormat="1" ht="14.25" customHeight="1"/>
    <row r="638" s="16" customFormat="1" ht="14.25" customHeight="1"/>
    <row r="639" s="16" customFormat="1" ht="14.25" customHeight="1"/>
    <row r="640" s="16" customFormat="1" ht="14.25" customHeight="1"/>
    <row r="641" s="16" customFormat="1" ht="14.25" customHeight="1"/>
    <row r="642" s="16" customFormat="1" ht="14.25" customHeight="1"/>
    <row r="643" s="16" customFormat="1" ht="14.25" customHeight="1"/>
    <row r="644" s="16" customFormat="1" ht="14.25" customHeight="1"/>
    <row r="645" s="16" customFormat="1" ht="14.25" customHeight="1"/>
    <row r="646" s="16" customFormat="1" ht="14.25" customHeight="1"/>
    <row r="647" s="16" customFormat="1" ht="14.25" customHeight="1"/>
    <row r="648" s="16" customFormat="1" ht="14.25" customHeight="1"/>
    <row r="649" s="16" customFormat="1" ht="14.25" customHeight="1"/>
    <row r="650" s="16" customFormat="1" ht="14.25" customHeight="1"/>
    <row r="651" s="16" customFormat="1" ht="14.25" customHeight="1"/>
    <row r="652" s="16" customFormat="1" ht="14.25" customHeight="1"/>
    <row r="653" s="16" customFormat="1" ht="14.25" customHeight="1"/>
    <row r="654" s="16" customFormat="1" ht="14.25" customHeight="1"/>
    <row r="655" s="16" customFormat="1" ht="14.25" customHeight="1"/>
    <row r="656" s="16" customFormat="1" ht="14.25" customHeight="1"/>
    <row r="657" s="16" customFormat="1" ht="14.25" customHeight="1"/>
    <row r="658" s="16" customFormat="1" ht="14.25" customHeight="1"/>
    <row r="659" s="16" customFormat="1" ht="14.25" customHeight="1"/>
    <row r="660" s="16" customFormat="1" ht="14.25" customHeight="1"/>
    <row r="661" s="16" customFormat="1" ht="14.25" customHeight="1"/>
    <row r="662" s="16" customFormat="1" ht="14.25" customHeight="1"/>
    <row r="663" s="16" customFormat="1" ht="14.25" customHeight="1"/>
    <row r="664" s="16" customFormat="1" ht="14.25" customHeight="1"/>
    <row r="665" s="16" customFormat="1" ht="14.25" customHeight="1"/>
    <row r="666" s="16" customFormat="1" ht="14.25" customHeight="1"/>
    <row r="667" s="16" customFormat="1" ht="14.25" customHeight="1"/>
    <row r="668" s="16" customFormat="1" ht="14.25" customHeight="1"/>
    <row r="669" s="16" customFormat="1" ht="14.25" customHeight="1"/>
    <row r="670" s="16" customFormat="1" ht="14.25" customHeight="1"/>
    <row r="671" s="16" customFormat="1" ht="14.25" customHeight="1"/>
    <row r="672" s="16" customFormat="1" ht="14.25" customHeight="1"/>
    <row r="673" s="16" customFormat="1" ht="14.25" customHeight="1"/>
    <row r="674" s="16" customFormat="1" ht="14.25" customHeight="1"/>
    <row r="675" s="16" customFormat="1" ht="14.25" customHeight="1"/>
    <row r="676" s="16" customFormat="1" ht="14.25" customHeight="1"/>
    <row r="677" s="16" customFormat="1" ht="14.25" customHeight="1"/>
    <row r="678" s="16" customFormat="1" ht="14.25" customHeight="1"/>
    <row r="679" s="16" customFormat="1" ht="14.25" customHeight="1"/>
    <row r="680" s="16" customFormat="1" ht="14.25" customHeight="1"/>
    <row r="681" s="16" customFormat="1" ht="14.25" customHeight="1"/>
    <row r="682" s="16" customFormat="1" ht="14.25" customHeight="1"/>
    <row r="683" s="16" customFormat="1" ht="14.25" customHeight="1"/>
    <row r="684" s="16" customFormat="1" ht="14.25" customHeight="1"/>
    <row r="685" s="16" customFormat="1" ht="14.25" customHeight="1"/>
    <row r="686" s="16" customFormat="1" ht="14.25" customHeight="1"/>
    <row r="687" s="16" customFormat="1" ht="14.25" customHeight="1"/>
    <row r="688" s="16" customFormat="1" ht="14.25" customHeight="1"/>
    <row r="689" s="16" customFormat="1" ht="14.25" customHeight="1"/>
    <row r="690" s="16" customFormat="1" ht="14.25" customHeight="1"/>
    <row r="691" s="16" customFormat="1" ht="14.25" customHeight="1"/>
    <row r="692" s="16" customFormat="1" ht="14.25" customHeight="1"/>
    <row r="693" s="16" customFormat="1" ht="14.25" customHeight="1"/>
    <row r="694" s="16" customFormat="1" ht="14.25" customHeight="1"/>
    <row r="695" s="16" customFormat="1" ht="14.25" customHeight="1"/>
    <row r="696" s="16" customFormat="1" ht="14.25" customHeight="1"/>
    <row r="697" s="16" customFormat="1" ht="14.25" customHeight="1"/>
    <row r="698" s="16" customFormat="1" ht="14.25" customHeight="1"/>
    <row r="699" s="16" customFormat="1" ht="14.25" customHeight="1"/>
    <row r="700" s="16" customFormat="1" ht="14.25" customHeight="1"/>
    <row r="701" s="16" customFormat="1" ht="14.25" customHeight="1"/>
    <row r="702" s="16" customFormat="1" ht="14.25" customHeight="1"/>
    <row r="703" s="16" customFormat="1" ht="14.25" customHeight="1"/>
    <row r="704" s="16" customFormat="1" ht="14.25" customHeight="1"/>
    <row r="705" s="16" customFormat="1" ht="14.25" customHeight="1"/>
    <row r="706" s="16" customFormat="1" ht="14.25" customHeight="1"/>
    <row r="707" s="16" customFormat="1" ht="14.25" customHeight="1"/>
    <row r="708" s="16" customFormat="1" ht="14.25" customHeight="1"/>
    <row r="709" s="16" customFormat="1" ht="14.25" customHeight="1"/>
    <row r="710" s="16" customFormat="1" ht="14.25" customHeight="1"/>
    <row r="711" s="16" customFormat="1" ht="14.25" customHeight="1"/>
    <row r="712" s="16" customFormat="1" ht="14.25" customHeight="1"/>
    <row r="713" s="16" customFormat="1" ht="14.25" customHeight="1"/>
    <row r="714" s="16" customFormat="1" ht="14.25" customHeight="1"/>
    <row r="715" s="16" customFormat="1" ht="14.25" customHeight="1"/>
    <row r="716" s="16" customFormat="1" ht="14.25" customHeight="1"/>
    <row r="717" s="16" customFormat="1" ht="14.25" customHeight="1"/>
    <row r="718" s="16" customFormat="1" ht="14.25" customHeight="1"/>
    <row r="719" s="16" customFormat="1" ht="14.25" customHeight="1"/>
    <row r="720" s="16" customFormat="1" ht="14.25" customHeight="1"/>
    <row r="721" s="16" customFormat="1" ht="14.25" customHeight="1"/>
    <row r="722" s="16" customFormat="1" ht="14.25" customHeight="1"/>
    <row r="723" s="16" customFormat="1" ht="14.25" customHeight="1"/>
    <row r="724" s="16" customFormat="1" ht="14.25" customHeight="1"/>
    <row r="725" s="16" customFormat="1" ht="14.25" customHeight="1"/>
    <row r="726" s="16" customFormat="1" ht="14.25" customHeight="1"/>
    <row r="727" s="16" customFormat="1" ht="14.25" customHeight="1"/>
    <row r="728" s="16" customFormat="1" ht="14.25" customHeight="1"/>
    <row r="729" s="16" customFormat="1" ht="14.25" customHeight="1"/>
    <row r="730" s="16" customFormat="1" ht="14.25" customHeight="1"/>
    <row r="731" s="16" customFormat="1" ht="14.25" customHeight="1"/>
    <row r="732" s="16" customFormat="1" ht="14.25" customHeight="1"/>
    <row r="733" s="16" customFormat="1" ht="14.25" customHeight="1"/>
    <row r="734" s="16" customFormat="1" ht="14.25" customHeight="1"/>
    <row r="735" s="16" customFormat="1" ht="14.25" customHeight="1"/>
    <row r="736" s="16" customFormat="1" ht="14.25" customHeight="1"/>
    <row r="737" s="16" customFormat="1" ht="14.25" customHeight="1"/>
    <row r="738" s="16" customFormat="1" ht="14.25" customHeight="1"/>
    <row r="739" s="16" customFormat="1" ht="14.25" customHeight="1"/>
    <row r="740" s="16" customFormat="1" ht="14.25" customHeight="1"/>
    <row r="741" s="16" customFormat="1" ht="14.25" customHeight="1"/>
    <row r="742" s="16" customFormat="1" ht="14.25" customHeight="1"/>
    <row r="743" s="16" customFormat="1" ht="14.25" customHeight="1"/>
    <row r="744" s="16" customFormat="1" ht="14.25" customHeight="1"/>
    <row r="745" s="16" customFormat="1" ht="14.25" customHeight="1"/>
    <row r="746" s="16" customFormat="1" ht="14.25" customHeight="1"/>
    <row r="747" s="16" customFormat="1" ht="14.25" customHeight="1"/>
    <row r="748" s="16" customFormat="1" ht="14.25" customHeight="1"/>
    <row r="749" s="16" customFormat="1" ht="14.25" customHeight="1"/>
    <row r="750" s="16" customFormat="1" ht="14.25" customHeight="1"/>
    <row r="751" s="16" customFormat="1" ht="14.25" customHeight="1"/>
    <row r="752" s="16" customFormat="1" ht="14.25" customHeight="1"/>
    <row r="753" s="16" customFormat="1" ht="14.25" customHeight="1"/>
    <row r="754" s="16" customFormat="1" ht="14.25" customHeight="1"/>
    <row r="755" s="16" customFormat="1" ht="14.25" customHeight="1"/>
    <row r="756" s="16" customFormat="1" ht="14.25" customHeight="1"/>
    <row r="757" s="16" customFormat="1" ht="14.25" customHeight="1"/>
    <row r="758" s="16" customFormat="1" ht="14.25" customHeight="1"/>
    <row r="759" s="16" customFormat="1" ht="14.25" customHeight="1"/>
    <row r="760" s="16" customFormat="1" ht="14.25" customHeight="1"/>
    <row r="761" s="16" customFormat="1" ht="14.25" customHeight="1"/>
    <row r="762" s="16" customFormat="1" ht="14.25" customHeight="1"/>
    <row r="763" s="16" customFormat="1" ht="14.25" customHeight="1"/>
    <row r="764" s="16" customFormat="1" ht="14.25" customHeight="1"/>
    <row r="765" s="16" customFormat="1" ht="14.25" customHeight="1"/>
    <row r="766" s="16" customFormat="1" ht="14.25" customHeight="1"/>
    <row r="767" s="16" customFormat="1" ht="14.25" customHeight="1"/>
    <row r="768" s="16" customFormat="1" ht="14.25" customHeight="1"/>
    <row r="769" s="16" customFormat="1" ht="14.25" customHeight="1"/>
    <row r="770" s="16" customFormat="1" ht="14.25" customHeight="1"/>
    <row r="771" s="16" customFormat="1" ht="14.25" customHeight="1"/>
    <row r="772" s="16" customFormat="1" ht="14.25" customHeight="1"/>
    <row r="773" s="16" customFormat="1" ht="14.25" customHeight="1"/>
    <row r="774" s="16" customFormat="1" ht="14.25" customHeight="1"/>
    <row r="775" s="16" customFormat="1" ht="14.25" customHeight="1"/>
    <row r="776" s="16" customFormat="1" ht="14.25" customHeight="1"/>
    <row r="777" s="16" customFormat="1" ht="14.25" customHeight="1"/>
    <row r="778" s="16" customFormat="1" ht="14.25" customHeight="1"/>
    <row r="779" s="16" customFormat="1" ht="14.25" customHeight="1"/>
    <row r="780" s="16" customFormat="1" ht="14.25" customHeight="1"/>
    <row r="781" s="16" customFormat="1" ht="14.25" customHeight="1"/>
    <row r="782" s="16" customFormat="1" ht="14.25" customHeight="1"/>
    <row r="783" s="16" customFormat="1" ht="14.25" customHeight="1"/>
    <row r="784" s="16" customFormat="1" ht="14.25" customHeight="1"/>
    <row r="785" s="16" customFormat="1" ht="14.25" customHeight="1"/>
    <row r="786" s="16" customFormat="1" ht="14.25" customHeight="1"/>
    <row r="787" s="16" customFormat="1" ht="14.25" customHeight="1"/>
    <row r="788" s="16" customFormat="1" ht="14.25" customHeight="1"/>
    <row r="789" s="16" customFormat="1" ht="14.25" customHeight="1"/>
    <row r="790" s="16" customFormat="1" ht="14.25" customHeight="1"/>
    <row r="791" s="16" customFormat="1" ht="14.25" customHeight="1"/>
    <row r="792" s="16" customFormat="1" ht="14.25" customHeight="1"/>
    <row r="793" s="16" customFormat="1" ht="14.25" customHeight="1"/>
    <row r="794" s="16" customFormat="1" ht="14.25" customHeight="1"/>
    <row r="795" s="16" customFormat="1" ht="14.25" customHeight="1"/>
    <row r="796" s="16" customFormat="1" ht="14.25" customHeight="1"/>
    <row r="797" s="16" customFormat="1" ht="14.25" customHeight="1"/>
    <row r="798" s="16" customFormat="1" ht="14.25" customHeight="1"/>
    <row r="799" s="16" customFormat="1" ht="14.25" customHeight="1"/>
    <row r="800" s="16" customFormat="1" ht="14.25" customHeight="1"/>
    <row r="801" s="16" customFormat="1" ht="14.25" customHeight="1"/>
    <row r="802" s="16" customFormat="1" ht="14.25" customHeight="1"/>
    <row r="803" s="16" customFormat="1" ht="14.25" customHeight="1"/>
    <row r="804" s="16" customFormat="1" ht="14.25" customHeight="1"/>
    <row r="805" s="16" customFormat="1" ht="14.25" customHeight="1"/>
    <row r="806" s="16" customFormat="1" ht="14.25" customHeight="1"/>
    <row r="807" s="16" customFormat="1" ht="14.25" customHeight="1"/>
    <row r="808" s="16" customFormat="1" ht="14.25" customHeight="1"/>
    <row r="809" s="16" customFormat="1" ht="14.25" customHeight="1"/>
    <row r="810" s="16" customFormat="1" ht="14.25" customHeight="1"/>
    <row r="811" s="16" customFormat="1" ht="14.25" customHeight="1"/>
    <row r="812" s="16" customFormat="1" ht="14.25" customHeight="1"/>
    <row r="813" s="16" customFormat="1" ht="14.25" customHeight="1"/>
    <row r="814" s="16" customFormat="1" ht="14.25" customHeight="1"/>
    <row r="815" s="16" customFormat="1" ht="14.25" customHeight="1"/>
    <row r="816" s="16" customFormat="1" ht="14.25" customHeight="1"/>
    <row r="817" s="16" customFormat="1" ht="14.25" customHeight="1"/>
    <row r="818" s="16" customFormat="1" ht="14.25" customHeight="1"/>
    <row r="819" s="16" customFormat="1" ht="14.25" customHeight="1"/>
    <row r="820" s="16" customFormat="1" ht="14.25" customHeight="1"/>
    <row r="821" s="16" customFormat="1" ht="14.25" customHeight="1"/>
    <row r="822" s="16" customFormat="1" ht="14.25" customHeight="1"/>
    <row r="823" s="16" customFormat="1" ht="14.25" customHeight="1"/>
    <row r="824" s="16" customFormat="1" ht="14.25" customHeight="1"/>
    <row r="825" s="16" customFormat="1" ht="14.25" customHeight="1"/>
    <row r="826" s="16" customFormat="1" ht="14.25" customHeight="1"/>
    <row r="827" s="16" customFormat="1" ht="14.25" customHeight="1"/>
    <row r="828" s="16" customFormat="1" ht="14.25" customHeight="1"/>
    <row r="829" s="16" customFormat="1" ht="14.25" customHeight="1"/>
    <row r="830" s="16" customFormat="1" ht="14.25" customHeight="1"/>
    <row r="831" s="16" customFormat="1" ht="14.25" customHeight="1"/>
    <row r="832" s="16" customFormat="1" ht="14.25" customHeight="1"/>
    <row r="833" s="16" customFormat="1" ht="14.25" customHeight="1"/>
    <row r="834" s="16" customFormat="1" ht="14.25" customHeight="1"/>
    <row r="835" s="16" customFormat="1" ht="14.25" customHeight="1"/>
    <row r="836" s="16" customFormat="1" ht="14.25" customHeight="1"/>
    <row r="837" s="16" customFormat="1" ht="14.25" customHeight="1"/>
    <row r="838" s="16" customFormat="1" ht="14.25" customHeight="1"/>
    <row r="839" s="16" customFormat="1" ht="14.25" customHeight="1"/>
    <row r="840" s="16" customFormat="1" ht="14.25" customHeight="1"/>
    <row r="841" s="16" customFormat="1" ht="14.25" customHeight="1"/>
    <row r="842" s="16" customFormat="1" ht="14.25" customHeight="1"/>
    <row r="843" s="16" customFormat="1" ht="14.25" customHeight="1"/>
    <row r="844" s="16" customFormat="1" ht="14.25" customHeight="1"/>
    <row r="845" s="16" customFormat="1" ht="14.25" customHeight="1"/>
    <row r="846" s="16" customFormat="1" ht="14.25" customHeight="1"/>
    <row r="847" s="16" customFormat="1" ht="14.25" customHeight="1"/>
    <row r="848" s="16" customFormat="1" ht="14.25" customHeight="1"/>
    <row r="849" s="16" customFormat="1" ht="14.25" customHeight="1"/>
    <row r="850" s="16" customFormat="1" ht="14.25" customHeight="1"/>
    <row r="851" s="16" customFormat="1" ht="14.25" customHeight="1"/>
    <row r="852" s="16" customFormat="1" ht="14.25" customHeight="1"/>
    <row r="853" s="16" customFormat="1" ht="14.25" customHeight="1"/>
    <row r="854" s="16" customFormat="1" ht="14.25" customHeight="1"/>
    <row r="855" s="16" customFormat="1" ht="14.25" customHeight="1"/>
    <row r="856" s="16" customFormat="1" ht="14.25" customHeight="1"/>
    <row r="857" s="16" customFormat="1" ht="14.25" customHeight="1"/>
    <row r="858" s="16" customFormat="1" ht="14.25" customHeight="1"/>
    <row r="859" s="16" customFormat="1" ht="14.25" customHeight="1"/>
    <row r="860" s="16" customFormat="1" ht="14.25" customHeight="1"/>
    <row r="861" s="16" customFormat="1" ht="14.25" customHeight="1"/>
    <row r="862" s="16" customFormat="1" ht="14.25" customHeight="1"/>
    <row r="863" s="16" customFormat="1" ht="14.25" customHeight="1"/>
    <row r="864" s="16" customFormat="1" ht="14.25" customHeight="1"/>
    <row r="865" s="16" customFormat="1" ht="14.25" customHeight="1"/>
    <row r="866" s="16" customFormat="1" ht="14.25" customHeight="1"/>
    <row r="867" s="16" customFormat="1" ht="14.25" customHeight="1"/>
    <row r="868" s="16" customFormat="1" ht="14.25" customHeight="1"/>
    <row r="869" s="16" customFormat="1" ht="14.25" customHeight="1"/>
    <row r="870" s="16" customFormat="1" ht="14.25" customHeight="1"/>
    <row r="871" s="16" customFormat="1" ht="14.25" customHeight="1"/>
    <row r="872" s="16" customFormat="1" ht="14.25" customHeight="1"/>
    <row r="873" s="16" customFormat="1" ht="14.25" customHeight="1"/>
    <row r="874" s="16" customFormat="1" ht="14.25" customHeight="1"/>
    <row r="875" s="16" customFormat="1" ht="14.25" customHeight="1"/>
    <row r="876" s="16" customFormat="1" ht="14.25" customHeight="1"/>
    <row r="877" s="16" customFormat="1" ht="14.25" customHeight="1"/>
    <row r="878" s="16" customFormat="1" ht="14.25" customHeight="1"/>
    <row r="879" s="16" customFormat="1" ht="14.25" customHeight="1"/>
    <row r="880" s="16" customFormat="1" ht="14.25" customHeight="1"/>
    <row r="881" s="16" customFormat="1" ht="14.25" customHeight="1"/>
    <row r="882" s="16" customFormat="1" ht="14.25" customHeight="1"/>
    <row r="883" s="16" customFormat="1" ht="14.25" customHeight="1"/>
    <row r="884" s="16" customFormat="1" ht="14.25" customHeight="1"/>
    <row r="885" s="16" customFormat="1" ht="14.25" customHeight="1"/>
    <row r="886" s="16" customFormat="1" ht="14.25" customHeight="1"/>
    <row r="887" s="16" customFormat="1" ht="14.25" customHeight="1"/>
    <row r="888" s="16" customFormat="1" ht="14.25" customHeight="1"/>
    <row r="889" s="16" customFormat="1" ht="14.25" customHeight="1"/>
    <row r="890" s="16" customFormat="1" ht="14.25" customHeight="1"/>
    <row r="891" s="16" customFormat="1" ht="14.25" customHeight="1"/>
    <row r="892" s="16" customFormat="1" ht="14.25" customHeight="1"/>
    <row r="893" s="16" customFormat="1" ht="14.25" customHeight="1"/>
    <row r="894" s="16" customFormat="1" ht="14.25" customHeight="1"/>
    <row r="895" s="16" customFormat="1" ht="14.25" customHeight="1"/>
    <row r="896" s="16" customFormat="1" ht="14.25" customHeight="1"/>
    <row r="897" s="16" customFormat="1" ht="14.25" customHeight="1"/>
    <row r="898" s="16" customFormat="1" ht="14.25" customHeight="1"/>
    <row r="899" s="16" customFormat="1" ht="14.25" customHeight="1"/>
    <row r="900" s="16" customFormat="1" ht="14.25" customHeight="1"/>
    <row r="901" s="16" customFormat="1" ht="14.25" customHeight="1"/>
    <row r="902" s="16" customFormat="1" ht="14.25" customHeight="1"/>
    <row r="903" s="16" customFormat="1" ht="14.25" customHeight="1"/>
    <row r="904" s="16" customFormat="1" ht="14.25" customHeight="1"/>
    <row r="905" s="16" customFormat="1" ht="14.25" customHeight="1"/>
    <row r="906" s="16" customFormat="1" ht="14.25" customHeight="1"/>
    <row r="907" s="16" customFormat="1" ht="14.25" customHeight="1"/>
    <row r="908" s="16" customFormat="1" ht="14.25" customHeight="1"/>
    <row r="909" s="16" customFormat="1" ht="14.25" customHeight="1"/>
    <row r="910" s="16" customFormat="1" ht="14.25" customHeight="1"/>
    <row r="911" s="16" customFormat="1" ht="14.25" customHeight="1"/>
    <row r="912" s="16" customFormat="1" ht="14.25" customHeight="1"/>
    <row r="913" s="16" customFormat="1" ht="14.25" customHeight="1"/>
    <row r="914" s="16" customFormat="1" ht="14.25" customHeight="1"/>
    <row r="915" s="16" customFormat="1" ht="14.25" customHeight="1"/>
    <row r="916" s="16" customFormat="1" ht="14.25" customHeight="1"/>
    <row r="917" s="16" customFormat="1" ht="14.25" customHeight="1"/>
    <row r="918" s="16" customFormat="1" ht="14.25" customHeight="1"/>
    <row r="919" s="16" customFormat="1" ht="14.25" customHeight="1"/>
    <row r="920" s="16" customFormat="1" ht="14.25" customHeight="1"/>
    <row r="921" s="16" customFormat="1" ht="14.25" customHeight="1"/>
    <row r="922" s="16" customFormat="1" ht="14.25" customHeight="1"/>
    <row r="923" s="16" customFormat="1" ht="14.25" customHeight="1"/>
    <row r="924" s="16" customFormat="1" ht="14.25" customHeight="1"/>
    <row r="925" s="16" customFormat="1" ht="14.25" customHeight="1"/>
    <row r="926" s="16" customFormat="1" ht="14.25" customHeight="1"/>
    <row r="927" s="16" customFormat="1" ht="14.25" customHeight="1"/>
    <row r="928" s="16" customFormat="1" ht="14.25" customHeight="1"/>
    <row r="929" s="16" customFormat="1" ht="14.25" customHeight="1"/>
    <row r="930" s="16" customFormat="1" ht="14.25" customHeight="1"/>
    <row r="931" s="16" customFormat="1" ht="14.25" customHeight="1"/>
    <row r="932" s="16" customFormat="1" ht="14.25" customHeight="1"/>
    <row r="933" s="16" customFormat="1" ht="14.25" customHeight="1"/>
    <row r="934" s="16" customFormat="1" ht="14.25" customHeight="1"/>
    <row r="935" s="16" customFormat="1" ht="14.25" customHeight="1"/>
    <row r="936" s="16" customFormat="1" ht="14.25" customHeight="1"/>
    <row r="937" s="16" customFormat="1" ht="14.25" customHeight="1"/>
    <row r="938" s="16" customFormat="1" ht="14.25" customHeight="1"/>
    <row r="939" s="16" customFormat="1" ht="14.25" customHeight="1"/>
    <row r="940" s="16" customFormat="1" ht="14.25" customHeight="1"/>
    <row r="941" s="16" customFormat="1" ht="14.25" customHeight="1"/>
    <row r="942" s="16" customFormat="1" ht="14.25" customHeight="1"/>
    <row r="943" s="16" customFormat="1" ht="14.25" customHeight="1"/>
    <row r="944" s="16" customFormat="1" ht="14.25" customHeight="1"/>
    <row r="945" s="16" customFormat="1" ht="14.25" customHeight="1"/>
    <row r="946" s="16" customFormat="1" ht="14.25" customHeight="1"/>
    <row r="947" s="16" customFormat="1" ht="14.25" customHeight="1"/>
    <row r="948" s="16" customFormat="1" ht="14.25" customHeight="1"/>
    <row r="949" s="16" customFormat="1" ht="14.25" customHeight="1"/>
    <row r="950" s="16" customFormat="1" ht="14.25" customHeight="1"/>
    <row r="951" s="16" customFormat="1" ht="14.25" customHeight="1"/>
    <row r="952" s="16" customFormat="1" ht="14.25" customHeight="1"/>
    <row r="953" s="16" customFormat="1" ht="14.25" customHeight="1"/>
    <row r="954" s="16" customFormat="1" ht="14.25" customHeight="1"/>
    <row r="955" s="16" customFormat="1" ht="14.25" customHeight="1"/>
    <row r="956" s="16" customFormat="1" ht="14.25" customHeight="1"/>
    <row r="957" s="16" customFormat="1" ht="14.25" customHeight="1"/>
    <row r="958" s="16" customFormat="1" ht="14.25" customHeight="1"/>
    <row r="959" s="16" customFormat="1" ht="14.25" customHeight="1"/>
    <row r="960" s="16" customFormat="1" ht="14.25" customHeight="1"/>
    <row r="961" s="16" customFormat="1" ht="14.25" customHeight="1"/>
    <row r="962" s="16" customFormat="1" ht="14.25" customHeight="1"/>
    <row r="963" s="16" customFormat="1" ht="14.25" customHeight="1"/>
    <row r="964" s="16" customFormat="1" ht="14.25" customHeight="1"/>
    <row r="965" s="16" customFormat="1" ht="14.25" customHeight="1"/>
    <row r="966" s="16" customFormat="1" ht="14.25" customHeight="1"/>
    <row r="967" s="16" customFormat="1" ht="14.25" customHeight="1"/>
    <row r="968" s="16" customFormat="1" ht="14.25" customHeight="1"/>
    <row r="969" s="16" customFormat="1" ht="14.25" customHeight="1"/>
    <row r="970" s="16" customFormat="1" ht="14.25" customHeight="1"/>
    <row r="971" s="16" customFormat="1" ht="14.25" customHeight="1"/>
    <row r="972" s="16" customFormat="1" ht="14.25" customHeight="1"/>
    <row r="973" s="16" customFormat="1" ht="14.25" customHeight="1"/>
    <row r="974" s="16" customFormat="1" ht="14.25" customHeight="1"/>
    <row r="975" s="16" customFormat="1" ht="14.25" customHeight="1"/>
    <row r="976" s="16" customFormat="1" ht="14.25" customHeight="1"/>
    <row r="977" s="16" customFormat="1" ht="14.25" customHeight="1"/>
    <row r="978" s="16" customFormat="1" ht="14.25" customHeight="1"/>
    <row r="979" s="16" customFormat="1" ht="14.25" customHeight="1"/>
    <row r="980" s="16" customFormat="1" ht="14.25" customHeight="1"/>
    <row r="981" s="16" customFormat="1" ht="14.25" customHeight="1"/>
    <row r="982" s="16" customFormat="1" ht="14.25" customHeight="1"/>
    <row r="983" s="16" customFormat="1" ht="14.25" customHeight="1"/>
    <row r="984" s="16" customFormat="1" ht="14.25" customHeight="1"/>
    <row r="985" s="16" customFormat="1" ht="14.25" customHeight="1"/>
    <row r="986" s="16" customFormat="1" ht="14.25" customHeight="1"/>
    <row r="987" s="16" customFormat="1" ht="14.25" customHeight="1"/>
    <row r="988" s="16" customFormat="1" ht="14.25" customHeight="1"/>
    <row r="989" s="16" customFormat="1" ht="14.25" customHeight="1"/>
    <row r="990" s="16" customFormat="1" ht="14.25" customHeight="1"/>
    <row r="991" s="16" customFormat="1" ht="14.25" customHeight="1"/>
    <row r="992" s="16" customFormat="1" ht="14.25" customHeight="1"/>
    <row r="993" s="16" customFormat="1" ht="14.25" customHeight="1"/>
    <row r="994" s="16" customFormat="1" ht="14.25" customHeight="1"/>
    <row r="995" s="16" customFormat="1" ht="14.25" customHeight="1"/>
    <row r="996" s="16" customFormat="1" ht="14.25" customHeight="1"/>
    <row r="997" s="16" customFormat="1" ht="14.25" customHeight="1"/>
    <row r="998" s="16" customFormat="1" ht="14.25" customHeight="1"/>
    <row r="999" s="16" customFormat="1" ht="14.25" customHeight="1"/>
    <row r="1000" s="16" customFormat="1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000"/>
  <sheetViews>
    <sheetView showGridLines="0" zoomScale="106" zoomScaleNormal="190" workbookViewId="0">
      <selection activeCell="G17" sqref="G17"/>
    </sheetView>
  </sheetViews>
  <sheetFormatPr defaultColWidth="14.44140625" defaultRowHeight="15" customHeight="1"/>
  <cols>
    <col min="1" max="1" width="8.88671875" style="16" customWidth="1"/>
    <col min="2" max="2" width="33.109375" style="16" customWidth="1"/>
    <col min="3" max="10" width="9.44140625" style="16" customWidth="1"/>
    <col min="11" max="11" width="8.109375" style="16" customWidth="1"/>
    <col min="12" max="26" width="8.88671875" style="16" customWidth="1"/>
    <col min="27" max="16384" width="14.44140625" style="16"/>
  </cols>
  <sheetData>
    <row r="1" spans="2:11" ht="14.25" customHeight="1"/>
    <row r="2" spans="2:11" ht="14.25" customHeight="1"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7"/>
    </row>
    <row r="3" spans="2:11" ht="14.25" customHeight="1">
      <c r="B3" s="4" t="s">
        <v>1</v>
      </c>
      <c r="C3" s="25"/>
      <c r="D3" s="25" t="s">
        <v>72</v>
      </c>
      <c r="E3" s="25" t="s">
        <v>73</v>
      </c>
      <c r="F3" s="25" t="s">
        <v>74</v>
      </c>
      <c r="G3" s="26" t="s">
        <v>75</v>
      </c>
      <c r="H3" s="26" t="s">
        <v>76</v>
      </c>
      <c r="I3" s="26" t="s">
        <v>77</v>
      </c>
      <c r="J3" s="26" t="s">
        <v>78</v>
      </c>
      <c r="K3" s="26" t="s">
        <v>79</v>
      </c>
    </row>
    <row r="4" spans="2:11" ht="14.25" customHeight="1">
      <c r="B4" s="45" t="s">
        <v>16</v>
      </c>
      <c r="C4" s="46"/>
      <c r="D4" s="38">
        <v>26263</v>
      </c>
      <c r="E4" s="38">
        <v>7813</v>
      </c>
      <c r="F4" s="38">
        <v>17364</v>
      </c>
      <c r="G4" s="39">
        <v>46468.83</v>
      </c>
      <c r="H4" s="39">
        <v>3562.6849999999999</v>
      </c>
      <c r="I4" s="39">
        <v>4128.0950000000012</v>
      </c>
      <c r="J4" s="39">
        <v>4791.4210000000003</v>
      </c>
      <c r="K4" s="39">
        <v>5572.6630000000005</v>
      </c>
    </row>
    <row r="5" spans="2:11" ht="14.25" customHeight="1"/>
    <row r="6" spans="2:11" ht="14.25" customHeight="1">
      <c r="B6" s="12" t="s">
        <v>47</v>
      </c>
      <c r="G6" s="12">
        <v>1</v>
      </c>
      <c r="H6" s="12">
        <v>2</v>
      </c>
      <c r="I6" s="12">
        <v>3</v>
      </c>
      <c r="J6" s="12">
        <v>4</v>
      </c>
      <c r="K6" s="12">
        <v>5</v>
      </c>
    </row>
    <row r="7" spans="2:11" ht="14.25" customHeight="1">
      <c r="B7" s="10" t="s">
        <v>48</v>
      </c>
      <c r="C7" s="10"/>
      <c r="D7" s="10"/>
      <c r="E7" s="10"/>
      <c r="F7" s="10"/>
      <c r="G7" s="28">
        <f>G4/(1+$C12)^G6</f>
        <v>41050.203180212011</v>
      </c>
      <c r="H7" s="28">
        <f t="shared" ref="H7:J7" si="0">H4/(1+$C12)^H6</f>
        <v>2780.2546229819318</v>
      </c>
      <c r="I7" s="28">
        <f t="shared" si="0"/>
        <v>2845.8394971548214</v>
      </c>
      <c r="J7" s="28">
        <f t="shared" si="0"/>
        <v>2917.9552321282954</v>
      </c>
      <c r="K7" s="28">
        <f>K4/(1+$C12)^K6</f>
        <v>2997.9932186810715</v>
      </c>
    </row>
    <row r="8" spans="2:11" ht="14.25" customHeight="1"/>
    <row r="9" spans="2:11" ht="14.25" customHeight="1">
      <c r="B9" s="54" t="s">
        <v>49</v>
      </c>
      <c r="C9" s="55"/>
      <c r="E9" s="57"/>
      <c r="F9" s="58"/>
      <c r="G9" s="58"/>
      <c r="H9" s="58"/>
      <c r="I9" s="58"/>
      <c r="J9" s="58"/>
      <c r="K9" s="58"/>
    </row>
    <row r="10" spans="2:11" ht="14.25" customHeight="1">
      <c r="B10" s="9" t="s">
        <v>50</v>
      </c>
      <c r="C10" s="23">
        <f>(SUM(G7:K7))</f>
        <v>52592.245751158131</v>
      </c>
    </row>
    <row r="11" spans="2:11" ht="14.25" customHeight="1">
      <c r="B11" s="9" t="s">
        <v>51</v>
      </c>
      <c r="C11" s="29">
        <v>8.2000000000000003E-2</v>
      </c>
      <c r="E11" s="9"/>
      <c r="F11" s="9"/>
      <c r="G11" s="57"/>
      <c r="H11" s="58"/>
      <c r="I11" s="58"/>
      <c r="J11" s="58"/>
      <c r="K11" s="58"/>
    </row>
    <row r="12" spans="2:11" ht="15" customHeight="1">
      <c r="B12" s="9" t="s">
        <v>52</v>
      </c>
      <c r="C12" s="21">
        <v>0.13200000000000001</v>
      </c>
      <c r="E12" s="9"/>
      <c r="F12" s="59"/>
      <c r="G12" s="60"/>
      <c r="H12" s="60"/>
      <c r="I12" s="60"/>
      <c r="J12" s="60"/>
      <c r="K12" s="60"/>
    </row>
    <row r="13" spans="2:11" ht="14.25" customHeight="1">
      <c r="B13" s="9" t="s">
        <v>53</v>
      </c>
      <c r="C13" s="13">
        <f>10*K4*(1+$C11)/($C12-$C11)</f>
        <v>1205924.2732000002</v>
      </c>
      <c r="E13" s="61"/>
      <c r="F13" s="60"/>
      <c r="G13" s="59"/>
      <c r="H13" s="59"/>
      <c r="I13" s="59"/>
      <c r="J13" s="59"/>
      <c r="K13" s="59"/>
    </row>
    <row r="14" spans="2:11" ht="14.25" customHeight="1">
      <c r="B14" s="9" t="s">
        <v>54</v>
      </c>
      <c r="C14" s="13">
        <f>C13/(1+C12)^K6</f>
        <v>648765.73252258392</v>
      </c>
      <c r="D14" s="13"/>
      <c r="E14" s="58"/>
      <c r="F14" s="60"/>
      <c r="G14" s="59"/>
      <c r="H14" s="59"/>
      <c r="I14" s="59"/>
      <c r="J14" s="59"/>
      <c r="K14" s="59"/>
    </row>
    <row r="15" spans="2:11" ht="14.25" customHeight="1">
      <c r="B15" s="9" t="s">
        <v>55</v>
      </c>
      <c r="C15" s="13">
        <v>701358</v>
      </c>
      <c r="E15" s="58"/>
      <c r="F15" s="60"/>
      <c r="G15" s="59"/>
      <c r="H15" s="59"/>
      <c r="I15" s="62"/>
      <c r="J15" s="59"/>
      <c r="K15" s="59"/>
    </row>
    <row r="16" spans="2:11" ht="14.25" customHeight="1">
      <c r="B16" s="52" t="s">
        <v>56</v>
      </c>
      <c r="C16" s="30">
        <v>7123</v>
      </c>
      <c r="E16" s="58"/>
      <c r="F16" s="60"/>
      <c r="G16" s="59"/>
      <c r="H16" s="59"/>
      <c r="I16" s="59"/>
      <c r="J16" s="59"/>
      <c r="K16" s="59"/>
    </row>
    <row r="17" spans="2:11" ht="14.25" customHeight="1">
      <c r="B17" s="14" t="s">
        <v>57</v>
      </c>
      <c r="C17" s="13">
        <v>32003</v>
      </c>
      <c r="E17" s="58"/>
      <c r="F17" s="60"/>
      <c r="G17" s="59"/>
      <c r="H17" s="59"/>
      <c r="I17" s="59"/>
      <c r="J17" s="59"/>
      <c r="K17" s="59"/>
    </row>
    <row r="18" spans="2:11" ht="14.25" customHeight="1">
      <c r="B18" s="14" t="s">
        <v>58</v>
      </c>
      <c r="C18" s="7">
        <v>782</v>
      </c>
    </row>
    <row r="19" spans="2:11" ht="14.25" customHeight="1">
      <c r="B19" s="9" t="s">
        <v>59</v>
      </c>
      <c r="C19" s="13">
        <f>C15+C16-C17-C18</f>
        <v>675696</v>
      </c>
    </row>
    <row r="20" spans="2:11" ht="14.25" customHeight="1">
      <c r="B20" s="51" t="s">
        <v>92</v>
      </c>
      <c r="C20" s="16">
        <v>366</v>
      </c>
    </row>
    <row r="21" spans="2:11" ht="14.25" customHeight="1">
      <c r="B21" s="37" t="s">
        <v>60</v>
      </c>
      <c r="C21" s="44">
        <v>1846.1639</v>
      </c>
    </row>
    <row r="22" spans="2:11" ht="14.25" customHeight="1"/>
    <row r="23" spans="2:11" ht="14.25" customHeight="1"/>
    <row r="24" spans="2:11" ht="14.25" customHeight="1"/>
    <row r="25" spans="2:11" ht="14.25" customHeight="1"/>
    <row r="26" spans="2:11" ht="14.25" customHeight="1"/>
    <row r="27" spans="2:11" ht="14.25" customHeight="1"/>
    <row r="28" spans="2:11" ht="14.25" customHeight="1"/>
    <row r="29" spans="2:11" ht="14.25" customHeight="1"/>
    <row r="30" spans="2:11" ht="14.25" customHeight="1"/>
    <row r="31" spans="2:11" ht="14.25" customHeight="1"/>
    <row r="32" spans="2:11" ht="14.25" customHeight="1"/>
    <row r="33" s="16" customFormat="1" ht="14.25" customHeight="1"/>
    <row r="34" s="16" customFormat="1" ht="14.25" customHeight="1"/>
    <row r="35" s="16" customFormat="1" ht="14.25" customHeight="1"/>
    <row r="36" s="16" customFormat="1" ht="14.25" customHeight="1"/>
    <row r="37" s="16" customFormat="1" ht="14.25" customHeight="1"/>
    <row r="38" s="16" customFormat="1" ht="14.25" customHeight="1"/>
    <row r="39" s="16" customFormat="1" ht="14.25" customHeight="1"/>
    <row r="40" s="16" customFormat="1" ht="14.25" customHeight="1"/>
    <row r="41" s="16" customFormat="1" ht="14.25" customHeight="1"/>
    <row r="42" s="16" customFormat="1" ht="14.25" customHeight="1"/>
    <row r="43" s="16" customFormat="1" ht="14.25" customHeight="1"/>
    <row r="44" s="16" customFormat="1" ht="14.25" customHeight="1"/>
    <row r="45" s="16" customFormat="1" ht="14.25" customHeight="1"/>
    <row r="46" s="16" customFormat="1" ht="14.25" customHeight="1"/>
    <row r="47" s="16" customFormat="1" ht="14.25" customHeight="1"/>
    <row r="48" s="16" customFormat="1" ht="14.25" customHeight="1"/>
    <row r="49" s="16" customFormat="1" ht="14.25" customHeight="1"/>
    <row r="50" s="16" customFormat="1" ht="14.25" customHeight="1"/>
    <row r="51" s="16" customFormat="1" ht="14.25" customHeight="1"/>
    <row r="52" s="16" customFormat="1" ht="14.25" customHeight="1"/>
    <row r="53" s="16" customFormat="1" ht="14.25" customHeight="1"/>
    <row r="54" s="16" customFormat="1" ht="14.25" customHeight="1"/>
    <row r="55" s="16" customFormat="1" ht="14.25" customHeight="1"/>
    <row r="56" s="16" customFormat="1" ht="14.25" customHeight="1"/>
    <row r="57" s="16" customFormat="1" ht="14.25" customHeight="1"/>
    <row r="58" s="16" customFormat="1" ht="14.25" customHeight="1"/>
    <row r="59" s="16" customFormat="1" ht="14.25" customHeight="1"/>
    <row r="60" s="16" customFormat="1" ht="14.25" customHeight="1"/>
    <row r="61" s="16" customFormat="1" ht="14.25" customHeight="1"/>
    <row r="62" s="16" customFormat="1" ht="14.25" customHeight="1"/>
    <row r="63" s="16" customFormat="1" ht="14.25" customHeight="1"/>
    <row r="64" s="16" customFormat="1" ht="14.25" customHeight="1"/>
    <row r="65" s="16" customFormat="1" ht="14.25" customHeight="1"/>
    <row r="66" s="16" customFormat="1" ht="14.25" customHeight="1"/>
    <row r="67" s="16" customFormat="1" ht="14.25" customHeight="1"/>
    <row r="68" s="16" customFormat="1" ht="14.25" customHeight="1"/>
    <row r="69" s="16" customFormat="1" ht="14.25" customHeight="1"/>
    <row r="70" s="16" customFormat="1" ht="14.25" customHeight="1"/>
    <row r="71" s="16" customFormat="1" ht="14.25" customHeight="1"/>
    <row r="72" s="16" customFormat="1" ht="14.25" customHeight="1"/>
    <row r="73" s="16" customFormat="1" ht="14.25" customHeight="1"/>
    <row r="74" s="16" customFormat="1" ht="14.25" customHeight="1"/>
    <row r="75" s="16" customFormat="1" ht="14.25" customHeight="1"/>
    <row r="76" s="16" customFormat="1" ht="14.25" customHeight="1"/>
    <row r="77" s="16" customFormat="1" ht="14.25" customHeight="1"/>
    <row r="78" s="16" customFormat="1" ht="14.25" customHeight="1"/>
    <row r="79" s="16" customFormat="1" ht="14.25" customHeight="1"/>
    <row r="80" s="16" customFormat="1" ht="14.25" customHeight="1"/>
    <row r="81" s="16" customFormat="1" ht="14.25" customHeight="1"/>
    <row r="82" s="16" customFormat="1" ht="14.25" customHeight="1"/>
    <row r="83" s="16" customFormat="1" ht="14.25" customHeight="1"/>
    <row r="84" s="16" customFormat="1" ht="14.25" customHeight="1"/>
    <row r="85" s="16" customFormat="1" ht="14.25" customHeight="1"/>
    <row r="86" s="16" customFormat="1" ht="14.25" customHeight="1"/>
    <row r="87" s="16" customFormat="1" ht="14.25" customHeight="1"/>
    <row r="88" s="16" customFormat="1" ht="14.25" customHeight="1"/>
    <row r="89" s="16" customFormat="1" ht="14.25" customHeight="1"/>
    <row r="90" s="16" customFormat="1" ht="14.25" customHeight="1"/>
    <row r="91" s="16" customFormat="1" ht="14.25" customHeight="1"/>
    <row r="92" s="16" customFormat="1" ht="14.25" customHeight="1"/>
    <row r="93" s="16" customFormat="1" ht="14.25" customHeight="1"/>
    <row r="94" s="16" customFormat="1" ht="14.25" customHeight="1"/>
    <row r="95" s="16" customFormat="1" ht="14.25" customHeight="1"/>
    <row r="96" s="16" customFormat="1" ht="14.25" customHeight="1"/>
    <row r="97" s="16" customFormat="1" ht="14.25" customHeight="1"/>
    <row r="98" s="16" customFormat="1" ht="14.25" customHeight="1"/>
    <row r="99" s="16" customFormat="1" ht="14.25" customHeight="1"/>
    <row r="100" s="16" customFormat="1" ht="14.25" customHeight="1"/>
    <row r="101" s="16" customFormat="1" ht="14.25" customHeight="1"/>
    <row r="102" s="16" customFormat="1" ht="14.25" customHeight="1"/>
    <row r="103" s="16" customFormat="1" ht="14.25" customHeight="1"/>
    <row r="104" s="16" customFormat="1" ht="14.25" customHeight="1"/>
    <row r="105" s="16" customFormat="1" ht="14.25" customHeight="1"/>
    <row r="106" s="16" customFormat="1" ht="14.25" customHeight="1"/>
    <row r="107" s="16" customFormat="1" ht="14.25" customHeight="1"/>
    <row r="108" s="16" customFormat="1" ht="14.25" customHeight="1"/>
    <row r="109" s="16" customFormat="1" ht="14.25" customHeight="1"/>
    <row r="110" s="16" customFormat="1" ht="14.25" customHeight="1"/>
    <row r="111" s="16" customFormat="1" ht="14.25" customHeight="1"/>
    <row r="112" s="16" customFormat="1" ht="14.25" customHeight="1"/>
    <row r="113" s="16" customFormat="1" ht="14.25" customHeight="1"/>
    <row r="114" s="16" customFormat="1" ht="14.25" customHeight="1"/>
    <row r="115" s="16" customFormat="1" ht="14.25" customHeight="1"/>
    <row r="116" s="16" customFormat="1" ht="14.25" customHeight="1"/>
    <row r="117" s="16" customFormat="1" ht="14.25" customHeight="1"/>
    <row r="118" s="16" customFormat="1" ht="14.25" customHeight="1"/>
    <row r="119" s="16" customFormat="1" ht="14.25" customHeight="1"/>
    <row r="120" s="16" customFormat="1" ht="14.25" customHeight="1"/>
    <row r="121" s="16" customFormat="1" ht="14.25" customHeight="1"/>
    <row r="122" s="16" customFormat="1" ht="14.25" customHeight="1"/>
    <row r="123" s="16" customFormat="1" ht="14.25" customHeight="1"/>
    <row r="124" s="16" customFormat="1" ht="14.25" customHeight="1"/>
    <row r="125" s="16" customFormat="1" ht="14.25" customHeight="1"/>
    <row r="126" s="16" customFormat="1" ht="14.25" customHeight="1"/>
    <row r="127" s="16" customFormat="1" ht="14.25" customHeight="1"/>
    <row r="128" s="16" customFormat="1" ht="14.25" customHeight="1"/>
    <row r="129" s="16" customFormat="1" ht="14.25" customHeight="1"/>
    <row r="130" s="16" customFormat="1" ht="14.25" customHeight="1"/>
    <row r="131" s="16" customFormat="1" ht="14.25" customHeight="1"/>
    <row r="132" s="16" customFormat="1" ht="14.25" customHeight="1"/>
    <row r="133" s="16" customFormat="1" ht="14.25" customHeight="1"/>
    <row r="134" s="16" customFormat="1" ht="14.25" customHeight="1"/>
    <row r="135" s="16" customFormat="1" ht="14.25" customHeight="1"/>
    <row r="136" s="16" customFormat="1" ht="14.25" customHeight="1"/>
    <row r="137" s="16" customFormat="1" ht="14.25" customHeight="1"/>
    <row r="138" s="16" customFormat="1" ht="14.25" customHeight="1"/>
    <row r="139" s="16" customFormat="1" ht="14.25" customHeight="1"/>
    <row r="140" s="16" customFormat="1" ht="14.25" customHeight="1"/>
    <row r="141" s="16" customFormat="1" ht="14.25" customHeight="1"/>
    <row r="142" s="16" customFormat="1" ht="14.25" customHeight="1"/>
    <row r="143" s="16" customFormat="1" ht="14.25" customHeight="1"/>
    <row r="144" s="16" customFormat="1" ht="14.25" customHeight="1"/>
    <row r="145" s="16" customFormat="1" ht="14.25" customHeight="1"/>
    <row r="146" s="16" customFormat="1" ht="14.25" customHeight="1"/>
    <row r="147" s="16" customFormat="1" ht="14.25" customHeight="1"/>
    <row r="148" s="16" customFormat="1" ht="14.25" customHeight="1"/>
    <row r="149" s="16" customFormat="1" ht="14.25" customHeight="1"/>
    <row r="150" s="16" customFormat="1" ht="14.25" customHeight="1"/>
    <row r="151" s="16" customFormat="1" ht="14.25" customHeight="1"/>
    <row r="152" s="16" customFormat="1" ht="14.25" customHeight="1"/>
    <row r="153" s="16" customFormat="1" ht="14.25" customHeight="1"/>
    <row r="154" s="16" customFormat="1" ht="14.25" customHeight="1"/>
    <row r="155" s="16" customFormat="1" ht="14.25" customHeight="1"/>
    <row r="156" s="16" customFormat="1" ht="14.25" customHeight="1"/>
    <row r="157" s="16" customFormat="1" ht="14.25" customHeight="1"/>
    <row r="158" s="16" customFormat="1" ht="14.25" customHeight="1"/>
    <row r="159" s="16" customFormat="1" ht="14.25" customHeight="1"/>
    <row r="160" s="16" customFormat="1" ht="14.25" customHeight="1"/>
    <row r="161" s="16" customFormat="1" ht="14.25" customHeight="1"/>
    <row r="162" s="16" customFormat="1" ht="14.25" customHeight="1"/>
    <row r="163" s="16" customFormat="1" ht="14.25" customHeight="1"/>
    <row r="164" s="16" customFormat="1" ht="14.25" customHeight="1"/>
    <row r="165" s="16" customFormat="1" ht="14.25" customHeight="1"/>
    <row r="166" s="16" customFormat="1" ht="14.25" customHeight="1"/>
    <row r="167" s="16" customFormat="1" ht="14.25" customHeight="1"/>
    <row r="168" s="16" customFormat="1" ht="14.25" customHeight="1"/>
    <row r="169" s="16" customFormat="1" ht="14.25" customHeight="1"/>
    <row r="170" s="16" customFormat="1" ht="14.25" customHeight="1"/>
    <row r="171" s="16" customFormat="1" ht="14.25" customHeight="1"/>
    <row r="172" s="16" customFormat="1" ht="14.25" customHeight="1"/>
    <row r="173" s="16" customFormat="1" ht="14.25" customHeight="1"/>
    <row r="174" s="16" customFormat="1" ht="14.25" customHeight="1"/>
    <row r="175" s="16" customFormat="1" ht="14.25" customHeight="1"/>
    <row r="176" s="16" customFormat="1" ht="14.25" customHeight="1"/>
    <row r="177" s="16" customFormat="1" ht="14.25" customHeight="1"/>
    <row r="178" s="16" customFormat="1" ht="14.25" customHeight="1"/>
    <row r="179" s="16" customFormat="1" ht="14.25" customHeight="1"/>
    <row r="180" s="16" customFormat="1" ht="14.25" customHeight="1"/>
    <row r="181" s="16" customFormat="1" ht="14.25" customHeight="1"/>
    <row r="182" s="16" customFormat="1" ht="14.25" customHeight="1"/>
    <row r="183" s="16" customFormat="1" ht="14.25" customHeight="1"/>
    <row r="184" s="16" customFormat="1" ht="14.25" customHeight="1"/>
    <row r="185" s="16" customFormat="1" ht="14.25" customHeight="1"/>
    <row r="186" s="16" customFormat="1" ht="14.25" customHeight="1"/>
    <row r="187" s="16" customFormat="1" ht="14.25" customHeight="1"/>
    <row r="188" s="16" customFormat="1" ht="14.25" customHeight="1"/>
    <row r="189" s="16" customFormat="1" ht="14.25" customHeight="1"/>
    <row r="190" s="16" customFormat="1" ht="14.25" customHeight="1"/>
    <row r="191" s="16" customFormat="1" ht="14.25" customHeight="1"/>
    <row r="192" s="16" customFormat="1" ht="14.25" customHeight="1"/>
    <row r="193" s="16" customFormat="1" ht="14.25" customHeight="1"/>
    <row r="194" s="16" customFormat="1" ht="14.25" customHeight="1"/>
    <row r="195" s="16" customFormat="1" ht="14.25" customHeight="1"/>
    <row r="196" s="16" customFormat="1" ht="14.25" customHeight="1"/>
    <row r="197" s="16" customFormat="1" ht="14.25" customHeight="1"/>
    <row r="198" s="16" customFormat="1" ht="14.25" customHeight="1"/>
    <row r="199" s="16" customFormat="1" ht="14.25" customHeight="1"/>
    <row r="200" s="16" customFormat="1" ht="14.25" customHeight="1"/>
    <row r="201" s="16" customFormat="1" ht="14.25" customHeight="1"/>
    <row r="202" s="16" customFormat="1" ht="14.25" customHeight="1"/>
    <row r="203" s="16" customFormat="1" ht="14.25" customHeight="1"/>
    <row r="204" s="16" customFormat="1" ht="14.25" customHeight="1"/>
    <row r="205" s="16" customFormat="1" ht="14.25" customHeight="1"/>
    <row r="206" s="16" customFormat="1" ht="14.25" customHeight="1"/>
    <row r="207" s="16" customFormat="1" ht="14.25" customHeight="1"/>
    <row r="208" s="16" customFormat="1" ht="14.25" customHeight="1"/>
    <row r="209" s="16" customFormat="1" ht="14.25" customHeight="1"/>
    <row r="210" s="16" customFormat="1" ht="14.25" customHeight="1"/>
    <row r="211" s="16" customFormat="1" ht="14.25" customHeight="1"/>
    <row r="212" s="16" customFormat="1" ht="14.25" customHeight="1"/>
    <row r="213" s="16" customFormat="1" ht="14.25" customHeight="1"/>
    <row r="214" s="16" customFormat="1" ht="14.25" customHeight="1"/>
    <row r="215" s="16" customFormat="1" ht="14.25" customHeight="1"/>
    <row r="216" s="16" customFormat="1" ht="14.25" customHeight="1"/>
    <row r="217" s="16" customFormat="1" ht="14.25" customHeight="1"/>
    <row r="218" s="16" customFormat="1" ht="14.25" customHeight="1"/>
    <row r="219" s="16" customFormat="1" ht="14.25" customHeight="1"/>
    <row r="220" s="16" customFormat="1" ht="14.25" customHeight="1"/>
    <row r="221" s="16" customFormat="1" ht="14.25" customHeight="1"/>
    <row r="222" s="16" customFormat="1" ht="14.25" customHeight="1"/>
    <row r="223" s="16" customFormat="1" ht="14.25" customHeight="1"/>
    <row r="224" s="16" customFormat="1" ht="14.25" customHeight="1"/>
    <row r="225" s="16" customFormat="1" ht="14.25" customHeight="1"/>
    <row r="226" s="16" customFormat="1" ht="14.25" customHeight="1"/>
    <row r="227" s="16" customFormat="1" ht="14.25" customHeight="1"/>
    <row r="228" s="16" customFormat="1" ht="14.25" customHeight="1"/>
    <row r="229" s="16" customFormat="1" ht="14.25" customHeight="1"/>
    <row r="230" s="16" customFormat="1" ht="14.25" customHeight="1"/>
    <row r="231" s="16" customFormat="1" ht="14.25" customHeight="1"/>
    <row r="232" s="16" customFormat="1" ht="14.25" customHeight="1"/>
    <row r="233" s="16" customFormat="1" ht="14.25" customHeight="1"/>
    <row r="234" s="16" customFormat="1" ht="14.25" customHeight="1"/>
    <row r="235" s="16" customFormat="1" ht="14.25" customHeight="1"/>
    <row r="236" s="16" customFormat="1" ht="14.25" customHeight="1"/>
    <row r="237" s="16" customFormat="1" ht="14.25" customHeight="1"/>
    <row r="238" s="16" customFormat="1" ht="14.25" customHeight="1"/>
    <row r="239" s="16" customFormat="1" ht="14.25" customHeight="1"/>
    <row r="240" s="16" customFormat="1" ht="14.25" customHeight="1"/>
    <row r="241" s="16" customFormat="1" ht="14.25" customHeight="1"/>
    <row r="242" s="16" customFormat="1" ht="14.25" customHeight="1"/>
    <row r="243" s="16" customFormat="1" ht="14.25" customHeight="1"/>
    <row r="244" s="16" customFormat="1" ht="14.25" customHeight="1"/>
    <row r="245" s="16" customFormat="1" ht="14.25" customHeight="1"/>
    <row r="246" s="16" customFormat="1" ht="14.25" customHeight="1"/>
    <row r="247" s="16" customFormat="1" ht="14.25" customHeight="1"/>
    <row r="248" s="16" customFormat="1" ht="14.25" customHeight="1"/>
    <row r="249" s="16" customFormat="1" ht="14.25" customHeight="1"/>
    <row r="250" s="16" customFormat="1" ht="14.25" customHeight="1"/>
    <row r="251" s="16" customFormat="1" ht="14.25" customHeight="1"/>
    <row r="252" s="16" customFormat="1" ht="14.25" customHeight="1"/>
    <row r="253" s="16" customFormat="1" ht="14.25" customHeight="1"/>
    <row r="254" s="16" customFormat="1" ht="14.25" customHeight="1"/>
    <row r="255" s="16" customFormat="1" ht="14.25" customHeight="1"/>
    <row r="256" s="16" customFormat="1" ht="14.25" customHeight="1"/>
    <row r="257" s="16" customFormat="1" ht="14.25" customHeight="1"/>
    <row r="258" s="16" customFormat="1" ht="14.25" customHeight="1"/>
    <row r="259" s="16" customFormat="1" ht="14.25" customHeight="1"/>
    <row r="260" s="16" customFormat="1" ht="14.25" customHeight="1"/>
    <row r="261" s="16" customFormat="1" ht="14.25" customHeight="1"/>
    <row r="262" s="16" customFormat="1" ht="14.25" customHeight="1"/>
    <row r="263" s="16" customFormat="1" ht="14.25" customHeight="1"/>
    <row r="264" s="16" customFormat="1" ht="14.25" customHeight="1"/>
    <row r="265" s="16" customFormat="1" ht="14.25" customHeight="1"/>
    <row r="266" s="16" customFormat="1" ht="14.25" customHeight="1"/>
    <row r="267" s="16" customFormat="1" ht="14.25" customHeight="1"/>
    <row r="268" s="16" customFormat="1" ht="14.25" customHeight="1"/>
    <row r="269" s="16" customFormat="1" ht="14.25" customHeight="1"/>
    <row r="270" s="16" customFormat="1" ht="14.25" customHeight="1"/>
    <row r="271" s="16" customFormat="1" ht="14.25" customHeight="1"/>
    <row r="272" s="16" customFormat="1" ht="14.25" customHeight="1"/>
    <row r="273" s="16" customFormat="1" ht="14.25" customHeight="1"/>
    <row r="274" s="16" customFormat="1" ht="14.25" customHeight="1"/>
    <row r="275" s="16" customFormat="1" ht="14.25" customHeight="1"/>
    <row r="276" s="16" customFormat="1" ht="14.25" customHeight="1"/>
    <row r="277" s="16" customFormat="1" ht="14.25" customHeight="1"/>
    <row r="278" s="16" customFormat="1" ht="14.25" customHeight="1"/>
    <row r="279" s="16" customFormat="1" ht="14.25" customHeight="1"/>
    <row r="280" s="16" customFormat="1" ht="14.25" customHeight="1"/>
    <row r="281" s="16" customFormat="1" ht="14.25" customHeight="1"/>
    <row r="282" s="16" customFormat="1" ht="14.25" customHeight="1"/>
    <row r="283" s="16" customFormat="1" ht="14.25" customHeight="1"/>
    <row r="284" s="16" customFormat="1" ht="14.25" customHeight="1"/>
    <row r="285" s="16" customFormat="1" ht="14.25" customHeight="1"/>
    <row r="286" s="16" customFormat="1" ht="14.25" customHeight="1"/>
    <row r="287" s="16" customFormat="1" ht="14.25" customHeight="1"/>
    <row r="288" s="16" customFormat="1" ht="14.25" customHeight="1"/>
    <row r="289" s="16" customFormat="1" ht="14.25" customHeight="1"/>
    <row r="290" s="16" customFormat="1" ht="14.25" customHeight="1"/>
    <row r="291" s="16" customFormat="1" ht="14.25" customHeight="1"/>
    <row r="292" s="16" customFormat="1" ht="14.25" customHeight="1"/>
    <row r="293" s="16" customFormat="1" ht="14.25" customHeight="1"/>
    <row r="294" s="16" customFormat="1" ht="14.25" customHeight="1"/>
    <row r="295" s="16" customFormat="1" ht="14.25" customHeight="1"/>
    <row r="296" s="16" customFormat="1" ht="14.25" customHeight="1"/>
    <row r="297" s="16" customFormat="1" ht="14.25" customHeight="1"/>
    <row r="298" s="16" customFormat="1" ht="14.25" customHeight="1"/>
    <row r="299" s="16" customFormat="1" ht="14.25" customHeight="1"/>
    <row r="300" s="16" customFormat="1" ht="14.25" customHeight="1"/>
    <row r="301" s="16" customFormat="1" ht="14.25" customHeight="1"/>
    <row r="302" s="16" customFormat="1" ht="14.25" customHeight="1"/>
    <row r="303" s="16" customFormat="1" ht="14.25" customHeight="1"/>
    <row r="304" s="16" customFormat="1" ht="14.25" customHeight="1"/>
    <row r="305" s="16" customFormat="1" ht="14.25" customHeight="1"/>
    <row r="306" s="16" customFormat="1" ht="14.25" customHeight="1"/>
    <row r="307" s="16" customFormat="1" ht="14.25" customHeight="1"/>
    <row r="308" s="16" customFormat="1" ht="14.25" customHeight="1"/>
    <row r="309" s="16" customFormat="1" ht="14.25" customHeight="1"/>
    <row r="310" s="16" customFormat="1" ht="14.25" customHeight="1"/>
    <row r="311" s="16" customFormat="1" ht="14.25" customHeight="1"/>
    <row r="312" s="16" customFormat="1" ht="14.25" customHeight="1"/>
    <row r="313" s="16" customFormat="1" ht="14.25" customHeight="1"/>
    <row r="314" s="16" customFormat="1" ht="14.25" customHeight="1"/>
    <row r="315" s="16" customFormat="1" ht="14.25" customHeight="1"/>
    <row r="316" s="16" customFormat="1" ht="14.25" customHeight="1"/>
    <row r="317" s="16" customFormat="1" ht="14.25" customHeight="1"/>
    <row r="318" s="16" customFormat="1" ht="14.25" customHeight="1"/>
    <row r="319" s="16" customFormat="1" ht="14.25" customHeight="1"/>
    <row r="320" s="16" customFormat="1" ht="14.25" customHeight="1"/>
    <row r="321" s="16" customFormat="1" ht="14.25" customHeight="1"/>
    <row r="322" s="16" customFormat="1" ht="14.25" customHeight="1"/>
    <row r="323" s="16" customFormat="1" ht="14.25" customHeight="1"/>
    <row r="324" s="16" customFormat="1" ht="14.25" customHeight="1"/>
    <row r="325" s="16" customFormat="1" ht="14.25" customHeight="1"/>
    <row r="326" s="16" customFormat="1" ht="14.25" customHeight="1"/>
    <row r="327" s="16" customFormat="1" ht="14.25" customHeight="1"/>
    <row r="328" s="16" customFormat="1" ht="14.25" customHeight="1"/>
    <row r="329" s="16" customFormat="1" ht="14.25" customHeight="1"/>
    <row r="330" s="16" customFormat="1" ht="14.25" customHeight="1"/>
    <row r="331" s="16" customFormat="1" ht="14.25" customHeight="1"/>
    <row r="332" s="16" customFormat="1" ht="14.25" customHeight="1"/>
    <row r="333" s="16" customFormat="1" ht="14.25" customHeight="1"/>
    <row r="334" s="16" customFormat="1" ht="14.25" customHeight="1"/>
    <row r="335" s="16" customFormat="1" ht="14.25" customHeight="1"/>
    <row r="336" s="16" customFormat="1" ht="14.25" customHeight="1"/>
    <row r="337" s="16" customFormat="1" ht="14.25" customHeight="1"/>
    <row r="338" s="16" customFormat="1" ht="14.25" customHeight="1"/>
    <row r="339" s="16" customFormat="1" ht="14.25" customHeight="1"/>
    <row r="340" s="16" customFormat="1" ht="14.25" customHeight="1"/>
    <row r="341" s="16" customFormat="1" ht="14.25" customHeight="1"/>
    <row r="342" s="16" customFormat="1" ht="14.25" customHeight="1"/>
    <row r="343" s="16" customFormat="1" ht="14.25" customHeight="1"/>
    <row r="344" s="16" customFormat="1" ht="14.25" customHeight="1"/>
    <row r="345" s="16" customFormat="1" ht="14.25" customHeight="1"/>
    <row r="346" s="16" customFormat="1" ht="14.25" customHeight="1"/>
    <row r="347" s="16" customFormat="1" ht="14.25" customHeight="1"/>
    <row r="348" s="16" customFormat="1" ht="14.25" customHeight="1"/>
    <row r="349" s="16" customFormat="1" ht="14.25" customHeight="1"/>
    <row r="350" s="16" customFormat="1" ht="14.25" customHeight="1"/>
    <row r="351" s="16" customFormat="1" ht="14.25" customHeight="1"/>
    <row r="352" s="16" customFormat="1" ht="14.25" customHeight="1"/>
    <row r="353" s="16" customFormat="1" ht="14.25" customHeight="1"/>
    <row r="354" s="16" customFormat="1" ht="14.25" customHeight="1"/>
    <row r="355" s="16" customFormat="1" ht="14.25" customHeight="1"/>
    <row r="356" s="16" customFormat="1" ht="14.25" customHeight="1"/>
    <row r="357" s="16" customFormat="1" ht="14.25" customHeight="1"/>
    <row r="358" s="16" customFormat="1" ht="14.25" customHeight="1"/>
    <row r="359" s="16" customFormat="1" ht="14.25" customHeight="1"/>
    <row r="360" s="16" customFormat="1" ht="14.25" customHeight="1"/>
    <row r="361" s="16" customFormat="1" ht="14.25" customHeight="1"/>
    <row r="362" s="16" customFormat="1" ht="14.25" customHeight="1"/>
    <row r="363" s="16" customFormat="1" ht="14.25" customHeight="1"/>
    <row r="364" s="16" customFormat="1" ht="14.25" customHeight="1"/>
    <row r="365" s="16" customFormat="1" ht="14.25" customHeight="1"/>
    <row r="366" s="16" customFormat="1" ht="14.25" customHeight="1"/>
    <row r="367" s="16" customFormat="1" ht="14.25" customHeight="1"/>
    <row r="368" s="16" customFormat="1" ht="14.25" customHeight="1"/>
    <row r="369" s="16" customFormat="1" ht="14.25" customHeight="1"/>
    <row r="370" s="16" customFormat="1" ht="14.25" customHeight="1"/>
    <row r="371" s="16" customFormat="1" ht="14.25" customHeight="1"/>
    <row r="372" s="16" customFormat="1" ht="14.25" customHeight="1"/>
    <row r="373" s="16" customFormat="1" ht="14.25" customHeight="1"/>
    <row r="374" s="16" customFormat="1" ht="14.25" customHeight="1"/>
    <row r="375" s="16" customFormat="1" ht="14.25" customHeight="1"/>
    <row r="376" s="16" customFormat="1" ht="14.25" customHeight="1"/>
    <row r="377" s="16" customFormat="1" ht="14.25" customHeight="1"/>
    <row r="378" s="16" customFormat="1" ht="14.25" customHeight="1"/>
    <row r="379" s="16" customFormat="1" ht="14.25" customHeight="1"/>
    <row r="380" s="16" customFormat="1" ht="14.25" customHeight="1"/>
    <row r="381" s="16" customFormat="1" ht="14.25" customHeight="1"/>
    <row r="382" s="16" customFormat="1" ht="14.25" customHeight="1"/>
    <row r="383" s="16" customFormat="1" ht="14.25" customHeight="1"/>
    <row r="384" s="16" customFormat="1" ht="14.25" customHeight="1"/>
    <row r="385" s="16" customFormat="1" ht="14.25" customHeight="1"/>
    <row r="386" s="16" customFormat="1" ht="14.25" customHeight="1"/>
    <row r="387" s="16" customFormat="1" ht="14.25" customHeight="1"/>
    <row r="388" s="16" customFormat="1" ht="14.25" customHeight="1"/>
    <row r="389" s="16" customFormat="1" ht="14.25" customHeight="1"/>
    <row r="390" s="16" customFormat="1" ht="14.25" customHeight="1"/>
    <row r="391" s="16" customFormat="1" ht="14.25" customHeight="1"/>
    <row r="392" s="16" customFormat="1" ht="14.25" customHeight="1"/>
    <row r="393" s="16" customFormat="1" ht="14.25" customHeight="1"/>
    <row r="394" s="16" customFormat="1" ht="14.25" customHeight="1"/>
    <row r="395" s="16" customFormat="1" ht="14.25" customHeight="1"/>
    <row r="396" s="16" customFormat="1" ht="14.25" customHeight="1"/>
    <row r="397" s="16" customFormat="1" ht="14.25" customHeight="1"/>
    <row r="398" s="16" customFormat="1" ht="14.25" customHeight="1"/>
    <row r="399" s="16" customFormat="1" ht="14.25" customHeight="1"/>
    <row r="400" s="16" customFormat="1" ht="14.25" customHeight="1"/>
    <row r="401" s="16" customFormat="1" ht="14.25" customHeight="1"/>
    <row r="402" s="16" customFormat="1" ht="14.25" customHeight="1"/>
    <row r="403" s="16" customFormat="1" ht="14.25" customHeight="1"/>
    <row r="404" s="16" customFormat="1" ht="14.25" customHeight="1"/>
    <row r="405" s="16" customFormat="1" ht="14.25" customHeight="1"/>
    <row r="406" s="16" customFormat="1" ht="14.25" customHeight="1"/>
    <row r="407" s="16" customFormat="1" ht="14.25" customHeight="1"/>
    <row r="408" s="16" customFormat="1" ht="14.25" customHeight="1"/>
    <row r="409" s="16" customFormat="1" ht="14.25" customHeight="1"/>
    <row r="410" s="16" customFormat="1" ht="14.25" customHeight="1"/>
    <row r="411" s="16" customFormat="1" ht="14.25" customHeight="1"/>
    <row r="412" s="16" customFormat="1" ht="14.25" customHeight="1"/>
    <row r="413" s="16" customFormat="1" ht="14.25" customHeight="1"/>
    <row r="414" s="16" customFormat="1" ht="14.25" customHeight="1"/>
    <row r="415" s="16" customFormat="1" ht="14.25" customHeight="1"/>
    <row r="416" s="16" customFormat="1" ht="14.25" customHeight="1"/>
    <row r="417" s="16" customFormat="1" ht="14.25" customHeight="1"/>
    <row r="418" s="16" customFormat="1" ht="14.25" customHeight="1"/>
    <row r="419" s="16" customFormat="1" ht="14.25" customHeight="1"/>
    <row r="420" s="16" customFormat="1" ht="14.25" customHeight="1"/>
    <row r="421" s="16" customFormat="1" ht="14.25" customHeight="1"/>
    <row r="422" s="16" customFormat="1" ht="14.25" customHeight="1"/>
    <row r="423" s="16" customFormat="1" ht="14.25" customHeight="1"/>
    <row r="424" s="16" customFormat="1" ht="14.25" customHeight="1"/>
    <row r="425" s="16" customFormat="1" ht="14.25" customHeight="1"/>
    <row r="426" s="16" customFormat="1" ht="14.25" customHeight="1"/>
    <row r="427" s="16" customFormat="1" ht="14.25" customHeight="1"/>
    <row r="428" s="16" customFormat="1" ht="14.25" customHeight="1"/>
    <row r="429" s="16" customFormat="1" ht="14.25" customHeight="1"/>
    <row r="430" s="16" customFormat="1" ht="14.25" customHeight="1"/>
    <row r="431" s="16" customFormat="1" ht="14.25" customHeight="1"/>
    <row r="432" s="16" customFormat="1" ht="14.25" customHeight="1"/>
    <row r="433" s="16" customFormat="1" ht="14.25" customHeight="1"/>
    <row r="434" s="16" customFormat="1" ht="14.25" customHeight="1"/>
    <row r="435" s="16" customFormat="1" ht="14.25" customHeight="1"/>
    <row r="436" s="16" customFormat="1" ht="14.25" customHeight="1"/>
    <row r="437" s="16" customFormat="1" ht="14.25" customHeight="1"/>
    <row r="438" s="16" customFormat="1" ht="14.25" customHeight="1"/>
    <row r="439" s="16" customFormat="1" ht="14.25" customHeight="1"/>
    <row r="440" s="16" customFormat="1" ht="14.25" customHeight="1"/>
    <row r="441" s="16" customFormat="1" ht="14.25" customHeight="1"/>
    <row r="442" s="16" customFormat="1" ht="14.25" customHeight="1"/>
    <row r="443" s="16" customFormat="1" ht="14.25" customHeight="1"/>
    <row r="444" s="16" customFormat="1" ht="14.25" customHeight="1"/>
    <row r="445" s="16" customFormat="1" ht="14.25" customHeight="1"/>
    <row r="446" s="16" customFormat="1" ht="14.25" customHeight="1"/>
    <row r="447" s="16" customFormat="1" ht="14.25" customHeight="1"/>
    <row r="448" s="16" customFormat="1" ht="14.25" customHeight="1"/>
    <row r="449" s="16" customFormat="1" ht="14.25" customHeight="1"/>
    <row r="450" s="16" customFormat="1" ht="14.25" customHeight="1"/>
    <row r="451" s="16" customFormat="1" ht="14.25" customHeight="1"/>
    <row r="452" s="16" customFormat="1" ht="14.25" customHeight="1"/>
    <row r="453" s="16" customFormat="1" ht="14.25" customHeight="1"/>
    <row r="454" s="16" customFormat="1" ht="14.25" customHeight="1"/>
    <row r="455" s="16" customFormat="1" ht="14.25" customHeight="1"/>
    <row r="456" s="16" customFormat="1" ht="14.25" customHeight="1"/>
    <row r="457" s="16" customFormat="1" ht="14.25" customHeight="1"/>
    <row r="458" s="16" customFormat="1" ht="14.25" customHeight="1"/>
    <row r="459" s="16" customFormat="1" ht="14.25" customHeight="1"/>
    <row r="460" s="16" customFormat="1" ht="14.25" customHeight="1"/>
    <row r="461" s="16" customFormat="1" ht="14.25" customHeight="1"/>
    <row r="462" s="16" customFormat="1" ht="14.25" customHeight="1"/>
    <row r="463" s="16" customFormat="1" ht="14.25" customHeight="1"/>
    <row r="464" s="16" customFormat="1" ht="14.25" customHeight="1"/>
    <row r="465" s="16" customFormat="1" ht="14.25" customHeight="1"/>
    <row r="466" s="16" customFormat="1" ht="14.25" customHeight="1"/>
    <row r="467" s="16" customFormat="1" ht="14.25" customHeight="1"/>
    <row r="468" s="16" customFormat="1" ht="14.25" customHeight="1"/>
    <row r="469" s="16" customFormat="1" ht="14.25" customHeight="1"/>
    <row r="470" s="16" customFormat="1" ht="14.25" customHeight="1"/>
    <row r="471" s="16" customFormat="1" ht="14.25" customHeight="1"/>
    <row r="472" s="16" customFormat="1" ht="14.25" customHeight="1"/>
    <row r="473" s="16" customFormat="1" ht="14.25" customHeight="1"/>
    <row r="474" s="16" customFormat="1" ht="14.25" customHeight="1"/>
    <row r="475" s="16" customFormat="1" ht="14.25" customHeight="1"/>
    <row r="476" s="16" customFormat="1" ht="14.25" customHeight="1"/>
    <row r="477" s="16" customFormat="1" ht="14.25" customHeight="1"/>
    <row r="478" s="16" customFormat="1" ht="14.25" customHeight="1"/>
    <row r="479" s="16" customFormat="1" ht="14.25" customHeight="1"/>
    <row r="480" s="16" customFormat="1" ht="14.25" customHeight="1"/>
    <row r="481" s="16" customFormat="1" ht="14.25" customHeight="1"/>
    <row r="482" s="16" customFormat="1" ht="14.25" customHeight="1"/>
    <row r="483" s="16" customFormat="1" ht="14.25" customHeight="1"/>
    <row r="484" s="16" customFormat="1" ht="14.25" customHeight="1"/>
    <row r="485" s="16" customFormat="1" ht="14.25" customHeight="1"/>
    <row r="486" s="16" customFormat="1" ht="14.25" customHeight="1"/>
    <row r="487" s="16" customFormat="1" ht="14.25" customHeight="1"/>
    <row r="488" s="16" customFormat="1" ht="14.25" customHeight="1"/>
    <row r="489" s="16" customFormat="1" ht="14.25" customHeight="1"/>
    <row r="490" s="16" customFormat="1" ht="14.25" customHeight="1"/>
    <row r="491" s="16" customFormat="1" ht="14.25" customHeight="1"/>
    <row r="492" s="16" customFormat="1" ht="14.25" customHeight="1"/>
    <row r="493" s="16" customFormat="1" ht="14.25" customHeight="1"/>
    <row r="494" s="16" customFormat="1" ht="14.25" customHeight="1"/>
    <row r="495" s="16" customFormat="1" ht="14.25" customHeight="1"/>
    <row r="496" s="16" customFormat="1" ht="14.25" customHeight="1"/>
    <row r="497" s="16" customFormat="1" ht="14.25" customHeight="1"/>
    <row r="498" s="16" customFormat="1" ht="14.25" customHeight="1"/>
    <row r="499" s="16" customFormat="1" ht="14.25" customHeight="1"/>
    <row r="500" s="16" customFormat="1" ht="14.25" customHeight="1"/>
    <row r="501" s="16" customFormat="1" ht="14.25" customHeight="1"/>
    <row r="502" s="16" customFormat="1" ht="14.25" customHeight="1"/>
    <row r="503" s="16" customFormat="1" ht="14.25" customHeight="1"/>
    <row r="504" s="16" customFormat="1" ht="14.25" customHeight="1"/>
    <row r="505" s="16" customFormat="1" ht="14.25" customHeight="1"/>
    <row r="506" s="16" customFormat="1" ht="14.25" customHeight="1"/>
    <row r="507" s="16" customFormat="1" ht="14.25" customHeight="1"/>
    <row r="508" s="16" customFormat="1" ht="14.25" customHeight="1"/>
    <row r="509" s="16" customFormat="1" ht="14.25" customHeight="1"/>
    <row r="510" s="16" customFormat="1" ht="14.25" customHeight="1"/>
    <row r="511" s="16" customFormat="1" ht="14.25" customHeight="1"/>
    <row r="512" s="16" customFormat="1" ht="14.25" customHeight="1"/>
    <row r="513" s="16" customFormat="1" ht="14.25" customHeight="1"/>
    <row r="514" s="16" customFormat="1" ht="14.25" customHeight="1"/>
    <row r="515" s="16" customFormat="1" ht="14.25" customHeight="1"/>
    <row r="516" s="16" customFormat="1" ht="14.25" customHeight="1"/>
    <row r="517" s="16" customFormat="1" ht="14.25" customHeight="1"/>
    <row r="518" s="16" customFormat="1" ht="14.25" customHeight="1"/>
    <row r="519" s="16" customFormat="1" ht="14.25" customHeight="1"/>
    <row r="520" s="16" customFormat="1" ht="14.25" customHeight="1"/>
    <row r="521" s="16" customFormat="1" ht="14.25" customHeight="1"/>
    <row r="522" s="16" customFormat="1" ht="14.25" customHeight="1"/>
    <row r="523" s="16" customFormat="1" ht="14.25" customHeight="1"/>
    <row r="524" s="16" customFormat="1" ht="14.25" customHeight="1"/>
    <row r="525" s="16" customFormat="1" ht="14.25" customHeight="1"/>
    <row r="526" s="16" customFormat="1" ht="14.25" customHeight="1"/>
    <row r="527" s="16" customFormat="1" ht="14.25" customHeight="1"/>
    <row r="528" s="16" customFormat="1" ht="14.25" customHeight="1"/>
    <row r="529" s="16" customFormat="1" ht="14.25" customHeight="1"/>
    <row r="530" s="16" customFormat="1" ht="14.25" customHeight="1"/>
    <row r="531" s="16" customFormat="1" ht="14.25" customHeight="1"/>
    <row r="532" s="16" customFormat="1" ht="14.25" customHeight="1"/>
    <row r="533" s="16" customFormat="1" ht="14.25" customHeight="1"/>
    <row r="534" s="16" customFormat="1" ht="14.25" customHeight="1"/>
    <row r="535" s="16" customFormat="1" ht="14.25" customHeight="1"/>
    <row r="536" s="16" customFormat="1" ht="14.25" customHeight="1"/>
    <row r="537" s="16" customFormat="1" ht="14.25" customHeight="1"/>
    <row r="538" s="16" customFormat="1" ht="14.25" customHeight="1"/>
    <row r="539" s="16" customFormat="1" ht="14.25" customHeight="1"/>
    <row r="540" s="16" customFormat="1" ht="14.25" customHeight="1"/>
    <row r="541" s="16" customFormat="1" ht="14.25" customHeight="1"/>
    <row r="542" s="16" customFormat="1" ht="14.25" customHeight="1"/>
    <row r="543" s="16" customFormat="1" ht="14.25" customHeight="1"/>
    <row r="544" s="16" customFormat="1" ht="14.25" customHeight="1"/>
    <row r="545" s="16" customFormat="1" ht="14.25" customHeight="1"/>
    <row r="546" s="16" customFormat="1" ht="14.25" customHeight="1"/>
    <row r="547" s="16" customFormat="1" ht="14.25" customHeight="1"/>
    <row r="548" s="16" customFormat="1" ht="14.25" customHeight="1"/>
    <row r="549" s="16" customFormat="1" ht="14.25" customHeight="1"/>
    <row r="550" s="16" customFormat="1" ht="14.25" customHeight="1"/>
    <row r="551" s="16" customFormat="1" ht="14.25" customHeight="1"/>
    <row r="552" s="16" customFormat="1" ht="14.25" customHeight="1"/>
    <row r="553" s="16" customFormat="1" ht="14.25" customHeight="1"/>
    <row r="554" s="16" customFormat="1" ht="14.25" customHeight="1"/>
    <row r="555" s="16" customFormat="1" ht="14.25" customHeight="1"/>
    <row r="556" s="16" customFormat="1" ht="14.25" customHeight="1"/>
    <row r="557" s="16" customFormat="1" ht="14.25" customHeight="1"/>
    <row r="558" s="16" customFormat="1" ht="14.25" customHeight="1"/>
    <row r="559" s="16" customFormat="1" ht="14.25" customHeight="1"/>
    <row r="560" s="16" customFormat="1" ht="14.25" customHeight="1"/>
    <row r="561" s="16" customFormat="1" ht="14.25" customHeight="1"/>
    <row r="562" s="16" customFormat="1" ht="14.25" customHeight="1"/>
    <row r="563" s="16" customFormat="1" ht="14.25" customHeight="1"/>
    <row r="564" s="16" customFormat="1" ht="14.25" customHeight="1"/>
    <row r="565" s="16" customFormat="1" ht="14.25" customHeight="1"/>
    <row r="566" s="16" customFormat="1" ht="14.25" customHeight="1"/>
    <row r="567" s="16" customFormat="1" ht="14.25" customHeight="1"/>
    <row r="568" s="16" customFormat="1" ht="14.25" customHeight="1"/>
    <row r="569" s="16" customFormat="1" ht="14.25" customHeight="1"/>
    <row r="570" s="16" customFormat="1" ht="14.25" customHeight="1"/>
    <row r="571" s="16" customFormat="1" ht="14.25" customHeight="1"/>
    <row r="572" s="16" customFormat="1" ht="14.25" customHeight="1"/>
    <row r="573" s="16" customFormat="1" ht="14.25" customHeight="1"/>
    <row r="574" s="16" customFormat="1" ht="14.25" customHeight="1"/>
    <row r="575" s="16" customFormat="1" ht="14.25" customHeight="1"/>
    <row r="576" s="16" customFormat="1" ht="14.25" customHeight="1"/>
    <row r="577" s="16" customFormat="1" ht="14.25" customHeight="1"/>
    <row r="578" s="16" customFormat="1" ht="14.25" customHeight="1"/>
    <row r="579" s="16" customFormat="1" ht="14.25" customHeight="1"/>
    <row r="580" s="16" customFormat="1" ht="14.25" customHeight="1"/>
    <row r="581" s="16" customFormat="1" ht="14.25" customHeight="1"/>
    <row r="582" s="16" customFormat="1" ht="14.25" customHeight="1"/>
    <row r="583" s="16" customFormat="1" ht="14.25" customHeight="1"/>
    <row r="584" s="16" customFormat="1" ht="14.25" customHeight="1"/>
    <row r="585" s="16" customFormat="1" ht="14.25" customHeight="1"/>
    <row r="586" s="16" customFormat="1" ht="14.25" customHeight="1"/>
    <row r="587" s="16" customFormat="1" ht="14.25" customHeight="1"/>
    <row r="588" s="16" customFormat="1" ht="14.25" customHeight="1"/>
    <row r="589" s="16" customFormat="1" ht="14.25" customHeight="1"/>
    <row r="590" s="16" customFormat="1" ht="14.25" customHeight="1"/>
    <row r="591" s="16" customFormat="1" ht="14.25" customHeight="1"/>
    <row r="592" s="16" customFormat="1" ht="14.25" customHeight="1"/>
    <row r="593" s="16" customFormat="1" ht="14.25" customHeight="1"/>
    <row r="594" s="16" customFormat="1" ht="14.25" customHeight="1"/>
    <row r="595" s="16" customFormat="1" ht="14.25" customHeight="1"/>
    <row r="596" s="16" customFormat="1" ht="14.25" customHeight="1"/>
    <row r="597" s="16" customFormat="1" ht="14.25" customHeight="1"/>
    <row r="598" s="16" customFormat="1" ht="14.25" customHeight="1"/>
    <row r="599" s="16" customFormat="1" ht="14.25" customHeight="1"/>
    <row r="600" s="16" customFormat="1" ht="14.25" customHeight="1"/>
    <row r="601" s="16" customFormat="1" ht="14.25" customHeight="1"/>
    <row r="602" s="16" customFormat="1" ht="14.25" customHeight="1"/>
    <row r="603" s="16" customFormat="1" ht="14.25" customHeight="1"/>
    <row r="604" s="16" customFormat="1" ht="14.25" customHeight="1"/>
    <row r="605" s="16" customFormat="1" ht="14.25" customHeight="1"/>
    <row r="606" s="16" customFormat="1" ht="14.25" customHeight="1"/>
    <row r="607" s="16" customFormat="1" ht="14.25" customHeight="1"/>
    <row r="608" s="16" customFormat="1" ht="14.25" customHeight="1"/>
    <row r="609" s="16" customFormat="1" ht="14.25" customHeight="1"/>
    <row r="610" s="16" customFormat="1" ht="14.25" customHeight="1"/>
    <row r="611" s="16" customFormat="1" ht="14.25" customHeight="1"/>
    <row r="612" s="16" customFormat="1" ht="14.25" customHeight="1"/>
    <row r="613" s="16" customFormat="1" ht="14.25" customHeight="1"/>
    <row r="614" s="16" customFormat="1" ht="14.25" customHeight="1"/>
    <row r="615" s="16" customFormat="1" ht="14.25" customHeight="1"/>
    <row r="616" s="16" customFormat="1" ht="14.25" customHeight="1"/>
    <row r="617" s="16" customFormat="1" ht="14.25" customHeight="1"/>
    <row r="618" s="16" customFormat="1" ht="14.25" customHeight="1"/>
    <row r="619" s="16" customFormat="1" ht="14.25" customHeight="1"/>
    <row r="620" s="16" customFormat="1" ht="14.25" customHeight="1"/>
    <row r="621" s="16" customFormat="1" ht="14.25" customHeight="1"/>
    <row r="622" s="16" customFormat="1" ht="14.25" customHeight="1"/>
    <row r="623" s="16" customFormat="1" ht="14.25" customHeight="1"/>
    <row r="624" s="16" customFormat="1" ht="14.25" customHeight="1"/>
    <row r="625" s="16" customFormat="1" ht="14.25" customHeight="1"/>
    <row r="626" s="16" customFormat="1" ht="14.25" customHeight="1"/>
    <row r="627" s="16" customFormat="1" ht="14.25" customHeight="1"/>
    <row r="628" s="16" customFormat="1" ht="14.25" customHeight="1"/>
    <row r="629" s="16" customFormat="1" ht="14.25" customHeight="1"/>
    <row r="630" s="16" customFormat="1" ht="14.25" customHeight="1"/>
    <row r="631" s="16" customFormat="1" ht="14.25" customHeight="1"/>
    <row r="632" s="16" customFormat="1" ht="14.25" customHeight="1"/>
    <row r="633" s="16" customFormat="1" ht="14.25" customHeight="1"/>
    <row r="634" s="16" customFormat="1" ht="14.25" customHeight="1"/>
    <row r="635" s="16" customFormat="1" ht="14.25" customHeight="1"/>
    <row r="636" s="16" customFormat="1" ht="14.25" customHeight="1"/>
    <row r="637" s="16" customFormat="1" ht="14.25" customHeight="1"/>
    <row r="638" s="16" customFormat="1" ht="14.25" customHeight="1"/>
    <row r="639" s="16" customFormat="1" ht="14.25" customHeight="1"/>
    <row r="640" s="16" customFormat="1" ht="14.25" customHeight="1"/>
    <row r="641" s="16" customFormat="1" ht="14.25" customHeight="1"/>
    <row r="642" s="16" customFormat="1" ht="14.25" customHeight="1"/>
    <row r="643" s="16" customFormat="1" ht="14.25" customHeight="1"/>
    <row r="644" s="16" customFormat="1" ht="14.25" customHeight="1"/>
    <row r="645" s="16" customFormat="1" ht="14.25" customHeight="1"/>
    <row r="646" s="16" customFormat="1" ht="14.25" customHeight="1"/>
    <row r="647" s="16" customFormat="1" ht="14.25" customHeight="1"/>
    <row r="648" s="16" customFormat="1" ht="14.25" customHeight="1"/>
    <row r="649" s="16" customFormat="1" ht="14.25" customHeight="1"/>
    <row r="650" s="16" customFormat="1" ht="14.25" customHeight="1"/>
    <row r="651" s="16" customFormat="1" ht="14.25" customHeight="1"/>
    <row r="652" s="16" customFormat="1" ht="14.25" customHeight="1"/>
    <row r="653" s="16" customFormat="1" ht="14.25" customHeight="1"/>
    <row r="654" s="16" customFormat="1" ht="14.25" customHeight="1"/>
    <row r="655" s="16" customFormat="1" ht="14.25" customHeight="1"/>
    <row r="656" s="16" customFormat="1" ht="14.25" customHeight="1"/>
    <row r="657" s="16" customFormat="1" ht="14.25" customHeight="1"/>
    <row r="658" s="16" customFormat="1" ht="14.25" customHeight="1"/>
    <row r="659" s="16" customFormat="1" ht="14.25" customHeight="1"/>
    <row r="660" s="16" customFormat="1" ht="14.25" customHeight="1"/>
    <row r="661" s="16" customFormat="1" ht="14.25" customHeight="1"/>
    <row r="662" s="16" customFormat="1" ht="14.25" customHeight="1"/>
    <row r="663" s="16" customFormat="1" ht="14.25" customHeight="1"/>
    <row r="664" s="16" customFormat="1" ht="14.25" customHeight="1"/>
    <row r="665" s="16" customFormat="1" ht="14.25" customHeight="1"/>
    <row r="666" s="16" customFormat="1" ht="14.25" customHeight="1"/>
    <row r="667" s="16" customFormat="1" ht="14.25" customHeight="1"/>
    <row r="668" s="16" customFormat="1" ht="14.25" customHeight="1"/>
    <row r="669" s="16" customFormat="1" ht="14.25" customHeight="1"/>
    <row r="670" s="16" customFormat="1" ht="14.25" customHeight="1"/>
    <row r="671" s="16" customFormat="1" ht="14.25" customHeight="1"/>
    <row r="672" s="16" customFormat="1" ht="14.25" customHeight="1"/>
    <row r="673" s="16" customFormat="1" ht="14.25" customHeight="1"/>
    <row r="674" s="16" customFormat="1" ht="14.25" customHeight="1"/>
    <row r="675" s="16" customFormat="1" ht="14.25" customHeight="1"/>
    <row r="676" s="16" customFormat="1" ht="14.25" customHeight="1"/>
    <row r="677" s="16" customFormat="1" ht="14.25" customHeight="1"/>
    <row r="678" s="16" customFormat="1" ht="14.25" customHeight="1"/>
    <row r="679" s="16" customFormat="1" ht="14.25" customHeight="1"/>
    <row r="680" s="16" customFormat="1" ht="14.25" customHeight="1"/>
    <row r="681" s="16" customFormat="1" ht="14.25" customHeight="1"/>
    <row r="682" s="16" customFormat="1" ht="14.25" customHeight="1"/>
    <row r="683" s="16" customFormat="1" ht="14.25" customHeight="1"/>
    <row r="684" s="16" customFormat="1" ht="14.25" customHeight="1"/>
    <row r="685" s="16" customFormat="1" ht="14.25" customHeight="1"/>
    <row r="686" s="16" customFormat="1" ht="14.25" customHeight="1"/>
    <row r="687" s="16" customFormat="1" ht="14.25" customHeight="1"/>
    <row r="688" s="16" customFormat="1" ht="14.25" customHeight="1"/>
    <row r="689" s="16" customFormat="1" ht="14.25" customHeight="1"/>
    <row r="690" s="16" customFormat="1" ht="14.25" customHeight="1"/>
    <row r="691" s="16" customFormat="1" ht="14.25" customHeight="1"/>
    <row r="692" s="16" customFormat="1" ht="14.25" customHeight="1"/>
    <row r="693" s="16" customFormat="1" ht="14.25" customHeight="1"/>
    <row r="694" s="16" customFormat="1" ht="14.25" customHeight="1"/>
    <row r="695" s="16" customFormat="1" ht="14.25" customHeight="1"/>
    <row r="696" s="16" customFormat="1" ht="14.25" customHeight="1"/>
    <row r="697" s="16" customFormat="1" ht="14.25" customHeight="1"/>
    <row r="698" s="16" customFormat="1" ht="14.25" customHeight="1"/>
    <row r="699" s="16" customFormat="1" ht="14.25" customHeight="1"/>
    <row r="700" s="16" customFormat="1" ht="14.25" customHeight="1"/>
    <row r="701" s="16" customFormat="1" ht="14.25" customHeight="1"/>
    <row r="702" s="16" customFormat="1" ht="14.25" customHeight="1"/>
    <row r="703" s="16" customFormat="1" ht="14.25" customHeight="1"/>
    <row r="704" s="16" customFormat="1" ht="14.25" customHeight="1"/>
    <row r="705" s="16" customFormat="1" ht="14.25" customHeight="1"/>
    <row r="706" s="16" customFormat="1" ht="14.25" customHeight="1"/>
    <row r="707" s="16" customFormat="1" ht="14.25" customHeight="1"/>
    <row r="708" s="16" customFormat="1" ht="14.25" customHeight="1"/>
    <row r="709" s="16" customFormat="1" ht="14.25" customHeight="1"/>
    <row r="710" s="16" customFormat="1" ht="14.25" customHeight="1"/>
    <row r="711" s="16" customFormat="1" ht="14.25" customHeight="1"/>
    <row r="712" s="16" customFormat="1" ht="14.25" customHeight="1"/>
    <row r="713" s="16" customFormat="1" ht="14.25" customHeight="1"/>
    <row r="714" s="16" customFormat="1" ht="14.25" customHeight="1"/>
    <row r="715" s="16" customFormat="1" ht="14.25" customHeight="1"/>
    <row r="716" s="16" customFormat="1" ht="14.25" customHeight="1"/>
    <row r="717" s="16" customFormat="1" ht="14.25" customHeight="1"/>
    <row r="718" s="16" customFormat="1" ht="14.25" customHeight="1"/>
    <row r="719" s="16" customFormat="1" ht="14.25" customHeight="1"/>
    <row r="720" s="16" customFormat="1" ht="14.25" customHeight="1"/>
    <row r="721" s="16" customFormat="1" ht="14.25" customHeight="1"/>
    <row r="722" s="16" customFormat="1" ht="14.25" customHeight="1"/>
    <row r="723" s="16" customFormat="1" ht="14.25" customHeight="1"/>
    <row r="724" s="16" customFormat="1" ht="14.25" customHeight="1"/>
    <row r="725" s="16" customFormat="1" ht="14.25" customHeight="1"/>
    <row r="726" s="16" customFormat="1" ht="14.25" customHeight="1"/>
    <row r="727" s="16" customFormat="1" ht="14.25" customHeight="1"/>
    <row r="728" s="16" customFormat="1" ht="14.25" customHeight="1"/>
    <row r="729" s="16" customFormat="1" ht="14.25" customHeight="1"/>
    <row r="730" s="16" customFormat="1" ht="14.25" customHeight="1"/>
    <row r="731" s="16" customFormat="1" ht="14.25" customHeight="1"/>
    <row r="732" s="16" customFormat="1" ht="14.25" customHeight="1"/>
    <row r="733" s="16" customFormat="1" ht="14.25" customHeight="1"/>
    <row r="734" s="16" customFormat="1" ht="14.25" customHeight="1"/>
    <row r="735" s="16" customFormat="1" ht="14.25" customHeight="1"/>
    <row r="736" s="16" customFormat="1" ht="14.25" customHeight="1"/>
    <row r="737" s="16" customFormat="1" ht="14.25" customHeight="1"/>
    <row r="738" s="16" customFormat="1" ht="14.25" customHeight="1"/>
    <row r="739" s="16" customFormat="1" ht="14.25" customHeight="1"/>
    <row r="740" s="16" customFormat="1" ht="14.25" customHeight="1"/>
    <row r="741" s="16" customFormat="1" ht="14.25" customHeight="1"/>
    <row r="742" s="16" customFormat="1" ht="14.25" customHeight="1"/>
    <row r="743" s="16" customFormat="1" ht="14.25" customHeight="1"/>
    <row r="744" s="16" customFormat="1" ht="14.25" customHeight="1"/>
    <row r="745" s="16" customFormat="1" ht="14.25" customHeight="1"/>
    <row r="746" s="16" customFormat="1" ht="14.25" customHeight="1"/>
    <row r="747" s="16" customFormat="1" ht="14.25" customHeight="1"/>
    <row r="748" s="16" customFormat="1" ht="14.25" customHeight="1"/>
    <row r="749" s="16" customFormat="1" ht="14.25" customHeight="1"/>
    <row r="750" s="16" customFormat="1" ht="14.25" customHeight="1"/>
    <row r="751" s="16" customFormat="1" ht="14.25" customHeight="1"/>
    <row r="752" s="16" customFormat="1" ht="14.25" customHeight="1"/>
    <row r="753" s="16" customFormat="1" ht="14.25" customHeight="1"/>
    <row r="754" s="16" customFormat="1" ht="14.25" customHeight="1"/>
    <row r="755" s="16" customFormat="1" ht="14.25" customHeight="1"/>
    <row r="756" s="16" customFormat="1" ht="14.25" customHeight="1"/>
    <row r="757" s="16" customFormat="1" ht="14.25" customHeight="1"/>
    <row r="758" s="16" customFormat="1" ht="14.25" customHeight="1"/>
    <row r="759" s="16" customFormat="1" ht="14.25" customHeight="1"/>
    <row r="760" s="16" customFormat="1" ht="14.25" customHeight="1"/>
    <row r="761" s="16" customFormat="1" ht="14.25" customHeight="1"/>
    <row r="762" s="16" customFormat="1" ht="14.25" customHeight="1"/>
    <row r="763" s="16" customFormat="1" ht="14.25" customHeight="1"/>
    <row r="764" s="16" customFormat="1" ht="14.25" customHeight="1"/>
    <row r="765" s="16" customFormat="1" ht="14.25" customHeight="1"/>
    <row r="766" s="16" customFormat="1" ht="14.25" customHeight="1"/>
    <row r="767" s="16" customFormat="1" ht="14.25" customHeight="1"/>
    <row r="768" s="16" customFormat="1" ht="14.25" customHeight="1"/>
    <row r="769" s="16" customFormat="1" ht="14.25" customHeight="1"/>
    <row r="770" s="16" customFormat="1" ht="14.25" customHeight="1"/>
    <row r="771" s="16" customFormat="1" ht="14.25" customHeight="1"/>
    <row r="772" s="16" customFormat="1" ht="14.25" customHeight="1"/>
    <row r="773" s="16" customFormat="1" ht="14.25" customHeight="1"/>
    <row r="774" s="16" customFormat="1" ht="14.25" customHeight="1"/>
    <row r="775" s="16" customFormat="1" ht="14.25" customHeight="1"/>
    <row r="776" s="16" customFormat="1" ht="14.25" customHeight="1"/>
    <row r="777" s="16" customFormat="1" ht="14.25" customHeight="1"/>
    <row r="778" s="16" customFormat="1" ht="14.25" customHeight="1"/>
    <row r="779" s="16" customFormat="1" ht="14.25" customHeight="1"/>
    <row r="780" s="16" customFormat="1" ht="14.25" customHeight="1"/>
    <row r="781" s="16" customFormat="1" ht="14.25" customHeight="1"/>
    <row r="782" s="16" customFormat="1" ht="14.25" customHeight="1"/>
    <row r="783" s="16" customFormat="1" ht="14.25" customHeight="1"/>
    <row r="784" s="16" customFormat="1" ht="14.25" customHeight="1"/>
    <row r="785" s="16" customFormat="1" ht="14.25" customHeight="1"/>
    <row r="786" s="16" customFormat="1" ht="14.25" customHeight="1"/>
    <row r="787" s="16" customFormat="1" ht="14.25" customHeight="1"/>
    <row r="788" s="16" customFormat="1" ht="14.25" customHeight="1"/>
    <row r="789" s="16" customFormat="1" ht="14.25" customHeight="1"/>
    <row r="790" s="16" customFormat="1" ht="14.25" customHeight="1"/>
    <row r="791" s="16" customFormat="1" ht="14.25" customHeight="1"/>
    <row r="792" s="16" customFormat="1" ht="14.25" customHeight="1"/>
    <row r="793" s="16" customFormat="1" ht="14.25" customHeight="1"/>
    <row r="794" s="16" customFormat="1" ht="14.25" customHeight="1"/>
    <row r="795" s="16" customFormat="1" ht="14.25" customHeight="1"/>
    <row r="796" s="16" customFormat="1" ht="14.25" customHeight="1"/>
    <row r="797" s="16" customFormat="1" ht="14.25" customHeight="1"/>
    <row r="798" s="16" customFormat="1" ht="14.25" customHeight="1"/>
    <row r="799" s="16" customFormat="1" ht="14.25" customHeight="1"/>
    <row r="800" s="16" customFormat="1" ht="14.25" customHeight="1"/>
    <row r="801" s="16" customFormat="1" ht="14.25" customHeight="1"/>
    <row r="802" s="16" customFormat="1" ht="14.25" customHeight="1"/>
    <row r="803" s="16" customFormat="1" ht="14.25" customHeight="1"/>
    <row r="804" s="16" customFormat="1" ht="14.25" customHeight="1"/>
    <row r="805" s="16" customFormat="1" ht="14.25" customHeight="1"/>
    <row r="806" s="16" customFormat="1" ht="14.25" customHeight="1"/>
    <row r="807" s="16" customFormat="1" ht="14.25" customHeight="1"/>
    <row r="808" s="16" customFormat="1" ht="14.25" customHeight="1"/>
    <row r="809" s="16" customFormat="1" ht="14.25" customHeight="1"/>
    <row r="810" s="16" customFormat="1" ht="14.25" customHeight="1"/>
    <row r="811" s="16" customFormat="1" ht="14.25" customHeight="1"/>
    <row r="812" s="16" customFormat="1" ht="14.25" customHeight="1"/>
    <row r="813" s="16" customFormat="1" ht="14.25" customHeight="1"/>
    <row r="814" s="16" customFormat="1" ht="14.25" customHeight="1"/>
    <row r="815" s="16" customFormat="1" ht="14.25" customHeight="1"/>
    <row r="816" s="16" customFormat="1" ht="14.25" customHeight="1"/>
    <row r="817" s="16" customFormat="1" ht="14.25" customHeight="1"/>
    <row r="818" s="16" customFormat="1" ht="14.25" customHeight="1"/>
    <row r="819" s="16" customFormat="1" ht="14.25" customHeight="1"/>
    <row r="820" s="16" customFormat="1" ht="14.25" customHeight="1"/>
    <row r="821" s="16" customFormat="1" ht="14.25" customHeight="1"/>
    <row r="822" s="16" customFormat="1" ht="14.25" customHeight="1"/>
    <row r="823" s="16" customFormat="1" ht="14.25" customHeight="1"/>
    <row r="824" s="16" customFormat="1" ht="14.25" customHeight="1"/>
    <row r="825" s="16" customFormat="1" ht="14.25" customHeight="1"/>
    <row r="826" s="16" customFormat="1" ht="14.25" customHeight="1"/>
    <row r="827" s="16" customFormat="1" ht="14.25" customHeight="1"/>
    <row r="828" s="16" customFormat="1" ht="14.25" customHeight="1"/>
    <row r="829" s="16" customFormat="1" ht="14.25" customHeight="1"/>
    <row r="830" s="16" customFormat="1" ht="14.25" customHeight="1"/>
    <row r="831" s="16" customFormat="1" ht="14.25" customHeight="1"/>
    <row r="832" s="16" customFormat="1" ht="14.25" customHeight="1"/>
    <row r="833" s="16" customFormat="1" ht="14.25" customHeight="1"/>
    <row r="834" s="16" customFormat="1" ht="14.25" customHeight="1"/>
    <row r="835" s="16" customFormat="1" ht="14.25" customHeight="1"/>
    <row r="836" s="16" customFormat="1" ht="14.25" customHeight="1"/>
    <row r="837" s="16" customFormat="1" ht="14.25" customHeight="1"/>
    <row r="838" s="16" customFormat="1" ht="14.25" customHeight="1"/>
    <row r="839" s="16" customFormat="1" ht="14.25" customHeight="1"/>
    <row r="840" s="16" customFormat="1" ht="14.25" customHeight="1"/>
    <row r="841" s="16" customFormat="1" ht="14.25" customHeight="1"/>
    <row r="842" s="16" customFormat="1" ht="14.25" customHeight="1"/>
    <row r="843" s="16" customFormat="1" ht="14.25" customHeight="1"/>
    <row r="844" s="16" customFormat="1" ht="14.25" customHeight="1"/>
    <row r="845" s="16" customFormat="1" ht="14.25" customHeight="1"/>
    <row r="846" s="16" customFormat="1" ht="14.25" customHeight="1"/>
    <row r="847" s="16" customFormat="1" ht="14.25" customHeight="1"/>
    <row r="848" s="16" customFormat="1" ht="14.25" customHeight="1"/>
    <row r="849" s="16" customFormat="1" ht="14.25" customHeight="1"/>
    <row r="850" s="16" customFormat="1" ht="14.25" customHeight="1"/>
    <row r="851" s="16" customFormat="1" ht="14.25" customHeight="1"/>
    <row r="852" s="16" customFormat="1" ht="14.25" customHeight="1"/>
    <row r="853" s="16" customFormat="1" ht="14.25" customHeight="1"/>
    <row r="854" s="16" customFormat="1" ht="14.25" customHeight="1"/>
    <row r="855" s="16" customFormat="1" ht="14.25" customHeight="1"/>
    <row r="856" s="16" customFormat="1" ht="14.25" customHeight="1"/>
    <row r="857" s="16" customFormat="1" ht="14.25" customHeight="1"/>
    <row r="858" s="16" customFormat="1" ht="14.25" customHeight="1"/>
    <row r="859" s="16" customFormat="1" ht="14.25" customHeight="1"/>
    <row r="860" s="16" customFormat="1" ht="14.25" customHeight="1"/>
    <row r="861" s="16" customFormat="1" ht="14.25" customHeight="1"/>
    <row r="862" s="16" customFormat="1" ht="14.25" customHeight="1"/>
    <row r="863" s="16" customFormat="1" ht="14.25" customHeight="1"/>
    <row r="864" s="16" customFormat="1" ht="14.25" customHeight="1"/>
    <row r="865" s="16" customFormat="1" ht="14.25" customHeight="1"/>
    <row r="866" s="16" customFormat="1" ht="14.25" customHeight="1"/>
    <row r="867" s="16" customFormat="1" ht="14.25" customHeight="1"/>
    <row r="868" s="16" customFormat="1" ht="14.25" customHeight="1"/>
    <row r="869" s="16" customFormat="1" ht="14.25" customHeight="1"/>
    <row r="870" s="16" customFormat="1" ht="14.25" customHeight="1"/>
    <row r="871" s="16" customFormat="1" ht="14.25" customHeight="1"/>
    <row r="872" s="16" customFormat="1" ht="14.25" customHeight="1"/>
    <row r="873" s="16" customFormat="1" ht="14.25" customHeight="1"/>
    <row r="874" s="16" customFormat="1" ht="14.25" customHeight="1"/>
    <row r="875" s="16" customFormat="1" ht="14.25" customHeight="1"/>
    <row r="876" s="16" customFormat="1" ht="14.25" customHeight="1"/>
    <row r="877" s="16" customFormat="1" ht="14.25" customHeight="1"/>
    <row r="878" s="16" customFormat="1" ht="14.25" customHeight="1"/>
    <row r="879" s="16" customFormat="1" ht="14.25" customHeight="1"/>
    <row r="880" s="16" customFormat="1" ht="14.25" customHeight="1"/>
    <row r="881" s="16" customFormat="1" ht="14.25" customHeight="1"/>
    <row r="882" s="16" customFormat="1" ht="14.25" customHeight="1"/>
    <row r="883" s="16" customFormat="1" ht="14.25" customHeight="1"/>
    <row r="884" s="16" customFormat="1" ht="14.25" customHeight="1"/>
    <row r="885" s="16" customFormat="1" ht="14.25" customHeight="1"/>
    <row r="886" s="16" customFormat="1" ht="14.25" customHeight="1"/>
    <row r="887" s="16" customFormat="1" ht="14.25" customHeight="1"/>
    <row r="888" s="16" customFormat="1" ht="14.25" customHeight="1"/>
    <row r="889" s="16" customFormat="1" ht="14.25" customHeight="1"/>
    <row r="890" s="16" customFormat="1" ht="14.25" customHeight="1"/>
    <row r="891" s="16" customFormat="1" ht="14.25" customHeight="1"/>
    <row r="892" s="16" customFormat="1" ht="14.25" customHeight="1"/>
    <row r="893" s="16" customFormat="1" ht="14.25" customHeight="1"/>
    <row r="894" s="16" customFormat="1" ht="14.25" customHeight="1"/>
    <row r="895" s="16" customFormat="1" ht="14.25" customHeight="1"/>
    <row r="896" s="16" customFormat="1" ht="14.25" customHeight="1"/>
    <row r="897" s="16" customFormat="1" ht="14.25" customHeight="1"/>
    <row r="898" s="16" customFormat="1" ht="14.25" customHeight="1"/>
    <row r="899" s="16" customFormat="1" ht="14.25" customHeight="1"/>
    <row r="900" s="16" customFormat="1" ht="14.25" customHeight="1"/>
    <row r="901" s="16" customFormat="1" ht="14.25" customHeight="1"/>
    <row r="902" s="16" customFormat="1" ht="14.25" customHeight="1"/>
    <row r="903" s="16" customFormat="1" ht="14.25" customHeight="1"/>
    <row r="904" s="16" customFormat="1" ht="14.25" customHeight="1"/>
    <row r="905" s="16" customFormat="1" ht="14.25" customHeight="1"/>
    <row r="906" s="16" customFormat="1" ht="14.25" customHeight="1"/>
    <row r="907" s="16" customFormat="1" ht="14.25" customHeight="1"/>
    <row r="908" s="16" customFormat="1" ht="14.25" customHeight="1"/>
    <row r="909" s="16" customFormat="1" ht="14.25" customHeight="1"/>
    <row r="910" s="16" customFormat="1" ht="14.25" customHeight="1"/>
    <row r="911" s="16" customFormat="1" ht="14.25" customHeight="1"/>
    <row r="912" s="16" customFormat="1" ht="14.25" customHeight="1"/>
    <row r="913" s="16" customFormat="1" ht="14.25" customHeight="1"/>
    <row r="914" s="16" customFormat="1" ht="14.25" customHeight="1"/>
    <row r="915" s="16" customFormat="1" ht="14.25" customHeight="1"/>
    <row r="916" s="16" customFormat="1" ht="14.25" customHeight="1"/>
    <row r="917" s="16" customFormat="1" ht="14.25" customHeight="1"/>
    <row r="918" s="16" customFormat="1" ht="14.25" customHeight="1"/>
    <row r="919" s="16" customFormat="1" ht="14.25" customHeight="1"/>
    <row r="920" s="16" customFormat="1" ht="14.25" customHeight="1"/>
    <row r="921" s="16" customFormat="1" ht="14.25" customHeight="1"/>
    <row r="922" s="16" customFormat="1" ht="14.25" customHeight="1"/>
    <row r="923" s="16" customFormat="1" ht="14.25" customHeight="1"/>
    <row r="924" s="16" customFormat="1" ht="14.25" customHeight="1"/>
    <row r="925" s="16" customFormat="1" ht="14.25" customHeight="1"/>
    <row r="926" s="16" customFormat="1" ht="14.25" customHeight="1"/>
    <row r="927" s="16" customFormat="1" ht="14.25" customHeight="1"/>
    <row r="928" s="16" customFormat="1" ht="14.25" customHeight="1"/>
    <row r="929" s="16" customFormat="1" ht="14.25" customHeight="1"/>
    <row r="930" s="16" customFormat="1" ht="14.25" customHeight="1"/>
    <row r="931" s="16" customFormat="1" ht="14.25" customHeight="1"/>
    <row r="932" s="16" customFormat="1" ht="14.25" customHeight="1"/>
    <row r="933" s="16" customFormat="1" ht="14.25" customHeight="1"/>
    <row r="934" s="16" customFormat="1" ht="14.25" customHeight="1"/>
    <row r="935" s="16" customFormat="1" ht="14.25" customHeight="1"/>
    <row r="936" s="16" customFormat="1" ht="14.25" customHeight="1"/>
    <row r="937" s="16" customFormat="1" ht="14.25" customHeight="1"/>
    <row r="938" s="16" customFormat="1" ht="14.25" customHeight="1"/>
    <row r="939" s="16" customFormat="1" ht="14.25" customHeight="1"/>
    <row r="940" s="16" customFormat="1" ht="14.25" customHeight="1"/>
    <row r="941" s="16" customFormat="1" ht="14.25" customHeight="1"/>
    <row r="942" s="16" customFormat="1" ht="14.25" customHeight="1"/>
    <row r="943" s="16" customFormat="1" ht="14.25" customHeight="1"/>
    <row r="944" s="16" customFormat="1" ht="14.25" customHeight="1"/>
    <row r="945" s="16" customFormat="1" ht="14.25" customHeight="1"/>
    <row r="946" s="16" customFormat="1" ht="14.25" customHeight="1"/>
    <row r="947" s="16" customFormat="1" ht="14.25" customHeight="1"/>
    <row r="948" s="16" customFormat="1" ht="14.25" customHeight="1"/>
    <row r="949" s="16" customFormat="1" ht="14.25" customHeight="1"/>
    <row r="950" s="16" customFormat="1" ht="14.25" customHeight="1"/>
    <row r="951" s="16" customFormat="1" ht="14.25" customHeight="1"/>
    <row r="952" s="16" customFormat="1" ht="14.25" customHeight="1"/>
    <row r="953" s="16" customFormat="1" ht="14.25" customHeight="1"/>
    <row r="954" s="16" customFormat="1" ht="14.25" customHeight="1"/>
    <row r="955" s="16" customFormat="1" ht="14.25" customHeight="1"/>
    <row r="956" s="16" customFormat="1" ht="14.25" customHeight="1"/>
    <row r="957" s="16" customFormat="1" ht="14.25" customHeight="1"/>
    <row r="958" s="16" customFormat="1" ht="14.25" customHeight="1"/>
    <row r="959" s="16" customFormat="1" ht="14.25" customHeight="1"/>
    <row r="960" s="16" customFormat="1" ht="14.25" customHeight="1"/>
    <row r="961" s="16" customFormat="1" ht="14.25" customHeight="1"/>
    <row r="962" s="16" customFormat="1" ht="14.25" customHeight="1"/>
    <row r="963" s="16" customFormat="1" ht="14.25" customHeight="1"/>
    <row r="964" s="16" customFormat="1" ht="14.25" customHeight="1"/>
    <row r="965" s="16" customFormat="1" ht="14.25" customHeight="1"/>
    <row r="966" s="16" customFormat="1" ht="14.25" customHeight="1"/>
    <row r="967" s="16" customFormat="1" ht="14.25" customHeight="1"/>
    <row r="968" s="16" customFormat="1" ht="14.25" customHeight="1"/>
    <row r="969" s="16" customFormat="1" ht="14.25" customHeight="1"/>
    <row r="970" s="16" customFormat="1" ht="14.25" customHeight="1"/>
    <row r="971" s="16" customFormat="1" ht="14.25" customHeight="1"/>
    <row r="972" s="16" customFormat="1" ht="14.25" customHeight="1"/>
    <row r="973" s="16" customFormat="1" ht="14.25" customHeight="1"/>
    <row r="974" s="16" customFormat="1" ht="14.25" customHeight="1"/>
    <row r="975" s="16" customFormat="1" ht="14.25" customHeight="1"/>
    <row r="976" s="16" customFormat="1" ht="14.25" customHeight="1"/>
    <row r="977" s="16" customFormat="1" ht="14.25" customHeight="1"/>
    <row r="978" s="16" customFormat="1" ht="14.25" customHeight="1"/>
    <row r="979" s="16" customFormat="1" ht="14.25" customHeight="1"/>
    <row r="980" s="16" customFormat="1" ht="14.25" customHeight="1"/>
    <row r="981" s="16" customFormat="1" ht="14.25" customHeight="1"/>
    <row r="982" s="16" customFormat="1" ht="14.25" customHeight="1"/>
    <row r="983" s="16" customFormat="1" ht="14.25" customHeight="1"/>
    <row r="984" s="16" customFormat="1" ht="14.25" customHeight="1"/>
    <row r="985" s="16" customFormat="1" ht="14.25" customHeight="1"/>
    <row r="986" s="16" customFormat="1" ht="14.25" customHeight="1"/>
    <row r="987" s="16" customFormat="1" ht="14.25" customHeight="1"/>
    <row r="988" s="16" customFormat="1" ht="14.25" customHeight="1"/>
    <row r="989" s="16" customFormat="1" ht="14.25" customHeight="1"/>
    <row r="990" s="16" customFormat="1" ht="14.25" customHeight="1"/>
    <row r="991" s="16" customFormat="1" ht="14.25" customHeight="1"/>
    <row r="992" s="16" customFormat="1" ht="14.25" customHeight="1"/>
    <row r="993" s="16" customFormat="1" ht="14.25" customHeight="1"/>
    <row r="994" s="16" customFormat="1" ht="14.25" customHeight="1"/>
    <row r="995" s="16" customFormat="1" ht="14.25" customHeight="1"/>
    <row r="996" s="16" customFormat="1" ht="14.25" customHeight="1"/>
    <row r="997" s="16" customFormat="1" ht="14.25" customHeight="1"/>
    <row r="998" s="16" customFormat="1" ht="14.25" customHeight="1"/>
    <row r="999" s="16" customFormat="1" ht="14.25" customHeight="1"/>
    <row r="1000" s="16" customFormat="1" ht="14.25" customHeight="1"/>
  </sheetData>
  <mergeCells count="4">
    <mergeCell ref="B9:C9"/>
    <mergeCell ref="E9:K9"/>
    <mergeCell ref="G11:K11"/>
    <mergeCell ref="E13:E17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1000"/>
  <sheetViews>
    <sheetView showGridLines="0" tabSelected="1" zoomScale="96" zoomScaleNormal="40" workbookViewId="0">
      <selection activeCell="H11" sqref="H11"/>
    </sheetView>
  </sheetViews>
  <sheetFormatPr defaultColWidth="14.44140625" defaultRowHeight="15" customHeight="1"/>
  <cols>
    <col min="1" max="1" width="8.88671875" style="16" customWidth="1"/>
    <col min="2" max="2" width="37.109375" style="16" customWidth="1"/>
    <col min="3" max="26" width="8.88671875" style="16" customWidth="1"/>
    <col min="27" max="16384" width="14.44140625" style="16"/>
  </cols>
  <sheetData>
    <row r="1" spans="2:3" ht="14.25" customHeight="1"/>
    <row r="2" spans="2:3" ht="14.25" customHeight="1">
      <c r="B2" s="54" t="s">
        <v>61</v>
      </c>
      <c r="C2" s="55"/>
    </row>
    <row r="3" spans="2:3" ht="14.25" customHeight="1">
      <c r="B3" s="51" t="s">
        <v>90</v>
      </c>
      <c r="C3" s="30">
        <v>91206</v>
      </c>
    </row>
    <row r="4" spans="2:3" ht="14.25" customHeight="1">
      <c r="B4" s="51" t="s">
        <v>91</v>
      </c>
      <c r="C4" s="13">
        <v>32003</v>
      </c>
    </row>
    <row r="5" spans="2:3" ht="14.25" customHeight="1">
      <c r="B5" s="9"/>
      <c r="C5" s="9"/>
    </row>
    <row r="6" spans="2:3" ht="14.25" customHeight="1">
      <c r="B6" s="9" t="s">
        <v>62</v>
      </c>
      <c r="C6" s="21">
        <v>2.4340000000000001E-2</v>
      </c>
    </row>
    <row r="7" spans="2:3" ht="14.25" customHeight="1">
      <c r="B7" s="9" t="s">
        <v>63</v>
      </c>
      <c r="C7" s="31">
        <v>0.256629</v>
      </c>
    </row>
    <row r="8" spans="2:3" ht="14.25" customHeight="1">
      <c r="B8" s="9" t="s">
        <v>64</v>
      </c>
      <c r="C8" s="21">
        <v>0.259745</v>
      </c>
    </row>
    <row r="9" spans="2:3" ht="14.25" customHeight="1">
      <c r="B9" s="10" t="s">
        <v>65</v>
      </c>
      <c r="C9" s="32">
        <f>C6*(1-C7)</f>
        <v>1.809365014E-2</v>
      </c>
    </row>
    <row r="10" spans="2:3" ht="14.25" customHeight="1">
      <c r="B10" s="10"/>
      <c r="C10" s="32"/>
    </row>
    <row r="11" spans="2:3" ht="14.25" customHeight="1">
      <c r="B11" s="9" t="s">
        <v>66</v>
      </c>
      <c r="C11" s="29">
        <v>7.3400000000000007E-2</v>
      </c>
    </row>
    <row r="12" spans="2:3" ht="14.25" customHeight="1">
      <c r="B12" s="9" t="s">
        <v>67</v>
      </c>
      <c r="C12" s="31">
        <v>0.215</v>
      </c>
    </row>
    <row r="13" spans="2:3" ht="14.25" customHeight="1">
      <c r="B13" s="9" t="s">
        <v>68</v>
      </c>
      <c r="C13" s="21">
        <f>C12-C11</f>
        <v>0.1416</v>
      </c>
    </row>
    <row r="14" spans="2:3" ht="14.25" customHeight="1">
      <c r="B14" s="9" t="s">
        <v>69</v>
      </c>
      <c r="C14" s="33">
        <v>0.7</v>
      </c>
    </row>
    <row r="15" spans="2:3" ht="14.25" customHeight="1">
      <c r="B15" s="9" t="s">
        <v>70</v>
      </c>
      <c r="C15" s="21">
        <v>0.74024999999999996</v>
      </c>
    </row>
    <row r="16" spans="2:3" ht="14.25" customHeight="1">
      <c r="B16" s="10" t="s">
        <v>71</v>
      </c>
      <c r="C16" s="32">
        <v>0.17252000000000001</v>
      </c>
    </row>
    <row r="17" spans="2:3" ht="14.25" customHeight="1">
      <c r="B17" s="9"/>
      <c r="C17" s="9"/>
    </row>
    <row r="18" spans="2:3" ht="14.25" customHeight="1">
      <c r="B18" s="37" t="s">
        <v>52</v>
      </c>
      <c r="C18" s="47">
        <f>C9*C8+C16*C15</f>
        <v>0.13240766515561431</v>
      </c>
    </row>
    <row r="19" spans="2:3" ht="14.25" customHeight="1"/>
    <row r="20" spans="2:3" ht="14.25" customHeight="1"/>
    <row r="21" spans="2:3" ht="14.25" customHeight="1"/>
    <row r="22" spans="2:3" ht="14.25" customHeight="1"/>
    <row r="23" spans="2:3" ht="14.25" customHeight="1"/>
    <row r="24" spans="2:3" ht="14.25" customHeight="1"/>
    <row r="25" spans="2:3" ht="14.25" customHeight="1"/>
    <row r="26" spans="2:3" ht="14.25" customHeight="1"/>
    <row r="27" spans="2:3" ht="14.25" customHeight="1"/>
    <row r="28" spans="2:3" ht="14.25" customHeight="1"/>
    <row r="29" spans="2:3" ht="14.25" customHeight="1"/>
    <row r="30" spans="2:3" ht="14.25" customHeight="1"/>
    <row r="31" spans="2:3" ht="14.25" customHeight="1"/>
    <row r="32" spans="2:3" ht="14.25" customHeight="1"/>
    <row r="33" s="16" customFormat="1" ht="14.25" customHeight="1"/>
    <row r="34" s="16" customFormat="1" ht="14.25" customHeight="1"/>
    <row r="35" s="16" customFormat="1" ht="14.25" customHeight="1"/>
    <row r="36" s="16" customFormat="1" ht="14.25" customHeight="1"/>
    <row r="37" s="16" customFormat="1" ht="14.25" customHeight="1"/>
    <row r="38" s="16" customFormat="1" ht="14.25" customHeight="1"/>
    <row r="39" s="16" customFormat="1" ht="14.25" customHeight="1"/>
    <row r="40" s="16" customFormat="1" ht="14.25" customHeight="1"/>
    <row r="41" s="16" customFormat="1" ht="14.25" customHeight="1"/>
    <row r="42" s="16" customFormat="1" ht="14.25" customHeight="1"/>
    <row r="43" s="16" customFormat="1" ht="14.25" customHeight="1"/>
    <row r="44" s="16" customFormat="1" ht="14.25" customHeight="1"/>
    <row r="45" s="16" customFormat="1" ht="14.25" customHeight="1"/>
    <row r="46" s="16" customFormat="1" ht="14.25" customHeight="1"/>
    <row r="47" s="16" customFormat="1" ht="14.25" customHeight="1"/>
    <row r="48" s="16" customFormat="1" ht="14.25" customHeight="1"/>
    <row r="49" s="16" customFormat="1" ht="14.25" customHeight="1"/>
    <row r="50" s="16" customFormat="1" ht="14.25" customHeight="1"/>
    <row r="51" s="16" customFormat="1" ht="14.25" customHeight="1"/>
    <row r="52" s="16" customFormat="1" ht="14.25" customHeight="1"/>
    <row r="53" s="16" customFormat="1" ht="14.25" customHeight="1"/>
    <row r="54" s="16" customFormat="1" ht="14.25" customHeight="1"/>
    <row r="55" s="16" customFormat="1" ht="14.25" customHeight="1"/>
    <row r="56" s="16" customFormat="1" ht="14.25" customHeight="1"/>
    <row r="57" s="16" customFormat="1" ht="14.25" customHeight="1"/>
    <row r="58" s="16" customFormat="1" ht="14.25" customHeight="1"/>
    <row r="59" s="16" customFormat="1" ht="14.25" customHeight="1"/>
    <row r="60" s="16" customFormat="1" ht="14.25" customHeight="1"/>
    <row r="61" s="16" customFormat="1" ht="14.25" customHeight="1"/>
    <row r="62" s="16" customFormat="1" ht="14.25" customHeight="1"/>
    <row r="63" s="16" customFormat="1" ht="14.25" customHeight="1"/>
    <row r="64" s="16" customFormat="1" ht="14.25" customHeight="1"/>
    <row r="65" s="16" customFormat="1" ht="14.25" customHeight="1"/>
    <row r="66" s="16" customFormat="1" ht="14.25" customHeight="1"/>
    <row r="67" s="16" customFormat="1" ht="14.25" customHeight="1"/>
    <row r="68" s="16" customFormat="1" ht="14.25" customHeight="1"/>
    <row r="69" s="16" customFormat="1" ht="14.25" customHeight="1"/>
    <row r="70" s="16" customFormat="1" ht="14.25" customHeight="1"/>
    <row r="71" s="16" customFormat="1" ht="14.25" customHeight="1"/>
    <row r="72" s="16" customFormat="1" ht="14.25" customHeight="1"/>
    <row r="73" s="16" customFormat="1" ht="14.25" customHeight="1"/>
    <row r="74" s="16" customFormat="1" ht="14.25" customHeight="1"/>
    <row r="75" s="16" customFormat="1" ht="14.25" customHeight="1"/>
    <row r="76" s="16" customFormat="1" ht="14.25" customHeight="1"/>
    <row r="77" s="16" customFormat="1" ht="14.25" customHeight="1"/>
    <row r="78" s="16" customFormat="1" ht="14.25" customHeight="1"/>
    <row r="79" s="16" customFormat="1" ht="14.25" customHeight="1"/>
    <row r="80" s="16" customFormat="1" ht="14.25" customHeight="1"/>
    <row r="81" s="16" customFormat="1" ht="14.25" customHeight="1"/>
    <row r="82" s="16" customFormat="1" ht="14.25" customHeight="1"/>
    <row r="83" s="16" customFormat="1" ht="14.25" customHeight="1"/>
    <row r="84" s="16" customFormat="1" ht="14.25" customHeight="1"/>
    <row r="85" s="16" customFormat="1" ht="14.25" customHeight="1"/>
    <row r="86" s="16" customFormat="1" ht="14.25" customHeight="1"/>
    <row r="87" s="16" customFormat="1" ht="14.25" customHeight="1"/>
    <row r="88" s="16" customFormat="1" ht="14.25" customHeight="1"/>
    <row r="89" s="16" customFormat="1" ht="14.25" customHeight="1"/>
    <row r="90" s="16" customFormat="1" ht="14.25" customHeight="1"/>
    <row r="91" s="16" customFormat="1" ht="14.25" customHeight="1"/>
    <row r="92" s="16" customFormat="1" ht="14.25" customHeight="1"/>
    <row r="93" s="16" customFormat="1" ht="14.25" customHeight="1"/>
    <row r="94" s="16" customFormat="1" ht="14.25" customHeight="1"/>
    <row r="95" s="16" customFormat="1" ht="14.25" customHeight="1"/>
    <row r="96" s="16" customFormat="1" ht="14.25" customHeight="1"/>
    <row r="97" s="16" customFormat="1" ht="14.25" customHeight="1"/>
    <row r="98" s="16" customFormat="1" ht="14.25" customHeight="1"/>
    <row r="99" s="16" customFormat="1" ht="14.25" customHeight="1"/>
    <row r="100" s="16" customFormat="1" ht="14.25" customHeight="1"/>
    <row r="101" s="16" customFormat="1" ht="14.25" customHeight="1"/>
    <row r="102" s="16" customFormat="1" ht="14.25" customHeight="1"/>
    <row r="103" s="16" customFormat="1" ht="14.25" customHeight="1"/>
    <row r="104" s="16" customFormat="1" ht="14.25" customHeight="1"/>
    <row r="105" s="16" customFormat="1" ht="14.25" customHeight="1"/>
    <row r="106" s="16" customFormat="1" ht="14.25" customHeight="1"/>
    <row r="107" s="16" customFormat="1" ht="14.25" customHeight="1"/>
    <row r="108" s="16" customFormat="1" ht="14.25" customHeight="1"/>
    <row r="109" s="16" customFormat="1" ht="14.25" customHeight="1"/>
    <row r="110" s="16" customFormat="1" ht="14.25" customHeight="1"/>
    <row r="111" s="16" customFormat="1" ht="14.25" customHeight="1"/>
    <row r="112" s="16" customFormat="1" ht="14.25" customHeight="1"/>
    <row r="113" s="16" customFormat="1" ht="14.25" customHeight="1"/>
    <row r="114" s="16" customFormat="1" ht="14.25" customHeight="1"/>
    <row r="115" s="16" customFormat="1" ht="14.25" customHeight="1"/>
    <row r="116" s="16" customFormat="1" ht="14.25" customHeight="1"/>
    <row r="117" s="16" customFormat="1" ht="14.25" customHeight="1"/>
    <row r="118" s="16" customFormat="1" ht="14.25" customHeight="1"/>
    <row r="119" s="16" customFormat="1" ht="14.25" customHeight="1"/>
    <row r="120" s="16" customFormat="1" ht="14.25" customHeight="1"/>
    <row r="121" s="16" customFormat="1" ht="14.25" customHeight="1"/>
    <row r="122" s="16" customFormat="1" ht="14.25" customHeight="1"/>
    <row r="123" s="16" customFormat="1" ht="14.25" customHeight="1"/>
    <row r="124" s="16" customFormat="1" ht="14.25" customHeight="1"/>
    <row r="125" s="16" customFormat="1" ht="14.25" customHeight="1"/>
    <row r="126" s="16" customFormat="1" ht="14.25" customHeight="1"/>
    <row r="127" s="16" customFormat="1" ht="14.25" customHeight="1"/>
    <row r="128" s="16" customFormat="1" ht="14.25" customHeight="1"/>
    <row r="129" s="16" customFormat="1" ht="14.25" customHeight="1"/>
    <row r="130" s="16" customFormat="1" ht="14.25" customHeight="1"/>
    <row r="131" s="16" customFormat="1" ht="14.25" customHeight="1"/>
    <row r="132" s="16" customFormat="1" ht="14.25" customHeight="1"/>
    <row r="133" s="16" customFormat="1" ht="14.25" customHeight="1"/>
    <row r="134" s="16" customFormat="1" ht="14.25" customHeight="1"/>
    <row r="135" s="16" customFormat="1" ht="14.25" customHeight="1"/>
    <row r="136" s="16" customFormat="1" ht="14.25" customHeight="1"/>
    <row r="137" s="16" customFormat="1" ht="14.25" customHeight="1"/>
    <row r="138" s="16" customFormat="1" ht="14.25" customHeight="1"/>
    <row r="139" s="16" customFormat="1" ht="14.25" customHeight="1"/>
    <row r="140" s="16" customFormat="1" ht="14.25" customHeight="1"/>
    <row r="141" s="16" customFormat="1" ht="14.25" customHeight="1"/>
    <row r="142" s="16" customFormat="1" ht="14.25" customHeight="1"/>
    <row r="143" s="16" customFormat="1" ht="14.25" customHeight="1"/>
    <row r="144" s="16" customFormat="1" ht="14.25" customHeight="1"/>
    <row r="145" s="16" customFormat="1" ht="14.25" customHeight="1"/>
    <row r="146" s="16" customFormat="1" ht="14.25" customHeight="1"/>
    <row r="147" s="16" customFormat="1" ht="14.25" customHeight="1"/>
    <row r="148" s="16" customFormat="1" ht="14.25" customHeight="1"/>
    <row r="149" s="16" customFormat="1" ht="14.25" customHeight="1"/>
    <row r="150" s="16" customFormat="1" ht="14.25" customHeight="1"/>
    <row r="151" s="16" customFormat="1" ht="14.25" customHeight="1"/>
    <row r="152" s="16" customFormat="1" ht="14.25" customHeight="1"/>
    <row r="153" s="16" customFormat="1" ht="14.25" customHeight="1"/>
    <row r="154" s="16" customFormat="1" ht="14.25" customHeight="1"/>
    <row r="155" s="16" customFormat="1" ht="14.25" customHeight="1"/>
    <row r="156" s="16" customFormat="1" ht="14.25" customHeight="1"/>
    <row r="157" s="16" customFormat="1" ht="14.25" customHeight="1"/>
    <row r="158" s="16" customFormat="1" ht="14.25" customHeight="1"/>
    <row r="159" s="16" customFormat="1" ht="14.25" customHeight="1"/>
    <row r="160" s="16" customFormat="1" ht="14.25" customHeight="1"/>
    <row r="161" s="16" customFormat="1" ht="14.25" customHeight="1"/>
    <row r="162" s="16" customFormat="1" ht="14.25" customHeight="1"/>
    <row r="163" s="16" customFormat="1" ht="14.25" customHeight="1"/>
    <row r="164" s="16" customFormat="1" ht="14.25" customHeight="1"/>
    <row r="165" s="16" customFormat="1" ht="14.25" customHeight="1"/>
    <row r="166" s="16" customFormat="1" ht="14.25" customHeight="1"/>
    <row r="167" s="16" customFormat="1" ht="14.25" customHeight="1"/>
    <row r="168" s="16" customFormat="1" ht="14.25" customHeight="1"/>
    <row r="169" s="16" customFormat="1" ht="14.25" customHeight="1"/>
    <row r="170" s="16" customFormat="1" ht="14.25" customHeight="1"/>
    <row r="171" s="16" customFormat="1" ht="14.25" customHeight="1"/>
    <row r="172" s="16" customFormat="1" ht="14.25" customHeight="1"/>
    <row r="173" s="16" customFormat="1" ht="14.25" customHeight="1"/>
    <row r="174" s="16" customFormat="1" ht="14.25" customHeight="1"/>
    <row r="175" s="16" customFormat="1" ht="14.25" customHeight="1"/>
    <row r="176" s="16" customFormat="1" ht="14.25" customHeight="1"/>
    <row r="177" s="16" customFormat="1" ht="14.25" customHeight="1"/>
    <row r="178" s="16" customFormat="1" ht="14.25" customHeight="1"/>
    <row r="179" s="16" customFormat="1" ht="14.25" customHeight="1"/>
    <row r="180" s="16" customFormat="1" ht="14.25" customHeight="1"/>
    <row r="181" s="16" customFormat="1" ht="14.25" customHeight="1"/>
    <row r="182" s="16" customFormat="1" ht="14.25" customHeight="1"/>
    <row r="183" s="16" customFormat="1" ht="14.25" customHeight="1"/>
    <row r="184" s="16" customFormat="1" ht="14.25" customHeight="1"/>
    <row r="185" s="16" customFormat="1" ht="14.25" customHeight="1"/>
    <row r="186" s="16" customFormat="1" ht="14.25" customHeight="1"/>
    <row r="187" s="16" customFormat="1" ht="14.25" customHeight="1"/>
    <row r="188" s="16" customFormat="1" ht="14.25" customHeight="1"/>
    <row r="189" s="16" customFormat="1" ht="14.25" customHeight="1"/>
    <row r="190" s="16" customFormat="1" ht="14.25" customHeight="1"/>
    <row r="191" s="16" customFormat="1" ht="14.25" customHeight="1"/>
    <row r="192" s="16" customFormat="1" ht="14.25" customHeight="1"/>
    <row r="193" s="16" customFormat="1" ht="14.25" customHeight="1"/>
    <row r="194" s="16" customFormat="1" ht="14.25" customHeight="1"/>
    <row r="195" s="16" customFormat="1" ht="14.25" customHeight="1"/>
    <row r="196" s="16" customFormat="1" ht="14.25" customHeight="1"/>
    <row r="197" s="16" customFormat="1" ht="14.25" customHeight="1"/>
    <row r="198" s="16" customFormat="1" ht="14.25" customHeight="1"/>
    <row r="199" s="16" customFormat="1" ht="14.25" customHeight="1"/>
    <row r="200" s="16" customFormat="1" ht="14.25" customHeight="1"/>
    <row r="201" s="16" customFormat="1" ht="14.25" customHeight="1"/>
    <row r="202" s="16" customFormat="1" ht="14.25" customHeight="1"/>
    <row r="203" s="16" customFormat="1" ht="14.25" customHeight="1"/>
    <row r="204" s="16" customFormat="1" ht="14.25" customHeight="1"/>
    <row r="205" s="16" customFormat="1" ht="14.25" customHeight="1"/>
    <row r="206" s="16" customFormat="1" ht="14.25" customHeight="1"/>
    <row r="207" s="16" customFormat="1" ht="14.25" customHeight="1"/>
    <row r="208" s="16" customFormat="1" ht="14.25" customHeight="1"/>
    <row r="209" s="16" customFormat="1" ht="14.25" customHeight="1"/>
    <row r="210" s="16" customFormat="1" ht="14.25" customHeight="1"/>
    <row r="211" s="16" customFormat="1" ht="14.25" customHeight="1"/>
    <row r="212" s="16" customFormat="1" ht="14.25" customHeight="1"/>
    <row r="213" s="16" customFormat="1" ht="14.25" customHeight="1"/>
    <row r="214" s="16" customFormat="1" ht="14.25" customHeight="1"/>
    <row r="215" s="16" customFormat="1" ht="14.25" customHeight="1"/>
    <row r="216" s="16" customFormat="1" ht="14.25" customHeight="1"/>
    <row r="217" s="16" customFormat="1" ht="14.25" customHeight="1"/>
    <row r="218" s="16" customFormat="1" ht="14.25" customHeight="1"/>
    <row r="219" s="16" customFormat="1" ht="14.25" customHeight="1"/>
    <row r="220" s="16" customFormat="1" ht="14.25" customHeight="1"/>
    <row r="221" s="16" customFormat="1" ht="14.25" customHeight="1"/>
    <row r="222" s="16" customFormat="1" ht="14.25" customHeight="1"/>
    <row r="223" s="16" customFormat="1" ht="14.25" customHeight="1"/>
    <row r="224" s="16" customFormat="1" ht="14.25" customHeight="1"/>
    <row r="225" s="16" customFormat="1" ht="14.25" customHeight="1"/>
    <row r="226" s="16" customFormat="1" ht="14.25" customHeight="1"/>
    <row r="227" s="16" customFormat="1" ht="14.25" customHeight="1"/>
    <row r="228" s="16" customFormat="1" ht="14.25" customHeight="1"/>
    <row r="229" s="16" customFormat="1" ht="14.25" customHeight="1"/>
    <row r="230" s="16" customFormat="1" ht="14.25" customHeight="1"/>
    <row r="231" s="16" customFormat="1" ht="14.25" customHeight="1"/>
    <row r="232" s="16" customFormat="1" ht="14.25" customHeight="1"/>
    <row r="233" s="16" customFormat="1" ht="14.25" customHeight="1"/>
    <row r="234" s="16" customFormat="1" ht="14.25" customHeight="1"/>
    <row r="235" s="16" customFormat="1" ht="14.25" customHeight="1"/>
    <row r="236" s="16" customFormat="1" ht="14.25" customHeight="1"/>
    <row r="237" s="16" customFormat="1" ht="14.25" customHeight="1"/>
    <row r="238" s="16" customFormat="1" ht="14.25" customHeight="1"/>
    <row r="239" s="16" customFormat="1" ht="14.25" customHeight="1"/>
    <row r="240" s="16" customFormat="1" ht="14.25" customHeight="1"/>
    <row r="241" s="16" customFormat="1" ht="14.25" customHeight="1"/>
    <row r="242" s="16" customFormat="1" ht="14.25" customHeight="1"/>
    <row r="243" s="16" customFormat="1" ht="14.25" customHeight="1"/>
    <row r="244" s="16" customFormat="1" ht="14.25" customHeight="1"/>
    <row r="245" s="16" customFormat="1" ht="14.25" customHeight="1"/>
    <row r="246" s="16" customFormat="1" ht="14.25" customHeight="1"/>
    <row r="247" s="16" customFormat="1" ht="14.25" customHeight="1"/>
    <row r="248" s="16" customFormat="1" ht="14.25" customHeight="1"/>
    <row r="249" s="16" customFormat="1" ht="14.25" customHeight="1"/>
    <row r="250" s="16" customFormat="1" ht="14.25" customHeight="1"/>
    <row r="251" s="16" customFormat="1" ht="14.25" customHeight="1"/>
    <row r="252" s="16" customFormat="1" ht="14.25" customHeight="1"/>
    <row r="253" s="16" customFormat="1" ht="14.25" customHeight="1"/>
    <row r="254" s="16" customFormat="1" ht="14.25" customHeight="1"/>
    <row r="255" s="16" customFormat="1" ht="14.25" customHeight="1"/>
    <row r="256" s="16" customFormat="1" ht="14.25" customHeight="1"/>
    <row r="257" s="16" customFormat="1" ht="14.25" customHeight="1"/>
    <row r="258" s="16" customFormat="1" ht="14.25" customHeight="1"/>
    <row r="259" s="16" customFormat="1" ht="14.25" customHeight="1"/>
    <row r="260" s="16" customFormat="1" ht="14.25" customHeight="1"/>
    <row r="261" s="16" customFormat="1" ht="14.25" customHeight="1"/>
    <row r="262" s="16" customFormat="1" ht="14.25" customHeight="1"/>
    <row r="263" s="16" customFormat="1" ht="14.25" customHeight="1"/>
    <row r="264" s="16" customFormat="1" ht="14.25" customHeight="1"/>
    <row r="265" s="16" customFormat="1" ht="14.25" customHeight="1"/>
    <row r="266" s="16" customFormat="1" ht="14.25" customHeight="1"/>
    <row r="267" s="16" customFormat="1" ht="14.25" customHeight="1"/>
    <row r="268" s="16" customFormat="1" ht="14.25" customHeight="1"/>
    <row r="269" s="16" customFormat="1" ht="14.25" customHeight="1"/>
    <row r="270" s="16" customFormat="1" ht="14.25" customHeight="1"/>
    <row r="271" s="16" customFormat="1" ht="14.25" customHeight="1"/>
    <row r="272" s="16" customFormat="1" ht="14.25" customHeight="1"/>
    <row r="273" s="16" customFormat="1" ht="14.25" customHeight="1"/>
    <row r="274" s="16" customFormat="1" ht="14.25" customHeight="1"/>
    <row r="275" s="16" customFormat="1" ht="14.25" customHeight="1"/>
    <row r="276" s="16" customFormat="1" ht="14.25" customHeight="1"/>
    <row r="277" s="16" customFormat="1" ht="14.25" customHeight="1"/>
    <row r="278" s="16" customFormat="1" ht="14.25" customHeight="1"/>
    <row r="279" s="16" customFormat="1" ht="14.25" customHeight="1"/>
    <row r="280" s="16" customFormat="1" ht="14.25" customHeight="1"/>
    <row r="281" s="16" customFormat="1" ht="14.25" customHeight="1"/>
    <row r="282" s="16" customFormat="1" ht="14.25" customHeight="1"/>
    <row r="283" s="16" customFormat="1" ht="14.25" customHeight="1"/>
    <row r="284" s="16" customFormat="1" ht="14.25" customHeight="1"/>
    <row r="285" s="16" customFormat="1" ht="14.25" customHeight="1"/>
    <row r="286" s="16" customFormat="1" ht="14.25" customHeight="1"/>
    <row r="287" s="16" customFormat="1" ht="14.25" customHeight="1"/>
    <row r="288" s="16" customFormat="1" ht="14.25" customHeight="1"/>
    <row r="289" s="16" customFormat="1" ht="14.25" customHeight="1"/>
    <row r="290" s="16" customFormat="1" ht="14.25" customHeight="1"/>
    <row r="291" s="16" customFormat="1" ht="14.25" customHeight="1"/>
    <row r="292" s="16" customFormat="1" ht="14.25" customHeight="1"/>
    <row r="293" s="16" customFormat="1" ht="14.25" customHeight="1"/>
    <row r="294" s="16" customFormat="1" ht="14.25" customHeight="1"/>
    <row r="295" s="16" customFormat="1" ht="14.25" customHeight="1"/>
    <row r="296" s="16" customFormat="1" ht="14.25" customHeight="1"/>
    <row r="297" s="16" customFormat="1" ht="14.25" customHeight="1"/>
    <row r="298" s="16" customFormat="1" ht="14.25" customHeight="1"/>
    <row r="299" s="16" customFormat="1" ht="14.25" customHeight="1"/>
    <row r="300" s="16" customFormat="1" ht="14.25" customHeight="1"/>
    <row r="301" s="16" customFormat="1" ht="14.25" customHeight="1"/>
    <row r="302" s="16" customFormat="1" ht="14.25" customHeight="1"/>
    <row r="303" s="16" customFormat="1" ht="14.25" customHeight="1"/>
    <row r="304" s="16" customFormat="1" ht="14.25" customHeight="1"/>
    <row r="305" s="16" customFormat="1" ht="14.25" customHeight="1"/>
    <row r="306" s="16" customFormat="1" ht="14.25" customHeight="1"/>
    <row r="307" s="16" customFormat="1" ht="14.25" customHeight="1"/>
    <row r="308" s="16" customFormat="1" ht="14.25" customHeight="1"/>
    <row r="309" s="16" customFormat="1" ht="14.25" customHeight="1"/>
    <row r="310" s="16" customFormat="1" ht="14.25" customHeight="1"/>
    <row r="311" s="16" customFormat="1" ht="14.25" customHeight="1"/>
    <row r="312" s="16" customFormat="1" ht="14.25" customHeight="1"/>
    <row r="313" s="16" customFormat="1" ht="14.25" customHeight="1"/>
    <row r="314" s="16" customFormat="1" ht="14.25" customHeight="1"/>
    <row r="315" s="16" customFormat="1" ht="14.25" customHeight="1"/>
    <row r="316" s="16" customFormat="1" ht="14.25" customHeight="1"/>
    <row r="317" s="16" customFormat="1" ht="14.25" customHeight="1"/>
    <row r="318" s="16" customFormat="1" ht="14.25" customHeight="1"/>
    <row r="319" s="16" customFormat="1" ht="14.25" customHeight="1"/>
    <row r="320" s="16" customFormat="1" ht="14.25" customHeight="1"/>
    <row r="321" s="16" customFormat="1" ht="14.25" customHeight="1"/>
    <row r="322" s="16" customFormat="1" ht="14.25" customHeight="1"/>
    <row r="323" s="16" customFormat="1" ht="14.25" customHeight="1"/>
    <row r="324" s="16" customFormat="1" ht="14.25" customHeight="1"/>
    <row r="325" s="16" customFormat="1" ht="14.25" customHeight="1"/>
    <row r="326" s="16" customFormat="1" ht="14.25" customHeight="1"/>
    <row r="327" s="16" customFormat="1" ht="14.25" customHeight="1"/>
    <row r="328" s="16" customFormat="1" ht="14.25" customHeight="1"/>
    <row r="329" s="16" customFormat="1" ht="14.25" customHeight="1"/>
    <row r="330" s="16" customFormat="1" ht="14.25" customHeight="1"/>
    <row r="331" s="16" customFormat="1" ht="14.25" customHeight="1"/>
    <row r="332" s="16" customFormat="1" ht="14.25" customHeight="1"/>
    <row r="333" s="16" customFormat="1" ht="14.25" customHeight="1"/>
    <row r="334" s="16" customFormat="1" ht="14.25" customHeight="1"/>
    <row r="335" s="16" customFormat="1" ht="14.25" customHeight="1"/>
    <row r="336" s="16" customFormat="1" ht="14.25" customHeight="1"/>
    <row r="337" s="16" customFormat="1" ht="14.25" customHeight="1"/>
    <row r="338" s="16" customFormat="1" ht="14.25" customHeight="1"/>
    <row r="339" s="16" customFormat="1" ht="14.25" customHeight="1"/>
    <row r="340" s="16" customFormat="1" ht="14.25" customHeight="1"/>
    <row r="341" s="16" customFormat="1" ht="14.25" customHeight="1"/>
    <row r="342" s="16" customFormat="1" ht="14.25" customHeight="1"/>
    <row r="343" s="16" customFormat="1" ht="14.25" customHeight="1"/>
    <row r="344" s="16" customFormat="1" ht="14.25" customHeight="1"/>
    <row r="345" s="16" customFormat="1" ht="14.25" customHeight="1"/>
    <row r="346" s="16" customFormat="1" ht="14.25" customHeight="1"/>
    <row r="347" s="16" customFormat="1" ht="14.25" customHeight="1"/>
    <row r="348" s="16" customFormat="1" ht="14.25" customHeight="1"/>
    <row r="349" s="16" customFormat="1" ht="14.25" customHeight="1"/>
    <row r="350" s="16" customFormat="1" ht="14.25" customHeight="1"/>
    <row r="351" s="16" customFormat="1" ht="14.25" customHeight="1"/>
    <row r="352" s="16" customFormat="1" ht="14.25" customHeight="1"/>
    <row r="353" s="16" customFormat="1" ht="14.25" customHeight="1"/>
    <row r="354" s="16" customFormat="1" ht="14.25" customHeight="1"/>
    <row r="355" s="16" customFormat="1" ht="14.25" customHeight="1"/>
    <row r="356" s="16" customFormat="1" ht="14.25" customHeight="1"/>
    <row r="357" s="16" customFormat="1" ht="14.25" customHeight="1"/>
    <row r="358" s="16" customFormat="1" ht="14.25" customHeight="1"/>
    <row r="359" s="16" customFormat="1" ht="14.25" customHeight="1"/>
    <row r="360" s="16" customFormat="1" ht="14.25" customHeight="1"/>
    <row r="361" s="16" customFormat="1" ht="14.25" customHeight="1"/>
    <row r="362" s="16" customFormat="1" ht="14.25" customHeight="1"/>
    <row r="363" s="16" customFormat="1" ht="14.25" customHeight="1"/>
    <row r="364" s="16" customFormat="1" ht="14.25" customHeight="1"/>
    <row r="365" s="16" customFormat="1" ht="14.25" customHeight="1"/>
    <row r="366" s="16" customFormat="1" ht="14.25" customHeight="1"/>
    <row r="367" s="16" customFormat="1" ht="14.25" customHeight="1"/>
    <row r="368" s="16" customFormat="1" ht="14.25" customHeight="1"/>
    <row r="369" s="16" customFormat="1" ht="14.25" customHeight="1"/>
    <row r="370" s="16" customFormat="1" ht="14.25" customHeight="1"/>
    <row r="371" s="16" customFormat="1" ht="14.25" customHeight="1"/>
    <row r="372" s="16" customFormat="1" ht="14.25" customHeight="1"/>
    <row r="373" s="16" customFormat="1" ht="14.25" customHeight="1"/>
    <row r="374" s="16" customFormat="1" ht="14.25" customHeight="1"/>
    <row r="375" s="16" customFormat="1" ht="14.25" customHeight="1"/>
    <row r="376" s="16" customFormat="1" ht="14.25" customHeight="1"/>
    <row r="377" s="16" customFormat="1" ht="14.25" customHeight="1"/>
    <row r="378" s="16" customFormat="1" ht="14.25" customHeight="1"/>
    <row r="379" s="16" customFormat="1" ht="14.25" customHeight="1"/>
    <row r="380" s="16" customFormat="1" ht="14.25" customHeight="1"/>
    <row r="381" s="16" customFormat="1" ht="14.25" customHeight="1"/>
    <row r="382" s="16" customFormat="1" ht="14.25" customHeight="1"/>
    <row r="383" s="16" customFormat="1" ht="14.25" customHeight="1"/>
    <row r="384" s="16" customFormat="1" ht="14.25" customHeight="1"/>
    <row r="385" s="16" customFormat="1" ht="14.25" customHeight="1"/>
    <row r="386" s="16" customFormat="1" ht="14.25" customHeight="1"/>
    <row r="387" s="16" customFormat="1" ht="14.25" customHeight="1"/>
    <row r="388" s="16" customFormat="1" ht="14.25" customHeight="1"/>
    <row r="389" s="16" customFormat="1" ht="14.25" customHeight="1"/>
    <row r="390" s="16" customFormat="1" ht="14.25" customHeight="1"/>
    <row r="391" s="16" customFormat="1" ht="14.25" customHeight="1"/>
    <row r="392" s="16" customFormat="1" ht="14.25" customHeight="1"/>
    <row r="393" s="16" customFormat="1" ht="14.25" customHeight="1"/>
    <row r="394" s="16" customFormat="1" ht="14.25" customHeight="1"/>
    <row r="395" s="16" customFormat="1" ht="14.25" customHeight="1"/>
    <row r="396" s="16" customFormat="1" ht="14.25" customHeight="1"/>
    <row r="397" s="16" customFormat="1" ht="14.25" customHeight="1"/>
    <row r="398" s="16" customFormat="1" ht="14.25" customHeight="1"/>
    <row r="399" s="16" customFormat="1" ht="14.25" customHeight="1"/>
    <row r="400" s="16" customFormat="1" ht="14.25" customHeight="1"/>
    <row r="401" s="16" customFormat="1" ht="14.25" customHeight="1"/>
    <row r="402" s="16" customFormat="1" ht="14.25" customHeight="1"/>
    <row r="403" s="16" customFormat="1" ht="14.25" customHeight="1"/>
    <row r="404" s="16" customFormat="1" ht="14.25" customHeight="1"/>
    <row r="405" s="16" customFormat="1" ht="14.25" customHeight="1"/>
    <row r="406" s="16" customFormat="1" ht="14.25" customHeight="1"/>
    <row r="407" s="16" customFormat="1" ht="14.25" customHeight="1"/>
    <row r="408" s="16" customFormat="1" ht="14.25" customHeight="1"/>
    <row r="409" s="16" customFormat="1" ht="14.25" customHeight="1"/>
    <row r="410" s="16" customFormat="1" ht="14.25" customHeight="1"/>
    <row r="411" s="16" customFormat="1" ht="14.25" customHeight="1"/>
    <row r="412" s="16" customFormat="1" ht="14.25" customHeight="1"/>
    <row r="413" s="16" customFormat="1" ht="14.25" customHeight="1"/>
    <row r="414" s="16" customFormat="1" ht="14.25" customHeight="1"/>
    <row r="415" s="16" customFormat="1" ht="14.25" customHeight="1"/>
    <row r="416" s="16" customFormat="1" ht="14.25" customHeight="1"/>
    <row r="417" s="16" customFormat="1" ht="14.25" customHeight="1"/>
    <row r="418" s="16" customFormat="1" ht="14.25" customHeight="1"/>
    <row r="419" s="16" customFormat="1" ht="14.25" customHeight="1"/>
    <row r="420" s="16" customFormat="1" ht="14.25" customHeight="1"/>
    <row r="421" s="16" customFormat="1" ht="14.25" customHeight="1"/>
    <row r="422" s="16" customFormat="1" ht="14.25" customHeight="1"/>
    <row r="423" s="16" customFormat="1" ht="14.25" customHeight="1"/>
    <row r="424" s="16" customFormat="1" ht="14.25" customHeight="1"/>
    <row r="425" s="16" customFormat="1" ht="14.25" customHeight="1"/>
    <row r="426" s="16" customFormat="1" ht="14.25" customHeight="1"/>
    <row r="427" s="16" customFormat="1" ht="14.25" customHeight="1"/>
    <row r="428" s="16" customFormat="1" ht="14.25" customHeight="1"/>
    <row r="429" s="16" customFormat="1" ht="14.25" customHeight="1"/>
    <row r="430" s="16" customFormat="1" ht="14.25" customHeight="1"/>
    <row r="431" s="16" customFormat="1" ht="14.25" customHeight="1"/>
    <row r="432" s="16" customFormat="1" ht="14.25" customHeight="1"/>
    <row r="433" s="16" customFormat="1" ht="14.25" customHeight="1"/>
    <row r="434" s="16" customFormat="1" ht="14.25" customHeight="1"/>
    <row r="435" s="16" customFormat="1" ht="14.25" customHeight="1"/>
    <row r="436" s="16" customFormat="1" ht="14.25" customHeight="1"/>
    <row r="437" s="16" customFormat="1" ht="14.25" customHeight="1"/>
    <row r="438" s="16" customFormat="1" ht="14.25" customHeight="1"/>
    <row r="439" s="16" customFormat="1" ht="14.25" customHeight="1"/>
    <row r="440" s="16" customFormat="1" ht="14.25" customHeight="1"/>
    <row r="441" s="16" customFormat="1" ht="14.25" customHeight="1"/>
    <row r="442" s="16" customFormat="1" ht="14.25" customHeight="1"/>
    <row r="443" s="16" customFormat="1" ht="14.25" customHeight="1"/>
    <row r="444" s="16" customFormat="1" ht="14.25" customHeight="1"/>
    <row r="445" s="16" customFormat="1" ht="14.25" customHeight="1"/>
    <row r="446" s="16" customFormat="1" ht="14.25" customHeight="1"/>
    <row r="447" s="16" customFormat="1" ht="14.25" customHeight="1"/>
    <row r="448" s="16" customFormat="1" ht="14.25" customHeight="1"/>
    <row r="449" s="16" customFormat="1" ht="14.25" customHeight="1"/>
    <row r="450" s="16" customFormat="1" ht="14.25" customHeight="1"/>
    <row r="451" s="16" customFormat="1" ht="14.25" customHeight="1"/>
    <row r="452" s="16" customFormat="1" ht="14.25" customHeight="1"/>
    <row r="453" s="16" customFormat="1" ht="14.25" customHeight="1"/>
    <row r="454" s="16" customFormat="1" ht="14.25" customHeight="1"/>
    <row r="455" s="16" customFormat="1" ht="14.25" customHeight="1"/>
    <row r="456" s="16" customFormat="1" ht="14.25" customHeight="1"/>
    <row r="457" s="16" customFormat="1" ht="14.25" customHeight="1"/>
    <row r="458" s="16" customFormat="1" ht="14.25" customHeight="1"/>
    <row r="459" s="16" customFormat="1" ht="14.25" customHeight="1"/>
    <row r="460" s="16" customFormat="1" ht="14.25" customHeight="1"/>
    <row r="461" s="16" customFormat="1" ht="14.25" customHeight="1"/>
    <row r="462" s="16" customFormat="1" ht="14.25" customHeight="1"/>
    <row r="463" s="16" customFormat="1" ht="14.25" customHeight="1"/>
    <row r="464" s="16" customFormat="1" ht="14.25" customHeight="1"/>
    <row r="465" s="16" customFormat="1" ht="14.25" customHeight="1"/>
    <row r="466" s="16" customFormat="1" ht="14.25" customHeight="1"/>
    <row r="467" s="16" customFormat="1" ht="14.25" customHeight="1"/>
    <row r="468" s="16" customFormat="1" ht="14.25" customHeight="1"/>
    <row r="469" s="16" customFormat="1" ht="14.25" customHeight="1"/>
    <row r="470" s="16" customFormat="1" ht="14.25" customHeight="1"/>
    <row r="471" s="16" customFormat="1" ht="14.25" customHeight="1"/>
    <row r="472" s="16" customFormat="1" ht="14.25" customHeight="1"/>
    <row r="473" s="16" customFormat="1" ht="14.25" customHeight="1"/>
    <row r="474" s="16" customFormat="1" ht="14.25" customHeight="1"/>
    <row r="475" s="16" customFormat="1" ht="14.25" customHeight="1"/>
    <row r="476" s="16" customFormat="1" ht="14.25" customHeight="1"/>
    <row r="477" s="16" customFormat="1" ht="14.25" customHeight="1"/>
    <row r="478" s="16" customFormat="1" ht="14.25" customHeight="1"/>
    <row r="479" s="16" customFormat="1" ht="14.25" customHeight="1"/>
    <row r="480" s="16" customFormat="1" ht="14.25" customHeight="1"/>
    <row r="481" s="16" customFormat="1" ht="14.25" customHeight="1"/>
    <row r="482" s="16" customFormat="1" ht="14.25" customHeight="1"/>
    <row r="483" s="16" customFormat="1" ht="14.25" customHeight="1"/>
    <row r="484" s="16" customFormat="1" ht="14.25" customHeight="1"/>
    <row r="485" s="16" customFormat="1" ht="14.25" customHeight="1"/>
    <row r="486" s="16" customFormat="1" ht="14.25" customHeight="1"/>
    <row r="487" s="16" customFormat="1" ht="14.25" customHeight="1"/>
    <row r="488" s="16" customFormat="1" ht="14.25" customHeight="1"/>
    <row r="489" s="16" customFormat="1" ht="14.25" customHeight="1"/>
    <row r="490" s="16" customFormat="1" ht="14.25" customHeight="1"/>
    <row r="491" s="16" customFormat="1" ht="14.25" customHeight="1"/>
    <row r="492" s="16" customFormat="1" ht="14.25" customHeight="1"/>
    <row r="493" s="16" customFormat="1" ht="14.25" customHeight="1"/>
    <row r="494" s="16" customFormat="1" ht="14.25" customHeight="1"/>
    <row r="495" s="16" customFormat="1" ht="14.25" customHeight="1"/>
    <row r="496" s="16" customFormat="1" ht="14.25" customHeight="1"/>
    <row r="497" s="16" customFormat="1" ht="14.25" customHeight="1"/>
    <row r="498" s="16" customFormat="1" ht="14.25" customHeight="1"/>
    <row r="499" s="16" customFormat="1" ht="14.25" customHeight="1"/>
    <row r="500" s="16" customFormat="1" ht="14.25" customHeight="1"/>
    <row r="501" s="16" customFormat="1" ht="14.25" customHeight="1"/>
    <row r="502" s="16" customFormat="1" ht="14.25" customHeight="1"/>
    <row r="503" s="16" customFormat="1" ht="14.25" customHeight="1"/>
    <row r="504" s="16" customFormat="1" ht="14.25" customHeight="1"/>
    <row r="505" s="16" customFormat="1" ht="14.25" customHeight="1"/>
    <row r="506" s="16" customFormat="1" ht="14.25" customHeight="1"/>
    <row r="507" s="16" customFormat="1" ht="14.25" customHeight="1"/>
    <row r="508" s="16" customFormat="1" ht="14.25" customHeight="1"/>
    <row r="509" s="16" customFormat="1" ht="14.25" customHeight="1"/>
    <row r="510" s="16" customFormat="1" ht="14.25" customHeight="1"/>
    <row r="511" s="16" customFormat="1" ht="14.25" customHeight="1"/>
    <row r="512" s="16" customFormat="1" ht="14.25" customHeight="1"/>
    <row r="513" s="16" customFormat="1" ht="14.25" customHeight="1"/>
    <row r="514" s="16" customFormat="1" ht="14.25" customHeight="1"/>
    <row r="515" s="16" customFormat="1" ht="14.25" customHeight="1"/>
    <row r="516" s="16" customFormat="1" ht="14.25" customHeight="1"/>
    <row r="517" s="16" customFormat="1" ht="14.25" customHeight="1"/>
    <row r="518" s="16" customFormat="1" ht="14.25" customHeight="1"/>
    <row r="519" s="16" customFormat="1" ht="14.25" customHeight="1"/>
    <row r="520" s="16" customFormat="1" ht="14.25" customHeight="1"/>
    <row r="521" s="16" customFormat="1" ht="14.25" customHeight="1"/>
    <row r="522" s="16" customFormat="1" ht="14.25" customHeight="1"/>
    <row r="523" s="16" customFormat="1" ht="14.25" customHeight="1"/>
    <row r="524" s="16" customFormat="1" ht="14.25" customHeight="1"/>
    <row r="525" s="16" customFormat="1" ht="14.25" customHeight="1"/>
    <row r="526" s="16" customFormat="1" ht="14.25" customHeight="1"/>
    <row r="527" s="16" customFormat="1" ht="14.25" customHeight="1"/>
    <row r="528" s="16" customFormat="1" ht="14.25" customHeight="1"/>
    <row r="529" s="16" customFormat="1" ht="14.25" customHeight="1"/>
    <row r="530" s="16" customFormat="1" ht="14.25" customHeight="1"/>
    <row r="531" s="16" customFormat="1" ht="14.25" customHeight="1"/>
    <row r="532" s="16" customFormat="1" ht="14.25" customHeight="1"/>
    <row r="533" s="16" customFormat="1" ht="14.25" customHeight="1"/>
    <row r="534" s="16" customFormat="1" ht="14.25" customHeight="1"/>
    <row r="535" s="16" customFormat="1" ht="14.25" customHeight="1"/>
    <row r="536" s="16" customFormat="1" ht="14.25" customHeight="1"/>
    <row r="537" s="16" customFormat="1" ht="14.25" customHeight="1"/>
    <row r="538" s="16" customFormat="1" ht="14.25" customHeight="1"/>
    <row r="539" s="16" customFormat="1" ht="14.25" customHeight="1"/>
    <row r="540" s="16" customFormat="1" ht="14.25" customHeight="1"/>
    <row r="541" s="16" customFormat="1" ht="14.25" customHeight="1"/>
    <row r="542" s="16" customFormat="1" ht="14.25" customHeight="1"/>
    <row r="543" s="16" customFormat="1" ht="14.25" customHeight="1"/>
    <row r="544" s="16" customFormat="1" ht="14.25" customHeight="1"/>
    <row r="545" s="16" customFormat="1" ht="14.25" customHeight="1"/>
    <row r="546" s="16" customFormat="1" ht="14.25" customHeight="1"/>
    <row r="547" s="16" customFormat="1" ht="14.25" customHeight="1"/>
    <row r="548" s="16" customFormat="1" ht="14.25" customHeight="1"/>
    <row r="549" s="16" customFormat="1" ht="14.25" customHeight="1"/>
    <row r="550" s="16" customFormat="1" ht="14.25" customHeight="1"/>
    <row r="551" s="16" customFormat="1" ht="14.25" customHeight="1"/>
    <row r="552" s="16" customFormat="1" ht="14.25" customHeight="1"/>
    <row r="553" s="16" customFormat="1" ht="14.25" customHeight="1"/>
    <row r="554" s="16" customFormat="1" ht="14.25" customHeight="1"/>
    <row r="555" s="16" customFormat="1" ht="14.25" customHeight="1"/>
    <row r="556" s="16" customFormat="1" ht="14.25" customHeight="1"/>
    <row r="557" s="16" customFormat="1" ht="14.25" customHeight="1"/>
    <row r="558" s="16" customFormat="1" ht="14.25" customHeight="1"/>
    <row r="559" s="16" customFormat="1" ht="14.25" customHeight="1"/>
    <row r="560" s="16" customFormat="1" ht="14.25" customHeight="1"/>
    <row r="561" s="16" customFormat="1" ht="14.25" customHeight="1"/>
    <row r="562" s="16" customFormat="1" ht="14.25" customHeight="1"/>
    <row r="563" s="16" customFormat="1" ht="14.25" customHeight="1"/>
    <row r="564" s="16" customFormat="1" ht="14.25" customHeight="1"/>
    <row r="565" s="16" customFormat="1" ht="14.25" customHeight="1"/>
    <row r="566" s="16" customFormat="1" ht="14.25" customHeight="1"/>
    <row r="567" s="16" customFormat="1" ht="14.25" customHeight="1"/>
    <row r="568" s="16" customFormat="1" ht="14.25" customHeight="1"/>
    <row r="569" s="16" customFormat="1" ht="14.25" customHeight="1"/>
    <row r="570" s="16" customFormat="1" ht="14.25" customHeight="1"/>
    <row r="571" s="16" customFormat="1" ht="14.25" customHeight="1"/>
    <row r="572" s="16" customFormat="1" ht="14.25" customHeight="1"/>
    <row r="573" s="16" customFormat="1" ht="14.25" customHeight="1"/>
    <row r="574" s="16" customFormat="1" ht="14.25" customHeight="1"/>
    <row r="575" s="16" customFormat="1" ht="14.25" customHeight="1"/>
    <row r="576" s="16" customFormat="1" ht="14.25" customHeight="1"/>
    <row r="577" s="16" customFormat="1" ht="14.25" customHeight="1"/>
    <row r="578" s="16" customFormat="1" ht="14.25" customHeight="1"/>
    <row r="579" s="16" customFormat="1" ht="14.25" customHeight="1"/>
    <row r="580" s="16" customFormat="1" ht="14.25" customHeight="1"/>
    <row r="581" s="16" customFormat="1" ht="14.25" customHeight="1"/>
    <row r="582" s="16" customFormat="1" ht="14.25" customHeight="1"/>
    <row r="583" s="16" customFormat="1" ht="14.25" customHeight="1"/>
    <row r="584" s="16" customFormat="1" ht="14.25" customHeight="1"/>
    <row r="585" s="16" customFormat="1" ht="14.25" customHeight="1"/>
    <row r="586" s="16" customFormat="1" ht="14.25" customHeight="1"/>
    <row r="587" s="16" customFormat="1" ht="14.25" customHeight="1"/>
    <row r="588" s="16" customFormat="1" ht="14.25" customHeight="1"/>
    <row r="589" s="16" customFormat="1" ht="14.25" customHeight="1"/>
    <row r="590" s="16" customFormat="1" ht="14.25" customHeight="1"/>
    <row r="591" s="16" customFormat="1" ht="14.25" customHeight="1"/>
    <row r="592" s="16" customFormat="1" ht="14.25" customHeight="1"/>
    <row r="593" s="16" customFormat="1" ht="14.25" customHeight="1"/>
    <row r="594" s="16" customFormat="1" ht="14.25" customHeight="1"/>
    <row r="595" s="16" customFormat="1" ht="14.25" customHeight="1"/>
    <row r="596" s="16" customFormat="1" ht="14.25" customHeight="1"/>
    <row r="597" s="16" customFormat="1" ht="14.25" customHeight="1"/>
    <row r="598" s="16" customFormat="1" ht="14.25" customHeight="1"/>
    <row r="599" s="16" customFormat="1" ht="14.25" customHeight="1"/>
    <row r="600" s="16" customFormat="1" ht="14.25" customHeight="1"/>
    <row r="601" s="16" customFormat="1" ht="14.25" customHeight="1"/>
    <row r="602" s="16" customFormat="1" ht="14.25" customHeight="1"/>
    <row r="603" s="16" customFormat="1" ht="14.25" customHeight="1"/>
    <row r="604" s="16" customFormat="1" ht="14.25" customHeight="1"/>
    <row r="605" s="16" customFormat="1" ht="14.25" customHeight="1"/>
    <row r="606" s="16" customFormat="1" ht="14.25" customHeight="1"/>
    <row r="607" s="16" customFormat="1" ht="14.25" customHeight="1"/>
    <row r="608" s="16" customFormat="1" ht="14.25" customHeight="1"/>
    <row r="609" s="16" customFormat="1" ht="14.25" customHeight="1"/>
    <row r="610" s="16" customFormat="1" ht="14.25" customHeight="1"/>
    <row r="611" s="16" customFormat="1" ht="14.25" customHeight="1"/>
    <row r="612" s="16" customFormat="1" ht="14.25" customHeight="1"/>
    <row r="613" s="16" customFormat="1" ht="14.25" customHeight="1"/>
    <row r="614" s="16" customFormat="1" ht="14.25" customHeight="1"/>
    <row r="615" s="16" customFormat="1" ht="14.25" customHeight="1"/>
    <row r="616" s="16" customFormat="1" ht="14.25" customHeight="1"/>
    <row r="617" s="16" customFormat="1" ht="14.25" customHeight="1"/>
    <row r="618" s="16" customFormat="1" ht="14.25" customHeight="1"/>
    <row r="619" s="16" customFormat="1" ht="14.25" customHeight="1"/>
    <row r="620" s="16" customFormat="1" ht="14.25" customHeight="1"/>
    <row r="621" s="16" customFormat="1" ht="14.25" customHeight="1"/>
    <row r="622" s="16" customFormat="1" ht="14.25" customHeight="1"/>
    <row r="623" s="16" customFormat="1" ht="14.25" customHeight="1"/>
    <row r="624" s="16" customFormat="1" ht="14.25" customHeight="1"/>
    <row r="625" s="16" customFormat="1" ht="14.25" customHeight="1"/>
    <row r="626" s="16" customFormat="1" ht="14.25" customHeight="1"/>
    <row r="627" s="16" customFormat="1" ht="14.25" customHeight="1"/>
    <row r="628" s="16" customFormat="1" ht="14.25" customHeight="1"/>
    <row r="629" s="16" customFormat="1" ht="14.25" customHeight="1"/>
    <row r="630" s="16" customFormat="1" ht="14.25" customHeight="1"/>
    <row r="631" s="16" customFormat="1" ht="14.25" customHeight="1"/>
    <row r="632" s="16" customFormat="1" ht="14.25" customHeight="1"/>
    <row r="633" s="16" customFormat="1" ht="14.25" customHeight="1"/>
    <row r="634" s="16" customFormat="1" ht="14.25" customHeight="1"/>
    <row r="635" s="16" customFormat="1" ht="14.25" customHeight="1"/>
    <row r="636" s="16" customFormat="1" ht="14.25" customHeight="1"/>
    <row r="637" s="16" customFormat="1" ht="14.25" customHeight="1"/>
    <row r="638" s="16" customFormat="1" ht="14.25" customHeight="1"/>
    <row r="639" s="16" customFormat="1" ht="14.25" customHeight="1"/>
    <row r="640" s="16" customFormat="1" ht="14.25" customHeight="1"/>
    <row r="641" s="16" customFormat="1" ht="14.25" customHeight="1"/>
    <row r="642" s="16" customFormat="1" ht="14.25" customHeight="1"/>
    <row r="643" s="16" customFormat="1" ht="14.25" customHeight="1"/>
    <row r="644" s="16" customFormat="1" ht="14.25" customHeight="1"/>
    <row r="645" s="16" customFormat="1" ht="14.25" customHeight="1"/>
    <row r="646" s="16" customFormat="1" ht="14.25" customHeight="1"/>
    <row r="647" s="16" customFormat="1" ht="14.25" customHeight="1"/>
    <row r="648" s="16" customFormat="1" ht="14.25" customHeight="1"/>
    <row r="649" s="16" customFormat="1" ht="14.25" customHeight="1"/>
    <row r="650" s="16" customFormat="1" ht="14.25" customHeight="1"/>
    <row r="651" s="16" customFormat="1" ht="14.25" customHeight="1"/>
    <row r="652" s="16" customFormat="1" ht="14.25" customHeight="1"/>
    <row r="653" s="16" customFormat="1" ht="14.25" customHeight="1"/>
    <row r="654" s="16" customFormat="1" ht="14.25" customHeight="1"/>
    <row r="655" s="16" customFormat="1" ht="14.25" customHeight="1"/>
    <row r="656" s="16" customFormat="1" ht="14.25" customHeight="1"/>
    <row r="657" s="16" customFormat="1" ht="14.25" customHeight="1"/>
    <row r="658" s="16" customFormat="1" ht="14.25" customHeight="1"/>
    <row r="659" s="16" customFormat="1" ht="14.25" customHeight="1"/>
    <row r="660" s="16" customFormat="1" ht="14.25" customHeight="1"/>
    <row r="661" s="16" customFormat="1" ht="14.25" customHeight="1"/>
    <row r="662" s="16" customFormat="1" ht="14.25" customHeight="1"/>
    <row r="663" s="16" customFormat="1" ht="14.25" customHeight="1"/>
    <row r="664" s="16" customFormat="1" ht="14.25" customHeight="1"/>
    <row r="665" s="16" customFormat="1" ht="14.25" customHeight="1"/>
    <row r="666" s="16" customFormat="1" ht="14.25" customHeight="1"/>
    <row r="667" s="16" customFormat="1" ht="14.25" customHeight="1"/>
    <row r="668" s="16" customFormat="1" ht="14.25" customHeight="1"/>
    <row r="669" s="16" customFormat="1" ht="14.25" customHeight="1"/>
    <row r="670" s="16" customFormat="1" ht="14.25" customHeight="1"/>
    <row r="671" s="16" customFormat="1" ht="14.25" customHeight="1"/>
    <row r="672" s="16" customFormat="1" ht="14.25" customHeight="1"/>
    <row r="673" s="16" customFormat="1" ht="14.25" customHeight="1"/>
    <row r="674" s="16" customFormat="1" ht="14.25" customHeight="1"/>
    <row r="675" s="16" customFormat="1" ht="14.25" customHeight="1"/>
    <row r="676" s="16" customFormat="1" ht="14.25" customHeight="1"/>
    <row r="677" s="16" customFormat="1" ht="14.25" customHeight="1"/>
    <row r="678" s="16" customFormat="1" ht="14.25" customHeight="1"/>
    <row r="679" s="16" customFormat="1" ht="14.25" customHeight="1"/>
    <row r="680" s="16" customFormat="1" ht="14.25" customHeight="1"/>
    <row r="681" s="16" customFormat="1" ht="14.25" customHeight="1"/>
    <row r="682" s="16" customFormat="1" ht="14.25" customHeight="1"/>
    <row r="683" s="16" customFormat="1" ht="14.25" customHeight="1"/>
    <row r="684" s="16" customFormat="1" ht="14.25" customHeight="1"/>
    <row r="685" s="16" customFormat="1" ht="14.25" customHeight="1"/>
    <row r="686" s="16" customFormat="1" ht="14.25" customHeight="1"/>
    <row r="687" s="16" customFormat="1" ht="14.25" customHeight="1"/>
    <row r="688" s="16" customFormat="1" ht="14.25" customHeight="1"/>
    <row r="689" s="16" customFormat="1" ht="14.25" customHeight="1"/>
    <row r="690" s="16" customFormat="1" ht="14.25" customHeight="1"/>
    <row r="691" s="16" customFormat="1" ht="14.25" customHeight="1"/>
    <row r="692" s="16" customFormat="1" ht="14.25" customHeight="1"/>
    <row r="693" s="16" customFormat="1" ht="14.25" customHeight="1"/>
    <row r="694" s="16" customFormat="1" ht="14.25" customHeight="1"/>
    <row r="695" s="16" customFormat="1" ht="14.25" customHeight="1"/>
    <row r="696" s="16" customFormat="1" ht="14.25" customHeight="1"/>
    <row r="697" s="16" customFormat="1" ht="14.25" customHeight="1"/>
    <row r="698" s="16" customFormat="1" ht="14.25" customHeight="1"/>
    <row r="699" s="16" customFormat="1" ht="14.25" customHeight="1"/>
    <row r="700" s="16" customFormat="1" ht="14.25" customHeight="1"/>
    <row r="701" s="16" customFormat="1" ht="14.25" customHeight="1"/>
    <row r="702" s="16" customFormat="1" ht="14.25" customHeight="1"/>
    <row r="703" s="16" customFormat="1" ht="14.25" customHeight="1"/>
    <row r="704" s="16" customFormat="1" ht="14.25" customHeight="1"/>
    <row r="705" s="16" customFormat="1" ht="14.25" customHeight="1"/>
    <row r="706" s="16" customFormat="1" ht="14.25" customHeight="1"/>
    <row r="707" s="16" customFormat="1" ht="14.25" customHeight="1"/>
    <row r="708" s="16" customFormat="1" ht="14.25" customHeight="1"/>
    <row r="709" s="16" customFormat="1" ht="14.25" customHeight="1"/>
    <row r="710" s="16" customFormat="1" ht="14.25" customHeight="1"/>
    <row r="711" s="16" customFormat="1" ht="14.25" customHeight="1"/>
    <row r="712" s="16" customFormat="1" ht="14.25" customHeight="1"/>
    <row r="713" s="16" customFormat="1" ht="14.25" customHeight="1"/>
    <row r="714" s="16" customFormat="1" ht="14.25" customHeight="1"/>
    <row r="715" s="16" customFormat="1" ht="14.25" customHeight="1"/>
    <row r="716" s="16" customFormat="1" ht="14.25" customHeight="1"/>
    <row r="717" s="16" customFormat="1" ht="14.25" customHeight="1"/>
    <row r="718" s="16" customFormat="1" ht="14.25" customHeight="1"/>
    <row r="719" s="16" customFormat="1" ht="14.25" customHeight="1"/>
    <row r="720" s="16" customFormat="1" ht="14.25" customHeight="1"/>
    <row r="721" s="16" customFormat="1" ht="14.25" customHeight="1"/>
    <row r="722" s="16" customFormat="1" ht="14.25" customHeight="1"/>
    <row r="723" s="16" customFormat="1" ht="14.25" customHeight="1"/>
    <row r="724" s="16" customFormat="1" ht="14.25" customHeight="1"/>
    <row r="725" s="16" customFormat="1" ht="14.25" customHeight="1"/>
    <row r="726" s="16" customFormat="1" ht="14.25" customHeight="1"/>
    <row r="727" s="16" customFormat="1" ht="14.25" customHeight="1"/>
    <row r="728" s="16" customFormat="1" ht="14.25" customHeight="1"/>
    <row r="729" s="16" customFormat="1" ht="14.25" customHeight="1"/>
    <row r="730" s="16" customFormat="1" ht="14.25" customHeight="1"/>
    <row r="731" s="16" customFormat="1" ht="14.25" customHeight="1"/>
    <row r="732" s="16" customFormat="1" ht="14.25" customHeight="1"/>
    <row r="733" s="16" customFormat="1" ht="14.25" customHeight="1"/>
    <row r="734" s="16" customFormat="1" ht="14.25" customHeight="1"/>
    <row r="735" s="16" customFormat="1" ht="14.25" customHeight="1"/>
    <row r="736" s="16" customFormat="1" ht="14.25" customHeight="1"/>
    <row r="737" s="16" customFormat="1" ht="14.25" customHeight="1"/>
    <row r="738" s="16" customFormat="1" ht="14.25" customHeight="1"/>
    <row r="739" s="16" customFormat="1" ht="14.25" customHeight="1"/>
    <row r="740" s="16" customFormat="1" ht="14.25" customHeight="1"/>
    <row r="741" s="16" customFormat="1" ht="14.25" customHeight="1"/>
    <row r="742" s="16" customFormat="1" ht="14.25" customHeight="1"/>
    <row r="743" s="16" customFormat="1" ht="14.25" customHeight="1"/>
    <row r="744" s="16" customFormat="1" ht="14.25" customHeight="1"/>
    <row r="745" s="16" customFormat="1" ht="14.25" customHeight="1"/>
    <row r="746" s="16" customFormat="1" ht="14.25" customHeight="1"/>
    <row r="747" s="16" customFormat="1" ht="14.25" customHeight="1"/>
    <row r="748" s="16" customFormat="1" ht="14.25" customHeight="1"/>
    <row r="749" s="16" customFormat="1" ht="14.25" customHeight="1"/>
    <row r="750" s="16" customFormat="1" ht="14.25" customHeight="1"/>
    <row r="751" s="16" customFormat="1" ht="14.25" customHeight="1"/>
    <row r="752" s="16" customFormat="1" ht="14.25" customHeight="1"/>
    <row r="753" s="16" customFormat="1" ht="14.25" customHeight="1"/>
    <row r="754" s="16" customFormat="1" ht="14.25" customHeight="1"/>
    <row r="755" s="16" customFormat="1" ht="14.25" customHeight="1"/>
    <row r="756" s="16" customFormat="1" ht="14.25" customHeight="1"/>
    <row r="757" s="16" customFormat="1" ht="14.25" customHeight="1"/>
    <row r="758" s="16" customFormat="1" ht="14.25" customHeight="1"/>
    <row r="759" s="16" customFormat="1" ht="14.25" customHeight="1"/>
    <row r="760" s="16" customFormat="1" ht="14.25" customHeight="1"/>
    <row r="761" s="16" customFormat="1" ht="14.25" customHeight="1"/>
    <row r="762" s="16" customFormat="1" ht="14.25" customHeight="1"/>
    <row r="763" s="16" customFormat="1" ht="14.25" customHeight="1"/>
    <row r="764" s="16" customFormat="1" ht="14.25" customHeight="1"/>
    <row r="765" s="16" customFormat="1" ht="14.25" customHeight="1"/>
    <row r="766" s="16" customFormat="1" ht="14.25" customHeight="1"/>
    <row r="767" s="16" customFormat="1" ht="14.25" customHeight="1"/>
    <row r="768" s="16" customFormat="1" ht="14.25" customHeight="1"/>
    <row r="769" s="16" customFormat="1" ht="14.25" customHeight="1"/>
    <row r="770" s="16" customFormat="1" ht="14.25" customHeight="1"/>
    <row r="771" s="16" customFormat="1" ht="14.25" customHeight="1"/>
    <row r="772" s="16" customFormat="1" ht="14.25" customHeight="1"/>
    <row r="773" s="16" customFormat="1" ht="14.25" customHeight="1"/>
    <row r="774" s="16" customFormat="1" ht="14.25" customHeight="1"/>
    <row r="775" s="16" customFormat="1" ht="14.25" customHeight="1"/>
    <row r="776" s="16" customFormat="1" ht="14.25" customHeight="1"/>
    <row r="777" s="16" customFormat="1" ht="14.25" customHeight="1"/>
    <row r="778" s="16" customFormat="1" ht="14.25" customHeight="1"/>
    <row r="779" s="16" customFormat="1" ht="14.25" customHeight="1"/>
    <row r="780" s="16" customFormat="1" ht="14.25" customHeight="1"/>
    <row r="781" s="16" customFormat="1" ht="14.25" customHeight="1"/>
    <row r="782" s="16" customFormat="1" ht="14.25" customHeight="1"/>
    <row r="783" s="16" customFormat="1" ht="14.25" customHeight="1"/>
    <row r="784" s="16" customFormat="1" ht="14.25" customHeight="1"/>
    <row r="785" s="16" customFormat="1" ht="14.25" customHeight="1"/>
    <row r="786" s="16" customFormat="1" ht="14.25" customHeight="1"/>
    <row r="787" s="16" customFormat="1" ht="14.25" customHeight="1"/>
    <row r="788" s="16" customFormat="1" ht="14.25" customHeight="1"/>
    <row r="789" s="16" customFormat="1" ht="14.25" customHeight="1"/>
    <row r="790" s="16" customFormat="1" ht="14.25" customHeight="1"/>
    <row r="791" s="16" customFormat="1" ht="14.25" customHeight="1"/>
    <row r="792" s="16" customFormat="1" ht="14.25" customHeight="1"/>
    <row r="793" s="16" customFormat="1" ht="14.25" customHeight="1"/>
    <row r="794" s="16" customFormat="1" ht="14.25" customHeight="1"/>
    <row r="795" s="16" customFormat="1" ht="14.25" customHeight="1"/>
    <row r="796" s="16" customFormat="1" ht="14.25" customHeight="1"/>
    <row r="797" s="16" customFormat="1" ht="14.25" customHeight="1"/>
    <row r="798" s="16" customFormat="1" ht="14.25" customHeight="1"/>
    <row r="799" s="16" customFormat="1" ht="14.25" customHeight="1"/>
    <row r="800" s="16" customFormat="1" ht="14.25" customHeight="1"/>
    <row r="801" s="16" customFormat="1" ht="14.25" customHeight="1"/>
    <row r="802" s="16" customFormat="1" ht="14.25" customHeight="1"/>
    <row r="803" s="16" customFormat="1" ht="14.25" customHeight="1"/>
    <row r="804" s="16" customFormat="1" ht="14.25" customHeight="1"/>
    <row r="805" s="16" customFormat="1" ht="14.25" customHeight="1"/>
    <row r="806" s="16" customFormat="1" ht="14.25" customHeight="1"/>
    <row r="807" s="16" customFormat="1" ht="14.25" customHeight="1"/>
    <row r="808" s="16" customFormat="1" ht="14.25" customHeight="1"/>
    <row r="809" s="16" customFormat="1" ht="14.25" customHeight="1"/>
    <row r="810" s="16" customFormat="1" ht="14.25" customHeight="1"/>
    <row r="811" s="16" customFormat="1" ht="14.25" customHeight="1"/>
    <row r="812" s="16" customFormat="1" ht="14.25" customHeight="1"/>
    <row r="813" s="16" customFormat="1" ht="14.25" customHeight="1"/>
    <row r="814" s="16" customFormat="1" ht="14.25" customHeight="1"/>
    <row r="815" s="16" customFormat="1" ht="14.25" customHeight="1"/>
    <row r="816" s="16" customFormat="1" ht="14.25" customHeight="1"/>
    <row r="817" s="16" customFormat="1" ht="14.25" customHeight="1"/>
    <row r="818" s="16" customFormat="1" ht="14.25" customHeight="1"/>
    <row r="819" s="16" customFormat="1" ht="14.25" customHeight="1"/>
    <row r="820" s="16" customFormat="1" ht="14.25" customHeight="1"/>
    <row r="821" s="16" customFormat="1" ht="14.25" customHeight="1"/>
    <row r="822" s="16" customFormat="1" ht="14.25" customHeight="1"/>
    <row r="823" s="16" customFormat="1" ht="14.25" customHeight="1"/>
    <row r="824" s="16" customFormat="1" ht="14.25" customHeight="1"/>
    <row r="825" s="16" customFormat="1" ht="14.25" customHeight="1"/>
    <row r="826" s="16" customFormat="1" ht="14.25" customHeight="1"/>
    <row r="827" s="16" customFormat="1" ht="14.25" customHeight="1"/>
    <row r="828" s="16" customFormat="1" ht="14.25" customHeight="1"/>
    <row r="829" s="16" customFormat="1" ht="14.25" customHeight="1"/>
    <row r="830" s="16" customFormat="1" ht="14.25" customHeight="1"/>
    <row r="831" s="16" customFormat="1" ht="14.25" customHeight="1"/>
    <row r="832" s="16" customFormat="1" ht="14.25" customHeight="1"/>
    <row r="833" s="16" customFormat="1" ht="14.25" customHeight="1"/>
    <row r="834" s="16" customFormat="1" ht="14.25" customHeight="1"/>
    <row r="835" s="16" customFormat="1" ht="14.25" customHeight="1"/>
    <row r="836" s="16" customFormat="1" ht="14.25" customHeight="1"/>
    <row r="837" s="16" customFormat="1" ht="14.25" customHeight="1"/>
    <row r="838" s="16" customFormat="1" ht="14.25" customHeight="1"/>
    <row r="839" s="16" customFormat="1" ht="14.25" customHeight="1"/>
    <row r="840" s="16" customFormat="1" ht="14.25" customHeight="1"/>
    <row r="841" s="16" customFormat="1" ht="14.25" customHeight="1"/>
    <row r="842" s="16" customFormat="1" ht="14.25" customHeight="1"/>
    <row r="843" s="16" customFormat="1" ht="14.25" customHeight="1"/>
    <row r="844" s="16" customFormat="1" ht="14.25" customHeight="1"/>
    <row r="845" s="16" customFormat="1" ht="14.25" customHeight="1"/>
    <row r="846" s="16" customFormat="1" ht="14.25" customHeight="1"/>
    <row r="847" s="16" customFormat="1" ht="14.25" customHeight="1"/>
    <row r="848" s="16" customFormat="1" ht="14.25" customHeight="1"/>
    <row r="849" s="16" customFormat="1" ht="14.25" customHeight="1"/>
    <row r="850" s="16" customFormat="1" ht="14.25" customHeight="1"/>
    <row r="851" s="16" customFormat="1" ht="14.25" customHeight="1"/>
    <row r="852" s="16" customFormat="1" ht="14.25" customHeight="1"/>
    <row r="853" s="16" customFormat="1" ht="14.25" customHeight="1"/>
    <row r="854" s="16" customFormat="1" ht="14.25" customHeight="1"/>
    <row r="855" s="16" customFormat="1" ht="14.25" customHeight="1"/>
    <row r="856" s="16" customFormat="1" ht="14.25" customHeight="1"/>
    <row r="857" s="16" customFormat="1" ht="14.25" customHeight="1"/>
    <row r="858" s="16" customFormat="1" ht="14.25" customHeight="1"/>
    <row r="859" s="16" customFormat="1" ht="14.25" customHeight="1"/>
    <row r="860" s="16" customFormat="1" ht="14.25" customHeight="1"/>
    <row r="861" s="16" customFormat="1" ht="14.25" customHeight="1"/>
    <row r="862" s="16" customFormat="1" ht="14.25" customHeight="1"/>
    <row r="863" s="16" customFormat="1" ht="14.25" customHeight="1"/>
    <row r="864" s="16" customFormat="1" ht="14.25" customHeight="1"/>
    <row r="865" s="16" customFormat="1" ht="14.25" customHeight="1"/>
    <row r="866" s="16" customFormat="1" ht="14.25" customHeight="1"/>
    <row r="867" s="16" customFormat="1" ht="14.25" customHeight="1"/>
    <row r="868" s="16" customFormat="1" ht="14.25" customHeight="1"/>
    <row r="869" s="16" customFormat="1" ht="14.25" customHeight="1"/>
    <row r="870" s="16" customFormat="1" ht="14.25" customHeight="1"/>
    <row r="871" s="16" customFormat="1" ht="14.25" customHeight="1"/>
    <row r="872" s="16" customFormat="1" ht="14.25" customHeight="1"/>
    <row r="873" s="16" customFormat="1" ht="14.25" customHeight="1"/>
    <row r="874" s="16" customFormat="1" ht="14.25" customHeight="1"/>
    <row r="875" s="16" customFormat="1" ht="14.25" customHeight="1"/>
    <row r="876" s="16" customFormat="1" ht="14.25" customHeight="1"/>
    <row r="877" s="16" customFormat="1" ht="14.25" customHeight="1"/>
    <row r="878" s="16" customFormat="1" ht="14.25" customHeight="1"/>
    <row r="879" s="16" customFormat="1" ht="14.25" customHeight="1"/>
    <row r="880" s="16" customFormat="1" ht="14.25" customHeight="1"/>
    <row r="881" s="16" customFormat="1" ht="14.25" customHeight="1"/>
    <row r="882" s="16" customFormat="1" ht="14.25" customHeight="1"/>
    <row r="883" s="16" customFormat="1" ht="14.25" customHeight="1"/>
    <row r="884" s="16" customFormat="1" ht="14.25" customHeight="1"/>
    <row r="885" s="16" customFormat="1" ht="14.25" customHeight="1"/>
    <row r="886" s="16" customFormat="1" ht="14.25" customHeight="1"/>
    <row r="887" s="16" customFormat="1" ht="14.25" customHeight="1"/>
    <row r="888" s="16" customFormat="1" ht="14.25" customHeight="1"/>
    <row r="889" s="16" customFormat="1" ht="14.25" customHeight="1"/>
    <row r="890" s="16" customFormat="1" ht="14.25" customHeight="1"/>
    <row r="891" s="16" customFormat="1" ht="14.25" customHeight="1"/>
    <row r="892" s="16" customFormat="1" ht="14.25" customHeight="1"/>
    <row r="893" s="16" customFormat="1" ht="14.25" customHeight="1"/>
    <row r="894" s="16" customFormat="1" ht="14.25" customHeight="1"/>
    <row r="895" s="16" customFormat="1" ht="14.25" customHeight="1"/>
    <row r="896" s="16" customFormat="1" ht="14.25" customHeight="1"/>
    <row r="897" s="16" customFormat="1" ht="14.25" customHeight="1"/>
    <row r="898" s="16" customFormat="1" ht="14.25" customHeight="1"/>
    <row r="899" s="16" customFormat="1" ht="14.25" customHeight="1"/>
    <row r="900" s="16" customFormat="1" ht="14.25" customHeight="1"/>
    <row r="901" s="16" customFormat="1" ht="14.25" customHeight="1"/>
    <row r="902" s="16" customFormat="1" ht="14.25" customHeight="1"/>
    <row r="903" s="16" customFormat="1" ht="14.25" customHeight="1"/>
    <row r="904" s="16" customFormat="1" ht="14.25" customHeight="1"/>
    <row r="905" s="16" customFormat="1" ht="14.25" customHeight="1"/>
    <row r="906" s="16" customFormat="1" ht="14.25" customHeight="1"/>
    <row r="907" s="16" customFormat="1" ht="14.25" customHeight="1"/>
    <row r="908" s="16" customFormat="1" ht="14.25" customHeight="1"/>
    <row r="909" s="16" customFormat="1" ht="14.25" customHeight="1"/>
    <row r="910" s="16" customFormat="1" ht="14.25" customHeight="1"/>
    <row r="911" s="16" customFormat="1" ht="14.25" customHeight="1"/>
    <row r="912" s="16" customFormat="1" ht="14.25" customHeight="1"/>
    <row r="913" s="16" customFormat="1" ht="14.25" customHeight="1"/>
    <row r="914" s="16" customFormat="1" ht="14.25" customHeight="1"/>
    <row r="915" s="16" customFormat="1" ht="14.25" customHeight="1"/>
    <row r="916" s="16" customFormat="1" ht="14.25" customHeight="1"/>
    <row r="917" s="16" customFormat="1" ht="14.25" customHeight="1"/>
    <row r="918" s="16" customFormat="1" ht="14.25" customHeight="1"/>
    <row r="919" s="16" customFormat="1" ht="14.25" customHeight="1"/>
    <row r="920" s="16" customFormat="1" ht="14.25" customHeight="1"/>
    <row r="921" s="16" customFormat="1" ht="14.25" customHeight="1"/>
    <row r="922" s="16" customFormat="1" ht="14.25" customHeight="1"/>
    <row r="923" s="16" customFormat="1" ht="14.25" customHeight="1"/>
    <row r="924" s="16" customFormat="1" ht="14.25" customHeight="1"/>
    <row r="925" s="16" customFormat="1" ht="14.25" customHeight="1"/>
    <row r="926" s="16" customFormat="1" ht="14.25" customHeight="1"/>
    <row r="927" s="16" customFormat="1" ht="14.25" customHeight="1"/>
    <row r="928" s="16" customFormat="1" ht="14.25" customHeight="1"/>
    <row r="929" s="16" customFormat="1" ht="14.25" customHeight="1"/>
    <row r="930" s="16" customFormat="1" ht="14.25" customHeight="1"/>
    <row r="931" s="16" customFormat="1" ht="14.25" customHeight="1"/>
    <row r="932" s="16" customFormat="1" ht="14.25" customHeight="1"/>
    <row r="933" s="16" customFormat="1" ht="14.25" customHeight="1"/>
    <row r="934" s="16" customFormat="1" ht="14.25" customHeight="1"/>
    <row r="935" s="16" customFormat="1" ht="14.25" customHeight="1"/>
    <row r="936" s="16" customFormat="1" ht="14.25" customHeight="1"/>
    <row r="937" s="16" customFormat="1" ht="14.25" customHeight="1"/>
    <row r="938" s="16" customFormat="1" ht="14.25" customHeight="1"/>
    <row r="939" s="16" customFormat="1" ht="14.25" customHeight="1"/>
    <row r="940" s="16" customFormat="1" ht="14.25" customHeight="1"/>
    <row r="941" s="16" customFormat="1" ht="14.25" customHeight="1"/>
    <row r="942" s="16" customFormat="1" ht="14.25" customHeight="1"/>
    <row r="943" s="16" customFormat="1" ht="14.25" customHeight="1"/>
    <row r="944" s="16" customFormat="1" ht="14.25" customHeight="1"/>
    <row r="945" s="16" customFormat="1" ht="14.25" customHeight="1"/>
    <row r="946" s="16" customFormat="1" ht="14.25" customHeight="1"/>
    <row r="947" s="16" customFormat="1" ht="14.25" customHeight="1"/>
    <row r="948" s="16" customFormat="1" ht="14.25" customHeight="1"/>
    <row r="949" s="16" customFormat="1" ht="14.25" customHeight="1"/>
    <row r="950" s="16" customFormat="1" ht="14.25" customHeight="1"/>
    <row r="951" s="16" customFormat="1" ht="14.25" customHeight="1"/>
    <row r="952" s="16" customFormat="1" ht="14.25" customHeight="1"/>
    <row r="953" s="16" customFormat="1" ht="14.25" customHeight="1"/>
    <row r="954" s="16" customFormat="1" ht="14.25" customHeight="1"/>
    <row r="955" s="16" customFormat="1" ht="14.25" customHeight="1"/>
    <row r="956" s="16" customFormat="1" ht="14.25" customHeight="1"/>
    <row r="957" s="16" customFormat="1" ht="14.25" customHeight="1"/>
    <row r="958" s="16" customFormat="1" ht="14.25" customHeight="1"/>
    <row r="959" s="16" customFormat="1" ht="14.25" customHeight="1"/>
    <row r="960" s="16" customFormat="1" ht="14.25" customHeight="1"/>
    <row r="961" s="16" customFormat="1" ht="14.25" customHeight="1"/>
    <row r="962" s="16" customFormat="1" ht="14.25" customHeight="1"/>
    <row r="963" s="16" customFormat="1" ht="14.25" customHeight="1"/>
    <row r="964" s="16" customFormat="1" ht="14.25" customHeight="1"/>
    <row r="965" s="16" customFormat="1" ht="14.25" customHeight="1"/>
    <row r="966" s="16" customFormat="1" ht="14.25" customHeight="1"/>
    <row r="967" s="16" customFormat="1" ht="14.25" customHeight="1"/>
    <row r="968" s="16" customFormat="1" ht="14.25" customHeight="1"/>
    <row r="969" s="16" customFormat="1" ht="14.25" customHeight="1"/>
    <row r="970" s="16" customFormat="1" ht="14.25" customHeight="1"/>
    <row r="971" s="16" customFormat="1" ht="14.25" customHeight="1"/>
    <row r="972" s="16" customFormat="1" ht="14.25" customHeight="1"/>
    <row r="973" s="16" customFormat="1" ht="14.25" customHeight="1"/>
    <row r="974" s="16" customFormat="1" ht="14.25" customHeight="1"/>
    <row r="975" s="16" customFormat="1" ht="14.25" customHeight="1"/>
    <row r="976" s="16" customFormat="1" ht="14.25" customHeight="1"/>
    <row r="977" s="16" customFormat="1" ht="14.25" customHeight="1"/>
    <row r="978" s="16" customFormat="1" ht="14.25" customHeight="1"/>
    <row r="979" s="16" customFormat="1" ht="14.25" customHeight="1"/>
    <row r="980" s="16" customFormat="1" ht="14.25" customHeight="1"/>
    <row r="981" s="16" customFormat="1" ht="14.25" customHeight="1"/>
    <row r="982" s="16" customFormat="1" ht="14.25" customHeight="1"/>
    <row r="983" s="16" customFormat="1" ht="14.25" customHeight="1"/>
    <row r="984" s="16" customFormat="1" ht="14.25" customHeight="1"/>
    <row r="985" s="16" customFormat="1" ht="14.25" customHeight="1"/>
    <row r="986" s="16" customFormat="1" ht="14.25" customHeight="1"/>
    <row r="987" s="16" customFormat="1" ht="14.25" customHeight="1"/>
    <row r="988" s="16" customFormat="1" ht="14.25" customHeight="1"/>
    <row r="989" s="16" customFormat="1" ht="14.25" customHeight="1"/>
    <row r="990" s="16" customFormat="1" ht="14.25" customHeight="1"/>
    <row r="991" s="16" customFormat="1" ht="14.25" customHeight="1"/>
    <row r="992" s="16" customFormat="1" ht="14.25" customHeight="1"/>
    <row r="993" s="16" customFormat="1" ht="14.25" customHeight="1"/>
    <row r="994" s="16" customFormat="1" ht="14.25" customHeight="1"/>
    <row r="995" s="16" customFormat="1" ht="14.25" customHeight="1"/>
    <row r="996" s="16" customFormat="1" ht="14.25" customHeight="1"/>
    <row r="997" s="16" customFormat="1" ht="14.25" customHeight="1"/>
    <row r="998" s="16" customFormat="1" ht="14.25" customHeight="1"/>
    <row r="999" s="16" customFormat="1" ht="14.25" customHeight="1"/>
    <row r="1000" s="16" customFormat="1" ht="14.25" customHeight="1"/>
  </sheetData>
  <mergeCells count="1">
    <mergeCell ref="B2:C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Unleveraged Free Cash Flow</vt:lpstr>
      <vt:lpstr>CapEx and D&amp;A</vt:lpstr>
      <vt:lpstr>Net Working Capital</vt:lpstr>
      <vt:lpstr>Implied Share Price and TV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</dc:creator>
  <cp:lastModifiedBy>Krish Sharma</cp:lastModifiedBy>
  <dcterms:created xsi:type="dcterms:W3CDTF">2022-06-25T16:24:49Z</dcterms:created>
  <dcterms:modified xsi:type="dcterms:W3CDTF">2024-05-21T07:41:19Z</dcterms:modified>
</cp:coreProperties>
</file>