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产品基本信息管理" r:id="rId4" sheetId="2"/>
    <sheet name="产品扩展信息管理" r:id="rId5" sheetId="3"/>
    <sheet name="资金账户信息管理" r:id="rId6" sheetId="4"/>
    <sheet name="产品交易单元关联信息管理" r:id="rId7" sheetId="5"/>
    <sheet name="交易单元信息管理" r:id="rId8" sheetId="6"/>
    <sheet name="证券账户信息管理" r:id="rId9" sheetId="7"/>
    <sheet name="账户利率信息管理" r:id="rId10" sheetId="8"/>
    <sheet name="一级清算信息管理" r:id="rId11" sheetId="9"/>
    <sheet name="友好账户信息管理" r:id="rId12" sheetId="10"/>
    <sheet name="业务方案信息管理" r:id="rId13" sheetId="11"/>
    <sheet name="产品关联业务方案信息管理" r:id="rId14" sheetId="12"/>
    <sheet name="科目方案" r:id="rId15" sheetId="13"/>
    <sheet name="核算模板方案" r:id="rId16" sheetId="14"/>
    <sheet name="公共证券估值方案信息管理" r:id="rId17" sheetId="15"/>
    <sheet name="产品证券估值方案信息管理" r:id="rId18" sheetId="16"/>
    <sheet name="公共债券估值方案管理" r:id="rId19" sheetId="17"/>
    <sheet name="产品债券估值方案管理" r:id="rId20" sheetId="18"/>
    <sheet name="核算交易流水数据处理" r:id="rId21" sheetId="19"/>
    <sheet name="场内证券流水管理" r:id="rId22" sheetId="20"/>
    <sheet name="场外回购交易信息管理" r:id="rId23" sheetId="21"/>
    <sheet name="场外债券交易信息管理" r:id="rId24" sheetId="22"/>
    <sheet name="证券流通信息管理" r:id="rId25" sheetId="23"/>
    <sheet name="证券转换业务信息管理" r:id="rId26" sheetId="24"/>
    <sheet name="开放式基金业务信息管" r:id="rId27" sheetId="25"/>
    <sheet name="资产估值表" r:id="rId28" sheetId="26"/>
    <sheet name="资产余额表" r:id="rId29" sheetId="27"/>
    <sheet name="核算处理" r:id="rId30" sheetId="28"/>
    <sheet name="凭证维护" r:id="rId31" sheetId="29"/>
    <sheet name="日记账簿信息" r:id="rId32" sheetId="30"/>
    <sheet name="核算账务锁定" r:id="rId33" sheetId="31"/>
  </sheets>
  <calcPr calcId="0"/>
</workbook>
</file>

<file path=xl/sharedStrings.xml><?xml version="1.0" encoding="utf-8"?>
<sst xmlns="http://schemas.openxmlformats.org/spreadsheetml/2006/main" count="324" uniqueCount="86">
  <si>
    <t>测试报告</t>
  </si>
  <si>
    <t>运行日期</t>
  </si>
  <si>
    <t>2017年08月23日</t>
  </si>
  <si>
    <t>项目名称</t>
  </si>
  <si>
    <t>核算、清算冒烟测试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</si>
  <si>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</si>
  <si>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</si>
  <si>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</si>
  <si>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</si>
  <si>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</si>
  <si>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</si>
  <si>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</si>
  <si>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产品基本信息管理模块测试详情</t>
  </si>
  <si>
    <t>用例参数</t>
  </si>
  <si>
    <t>测试结果</t>
  </si>
  <si>
    <t>完整日志</t>
  </si>
  <si>
    <t>截图</t>
  </si>
  <si>
    <t>产品扩展信息管理模块测试详情</t>
  </si>
  <si>
    <t>资金账户信息管理模块测试详情</t>
  </si>
  <si>
    <t>产品交易单元关联信息管理模块测试详情</t>
  </si>
  <si>
    <t>交易单元信息管理模块测试详情</t>
  </si>
  <si>
    <t>证券账户信息管理模块测试详情</t>
  </si>
  <si>
    <t>账户利率信息管理模块测试详情</t>
  </si>
  <si>
    <t>一级清算信息管理模块测试详情</t>
  </si>
  <si>
    <t>友好账户信息管理模块测试详情</t>
  </si>
  <si>
    <t>业务方案信息管理模块测试详情</t>
  </si>
  <si>
    <t>产品关联业务方案信息管理模块测试详情</t>
  </si>
  <si>
    <t>科目方案模块测试详情</t>
  </si>
  <si>
    <t>核算模板方案模块测试详情</t>
  </si>
  <si>
    <t>公共证券估值方案信息管理模块测试详情</t>
  </si>
  <si>
    <t>产品证券估值方案信息管理模块测试详情</t>
  </si>
  <si>
    <t>公共债券估值方案管理模块测试详情</t>
  </si>
  <si>
    <t>产品债券估值方案管理模块测试详情</t>
  </si>
  <si>
    <t>核算交易流水数据处理模块测试详情</t>
  </si>
  <si>
    <t>场内证券流水管理模块测试详情</t>
  </si>
  <si>
    <t>场外回购交易信息管理模块测试详情</t>
  </si>
  <si>
    <t>场外债券交易信息管理模块测试详情</t>
  </si>
  <si>
    <t>证券流通信息管理模块测试详情</t>
  </si>
  <si>
    <t>证券转换业务信息管理模块测试详情</t>
  </si>
  <si>
    <t>开放式基金业务信息管模块测试详情</t>
  </si>
  <si>
    <t>资产估值表模块测试详情</t>
  </si>
  <si>
    <t>资产余额表模块测试详情</t>
  </si>
  <si>
    <t>核算处理模块测试详情</t>
  </si>
  <si>
    <t>凭证维护模块测试详情</t>
  </si>
  <si>
    <t>日记账簿信息模块测试详情</t>
  </si>
  <si>
    <t>核算账务锁定模块测试详情</t>
  </si>
  <si>
    <t>产品基本信息管理</t>
  </si>
  <si>
    <t>100.00%</t>
  </si>
  <si>
    <t>产品扩展信息管理</t>
  </si>
  <si>
    <t>资金账户信息管理</t>
  </si>
  <si>
    <t>产品交易单元关联信息管理</t>
  </si>
  <si>
    <t>交易单元信息管理</t>
  </si>
  <si>
    <t>证券账户信息管理</t>
  </si>
  <si>
    <t>账户利率信息管理</t>
  </si>
  <si>
    <t>一级清算信息管理</t>
  </si>
  <si>
    <t>友好账户信息管理</t>
  </si>
  <si>
    <t>业务方案信息管理</t>
  </si>
  <si>
    <t>产品关联业务方案信息管理</t>
  </si>
  <si>
    <t>科目方案</t>
  </si>
  <si>
    <t>核算模板方案</t>
  </si>
  <si>
    <t>公共证券估值方案信息管理</t>
  </si>
  <si>
    <t>产品证券估值方案信息管理</t>
  </si>
  <si>
    <t>公共债券估值方案管理</t>
  </si>
  <si>
    <t>产品债券估值方案管理</t>
  </si>
  <si>
    <t>核算交易流水数据处理</t>
  </si>
  <si>
    <t>场内证券流水管理</t>
  </si>
  <si>
    <t>场外回购交易信息管理</t>
  </si>
  <si>
    <t>场外债券交易信息管理</t>
  </si>
  <si>
    <t>证券流通信息管理</t>
  </si>
  <si>
    <t>证券转换业务信息管理</t>
  </si>
  <si>
    <t>开放式基金业务信息管</t>
  </si>
  <si>
    <t>资产估值表</t>
  </si>
  <si>
    <t>资产余额表</t>
  </si>
  <si>
    <t>核算处理</t>
  </si>
  <si>
    <t>凭证维护</t>
  </si>
  <si>
    <t>日记账簿信息</t>
  </si>
  <si>
    <t>核算账务锁定</t>
  </si>
  <si>
    <t>开始时间</t>
  </si>
  <si>
    <t>2017-08-23 10:54:56</t>
  </si>
  <si>
    <t>结束时间</t>
  </si>
  <si>
    <t>2017-08-23 11:24:07</t>
  </si>
  <si>
    <t>耗时</t>
  </si>
  <si>
    <t/>
  </si>
  <si>
    <t>通过用例总数</t>
  </si>
  <si>
    <t>失败用例总数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</si>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</sst>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7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0" xfId="0"/>
    <xf numFmtId="0" fontId="53" fillId="3" borderId="4" xfId="0" applyFont="true" applyFill="true" applyBorder="true">
      <alignment horizontal="center"/>
    </xf>
    <xf numFmtId="0" fontId="54" fillId="12" borderId="4" xfId="0" applyFont="true" applyFill="true" applyBorder="true"/>
    <xf numFmtId="0" fontId="55" fillId="12" borderId="4" xfId="0" applyFont="true" applyFill="true" applyBorder="true"/>
    <xf numFmtId="0" fontId="56" fillId="12" borderId="4" xfId="0" applyFont="true" applyFill="true" applyBorder="true"/>
    <xf numFmtId="0" fontId="57" fillId="12" borderId="4" xfId="0" applyFont="true" applyFill="true" applyBorder="true"/>
    <xf numFmtId="0" fontId="58" fillId="12" borderId="4" xfId="0" applyFont="true" applyFill="true" applyBorder="true"/>
    <xf numFmtId="0" fontId="0" fillId="0" borderId="0" xfId="0"/>
    <xf numFmtId="0" fontId="59" fillId="3" borderId="4" xfId="0" applyFont="true" applyFill="true" applyBorder="true">
      <alignment horizontal="center"/>
    </xf>
    <xf numFmtId="0" fontId="60" fillId="12" borderId="4" xfId="0" applyFont="true" applyFill="true" applyBorder="true"/>
    <xf numFmtId="0" fontId="61" fillId="12" borderId="4" xfId="0" applyFont="true" applyFill="true" applyBorder="true"/>
    <xf numFmtId="0" fontId="62" fillId="12" borderId="4" xfId="0" applyFont="true" applyFill="true" applyBorder="true"/>
    <xf numFmtId="0" fontId="63" fillId="12" borderId="4" xfId="0" applyFont="true" applyFill="true" applyBorder="true"/>
    <xf numFmtId="0" fontId="64" fillId="12" borderId="4" xfId="0" applyFont="true" applyFill="true" applyBorder="true"/>
    <xf numFmtId="0" fontId="0" fillId="0" borderId="0" xfId="0"/>
    <xf numFmtId="0" fontId="65" fillId="3" borderId="4" xfId="0" applyFont="true" applyFill="true" applyBorder="true">
      <alignment horizontal="center"/>
    </xf>
    <xf numFmtId="0" fontId="66" fillId="12" borderId="4" xfId="0" applyFont="true" applyFill="true" applyBorder="true"/>
    <xf numFmtId="0" fontId="67" fillId="12" borderId="4" xfId="0" applyFont="true" applyFill="true" applyBorder="true"/>
    <xf numFmtId="0" fontId="68" fillId="12" borderId="4" xfId="0" applyFont="true" applyFill="true" applyBorder="true"/>
    <xf numFmtId="0" fontId="69" fillId="12" borderId="4" xfId="0" applyFont="true" applyFill="true" applyBorder="true"/>
    <xf numFmtId="0" fontId="70" fillId="12" borderId="4" xfId="0" applyFont="true" applyFill="true" applyBorder="true"/>
    <xf numFmtId="0" fontId="0" fillId="0" borderId="0" xfId="0"/>
    <xf numFmtId="0" fontId="71" fillId="3" borderId="4" xfId="0" applyFont="true" applyFill="true" applyBorder="true">
      <alignment horizontal="center"/>
    </xf>
    <xf numFmtId="0" fontId="72" fillId="12" borderId="4" xfId="0" applyFont="true" applyFill="true" applyBorder="true"/>
    <xf numFmtId="0" fontId="73" fillId="12" borderId="4" xfId="0" applyFont="true" applyFill="true" applyBorder="true"/>
    <xf numFmtId="0" fontId="74" fillId="12" borderId="4" xfId="0" applyFont="true" applyFill="true" applyBorder="true"/>
    <xf numFmtId="0" fontId="75" fillId="12" borderId="4" xfId="0" applyFont="true" applyFill="true" applyBorder="true"/>
    <xf numFmtId="0" fontId="76" fillId="12" borderId="4" xfId="0" applyFont="true" applyFill="true" applyBorder="true"/>
    <xf numFmtId="0" fontId="0" fillId="0" borderId="0" xfId="0"/>
    <xf numFmtId="0" fontId="77" fillId="3" borderId="4" xfId="0" applyFont="true" applyFill="true" applyBorder="true">
      <alignment horizontal="center"/>
    </xf>
    <xf numFmtId="0" fontId="78" fillId="12" borderId="4" xfId="0" applyFont="true" applyFill="true" applyBorder="true"/>
    <xf numFmtId="0" fontId="79" fillId="12" borderId="4" xfId="0" applyFont="true" applyFill="true" applyBorder="true"/>
    <xf numFmtId="0" fontId="80" fillId="12" borderId="4" xfId="0" applyFont="true" applyFill="true" applyBorder="true"/>
    <xf numFmtId="0" fontId="81" fillId="12" borderId="4" xfId="0" applyFont="true" applyFill="true" applyBorder="true"/>
    <xf numFmtId="0" fontId="82" fillId="12" borderId="4" xfId="0" applyFont="true" applyFill="true" applyBorder="true"/>
    <xf numFmtId="0" fontId="0" fillId="0" borderId="0" xfId="0"/>
    <xf numFmtId="0" fontId="83" fillId="3" borderId="4" xfId="0" applyFont="true" applyFill="true" applyBorder="true">
      <alignment horizontal="center"/>
    </xf>
    <xf numFmtId="0" fontId="84" fillId="12" borderId="4" xfId="0" applyFont="true" applyFill="true" applyBorder="true"/>
    <xf numFmtId="0" fontId="85" fillId="12" borderId="4" xfId="0" applyFont="true" applyFill="true" applyBorder="true"/>
    <xf numFmtId="0" fontId="86" fillId="12" borderId="4" xfId="0" applyFont="true" applyFill="true" applyBorder="true"/>
    <xf numFmtId="0" fontId="87" fillId="12" borderId="4" xfId="0" applyFont="true" applyFill="true" applyBorder="true"/>
    <xf numFmtId="0" fontId="88" fillId="12" borderId="4" xfId="0" applyFont="true" applyFill="true" applyBorder="true"/>
    <xf numFmtId="0" fontId="0" fillId="0" borderId="0" xfId="0"/>
    <xf numFmtId="0" fontId="89" fillId="3" borderId="4" xfId="0" applyFont="true" applyFill="true" applyBorder="true">
      <alignment horizontal="center"/>
    </xf>
    <xf numFmtId="0" fontId="90" fillId="12" borderId="4" xfId="0" applyFont="true" applyFill="true" applyBorder="true"/>
    <xf numFmtId="0" fontId="91" fillId="12" borderId="4" xfId="0" applyFont="true" applyFill="true" applyBorder="true"/>
    <xf numFmtId="0" fontId="92" fillId="12" borderId="4" xfId="0" applyFont="true" applyFill="true" applyBorder="true"/>
    <xf numFmtId="0" fontId="93" fillId="12" borderId="4" xfId="0" applyFont="true" applyFill="true" applyBorder="true"/>
    <xf numFmtId="0" fontId="94" fillId="12" borderId="4" xfId="0" applyFont="true" applyFill="true" applyBorder="true"/>
    <xf numFmtId="0" fontId="0" fillId="0" borderId="0" xfId="0"/>
    <xf numFmtId="0" fontId="95" fillId="3" borderId="4" xfId="0" applyFont="true" applyFill="true" applyBorder="true">
      <alignment horizontal="center"/>
    </xf>
    <xf numFmtId="0" fontId="96" fillId="12" borderId="4" xfId="0" applyFont="true" applyFill="true" applyBorder="true"/>
    <xf numFmtId="0" fontId="97" fillId="12" borderId="4" xfId="0" applyFont="true" applyFill="true" applyBorder="true"/>
    <xf numFmtId="0" fontId="98" fillId="12" borderId="4" xfId="0" applyFont="true" applyFill="true" applyBorder="true"/>
    <xf numFmtId="0" fontId="99" fillId="12" borderId="4" xfId="0" applyFont="true" applyFill="true" applyBorder="true"/>
    <xf numFmtId="0" fontId="100" fillId="12" borderId="4" xfId="0" applyFont="true" applyFill="true" applyBorder="true"/>
    <xf numFmtId="0" fontId="0" fillId="0" borderId="0" xfId="0"/>
    <xf numFmtId="0" fontId="101" fillId="3" borderId="4" xfId="0" applyFont="true" applyFill="true" applyBorder="true">
      <alignment horizontal="center"/>
    </xf>
    <xf numFmtId="0" fontId="102" fillId="12" borderId="4" xfId="0" applyFont="true" applyFill="true" applyBorder="true"/>
    <xf numFmtId="0" fontId="103" fillId="12" borderId="4" xfId="0" applyFont="true" applyFill="true" applyBorder="true"/>
    <xf numFmtId="0" fontId="104" fillId="12" borderId="4" xfId="0" applyFont="true" applyFill="true" applyBorder="true"/>
    <xf numFmtId="0" fontId="105" fillId="12" borderId="4" xfId="0" applyFont="true" applyFill="true" applyBorder="true"/>
    <xf numFmtId="0" fontId="106" fillId="12" borderId="4" xfId="0" applyFont="true" applyFill="true" applyBorder="true"/>
    <xf numFmtId="0" fontId="0" fillId="0" borderId="0" xfId="0"/>
    <xf numFmtId="0" fontId="107" fillId="3" borderId="4" xfId="0" applyFont="true" applyFill="true" applyBorder="true">
      <alignment horizontal="center"/>
    </xf>
    <xf numFmtId="0" fontId="108" fillId="12" borderId="4" xfId="0" applyFont="true" applyFill="true" applyBorder="true"/>
    <xf numFmtId="0" fontId="109" fillId="12" borderId="4" xfId="0" applyFont="true" applyFill="true" applyBorder="true"/>
    <xf numFmtId="0" fontId="110" fillId="12" borderId="4" xfId="0" applyFont="true" applyFill="true" applyBorder="true"/>
    <xf numFmtId="0" fontId="111" fillId="12" borderId="4" xfId="0" applyFont="true" applyFill="true" applyBorder="true"/>
    <xf numFmtId="0" fontId="112" fillId="12" borderId="4" xfId="0" applyFont="true" applyFill="true" applyBorder="true"/>
    <xf numFmtId="0" fontId="0" fillId="0" borderId="0" xfId="0"/>
    <xf numFmtId="0" fontId="113" fillId="3" borderId="4" xfId="0" applyFont="true" applyFill="true" applyBorder="true">
      <alignment horizontal="center"/>
    </xf>
    <xf numFmtId="0" fontId="114" fillId="12" borderId="4" xfId="0" applyFont="true" applyFill="true" applyBorder="true"/>
    <xf numFmtId="0" fontId="115" fillId="12" borderId="4" xfId="0" applyFont="true" applyFill="true" applyBorder="true"/>
    <xf numFmtId="0" fontId="116" fillId="12" borderId="4" xfId="0" applyFont="true" applyFill="true" applyBorder="true"/>
    <xf numFmtId="0" fontId="117" fillId="12" borderId="4" xfId="0" applyFont="true" applyFill="true" applyBorder="true"/>
    <xf numFmtId="0" fontId="118" fillId="12" borderId="4" xfId="0" applyFont="true" applyFill="true" applyBorder="true"/>
    <xf numFmtId="0" fontId="0" fillId="0" borderId="0" xfId="0"/>
    <xf numFmtId="0" fontId="119" fillId="3" borderId="4" xfId="0" applyFont="true" applyFill="true" applyBorder="true">
      <alignment horizontal="center"/>
    </xf>
    <xf numFmtId="0" fontId="120" fillId="12" borderId="4" xfId="0" applyFont="true" applyFill="true" applyBorder="true"/>
    <xf numFmtId="0" fontId="121" fillId="12" borderId="4" xfId="0" applyFont="true" applyFill="true" applyBorder="true"/>
    <xf numFmtId="0" fontId="122" fillId="12" borderId="4" xfId="0" applyFont="true" applyFill="true" applyBorder="true"/>
    <xf numFmtId="0" fontId="123" fillId="12" borderId="4" xfId="0" applyFont="true" applyFill="true" applyBorder="true"/>
    <xf numFmtId="0" fontId="124" fillId="12" borderId="4" xfId="0" applyFont="true" applyFill="true" applyBorder="true"/>
    <xf numFmtId="0" fontId="0" fillId="0" borderId="0" xfId="0"/>
    <xf numFmtId="0" fontId="125" fillId="3" borderId="4" xfId="0" applyFont="true" applyFill="true" applyBorder="true">
      <alignment horizontal="center"/>
    </xf>
    <xf numFmtId="0" fontId="126" fillId="12" borderId="4" xfId="0" applyFont="true" applyFill="true" applyBorder="true"/>
    <xf numFmtId="0" fontId="127" fillId="12" borderId="4" xfId="0" applyFont="true" applyFill="true" applyBorder="true"/>
    <xf numFmtId="0" fontId="128" fillId="12" borderId="4" xfId="0" applyFont="true" applyFill="true" applyBorder="true"/>
    <xf numFmtId="0" fontId="129" fillId="12" borderId="4" xfId="0" applyFont="true" applyFill="true" applyBorder="true"/>
    <xf numFmtId="0" fontId="130" fillId="12" borderId="4" xfId="0" applyFont="true" applyFill="true" applyBorder="true"/>
    <xf numFmtId="0" fontId="0" fillId="0" borderId="0" xfId="0"/>
    <xf numFmtId="0" fontId="131" fillId="3" borderId="4" xfId="0" applyFont="true" applyFill="true" applyBorder="true">
      <alignment horizontal="center"/>
    </xf>
    <xf numFmtId="0" fontId="132" fillId="12" borderId="4" xfId="0" applyFont="true" applyFill="true" applyBorder="true"/>
    <xf numFmtId="0" fontId="133" fillId="12" borderId="4" xfId="0" applyFont="true" applyFill="true" applyBorder="true"/>
    <xf numFmtId="0" fontId="134" fillId="12" borderId="4" xfId="0" applyFont="true" applyFill="true" applyBorder="true"/>
    <xf numFmtId="0" fontId="135" fillId="12" borderId="4" xfId="0" applyFont="true" applyFill="true" applyBorder="true"/>
    <xf numFmtId="0" fontId="136" fillId="12" borderId="4" xfId="0" applyFont="true" applyFill="true" applyBorder="true"/>
    <xf numFmtId="0" fontId="0" fillId="0" borderId="0" xfId="0"/>
    <xf numFmtId="0" fontId="137" fillId="3" borderId="4" xfId="0" applyFont="true" applyFill="true" applyBorder="true">
      <alignment horizontal="center"/>
    </xf>
    <xf numFmtId="0" fontId="138" fillId="12" borderId="4" xfId="0" applyFont="true" applyFill="true" applyBorder="true"/>
    <xf numFmtId="0" fontId="139" fillId="12" borderId="4" xfId="0" applyFont="true" applyFill="true" applyBorder="true"/>
    <xf numFmtId="0" fontId="140" fillId="12" borderId="4" xfId="0" applyFont="true" applyFill="true" applyBorder="true"/>
    <xf numFmtId="0" fontId="141" fillId="12" borderId="4" xfId="0" applyFont="true" applyFill="true" applyBorder="true"/>
    <xf numFmtId="0" fontId="142" fillId="12" borderId="4" xfId="0" applyFont="true" applyFill="true" applyBorder="true"/>
    <xf numFmtId="0" fontId="0" fillId="0" borderId="0" xfId="0"/>
    <xf numFmtId="0" fontId="143" fillId="3" borderId="4" xfId="0" applyFont="true" applyFill="true" applyBorder="true">
      <alignment horizontal="center"/>
    </xf>
    <xf numFmtId="0" fontId="144" fillId="12" borderId="4" xfId="0" applyFont="true" applyFill="true" applyBorder="true"/>
    <xf numFmtId="0" fontId="145" fillId="12" borderId="4" xfId="0" applyFont="true" applyFill="true" applyBorder="true"/>
    <xf numFmtId="0" fontId="146" fillId="12" borderId="4" xfId="0" applyFont="true" applyFill="true" applyBorder="true"/>
    <xf numFmtId="0" fontId="147" fillId="12" borderId="4" xfId="0" applyFont="true" applyFill="true" applyBorder="true"/>
    <xf numFmtId="0" fontId="148" fillId="12" borderId="4" xfId="0" applyFont="true" applyFill="true" applyBorder="true"/>
    <xf numFmtId="0" fontId="0" fillId="0" borderId="0" xfId="0"/>
    <xf numFmtId="0" fontId="149" fillId="3" borderId="4" xfId="0" applyFont="true" applyFill="true" applyBorder="true">
      <alignment horizontal="center"/>
    </xf>
    <xf numFmtId="0" fontId="150" fillId="12" borderId="4" xfId="0" applyFont="true" applyFill="true" applyBorder="true"/>
    <xf numFmtId="0" fontId="151" fillId="12" borderId="4" xfId="0" applyFont="true" applyFill="true" applyBorder="true"/>
    <xf numFmtId="0" fontId="152" fillId="12" borderId="4" xfId="0" applyFont="true" applyFill="true" applyBorder="true"/>
    <xf numFmtId="0" fontId="153" fillId="12" borderId="4" xfId="0" applyFont="true" applyFill="true" applyBorder="true"/>
    <xf numFmtId="0" fontId="154" fillId="12" borderId="4" xfId="0" applyFont="true" applyFill="true" applyBorder="true"/>
    <xf numFmtId="0" fontId="0" fillId="0" borderId="0" xfId="0"/>
    <xf numFmtId="0" fontId="155" fillId="3" borderId="4" xfId="0" applyFont="true" applyFill="true" applyBorder="true">
      <alignment horizontal="center"/>
    </xf>
    <xf numFmtId="0" fontId="156" fillId="12" borderId="4" xfId="0" applyFont="true" applyFill="true" applyBorder="true"/>
    <xf numFmtId="0" fontId="157" fillId="12" borderId="4" xfId="0" applyFont="true" applyFill="true" applyBorder="true"/>
    <xf numFmtId="0" fontId="158" fillId="12" borderId="4" xfId="0" applyFont="true" applyFill="true" applyBorder="true"/>
    <xf numFmtId="0" fontId="159" fillId="12" borderId="4" xfId="0" applyFont="true" applyFill="true" applyBorder="true"/>
    <xf numFmtId="0" fontId="160" fillId="12" borderId="4" xfId="0" applyFont="true" applyFill="true" applyBorder="true"/>
    <xf numFmtId="0" fontId="0" fillId="0" borderId="0" xfId="0"/>
    <xf numFmtId="0" fontId="161" fillId="3" borderId="4" xfId="0" applyFont="true" applyFill="true" applyBorder="true">
      <alignment horizontal="center"/>
    </xf>
    <xf numFmtId="0" fontId="162" fillId="12" borderId="4" xfId="0" applyFont="true" applyFill="true" applyBorder="true"/>
    <xf numFmtId="0" fontId="163" fillId="12" borderId="4" xfId="0" applyFont="true" applyFill="true" applyBorder="true"/>
    <xf numFmtId="0" fontId="164" fillId="12" borderId="4" xfId="0" applyFont="true" applyFill="true" applyBorder="true"/>
    <xf numFmtId="0" fontId="165" fillId="12" borderId="4" xfId="0" applyFont="true" applyFill="true" applyBorder="true"/>
    <xf numFmtId="0" fontId="166" fillId="12" borderId="4" xfId="0" applyFont="true" applyFill="true" applyBorder="true"/>
    <xf numFmtId="0" fontId="0" fillId="0" borderId="0" xfId="0"/>
    <xf numFmtId="0" fontId="167" fillId="3" borderId="4" xfId="0" applyFont="true" applyFill="true" applyBorder="true">
      <alignment horizontal="center"/>
    </xf>
    <xf numFmtId="0" fontId="168" fillId="12" borderId="4" xfId="0" applyFont="true" applyFill="true" applyBorder="true"/>
    <xf numFmtId="0" fontId="169" fillId="12" borderId="4" xfId="0" applyFont="true" applyFill="true" applyBorder="true"/>
    <xf numFmtId="0" fontId="170" fillId="12" borderId="4" xfId="0" applyFont="true" applyFill="true" applyBorder="true"/>
    <xf numFmtId="0" fontId="171" fillId="12" borderId="4" xfId="0" applyFont="true" applyFill="true" applyBorder="true"/>
    <xf numFmtId="0" fontId="172" fillId="12" borderId="4" xfId="0" applyFont="true" applyFill="true" applyBorder="true"/>
    <xf numFmtId="0" fontId="0" fillId="0" borderId="0" xfId="0"/>
    <xf numFmtId="0" fontId="173" fillId="3" borderId="4" xfId="0" applyFont="true" applyFill="true" applyBorder="true">
      <alignment horizontal="center"/>
    </xf>
    <xf numFmtId="0" fontId="174" fillId="12" borderId="4" xfId="0" applyFont="true" applyFill="true" applyBorder="true"/>
    <xf numFmtId="0" fontId="175" fillId="12" borderId="4" xfId="0" applyFont="true" applyFill="true" applyBorder="true"/>
    <xf numFmtId="0" fontId="176" fillId="12" borderId="4" xfId="0" applyFont="true" applyFill="true" applyBorder="true"/>
    <xf numFmtId="0" fontId="177" fillId="12" borderId="4" xfId="0" applyFont="true" applyFill="true" applyBorder="true"/>
    <xf numFmtId="0" fontId="178" fillId="12" borderId="4" xfId="0" applyFont="true" applyFill="true" applyBorder="true"/>
    <xf numFmtId="0" fontId="0" fillId="0" borderId="0" xfId="0"/>
    <xf numFmtId="0" fontId="179" fillId="3" borderId="4" xfId="0" applyFont="true" applyFill="true" applyBorder="true">
      <alignment horizontal="center"/>
    </xf>
    <xf numFmtId="0" fontId="180" fillId="12" borderId="4" xfId="0" applyFont="true" applyFill="true" applyBorder="true"/>
    <xf numFmtId="0" fontId="181" fillId="12" borderId="4" xfId="0" applyFont="true" applyFill="true" applyBorder="true"/>
    <xf numFmtId="0" fontId="182" fillId="12" borderId="4" xfId="0" applyFont="true" applyFill="true" applyBorder="true"/>
    <xf numFmtId="0" fontId="183" fillId="12" borderId="4" xfId="0" applyFont="true" applyFill="true" applyBorder="true"/>
    <xf numFmtId="0" fontId="184" fillId="12" borderId="4" xfId="0" applyFont="true" applyFill="true" applyBorder="true"/>
    <xf numFmtId="0" fontId="0" fillId="0" borderId="0" xfId="0"/>
    <xf numFmtId="0" fontId="185" fillId="3" borderId="4" xfId="0" applyFont="true" applyFill="true" applyBorder="true">
      <alignment horizontal="center"/>
    </xf>
    <xf numFmtId="0" fontId="186" fillId="12" borderId="4" xfId="0" applyFont="true" applyFill="true" applyBorder="true"/>
    <xf numFmtId="0" fontId="187" fillId="12" borderId="4" xfId="0" applyFont="true" applyFill="true" applyBorder="true"/>
    <xf numFmtId="0" fontId="188" fillId="12" borderId="4" xfId="0" applyFont="true" applyFill="true" applyBorder="true"/>
    <xf numFmtId="0" fontId="189" fillId="12" borderId="4" xfId="0" applyFont="true" applyFill="true" applyBorder="true"/>
    <xf numFmtId="0" fontId="190" fillId="12" borderId="4" xfId="0" applyFont="true" applyFill="true" applyBorder="true"/>
    <xf numFmtId="0" fontId="0" fillId="0" borderId="4" xfId="0" applyBorder="true"/>
    <xf numFmtId="0" fontId="19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9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0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1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1" fillId="8" borderId="4" xfId="0" applyFont="true" applyFill="true" applyBorder="true"/>
    <xf numFmtId="0" fontId="222" fillId="8" borderId="4" xfId="0" applyFont="true" applyFill="true" applyBorder="true"/>
    <xf numFmtId="0" fontId="223" fillId="8" borderId="4" xfId="0" applyFont="true" applyFill="true" applyBorder="true"/>
    <xf numFmtId="165" fontId="0" fillId="0" borderId="4" xfId="0" applyNumberFormat="true" applyBorder="true"/>
    <xf numFmtId="0" fontId="224" fillId="8" borderId="4" xfId="0" applyFont="true" applyFill="true" applyBorder="true"/>
    <xf numFmtId="0" fontId="0" fillId="0" borderId="4" xfId="0" applyBorder="true"/>
    <xf numFmtId="0" fontId="225" fillId="8" borderId="4" xfId="0" applyFont="true" applyFill="true" applyBorder="true"/>
    <xf numFmtId="0" fontId="0" fillId="0" borderId="4" xfId="0" applyBorder="true"/>
    <xf numFmtId="0" fontId="226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27" fillId="0" borderId="4" xfId="0" applyBorder="true" applyFont="true"/>
    <xf numFmtId="0" fontId="22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29" fillId="0" borderId="4" xfId="0" applyBorder="true" applyFont="true"/>
    <xf numFmtId="0" fontId="230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31" fillId="0" borderId="4" xfId="0" applyBorder="true" applyFont="true"/>
    <xf numFmtId="0" fontId="2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33" fillId="0" borderId="4" xfId="0" applyBorder="true" applyFont="true"/>
    <xf numFmtId="0" fontId="23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35" fillId="0" borderId="4" xfId="0" applyBorder="true" applyFont="true"/>
    <xf numFmtId="0" fontId="23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37" fillId="0" borderId="4" xfId="0" applyBorder="true" applyFont="true"/>
    <xf numFmtId="0" fontId="23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39" fillId="0" borderId="4" xfId="0" applyBorder="true" applyFont="true"/>
    <xf numFmtId="0" fontId="240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41" fillId="0" borderId="4" xfId="0" applyBorder="true" applyFont="true"/>
    <xf numFmtId="0" fontId="24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43" fillId="0" borderId="4" xfId="0" applyBorder="true" applyFont="true"/>
    <xf numFmtId="0" fontId="24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45" fillId="0" borderId="4" xfId="0" applyBorder="true" applyFont="true"/>
    <xf numFmtId="0" fontId="24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47" fillId="0" borderId="4" xfId="0" applyBorder="true" applyFont="true"/>
    <xf numFmtId="0" fontId="24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49" fillId="0" borderId="4" xfId="0" applyBorder="true" applyFont="true"/>
    <xf numFmtId="0" fontId="250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51" fillId="0" borderId="4" xfId="0" applyBorder="true" applyFont="true"/>
    <xf numFmtId="0" fontId="25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53" fillId="0" borderId="4" xfId="0" applyBorder="true" applyFont="true"/>
    <xf numFmtId="0" fontId="25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55" fillId="0" borderId="4" xfId="0" applyBorder="true" applyFont="true"/>
    <xf numFmtId="0" fontId="25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57" fillId="0" borderId="4" xfId="0" applyBorder="true" applyFont="true"/>
    <xf numFmtId="0" fontId="25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59" fillId="0" borderId="4" xfId="0" applyBorder="true" applyFont="true"/>
    <xf numFmtId="0" fontId="260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61" fillId="0" borderId="4" xfId="0" applyBorder="true" applyFont="true"/>
    <xf numFmtId="0" fontId="26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63" fillId="0" borderId="4" xfId="0" applyBorder="true" applyFont="true"/>
    <xf numFmtId="0" fontId="26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65" fillId="0" borderId="4" xfId="0" applyBorder="true" applyFont="true"/>
    <xf numFmtId="0" fontId="26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67" fillId="0" borderId="4" xfId="0" applyBorder="true" applyFont="true"/>
    <xf numFmtId="0" fontId="26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69" fillId="0" borderId="4" xfId="0" applyBorder="true" applyFont="true"/>
    <xf numFmtId="0" fontId="270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71" fillId="0" borderId="4" xfId="0" applyBorder="true" applyFont="true"/>
    <xf numFmtId="0" fontId="27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73" fillId="0" borderId="4" xfId="0" applyBorder="true" applyFont="true"/>
    <xf numFmtId="0" fontId="27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75" fillId="0" borderId="4" xfId="0" applyBorder="true" applyFont="true"/>
    <xf numFmtId="0" fontId="27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77" fillId="0" borderId="4" xfId="0" applyBorder="true" applyFont="true"/>
    <xf numFmtId="0" fontId="27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79" fillId="0" borderId="4" xfId="0" applyBorder="true" applyFont="true"/>
    <xf numFmtId="0" fontId="280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81" fillId="0" borderId="4" xfId="0" applyBorder="true" applyFont="true"/>
    <xf numFmtId="0" fontId="28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83" fillId="0" borderId="4" xfId="0" applyBorder="true" applyFont="true"/>
    <xf numFmtId="0" fontId="28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285" fillId="0" borderId="4" xfId="0" applyBorder="true" applyFont="true"/>
    <xf numFmtId="0" fontId="286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0" customWidth="true"/>
    <col min="2" max="2" width="20.0" customWidth="true"/>
    <col min="3" max="3" width="16.0" customWidth="true"/>
    <col min="4" max="4" width="20.0" customWidth="true"/>
    <col min="5" max="5" width="16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10">
        <v>77</v>
      </c>
      <c r="B3" t="s">
        <v>78</v>
      </c>
      <c r="C3" t="s" s="411">
        <v>79</v>
      </c>
      <c r="D3" t="s">
        <v>80</v>
      </c>
      <c r="E3" t="s" s="412">
        <v>81</v>
      </c>
      <c r="F3" t="s" s="413">
        <f>D3-B3</f>
      </c>
    </row>
    <row r="4">
      <c r="A4" t="s" s="414">
        <v>8</v>
      </c>
      <c r="B4" t="s" s="415">
        <f>SUM(C7:C1000)</f>
      </c>
      <c r="C4" t="s" s="416">
        <v>83</v>
      </c>
      <c r="D4" t="s" s="417">
        <f>SUM(D7:D1000)</f>
      </c>
      <c r="E4" t="s" s="418">
        <v>84</v>
      </c>
      <c r="F4" t="s" s="41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30">
        <v>1.0</v>
      </c>
      <c r="B7" t="s" s="231">
        <f>HYPERLINK("#产品基本信息管理!A1","产品基本信息管理")</f>
      </c>
      <c r="C7" t="n" s="232">
        <v>1.0</v>
      </c>
      <c r="D7" t="n" s="233">
        <v>1.0</v>
      </c>
      <c r="E7" t="n" s="234">
        <v>0.0</v>
      </c>
      <c r="F7" t="s" s="235">
        <v>47</v>
      </c>
    </row>
    <row r="8">
      <c r="A8" t="n" s="236">
        <v>2.0</v>
      </c>
      <c r="B8" t="s" s="237">
        <f>HYPERLINK("#产品扩展信息管理!A1","产品扩展信息管理")</f>
      </c>
      <c r="C8" t="n" s="238">
        <v>1.0</v>
      </c>
      <c r="D8" t="n" s="239">
        <v>1.0</v>
      </c>
      <c r="E8" t="n" s="240">
        <v>0.0</v>
      </c>
      <c r="F8" t="s" s="241">
        <v>47</v>
      </c>
    </row>
    <row r="9">
      <c r="A9" t="n" s="242">
        <v>3.0</v>
      </c>
      <c r="B9" t="s" s="243">
        <f>HYPERLINK("#资金账户信息管理!A1","资金账户信息管理")</f>
      </c>
      <c r="C9" t="n" s="244">
        <v>1.0</v>
      </c>
      <c r="D9" t="n" s="245">
        <v>1.0</v>
      </c>
      <c r="E9" t="n" s="246">
        <v>0.0</v>
      </c>
      <c r="F9" t="s" s="247">
        <v>47</v>
      </c>
    </row>
    <row r="10">
      <c r="A10" t="n" s="248">
        <v>4.0</v>
      </c>
      <c r="B10" t="s" s="249">
        <f>HYPERLINK("#产品交易单元关联信息管理!A1","产品交易单元关联信息管理")</f>
      </c>
      <c r="C10" t="n" s="250">
        <v>1.0</v>
      </c>
      <c r="D10" t="n" s="251">
        <v>1.0</v>
      </c>
      <c r="E10" t="n" s="252">
        <v>0.0</v>
      </c>
      <c r="F10" t="s" s="253">
        <v>47</v>
      </c>
    </row>
    <row r="11">
      <c r="A11" t="n" s="254">
        <v>5.0</v>
      </c>
      <c r="B11" t="s" s="255">
        <f>HYPERLINK("#交易单元信息管理!A1","交易单元信息管理")</f>
      </c>
      <c r="C11" t="n" s="256">
        <v>1.0</v>
      </c>
      <c r="D11" t="n" s="257">
        <v>1.0</v>
      </c>
      <c r="E11" t="n" s="258">
        <v>0.0</v>
      </c>
      <c r="F11" t="s" s="259">
        <v>47</v>
      </c>
    </row>
    <row r="12">
      <c r="A12" t="n" s="260">
        <v>6.0</v>
      </c>
      <c r="B12" t="s" s="261">
        <f>HYPERLINK("#证券账户信息管理!A1","证券账户信息管理")</f>
      </c>
      <c r="C12" t="n" s="262">
        <v>1.0</v>
      </c>
      <c r="D12" t="n" s="263">
        <v>1.0</v>
      </c>
      <c r="E12" t="n" s="264">
        <v>0.0</v>
      </c>
      <c r="F12" t="s" s="265">
        <v>47</v>
      </c>
    </row>
    <row r="13">
      <c r="A13" t="n" s="266">
        <v>7.0</v>
      </c>
      <c r="B13" t="s" s="267">
        <f>HYPERLINK("#账户利率信息管理!A1","账户利率信息管理")</f>
      </c>
      <c r="C13" t="n" s="268">
        <v>1.0</v>
      </c>
      <c r="D13" t="n" s="269">
        <v>1.0</v>
      </c>
      <c r="E13" t="n" s="270">
        <v>0.0</v>
      </c>
      <c r="F13" t="s" s="271">
        <v>47</v>
      </c>
    </row>
    <row r="14">
      <c r="A14" t="n" s="272">
        <v>8.0</v>
      </c>
      <c r="B14" t="s" s="273">
        <f>HYPERLINK("#一级清算信息管理!A1","一级清算信息管理")</f>
      </c>
      <c r="C14" t="n" s="274">
        <v>1.0</v>
      </c>
      <c r="D14" t="n" s="275">
        <v>1.0</v>
      </c>
      <c r="E14" t="n" s="276">
        <v>0.0</v>
      </c>
      <c r="F14" t="s" s="277">
        <v>47</v>
      </c>
    </row>
    <row r="15">
      <c r="A15" t="n" s="278">
        <v>9.0</v>
      </c>
      <c r="B15" t="s" s="279">
        <f>HYPERLINK("#友好账户信息管理!A1","友好账户信息管理")</f>
      </c>
      <c r="C15" t="n" s="280">
        <v>1.0</v>
      </c>
      <c r="D15" t="n" s="281">
        <v>1.0</v>
      </c>
      <c r="E15" t="n" s="282">
        <v>0.0</v>
      </c>
      <c r="F15" t="s" s="283">
        <v>47</v>
      </c>
    </row>
    <row r="16">
      <c r="A16" t="n" s="284">
        <v>10.0</v>
      </c>
      <c r="B16" t="s" s="285">
        <f>HYPERLINK("#业务方案信息管理!A1","业务方案信息管理")</f>
      </c>
      <c r="C16" t="n" s="286">
        <v>1.0</v>
      </c>
      <c r="D16" t="n" s="287">
        <v>1.0</v>
      </c>
      <c r="E16" t="n" s="288">
        <v>0.0</v>
      </c>
      <c r="F16" t="s" s="289">
        <v>47</v>
      </c>
    </row>
    <row r="17">
      <c r="A17" t="n" s="290">
        <v>11.0</v>
      </c>
      <c r="B17" t="s" s="291">
        <f>HYPERLINK("#产品关联业务方案信息管理!A1","产品关联业务方案信息管理")</f>
      </c>
      <c r="C17" t="n" s="292">
        <v>1.0</v>
      </c>
      <c r="D17" t="n" s="293">
        <v>1.0</v>
      </c>
      <c r="E17" t="n" s="294">
        <v>0.0</v>
      </c>
      <c r="F17" t="s" s="295">
        <v>47</v>
      </c>
    </row>
    <row r="18">
      <c r="A18" t="n" s="296">
        <v>12.0</v>
      </c>
      <c r="B18" t="s" s="297">
        <f>HYPERLINK("#科目方案!A1","科目方案")</f>
      </c>
      <c r="C18" t="n" s="298">
        <v>1.0</v>
      </c>
      <c r="D18" t="n" s="299">
        <v>1.0</v>
      </c>
      <c r="E18" t="n" s="300">
        <v>0.0</v>
      </c>
      <c r="F18" t="s" s="301">
        <v>47</v>
      </c>
    </row>
    <row r="19">
      <c r="A19" t="n" s="302">
        <v>13.0</v>
      </c>
      <c r="B19" t="s" s="303">
        <f>HYPERLINK("#核算模板方案!A1","核算模板方案")</f>
      </c>
      <c r="C19" t="n" s="304">
        <v>1.0</v>
      </c>
      <c r="D19" t="n" s="305">
        <v>1.0</v>
      </c>
      <c r="E19" t="n" s="306">
        <v>0.0</v>
      </c>
      <c r="F19" t="s" s="307">
        <v>47</v>
      </c>
    </row>
    <row r="20">
      <c r="A20" t="n" s="308">
        <v>14.0</v>
      </c>
      <c r="B20" t="s" s="309">
        <f>HYPERLINK("#公共证券估值方案信息管理!A1","公共证券估值方案信息管理")</f>
      </c>
      <c r="C20" t="n" s="310">
        <v>1.0</v>
      </c>
      <c r="D20" t="n" s="311">
        <v>1.0</v>
      </c>
      <c r="E20" t="n" s="312">
        <v>0.0</v>
      </c>
      <c r="F20" t="s" s="313">
        <v>47</v>
      </c>
    </row>
    <row r="21">
      <c r="A21" t="n" s="314">
        <v>15.0</v>
      </c>
      <c r="B21" t="s" s="315">
        <f>HYPERLINK("#产品证券估值方案信息管理!A1","产品证券估值方案信息管理")</f>
      </c>
      <c r="C21" t="n" s="316">
        <v>1.0</v>
      </c>
      <c r="D21" t="n" s="317">
        <v>1.0</v>
      </c>
      <c r="E21" t="n" s="318">
        <v>0.0</v>
      </c>
      <c r="F21" t="s" s="319">
        <v>47</v>
      </c>
    </row>
    <row r="22">
      <c r="A22" t="n" s="320">
        <v>16.0</v>
      </c>
      <c r="B22" t="s" s="321">
        <f>HYPERLINK("#公共债券估值方案管理!A1","公共债券估值方案管理")</f>
      </c>
      <c r="C22" t="n" s="322">
        <v>1.0</v>
      </c>
      <c r="D22" t="n" s="323">
        <v>1.0</v>
      </c>
      <c r="E22" t="n" s="324">
        <v>0.0</v>
      </c>
      <c r="F22" t="s" s="325">
        <v>47</v>
      </c>
    </row>
    <row r="23">
      <c r="A23" t="n" s="326">
        <v>17.0</v>
      </c>
      <c r="B23" t="s" s="327">
        <f>HYPERLINK("#产品债券估值方案管理!A1","产品债券估值方案管理")</f>
      </c>
      <c r="C23" t="n" s="328">
        <v>1.0</v>
      </c>
      <c r="D23" t="n" s="329">
        <v>1.0</v>
      </c>
      <c r="E23" t="n" s="330">
        <v>0.0</v>
      </c>
      <c r="F23" t="s" s="331">
        <v>47</v>
      </c>
    </row>
    <row r="24">
      <c r="A24" t="n" s="332">
        <v>18.0</v>
      </c>
      <c r="B24" t="s" s="333">
        <f>HYPERLINK("#核算交易流水数据处理!A1","核算交易流水数据处理")</f>
      </c>
      <c r="C24" t="n" s="334">
        <v>1.0</v>
      </c>
      <c r="D24" t="n" s="335">
        <v>1.0</v>
      </c>
      <c r="E24" t="n" s="336">
        <v>0.0</v>
      </c>
      <c r="F24" t="s" s="337">
        <v>47</v>
      </c>
    </row>
    <row r="25">
      <c r="A25" t="n" s="338">
        <v>19.0</v>
      </c>
      <c r="B25" t="s" s="339">
        <f>HYPERLINK("#场内证券流水管理!A1","场内证券流水管理")</f>
      </c>
      <c r="C25" t="n" s="340">
        <v>1.0</v>
      </c>
      <c r="D25" t="n" s="341">
        <v>1.0</v>
      </c>
      <c r="E25" t="n" s="342">
        <v>0.0</v>
      </c>
      <c r="F25" t="s" s="343">
        <v>47</v>
      </c>
    </row>
    <row r="26">
      <c r="A26" t="n" s="344">
        <v>20.0</v>
      </c>
      <c r="B26" t="s" s="345">
        <f>HYPERLINK("#场外回购交易信息管理!A1","场外回购交易信息管理")</f>
      </c>
      <c r="C26" t="n" s="346">
        <v>1.0</v>
      </c>
      <c r="D26" t="n" s="347">
        <v>1.0</v>
      </c>
      <c r="E26" t="n" s="348">
        <v>0.0</v>
      </c>
      <c r="F26" t="s" s="349">
        <v>47</v>
      </c>
    </row>
    <row r="27">
      <c r="A27" t="n" s="350">
        <v>21.0</v>
      </c>
      <c r="B27" t="s" s="351">
        <f>HYPERLINK("#场外债券交易信息管理!A1","场外债券交易信息管理")</f>
      </c>
      <c r="C27" t="n" s="352">
        <v>1.0</v>
      </c>
      <c r="D27" t="n" s="353">
        <v>1.0</v>
      </c>
      <c r="E27" t="n" s="354">
        <v>0.0</v>
      </c>
      <c r="F27" t="s" s="355">
        <v>47</v>
      </c>
    </row>
    <row r="28">
      <c r="A28" t="n" s="356">
        <v>22.0</v>
      </c>
      <c r="B28" t="s" s="357">
        <f>HYPERLINK("#证券流通信息管理!A1","证券流通信息管理")</f>
      </c>
      <c r="C28" t="n" s="358">
        <v>1.0</v>
      </c>
      <c r="D28" t="n" s="359">
        <v>1.0</v>
      </c>
      <c r="E28" t="n" s="360">
        <v>0.0</v>
      </c>
      <c r="F28" t="s" s="361">
        <v>47</v>
      </c>
    </row>
    <row r="29">
      <c r="A29" t="n" s="362">
        <v>23.0</v>
      </c>
      <c r="B29" t="s" s="363">
        <f>HYPERLINK("#证券转换业务信息管理!A1","证券转换业务信息管理")</f>
      </c>
      <c r="C29" t="n" s="364">
        <v>1.0</v>
      </c>
      <c r="D29" t="n" s="365">
        <v>1.0</v>
      </c>
      <c r="E29" t="n" s="366">
        <v>0.0</v>
      </c>
      <c r="F29" t="s" s="367">
        <v>47</v>
      </c>
    </row>
    <row r="30">
      <c r="A30" t="n" s="368">
        <v>24.0</v>
      </c>
      <c r="B30" t="s" s="369">
        <f>HYPERLINK("#开放式基金业务信息管!A1","开放式基金业务信息管")</f>
      </c>
      <c r="C30" t="n" s="370">
        <v>1.0</v>
      </c>
      <c r="D30" t="n" s="371">
        <v>1.0</v>
      </c>
      <c r="E30" t="n" s="372">
        <v>0.0</v>
      </c>
      <c r="F30" t="s" s="373">
        <v>47</v>
      </c>
    </row>
    <row r="31">
      <c r="A31" t="n" s="374">
        <v>25.0</v>
      </c>
      <c r="B31" t="s" s="375">
        <f>HYPERLINK("#资产估值表!A1","资产估值表")</f>
      </c>
      <c r="C31" t="n" s="376">
        <v>1.0</v>
      </c>
      <c r="D31" t="n" s="377">
        <v>1.0</v>
      </c>
      <c r="E31" t="n" s="378">
        <v>0.0</v>
      </c>
      <c r="F31" t="s" s="379">
        <v>47</v>
      </c>
    </row>
    <row r="32">
      <c r="A32" t="n" s="380">
        <v>26.0</v>
      </c>
      <c r="B32" t="s" s="381">
        <f>HYPERLINK("#资产余额表!A1","资产余额表")</f>
      </c>
      <c r="C32" t="n" s="382">
        <v>1.0</v>
      </c>
      <c r="D32" t="n" s="383">
        <v>1.0</v>
      </c>
      <c r="E32" t="n" s="384">
        <v>0.0</v>
      </c>
      <c r="F32" t="s" s="385">
        <v>47</v>
      </c>
    </row>
    <row r="33">
      <c r="A33" t="n" s="386">
        <v>27.0</v>
      </c>
      <c r="B33" t="s" s="387">
        <f>HYPERLINK("#核算处理!A1","核算处理")</f>
      </c>
      <c r="C33" t="n" s="388">
        <v>1.0</v>
      </c>
      <c r="D33" t="n" s="389">
        <v>1.0</v>
      </c>
      <c r="E33" t="n" s="390">
        <v>0.0</v>
      </c>
      <c r="F33" t="s" s="391">
        <v>47</v>
      </c>
    </row>
    <row r="34">
      <c r="A34" t="n" s="392">
        <v>28.0</v>
      </c>
      <c r="B34" t="s" s="393">
        <f>HYPERLINK("#凭证维护!A1","凭证维护")</f>
      </c>
      <c r="C34" t="n" s="394">
        <v>1.0</v>
      </c>
      <c r="D34" t="n" s="395">
        <v>1.0</v>
      </c>
      <c r="E34" t="n" s="396">
        <v>0.0</v>
      </c>
      <c r="F34" t="s" s="397">
        <v>47</v>
      </c>
    </row>
    <row r="35">
      <c r="A35" t="n" s="398">
        <v>29.0</v>
      </c>
      <c r="B35" t="s" s="399">
        <f>HYPERLINK("#日记账簿信息!A1","日记账簿信息")</f>
      </c>
      <c r="C35" t="n" s="400">
        <v>1.0</v>
      </c>
      <c r="D35" t="n" s="401">
        <v>1.0</v>
      </c>
      <c r="E35" t="n" s="402">
        <v>0.0</v>
      </c>
      <c r="F35" t="s" s="403">
        <v>47</v>
      </c>
    </row>
    <row r="36">
      <c r="A36" t="n" s="404">
        <v>30.0</v>
      </c>
      <c r="B36" t="s" s="405">
        <f>HYPERLINK("#核算账务锁定!A1","核算账务锁定")</f>
      </c>
      <c r="C36" t="n" s="406">
        <v>1.0</v>
      </c>
      <c r="D36" t="n" s="407">
        <v>1.0</v>
      </c>
      <c r="E36" t="n" s="408">
        <v>0.0</v>
      </c>
      <c r="F36" t="s" s="409">
        <v>47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77">
        <v>24</v>
      </c>
      <c r="B1" s="5"/>
      <c r="C1" s="5"/>
      <c r="D1" s="5"/>
      <c r="E1" s="6"/>
    </row>
    <row r="2">
      <c r="A2" t="s" s="78">
        <v>6</v>
      </c>
      <c r="B2" t="s" s="79">
        <v>13</v>
      </c>
      <c r="C2" t="s" s="80">
        <v>14</v>
      </c>
      <c r="D2" t="s" s="81">
        <v>15</v>
      </c>
      <c r="E2" t="s" s="82">
        <v>16</v>
      </c>
    </row>
    <row r="3">
      <c r="A3" t="n" s="428">
        <v>1.0</v>
      </c>
      <c r="B3" t="s" s="483">
        <v>82</v>
      </c>
      <c r="C3" t="s" s="482">
        <v>85</v>
      </c>
      <c r="D3" s="484">
        <f>HYPERLINK("F:\自动化\acs.ui.test\test-output\excelReports\log\FrienAccountInfo_009.log","FrienAccountInfo_009.log")</f>
      </c>
      <c r="E3" s="485"/>
    </row>
  </sheetData>
  <mergeCells>
    <mergeCell ref="A1:E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84">
        <v>25</v>
      </c>
      <c r="B1" s="5"/>
      <c r="C1" s="5"/>
      <c r="D1" s="5"/>
      <c r="E1" s="6"/>
    </row>
    <row r="2">
      <c r="A2" t="s" s="85">
        <v>6</v>
      </c>
      <c r="B2" t="s" s="86">
        <v>13</v>
      </c>
      <c r="C2" t="s" s="87">
        <v>14</v>
      </c>
      <c r="D2" t="s" s="88">
        <v>15</v>
      </c>
      <c r="E2" t="s" s="89">
        <v>16</v>
      </c>
    </row>
    <row r="3">
      <c r="A3" t="n" s="429">
        <v>1.0</v>
      </c>
      <c r="B3" t="s" s="487">
        <v>82</v>
      </c>
      <c r="C3" t="s" s="486">
        <v>85</v>
      </c>
      <c r="D3" s="488">
        <f>HYPERLINK("F:\自动化\acs.ui.test\test-output\excelReports\log\BusiProManag_010.log","BusiProManag_010.log")</f>
      </c>
      <c r="E3" s="489"/>
    </row>
  </sheetData>
  <mergeCells>
    <mergeCell ref="A1:E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91">
        <v>26</v>
      </c>
      <c r="B1" s="5"/>
      <c r="C1" s="5"/>
      <c r="D1" s="5"/>
      <c r="E1" s="6"/>
    </row>
    <row r="2">
      <c r="A2" t="s" s="92">
        <v>6</v>
      </c>
      <c r="B2" t="s" s="93">
        <v>13</v>
      </c>
      <c r="C2" t="s" s="94">
        <v>14</v>
      </c>
      <c r="D2" t="s" s="95">
        <v>15</v>
      </c>
      <c r="E2" t="s" s="96">
        <v>16</v>
      </c>
    </row>
    <row r="3">
      <c r="A3" t="n" s="430">
        <v>1.0</v>
      </c>
      <c r="B3" t="s" s="491">
        <v>82</v>
      </c>
      <c r="C3" t="s" s="490">
        <v>85</v>
      </c>
      <c r="D3" s="492">
        <f>HYPERLINK("F:\自动化\acs.ui.test\test-output\excelReports\log\ProductAssor_011.log","ProductAssor_011.log")</f>
      </c>
      <c r="E3" s="493"/>
    </row>
  </sheetData>
  <mergeCells>
    <mergeCell ref="A1:E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98">
        <v>27</v>
      </c>
      <c r="B1" s="5"/>
      <c r="C1" s="5"/>
      <c r="D1" s="5"/>
      <c r="E1" s="6"/>
    </row>
    <row r="2">
      <c r="A2" t="s" s="99">
        <v>6</v>
      </c>
      <c r="B2" t="s" s="100">
        <v>13</v>
      </c>
      <c r="C2" t="s" s="101">
        <v>14</v>
      </c>
      <c r="D2" t="s" s="102">
        <v>15</v>
      </c>
      <c r="E2" t="s" s="103">
        <v>16</v>
      </c>
    </row>
    <row r="3">
      <c r="A3" t="n" s="431">
        <v>1.0</v>
      </c>
      <c r="B3" t="s" s="495">
        <v>82</v>
      </c>
      <c r="C3" t="s" s="494">
        <v>85</v>
      </c>
      <c r="D3" s="496">
        <f>HYPERLINK("F:\自动化\acs.ui.test\test-output\excelReports\log\SubjectPro_012.log","SubjectPro_012.log")</f>
      </c>
      <c r="E3" s="497"/>
    </row>
  </sheetData>
  <mergeCells>
    <mergeCell ref="A1:E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05">
        <v>28</v>
      </c>
      <c r="B1" s="5"/>
      <c r="C1" s="5"/>
      <c r="D1" s="5"/>
      <c r="E1" s="6"/>
    </row>
    <row r="2">
      <c r="A2" t="s" s="106">
        <v>6</v>
      </c>
      <c r="B2" t="s" s="107">
        <v>13</v>
      </c>
      <c r="C2" t="s" s="108">
        <v>14</v>
      </c>
      <c r="D2" t="s" s="109">
        <v>15</v>
      </c>
      <c r="E2" t="s" s="110">
        <v>16</v>
      </c>
    </row>
    <row r="3">
      <c r="A3" t="n" s="432">
        <v>1.0</v>
      </c>
      <c r="B3" t="s" s="499">
        <v>82</v>
      </c>
      <c r="C3" t="s" s="498">
        <v>85</v>
      </c>
      <c r="D3" s="500">
        <f>HYPERLINK("F:\自动化\acs.ui.test\test-output\excelReports\log\AccountStencilScheme_013.log","AccountStencilScheme_013.log")</f>
      </c>
      <c r="E3" s="501"/>
    </row>
  </sheetData>
  <mergeCells>
    <mergeCell ref="A1:E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12">
        <v>29</v>
      </c>
      <c r="B1" s="5"/>
      <c r="C1" s="5"/>
      <c r="D1" s="5"/>
      <c r="E1" s="6"/>
    </row>
    <row r="2">
      <c r="A2" t="s" s="113">
        <v>6</v>
      </c>
      <c r="B2" t="s" s="114">
        <v>13</v>
      </c>
      <c r="C2" t="s" s="115">
        <v>14</v>
      </c>
      <c r="D2" t="s" s="116">
        <v>15</v>
      </c>
      <c r="E2" t="s" s="117">
        <v>16</v>
      </c>
    </row>
    <row r="3">
      <c r="A3" t="n" s="433">
        <v>1.0</v>
      </c>
      <c r="B3" t="s" s="503">
        <v>82</v>
      </c>
      <c r="C3" t="s" s="502">
        <v>85</v>
      </c>
      <c r="D3" s="504">
        <f>HYPERLINK("F:\自动化\acs.ui.test\test-output\excelReports\log\PublicZhengquanGuzhi_014.log","PublicZhengquanGuzhi_014.log")</f>
      </c>
      <c r="E3" s="505"/>
    </row>
  </sheetData>
  <mergeCells>
    <mergeCell ref="A1:E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19">
        <v>30</v>
      </c>
      <c r="B1" s="5"/>
      <c r="C1" s="5"/>
      <c r="D1" s="5"/>
      <c r="E1" s="6"/>
    </row>
    <row r="2">
      <c r="A2" t="s" s="120">
        <v>6</v>
      </c>
      <c r="B2" t="s" s="121">
        <v>13</v>
      </c>
      <c r="C2" t="s" s="122">
        <v>14</v>
      </c>
      <c r="D2" t="s" s="123">
        <v>15</v>
      </c>
      <c r="E2" t="s" s="124">
        <v>16</v>
      </c>
    </row>
    <row r="3">
      <c r="A3" t="n" s="434">
        <v>1.0</v>
      </c>
      <c r="B3" t="s" s="507">
        <v>82</v>
      </c>
      <c r="C3" t="s" s="506">
        <v>85</v>
      </c>
      <c r="D3" s="508">
        <f>HYPERLINK("F:\自动化\acs.ui.test\test-output\excelReports\log\ChanPinZhengQuanGuZhi_015.log","ChanPinZhengQuanGuZhi_015.log")</f>
      </c>
      <c r="E3" s="509"/>
    </row>
  </sheetData>
  <mergeCells>
    <mergeCell ref="A1:E1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26">
        <v>31</v>
      </c>
      <c r="B1" s="5"/>
      <c r="C1" s="5"/>
      <c r="D1" s="5"/>
      <c r="E1" s="6"/>
    </row>
    <row r="2">
      <c r="A2" t="s" s="127">
        <v>6</v>
      </c>
      <c r="B2" t="s" s="128">
        <v>13</v>
      </c>
      <c r="C2" t="s" s="129">
        <v>14</v>
      </c>
      <c r="D2" t="s" s="130">
        <v>15</v>
      </c>
      <c r="E2" t="s" s="131">
        <v>16</v>
      </c>
    </row>
    <row r="3">
      <c r="A3" t="n" s="435">
        <v>1.0</v>
      </c>
      <c r="B3" t="s" s="511">
        <v>82</v>
      </c>
      <c r="C3" t="s" s="510">
        <v>85</v>
      </c>
      <c r="D3" s="512">
        <f>HYPERLINK("F:\自动化\acs.ui.test\test-output\excelReports\log\PublicBonds_016.log","PublicBonds_016.log")</f>
      </c>
      <c r="E3" s="513"/>
    </row>
  </sheetData>
  <mergeCells>
    <mergeCell ref="A1:E1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33">
        <v>32</v>
      </c>
      <c r="B1" s="5"/>
      <c r="C1" s="5"/>
      <c r="D1" s="5"/>
      <c r="E1" s="6"/>
    </row>
    <row r="2">
      <c r="A2" t="s" s="134">
        <v>6</v>
      </c>
      <c r="B2" t="s" s="135">
        <v>13</v>
      </c>
      <c r="C2" t="s" s="136">
        <v>14</v>
      </c>
      <c r="D2" t="s" s="137">
        <v>15</v>
      </c>
      <c r="E2" t="s" s="138">
        <v>16</v>
      </c>
    </row>
    <row r="3">
      <c r="A3" t="n" s="436">
        <v>1.0</v>
      </c>
      <c r="B3" t="s" s="515">
        <v>82</v>
      </c>
      <c r="C3" t="s" s="514">
        <v>85</v>
      </c>
      <c r="D3" s="516">
        <f>HYPERLINK("F:\自动化\acs.ui.test\test-output\excelReports\log\ProductBonds_017.log","ProductBonds_017.log")</f>
      </c>
      <c r="E3" s="517"/>
    </row>
  </sheetData>
  <mergeCells>
    <mergeCell ref="A1:E1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40">
        <v>33</v>
      </c>
      <c r="B1" s="5"/>
      <c r="C1" s="5"/>
      <c r="D1" s="5"/>
      <c r="E1" s="6"/>
    </row>
    <row r="2">
      <c r="A2" t="s" s="141">
        <v>6</v>
      </c>
      <c r="B2" t="s" s="142">
        <v>13</v>
      </c>
      <c r="C2" t="s" s="143">
        <v>14</v>
      </c>
      <c r="D2" t="s" s="144">
        <v>15</v>
      </c>
      <c r="E2" t="s" s="145">
        <v>16</v>
      </c>
    </row>
    <row r="3">
      <c r="A3" t="n" s="437">
        <v>1.0</v>
      </c>
      <c r="B3" t="s" s="519">
        <v>82</v>
      </c>
      <c r="C3" t="s" s="518">
        <v>85</v>
      </c>
      <c r="D3" s="520">
        <f>HYPERLINK("F:\自动化\acs.ui.test\test-output\excelReports\log\DataChange_018.log","DataChange_018.log")</f>
      </c>
      <c r="E3" s="521"/>
    </row>
  </sheetData>
  <mergeCells>
    <mergeCell ref="A1:E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20">
        <v>1.0</v>
      </c>
      <c r="B3" t="s" s="451">
        <v>82</v>
      </c>
      <c r="C3" t="s" s="450">
        <v>85</v>
      </c>
      <c r="D3" s="452">
        <f>HYPERLINK("F:\自动化\acs.ui.test\test-output\excelReports\log\ProductBasic_001.log","ProductBasic_001.log")</f>
      </c>
      <c r="E3" s="453"/>
    </row>
  </sheetData>
  <mergeCells>
    <mergeCell ref="A1:E1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47">
        <v>34</v>
      </c>
      <c r="B1" s="5"/>
      <c r="C1" s="5"/>
      <c r="D1" s="5"/>
      <c r="E1" s="6"/>
    </row>
    <row r="2">
      <c r="A2" t="s" s="148">
        <v>6</v>
      </c>
      <c r="B2" t="s" s="149">
        <v>13</v>
      </c>
      <c r="C2" t="s" s="150">
        <v>14</v>
      </c>
      <c r="D2" t="s" s="151">
        <v>15</v>
      </c>
      <c r="E2" t="s" s="152">
        <v>16</v>
      </c>
    </row>
    <row r="3">
      <c r="A3" t="n" s="438">
        <v>1.0</v>
      </c>
      <c r="B3" t="s" s="523">
        <v>82</v>
      </c>
      <c r="C3" t="s" s="522">
        <v>85</v>
      </c>
      <c r="D3" s="524">
        <f>HYPERLINK("F:\自动化\acs.ui.test\test-output\excelReports\log\ChangNeiZhengQuan_019.log","ChangNeiZhengQuan_019.log")</f>
      </c>
      <c r="E3" s="525"/>
    </row>
  </sheetData>
  <mergeCells>
    <mergeCell ref="A1:E1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54">
        <v>35</v>
      </c>
      <c r="B1" s="5"/>
      <c r="C1" s="5"/>
      <c r="D1" s="5"/>
      <c r="E1" s="6"/>
    </row>
    <row r="2">
      <c r="A2" t="s" s="155">
        <v>6</v>
      </c>
      <c r="B2" t="s" s="156">
        <v>13</v>
      </c>
      <c r="C2" t="s" s="157">
        <v>14</v>
      </c>
      <c r="D2" t="s" s="158">
        <v>15</v>
      </c>
      <c r="E2" t="s" s="159">
        <v>16</v>
      </c>
    </row>
    <row r="3">
      <c r="A3" t="n" s="439">
        <v>1.0</v>
      </c>
      <c r="B3" t="s" s="527">
        <v>82</v>
      </c>
      <c r="C3" t="s" s="526">
        <v>85</v>
      </c>
      <c r="D3" s="528">
        <f>HYPERLINK("F:\自动化\acs.ui.test\test-output\excelReports\log\BuyBackDeal_020.log","BuyBackDeal_020.log")</f>
      </c>
      <c r="E3" s="529"/>
    </row>
  </sheetData>
  <mergeCells>
    <mergeCell ref="A1:E1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61">
        <v>36</v>
      </c>
      <c r="B1" s="5"/>
      <c r="C1" s="5"/>
      <c r="D1" s="5"/>
      <c r="E1" s="6"/>
    </row>
    <row r="2">
      <c r="A2" t="s" s="162">
        <v>6</v>
      </c>
      <c r="B2" t="s" s="163">
        <v>13</v>
      </c>
      <c r="C2" t="s" s="164">
        <v>14</v>
      </c>
      <c r="D2" t="s" s="165">
        <v>15</v>
      </c>
      <c r="E2" t="s" s="166">
        <v>16</v>
      </c>
    </row>
    <row r="3">
      <c r="A3" t="n" s="440">
        <v>1.0</v>
      </c>
      <c r="B3" t="s" s="531">
        <v>82</v>
      </c>
      <c r="C3" t="s" s="530">
        <v>85</v>
      </c>
      <c r="D3" s="532">
        <f>HYPERLINK("F:\自动化\acs.ui.test\test-output\excelReports\log\ChangWaiZhaiQuanJiaoYi_021.log","ChangWaiZhaiQuanJiaoYi_021.log")</f>
      </c>
      <c r="E3" s="533"/>
    </row>
  </sheetData>
  <mergeCells>
    <mergeCell ref="A1:E1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68">
        <v>37</v>
      </c>
      <c r="B1" s="5"/>
      <c r="C1" s="5"/>
      <c r="D1" s="5"/>
      <c r="E1" s="6"/>
    </row>
    <row r="2">
      <c r="A2" t="s" s="169">
        <v>6</v>
      </c>
      <c r="B2" t="s" s="170">
        <v>13</v>
      </c>
      <c r="C2" t="s" s="171">
        <v>14</v>
      </c>
      <c r="D2" t="s" s="172">
        <v>15</v>
      </c>
      <c r="E2" t="s" s="173">
        <v>16</v>
      </c>
    </row>
    <row r="3">
      <c r="A3" t="n" s="441">
        <v>1.0</v>
      </c>
      <c r="B3" t="s" s="535">
        <v>82</v>
      </c>
      <c r="C3" t="s" s="534">
        <v>85</v>
      </c>
      <c r="D3" s="536">
        <f>HYPERLINK("F:\自动化\acs.ui.test\test-output\excelReports\log\ZhengQaunLiuTong_022.log","ZhengQaunLiuTong_022.log")</f>
      </c>
      <c r="E3" s="537"/>
    </row>
  </sheetData>
  <mergeCells>
    <mergeCell ref="A1:E1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75">
        <v>38</v>
      </c>
      <c r="B1" s="5"/>
      <c r="C1" s="5"/>
      <c r="D1" s="5"/>
      <c r="E1" s="6"/>
    </row>
    <row r="2">
      <c r="A2" t="s" s="176">
        <v>6</v>
      </c>
      <c r="B2" t="s" s="177">
        <v>13</v>
      </c>
      <c r="C2" t="s" s="178">
        <v>14</v>
      </c>
      <c r="D2" t="s" s="179">
        <v>15</v>
      </c>
      <c r="E2" t="s" s="180">
        <v>16</v>
      </c>
    </row>
    <row r="3">
      <c r="A3" t="n" s="442">
        <v>1.0</v>
      </c>
      <c r="B3" t="s" s="539">
        <v>82</v>
      </c>
      <c r="C3" t="s" s="538">
        <v>85</v>
      </c>
      <c r="D3" s="540">
        <f>HYPERLINK("F:\自动化\acs.ui.test\test-output\excelReports\log\zhengQuanZhuanHuan_023.log","zhengQuanZhuanHuan_023.log")</f>
      </c>
      <c r="E3" s="541"/>
    </row>
  </sheetData>
  <mergeCells>
    <mergeCell ref="A1:E1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82">
        <v>39</v>
      </c>
      <c r="B1" s="5"/>
      <c r="C1" s="5"/>
      <c r="D1" s="5"/>
      <c r="E1" s="6"/>
    </row>
    <row r="2">
      <c r="A2" t="s" s="183">
        <v>6</v>
      </c>
      <c r="B2" t="s" s="184">
        <v>13</v>
      </c>
      <c r="C2" t="s" s="185">
        <v>14</v>
      </c>
      <c r="D2" t="s" s="186">
        <v>15</v>
      </c>
      <c r="E2" t="s" s="187">
        <v>16</v>
      </c>
    </row>
    <row r="3">
      <c r="A3" t="n" s="443">
        <v>1.0</v>
      </c>
      <c r="B3" t="s" s="543">
        <v>82</v>
      </c>
      <c r="C3" t="s" s="542">
        <v>85</v>
      </c>
      <c r="D3" s="544">
        <f>HYPERLINK("F:\自动化\acs.ui.test\test-output\excelReports\log\OpenBusinessManage_024.log","OpenBusinessManage_024.log")</f>
      </c>
      <c r="E3" s="545"/>
    </row>
  </sheetData>
  <mergeCells>
    <mergeCell ref="A1:E1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89">
        <v>40</v>
      </c>
      <c r="B1" s="5"/>
      <c r="C1" s="5"/>
      <c r="D1" s="5"/>
      <c r="E1" s="6"/>
    </row>
    <row r="2">
      <c r="A2" t="s" s="190">
        <v>6</v>
      </c>
      <c r="B2" t="s" s="191">
        <v>13</v>
      </c>
      <c r="C2" t="s" s="192">
        <v>14</v>
      </c>
      <c r="D2" t="s" s="193">
        <v>15</v>
      </c>
      <c r="E2" t="s" s="194">
        <v>16</v>
      </c>
    </row>
    <row r="3">
      <c r="A3" t="n" s="444">
        <v>1.0</v>
      </c>
      <c r="B3" t="s" s="547">
        <v>82</v>
      </c>
      <c r="C3" t="s" s="546">
        <v>85</v>
      </c>
      <c r="D3" s="548">
        <f>HYPERLINK("F:\自动化\acs.ui.test\test-output\excelReports\log\AssetValuTable_025.log","AssetValuTable_025.log")</f>
      </c>
      <c r="E3" s="549"/>
    </row>
  </sheetData>
  <mergeCells>
    <mergeCell ref="A1:E1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196">
        <v>41</v>
      </c>
      <c r="B1" s="5"/>
      <c r="C1" s="5"/>
      <c r="D1" s="5"/>
      <c r="E1" s="6"/>
    </row>
    <row r="2">
      <c r="A2" t="s" s="197">
        <v>6</v>
      </c>
      <c r="B2" t="s" s="198">
        <v>13</v>
      </c>
      <c r="C2" t="s" s="199">
        <v>14</v>
      </c>
      <c r="D2" t="s" s="200">
        <v>15</v>
      </c>
      <c r="E2" t="s" s="201">
        <v>16</v>
      </c>
    </row>
    <row r="3">
      <c r="A3" t="n" s="445">
        <v>1.0</v>
      </c>
      <c r="B3" t="s" s="551">
        <v>82</v>
      </c>
      <c r="C3" t="s" s="550">
        <v>85</v>
      </c>
      <c r="D3" s="552">
        <f>HYPERLINK("F:\自动化\acs.ui.test\test-output\excelReports\log\ZiChanYuEBiao_026.log","ZiChanYuEBiao_026.log")</f>
      </c>
      <c r="E3" s="553"/>
    </row>
  </sheetData>
  <mergeCells>
    <mergeCell ref="A1:E1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203">
        <v>42</v>
      </c>
      <c r="B1" s="5"/>
      <c r="C1" s="5"/>
      <c r="D1" s="5"/>
      <c r="E1" s="6"/>
    </row>
    <row r="2">
      <c r="A2" t="s" s="204">
        <v>6</v>
      </c>
      <c r="B2" t="s" s="205">
        <v>13</v>
      </c>
      <c r="C2" t="s" s="206">
        <v>14</v>
      </c>
      <c r="D2" t="s" s="207">
        <v>15</v>
      </c>
      <c r="E2" t="s" s="208">
        <v>16</v>
      </c>
    </row>
    <row r="3">
      <c r="A3" t="n" s="446">
        <v>1.0</v>
      </c>
      <c r="B3" t="s" s="555">
        <v>82</v>
      </c>
      <c r="C3" t="s" s="554">
        <v>85</v>
      </c>
      <c r="D3" s="556">
        <f>HYPERLINK("F:\自动化\acs.ui.test\test-output\excelReports\log\HeSuanChuLi_027.log","HeSuanChuLi_027.log")</f>
      </c>
      <c r="E3" s="557"/>
    </row>
  </sheetData>
  <mergeCells>
    <mergeCell ref="A1:E1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210">
        <v>43</v>
      </c>
      <c r="B1" s="5"/>
      <c r="C1" s="5"/>
      <c r="D1" s="5"/>
      <c r="E1" s="6"/>
    </row>
    <row r="2">
      <c r="A2" t="s" s="211">
        <v>6</v>
      </c>
      <c r="B2" t="s" s="212">
        <v>13</v>
      </c>
      <c r="C2" t="s" s="213">
        <v>14</v>
      </c>
      <c r="D2" t="s" s="214">
        <v>15</v>
      </c>
      <c r="E2" t="s" s="215">
        <v>16</v>
      </c>
    </row>
    <row r="3">
      <c r="A3" t="n" s="447">
        <v>1.0</v>
      </c>
      <c r="B3" t="s" s="559">
        <v>82</v>
      </c>
      <c r="C3" t="s" s="558">
        <v>85</v>
      </c>
      <c r="D3" s="560">
        <f>HYPERLINK("F:\自动化\acs.ui.test\test-output\excelReports\log\PingZhengWeiHu_028.log","PingZhengWeiHu_028.log")</f>
      </c>
      <c r="E3" s="5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421">
        <v>1.0</v>
      </c>
      <c r="B3" t="s" s="455">
        <v>82</v>
      </c>
      <c r="C3" t="s" s="454">
        <v>85</v>
      </c>
      <c r="D3" s="456">
        <f>HYPERLINK("F:\自动化\acs.ui.test\test-output\excelReports\log\ProductExtends_002.log","ProductExtends_002.log")</f>
      </c>
      <c r="E3" s="457"/>
    </row>
  </sheetData>
  <mergeCells>
    <mergeCell ref="A1:E1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217">
        <v>44</v>
      </c>
      <c r="B1" s="5"/>
      <c r="C1" s="5"/>
      <c r="D1" s="5"/>
      <c r="E1" s="6"/>
    </row>
    <row r="2">
      <c r="A2" t="s" s="218">
        <v>6</v>
      </c>
      <c r="B2" t="s" s="219">
        <v>13</v>
      </c>
      <c r="C2" t="s" s="220">
        <v>14</v>
      </c>
      <c r="D2" t="s" s="221">
        <v>15</v>
      </c>
      <c r="E2" t="s" s="222">
        <v>16</v>
      </c>
    </row>
    <row r="3">
      <c r="A3" t="n" s="448">
        <v>1.0</v>
      </c>
      <c r="B3" t="s" s="563">
        <v>82</v>
      </c>
      <c r="C3" t="s" s="562">
        <v>85</v>
      </c>
      <c r="D3" s="564">
        <f>HYPERLINK("F:\自动化\acs.ui.test\test-output\excelReports\log\RiJiZhangBuXinXi_029.log","RiJiZhangBuXinXi_029.log")</f>
      </c>
      <c r="E3" s="565"/>
    </row>
  </sheetData>
  <mergeCells>
    <mergeCell ref="A1:E1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224">
        <v>45</v>
      </c>
      <c r="B1" s="5"/>
      <c r="C1" s="5"/>
      <c r="D1" s="5"/>
      <c r="E1" s="6"/>
    </row>
    <row r="2">
      <c r="A2" t="s" s="225">
        <v>6</v>
      </c>
      <c r="B2" t="s" s="226">
        <v>13</v>
      </c>
      <c r="C2" t="s" s="227">
        <v>14</v>
      </c>
      <c r="D2" t="s" s="228">
        <v>15</v>
      </c>
      <c r="E2" t="s" s="229">
        <v>16</v>
      </c>
    </row>
    <row r="3">
      <c r="A3" t="n" s="449">
        <v>1.0</v>
      </c>
      <c r="B3" t="s" s="567">
        <v>82</v>
      </c>
      <c r="C3" t="s" s="566">
        <v>85</v>
      </c>
      <c r="D3" s="568">
        <f>HYPERLINK("F:\自动化\acs.ui.test\test-output\excelReports\log\HeSuanZhangWuSuoDing_030.log","HeSuanZhangWuSuoDing_030.log")</f>
      </c>
      <c r="E3" s="569"/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422">
        <v>1.0</v>
      </c>
      <c r="B3" t="s" s="459">
        <v>82</v>
      </c>
      <c r="C3" t="s" s="458">
        <v>85</v>
      </c>
      <c r="D3" s="460">
        <f>HYPERLINK("F:\自动化\acs.ui.test\test-output\excelReports\log\CapitalAccount_003.log","CapitalAccount_003.log")</f>
      </c>
      <c r="E3" s="461"/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423">
        <v>1.0</v>
      </c>
      <c r="B3" t="s" s="463">
        <v>82</v>
      </c>
      <c r="C3" t="s" s="462">
        <v>85</v>
      </c>
      <c r="D3" s="464">
        <f>HYPERLINK("F:\自动化\acs.ui.test\test-output\excelReports\log\ProductDealUitl_004.log","ProductDealUitl_004.log")</f>
      </c>
      <c r="E3" s="465"/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424">
        <v>1.0</v>
      </c>
      <c r="B3" t="s" s="467">
        <v>82</v>
      </c>
      <c r="C3" t="s" s="466">
        <v>85</v>
      </c>
      <c r="D3" s="468">
        <f>HYPERLINK("F:\自动化\acs.ui.test\test-output\excelReports\log\JiYiDanYuan_005.log","JiYiDanYuan_005.log")</f>
      </c>
      <c r="E3" s="469"/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425">
        <v>1.0</v>
      </c>
      <c r="B3" t="s" s="471">
        <v>82</v>
      </c>
      <c r="C3" t="s" s="470">
        <v>85</v>
      </c>
      <c r="D3" s="472">
        <f>HYPERLINK("F:\自动化\acs.ui.test\test-output\excelReports\log\SecurAccoInfManagement_006.log","SecurAccoInfManagement_006.log")</f>
      </c>
      <c r="E3" s="473"/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426">
        <v>1.0</v>
      </c>
      <c r="B3" t="s" s="475">
        <v>82</v>
      </c>
      <c r="C3" t="s" s="474">
        <v>85</v>
      </c>
      <c r="D3" s="476">
        <f>HYPERLINK("F:\自动化\acs.ui.test\test-output\excelReports\log\AccIntRateInfo_007.log","AccIntRateInfo_007.log")</f>
      </c>
      <c r="E3" s="477"/>
    </row>
  </sheetData>
  <mergeCells>
    <mergeCell ref="A1:E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48.0" customWidth="true"/>
    <col min="3" max="3" width="12.0" customWidth="true"/>
    <col min="4" max="4" width="32.0" customWidth="true"/>
    <col min="5" max="5" width="32.0" customWidth="true"/>
  </cols>
  <sheetData>
    <row r="1">
      <c r="A1" t="s" s="70">
        <v>23</v>
      </c>
      <c r="B1" s="5"/>
      <c r="C1" s="5"/>
      <c r="D1" s="5"/>
      <c r="E1" s="6"/>
    </row>
    <row r="2">
      <c r="A2" t="s" s="71">
        <v>6</v>
      </c>
      <c r="B2" t="s" s="72">
        <v>13</v>
      </c>
      <c r="C2" t="s" s="73">
        <v>14</v>
      </c>
      <c r="D2" t="s" s="74">
        <v>15</v>
      </c>
      <c r="E2" t="s" s="75">
        <v>16</v>
      </c>
    </row>
    <row r="3">
      <c r="A3" t="n" s="427">
        <v>1.0</v>
      </c>
      <c r="B3" t="s" s="479">
        <v>82</v>
      </c>
      <c r="C3" t="s" s="478">
        <v>85</v>
      </c>
      <c r="D3" s="480">
        <f>HYPERLINK("F:\自动化\acs.ui.test\test-output\excelReports\log\PriClearInfManagement_008.log","PriClearInfManagement_008.log")</f>
      </c>
      <c r="E3" s="481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2017-08-23T03:24:08Z</dcterms:created>
  <dc:creator>Apache POI</dc:creator>
</coreProperties>
</file>