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109"/>
  <workbookPr/>
  <mc:AlternateContent xmlns:mc="http://schemas.openxmlformats.org/markup-compatibility/2006">
    <mc:Choice Requires="x15">
      <x15ac:absPath xmlns:x15ac="http://schemas.microsoft.com/office/spreadsheetml/2010/11/ac" url="/Users/brittagustafson/Downloads/"/>
    </mc:Choice>
  </mc:AlternateContent>
  <bookViews>
    <workbookView xWindow="14060" yWindow="460" windowWidth="26160" windowHeight="18760" tabRatio="500"/>
  </bookViews>
  <sheets>
    <sheet name="Estimator" sheetId="1" r:id="rId1"/>
    <sheet name="Notes" sheetId="2" r:id="rId2"/>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E16" i="2" l="1"/>
  <c r="F16" i="2"/>
  <c r="E15" i="2"/>
  <c r="F15" i="2"/>
  <c r="E14" i="2"/>
  <c r="F14" i="2"/>
  <c r="E13" i="2"/>
  <c r="F13" i="2"/>
  <c r="C36" i="1"/>
  <c r="C12" i="1"/>
  <c r="C29" i="1"/>
  <c r="C25" i="1"/>
  <c r="F25" i="1"/>
  <c r="C30" i="1"/>
  <c r="C31" i="1"/>
  <c r="E25" i="1"/>
  <c r="B30" i="1"/>
  <c r="B29" i="1"/>
  <c r="C26" i="1"/>
  <c r="F24" i="1"/>
  <c r="F23" i="1"/>
  <c r="F22" i="1"/>
  <c r="F21" i="1"/>
  <c r="F20" i="1"/>
  <c r="C13" i="1"/>
  <c r="F8" i="1"/>
  <c r="F9" i="1"/>
  <c r="F10" i="1"/>
  <c r="F11" i="1"/>
  <c r="F12" i="1"/>
</calcChain>
</file>

<file path=xl/comments1.xml><?xml version="1.0" encoding="utf-8"?>
<comments xmlns="http://schemas.openxmlformats.org/spreadsheetml/2006/main">
  <authors>
    <author/>
  </authors>
  <commentList>
    <comment ref="F24" authorId="0">
      <text>
        <r>
          <rPr>
            <sz val="10"/>
            <color rgb="FF000000"/>
            <rFont val="Arial"/>
          </rPr>
          <t>The formula for usage quota in this cell represents the following:
* The quota you have set
* $0.0033 per MB of memory required
* 1000 MB since the quotas are listed in GB
* 365 days per year
* 1.5 to provide a 50 percent buffer against overages</t>
        </r>
      </text>
    </comment>
  </commentList>
</comments>
</file>

<file path=xl/sharedStrings.xml><?xml version="1.0" encoding="utf-8"?>
<sst xmlns="http://schemas.openxmlformats.org/spreadsheetml/2006/main" count="87" uniqueCount="75">
  <si>
    <t>Estimate the package and cost for your team to use cloud.gov</t>
  </si>
  <si>
    <t>This spreadsheet can help you estimate the cost of using cloud.gov. 
We want to help you figure out whether cloud.gov can meet your needs — please email cloud-gov-inquiries@gsa.gov with your questions, including to get started with a purchase.</t>
  </si>
  <si>
    <t>A few more details on cloud.gov access packages — see https://cloud.gov/overview/pricing/rates/ for more details.</t>
  </si>
  <si>
    <t>Step 1: Select the right access packages</t>
  </si>
  <si>
    <t>First, estimate how many of each type of package you'll need. All your systems can be included in the same IAA, but you should budget a separate access package for each production system. Prototyping systems can all be in the same package. For package details go to https://cloud.gov/overview/pricing/rates/</t>
  </si>
  <si>
    <t>System type</t>
  </si>
  <si>
    <t>No cloud.gov</t>
  </si>
  <si>
    <t>Usage</t>
  </si>
  <si>
    <t>Number</t>
  </si>
  <si>
    <t>If this agreement requires any infrastructure/AWS, a Cloud.gov access package must be purchased.</t>
  </si>
  <si>
    <t>Sandbox</t>
  </si>
  <si>
    <t>-This plan is capped to 1GB per user per month and no paid services are available.</t>
  </si>
  <si>
    <t>Price per unit</t>
  </si>
  <si>
    <t>Prototype</t>
  </si>
  <si>
    <t>Usage caps from the free "Sandbox" access plan can be raised. 
-This plan is suitable for many teams to deploy apps, though limited to the apps.cloud.gov domain. 
-Low ability to delegate access control to teams. 
-No production data allowed.</t>
  </si>
  <si>
    <t>Open Data</t>
  </si>
  <si>
    <t>-One public-facing Open Data (no confidentiality risk assessed) system, including all the spaces needed and DNS support. 
-This account is limited to 2GB of memory usage per month.</t>
  </si>
  <si>
    <t>FISMA Low</t>
  </si>
  <si>
    <t xml:space="preserve">-No limit to quota setting. 
-Includes all the spaces needed, custom DNS, and allows for system rated at the Low impact level. </t>
  </si>
  <si>
    <t>Annual total</t>
  </si>
  <si>
    <t>FISMA Moderate</t>
  </si>
  <si>
    <t>-No limit to quota setting. 
-Includes all the spaces needed, custom DNS, 
and allows for system rated at the Moderate impact level. 
-Any system with sensitive personally identifiable information (PII) 
must be rated at the Moderate impact level for confidentiality, or above.</t>
  </si>
  <si>
    <t>Prototyping</t>
  </si>
  <si>
    <t>Rough estimate usage pricing methodology</t>
  </si>
  <si>
    <t>GBs</t>
  </si>
  <si>
    <t>Per MB</t>
  </si>
  <si>
    <t>MB -&gt; GB</t>
  </si>
  <si>
    <t>Deploy numerous apps that aren't for production</t>
  </si>
  <si>
    <t>Days</t>
  </si>
  <si>
    <t>Total Price</t>
  </si>
  <si>
    <t>Plus 30% Buffer</t>
  </si>
  <si>
    <t>Rounded up</t>
  </si>
  <si>
    <t>@</t>
  </si>
  <si>
    <t>Production system categorized as no confidentiality impact</t>
  </si>
  <si>
    <t>Production system categorized as Low impact</t>
  </si>
  <si>
    <t>Production categorized as Moderate impact</t>
  </si>
  <si>
    <t>Total cost for access packages</t>
  </si>
  <si>
    <t>Re. open data package usage quota estimation</t>
  </si>
  <si>
    <t>An open data package is actually limited to a 2GB usage quota. To make calculations easier in the usage quota section, however, we're treating all packages the same way. Because your estimate can cover all your packages together, this shouldn't make a large difference. If anything, your estimate will actually be a little high. If you want to be specific, you can always include the usage quotas for open data packages on the Custom line in Step 2.</t>
  </si>
  <si>
    <t>For more details on this see https://cloud.gov/overview/pricing/quotas/</t>
  </si>
  <si>
    <t>Step 2: Estimate the maximum amount of memory your systems will use</t>
  </si>
  <si>
    <t>Estimate a maximum cap for your usage spending for the whole year (you'll be able to set lower and more granular caps for your monthly usage spending for each org and space). To get a sense of the overall cost, you really only need to estimate what it costs across all your systems combined. The right amount of memory depends on how complex a system is. Learn more about usage quotas at https://cloud.gov/overview/pricing/quotas/</t>
  </si>
  <si>
    <t>Our default estimate for all your systems is $20,000, which covers about 16GB of RAM, shared across all your systems. You can estimate your cost based on this default, or you can itemize your systems based on the complexity of your systems.</t>
  </si>
  <si>
    <t>System complexity</t>
  </si>
  <si>
    <t>Example</t>
  </si>
  <si>
    <t>Approximate quota</t>
  </si>
  <si>
    <t>Default</t>
  </si>
  <si>
    <t>This is a level that we have seen make sense for a number of organizations, but it's not based on your specific needs.</t>
  </si>
  <si>
    <t>12GB</t>
  </si>
  <si>
    <t>Simple</t>
  </si>
  <si>
    <t>A static website or something similarly simple to manage, like the Every Kid in a Park initiative: https://everykidinapark.gov</t>
  </si>
  <si>
    <t>3GB</t>
  </si>
  <si>
    <t>Average</t>
  </si>
  <si>
    <t>A website with evolving information and structure based on relatively simple data, like https://my.uscis.gov</t>
  </si>
  <si>
    <t>9GB</t>
  </si>
  <si>
    <t>Complex</t>
  </si>
  <si>
    <t>A website that makes user-driven data calls regularly, like the redesigned FEC website: https://beta.fec.gov</t>
  </si>
  <si>
    <t>15GB</t>
  </si>
  <si>
    <t>Epic</t>
  </si>
  <si>
    <t>A website that regularly generates and displays complex data visualization to users, like the College Scorecard: https://collegescorecard.ed.gov/</t>
  </si>
  <si>
    <t>25GB</t>
  </si>
  <si>
    <t>Custom</t>
  </si>
  <si>
    <t>Set a specific quota for one system or all your systems here. You can do this instead of or in addition to using the rough estimates listed above.</t>
  </si>
  <si>
    <t>Total custom quota:</t>
  </si>
  <si>
    <t>Total estimated usage quota</t>
  </si>
  <si>
    <t>Step 3: Review your estimate</t>
  </si>
  <si>
    <t>Access packages</t>
  </si>
  <si>
    <t>Usage quota</t>
  </si>
  <si>
    <t>TOTAL ESTIMATED ANNUAL COST</t>
  </si>
  <si>
    <t>The rates used to create this estimate don't change often, but they are subject to change. Look for the most up-to-date rates here:</t>
  </si>
  <si>
    <t>https://cloud.gov/overview/pricing/rates/</t>
  </si>
  <si>
    <t>Step 4: Take the next step</t>
  </si>
  <si>
    <t>To explore cloud.gov before you buy, you can try out a free limited sandbox. Learn more about sandboxes and how to get one:</t>
  </si>
  <si>
    <t>https://cloud.gov/overview/pricing/free-limited-sandbox/</t>
  </si>
  <si>
    <t>For anything else — to answer questions, to get a more tailored estimate, or to purchase cloud.gov services — contact the cloud.gov team.</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</si>
</sst>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quot;$&quot;#,##0"/>
    <numFmt numFmtId="165" formatCode="&quot;$&quot;#,##0.00"/>
    <numFmt numFmtId="166" formatCode="&quot;$&quot;#,##0.0000"/>
  </numFmts>
  <fonts count="14" x14ac:knownFonts="1">
    <font>
      <sz val="10"/>
      <color rgb="FF000000"/>
      <name val="Arial"/>
    </font>
    <font>
      <sz val="10"/>
      <name val="Arial"/>
    </font>
    <font>
      <b/>
      <sz val="10"/>
      <color rgb="FF0000FF"/>
      <name val="Arial"/>
    </font>
    <font>
      <sz val="10"/>
      <name val="Arial"/>
    </font>
    <font>
      <b/>
      <sz val="10"/>
      <name val="Arial"/>
    </font>
    <font>
      <sz val="10"/>
      <color rgb="FF000000"/>
      <name val="Arial"/>
    </font>
    <font>
      <sz val="10"/>
      <name val="Arial"/>
    </font>
    <font>
      <b/>
      <sz val="10"/>
      <color rgb="FF000000"/>
      <name val="Arial"/>
    </font>
    <font>
      <i/>
      <sz val="10"/>
      <name val="Arial"/>
    </font>
    <font>
      <i/>
      <sz val="10"/>
      <color rgb="FF000000"/>
      <name val="Arial"/>
    </font>
    <font>
      <b/>
      <sz val="10"/>
      <color rgb="FFFFFFFF"/>
      <name val="Arial"/>
    </font>
    <font>
      <sz val="10"/>
      <color rgb="FFFFFFFF"/>
      <name val="Arial"/>
    </font>
    <font>
      <u/>
      <sz val="10"/>
      <color rgb="FF0000FF"/>
      <name val="Arial"/>
    </font>
    <font>
      <b/>
      <u/>
      <sz val="10"/>
      <color rgb="FF0000FF"/>
      <name val="Arial"/>
    </font>
  </fonts>
  <fills count="9">
    <fill>
      <patternFill patternType="none"/>
    </fill>
    <fill>
      <patternFill patternType="gray125"/>
    </fill>
    <fill>
      <patternFill patternType="solid">
        <fgColor rgb="FFD9D9D9"/>
        <bgColor rgb="FFD9D9D9"/>
      </patternFill>
    </fill>
    <fill>
      <patternFill patternType="solid">
        <fgColor rgb="FFF3F3F3"/>
        <bgColor rgb="FFF3F3F3"/>
      </patternFill>
    </fill>
    <fill>
      <patternFill patternType="solid">
        <fgColor rgb="FFEFEFEF"/>
        <bgColor rgb="FFEFEFEF"/>
      </patternFill>
    </fill>
    <fill>
      <patternFill patternType="solid">
        <fgColor rgb="FFFFF2CC"/>
        <bgColor rgb="FFFFF2CC"/>
      </patternFill>
    </fill>
    <fill>
      <patternFill patternType="solid">
        <fgColor rgb="FFCFE2F3"/>
        <bgColor rgb="FFCFE2F3"/>
      </patternFill>
    </fill>
    <fill>
      <patternFill patternType="solid">
        <fgColor rgb="FFEAD1DC"/>
        <bgColor rgb="FFEAD1DC"/>
      </patternFill>
    </fill>
    <fill>
      <patternFill patternType="solid">
        <fgColor rgb="FF0B5394"/>
        <bgColor rgb="FF0B5394"/>
      </patternFill>
    </fill>
  </fills>
  <borders count="12">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s>
  <cellStyleXfs count="1">
    <xf numFmtId="0" fontId="0" fillId="0" borderId="0"/>
  </cellStyleXfs>
  <cellXfs count="68">
    <xf numFmtId="0" fontId="0" fillId="0" borderId="0" xfId="0" applyFont="1" applyAlignment="1"/>
    <xf numFmtId="0" fontId="1" fillId="2" borderId="0" xfId="0" applyFont="1" applyFill="1"/>
    <xf numFmtId="0" fontId="4" fillId="2" borderId="0" xfId="0" applyFont="1" applyFill="1" applyAlignment="1"/>
    <xf numFmtId="0" fontId="5" fillId="3" borderId="0" xfId="0" applyFont="1" applyFill="1" applyAlignment="1">
      <alignment horizontal="left" wrapText="1"/>
    </xf>
    <xf numFmtId="164" fontId="1" fillId="2" borderId="0" xfId="0" applyNumberFormat="1" applyFont="1" applyFill="1"/>
    <xf numFmtId="0" fontId="4" fillId="2" borderId="1" xfId="0" applyFont="1" applyFill="1" applyBorder="1" applyAlignment="1">
      <alignment horizontal="center"/>
    </xf>
    <xf numFmtId="0" fontId="1" fillId="2" borderId="0" xfId="0" applyFont="1" applyFill="1" applyAlignment="1"/>
    <xf numFmtId="0" fontId="4" fillId="2" borderId="2" xfId="0" applyFont="1" applyFill="1" applyBorder="1" applyAlignment="1">
      <alignment horizontal="center"/>
    </xf>
    <xf numFmtId="3" fontId="1" fillId="2" borderId="0" xfId="0" applyNumberFormat="1" applyFont="1" applyFill="1" applyAlignment="1"/>
    <xf numFmtId="0" fontId="0" fillId="2" borderId="0" xfId="0" applyFont="1" applyFill="1" applyAlignment="1">
      <alignment horizontal="left"/>
    </xf>
    <xf numFmtId="0" fontId="4" fillId="2" borderId="2" xfId="0" applyFont="1" applyFill="1" applyBorder="1" applyAlignment="1">
      <alignment horizontal="right"/>
    </xf>
    <xf numFmtId="0" fontId="4" fillId="2" borderId="3" xfId="0" applyFont="1" applyFill="1" applyBorder="1" applyAlignment="1">
      <alignment horizontal="right" wrapText="1"/>
    </xf>
    <xf numFmtId="0" fontId="1" fillId="2" borderId="0" xfId="0" applyFont="1" applyFill="1"/>
    <xf numFmtId="0" fontId="1" fillId="3" borderId="4" xfId="0" applyFont="1" applyFill="1" applyBorder="1" applyAlignment="1">
      <alignment wrapText="1"/>
    </xf>
    <xf numFmtId="165" fontId="1" fillId="3" borderId="0" xfId="0" applyNumberFormat="1" applyFont="1" applyFill="1" applyAlignment="1">
      <alignment horizontal="left" wrapText="1"/>
    </xf>
    <xf numFmtId="0" fontId="1" fillId="5" borderId="0" xfId="0" applyFont="1" applyFill="1" applyAlignment="1">
      <alignment horizontal="right" wrapText="1"/>
    </xf>
    <xf numFmtId="166" fontId="1" fillId="2" borderId="0" xfId="0" applyNumberFormat="1" applyFont="1" applyFill="1" applyAlignment="1"/>
    <xf numFmtId="165" fontId="6" fillId="3" borderId="0" xfId="0" applyNumberFormat="1" applyFont="1" applyFill="1" applyAlignment="1">
      <alignment horizontal="center" wrapText="1"/>
    </xf>
    <xf numFmtId="164" fontId="6" fillId="3" borderId="0" xfId="0" applyNumberFormat="1" applyFont="1" applyFill="1" applyAlignment="1">
      <alignment horizontal="right" wrapText="1"/>
    </xf>
    <xf numFmtId="164" fontId="1" fillId="0" borderId="5" xfId="0" applyNumberFormat="1" applyFont="1" applyBorder="1" applyAlignment="1">
      <alignment horizontal="right"/>
    </xf>
    <xf numFmtId="0" fontId="4" fillId="0" borderId="6" xfId="0" applyFont="1" applyBorder="1" applyAlignment="1"/>
    <xf numFmtId="0" fontId="1" fillId="0" borderId="7" xfId="0" applyFont="1" applyBorder="1" applyAlignment="1">
      <alignment horizontal="left"/>
    </xf>
    <xf numFmtId="0" fontId="4" fillId="0" borderId="7" xfId="0" applyFont="1" applyBorder="1" applyAlignment="1">
      <alignment horizontal="right"/>
    </xf>
    <xf numFmtId="0" fontId="1" fillId="0" borderId="7" xfId="0" applyFont="1" applyBorder="1" applyAlignment="1">
      <alignment horizontal="right"/>
    </xf>
    <xf numFmtId="0" fontId="4" fillId="0" borderId="7" xfId="0" applyFont="1" applyBorder="1" applyAlignment="1">
      <alignment horizontal="right"/>
    </xf>
    <xf numFmtId="164" fontId="4" fillId="6" borderId="8" xfId="0" applyNumberFormat="1" applyFont="1" applyFill="1" applyBorder="1" applyAlignment="1">
      <alignment horizontal="right"/>
    </xf>
    <xf numFmtId="0" fontId="1" fillId="0" borderId="0" xfId="0" applyFont="1" applyAlignment="1">
      <alignment horizontal="right"/>
    </xf>
    <xf numFmtId="0" fontId="7" fillId="2" borderId="1" xfId="0" applyFont="1" applyFill="1" applyBorder="1" applyAlignment="1">
      <alignment horizontal="center" vertical="center" wrapText="1"/>
    </xf>
    <xf numFmtId="0" fontId="7" fillId="2" borderId="2" xfId="0" applyFont="1" applyFill="1" applyBorder="1" applyAlignment="1">
      <alignment horizontal="center" vertical="center" wrapText="1"/>
    </xf>
    <xf numFmtId="0" fontId="7" fillId="2" borderId="2" xfId="0" applyFont="1" applyFill="1" applyBorder="1" applyAlignment="1">
      <alignment horizontal="right" vertical="center" wrapText="1"/>
    </xf>
    <xf numFmtId="0" fontId="7" fillId="2" borderId="3" xfId="0" applyFont="1" applyFill="1" applyBorder="1" applyAlignment="1">
      <alignment horizontal="right" vertical="center" wrapText="1"/>
    </xf>
    <xf numFmtId="0" fontId="1" fillId="3" borderId="0" xfId="0" applyFont="1" applyFill="1" applyAlignment="1">
      <alignment vertical="center"/>
    </xf>
    <xf numFmtId="164" fontId="6" fillId="3" borderId="0" xfId="0" applyNumberFormat="1" applyFont="1" applyFill="1" applyAlignment="1">
      <alignment horizontal="right" wrapText="1"/>
    </xf>
    <xf numFmtId="164" fontId="1" fillId="0" borderId="5" xfId="0" applyNumberFormat="1" applyFont="1" applyBorder="1" applyAlignment="1">
      <alignment horizontal="right"/>
    </xf>
    <xf numFmtId="0" fontId="5" fillId="3" borderId="0" xfId="0" applyFont="1" applyFill="1" applyAlignment="1">
      <alignment horizontal="left" vertical="center" wrapText="1"/>
    </xf>
    <xf numFmtId="0" fontId="8" fillId="7" borderId="0" xfId="0" applyFont="1" applyFill="1" applyAlignment="1">
      <alignment vertical="center"/>
    </xf>
    <xf numFmtId="0" fontId="9" fillId="7" borderId="0" xfId="0" applyFont="1" applyFill="1" applyAlignment="1">
      <alignment horizontal="left" vertical="center" wrapText="1"/>
    </xf>
    <xf numFmtId="165" fontId="6" fillId="7" borderId="0" xfId="0" applyNumberFormat="1" applyFont="1" applyFill="1" applyAlignment="1">
      <alignment horizontal="left" wrapText="1"/>
    </xf>
    <xf numFmtId="4" fontId="1" fillId="5" borderId="0" xfId="0" applyNumberFormat="1" applyFont="1" applyFill="1" applyAlignment="1">
      <alignment horizontal="right" wrapText="1"/>
    </xf>
    <xf numFmtId="0" fontId="4" fillId="0" borderId="7" xfId="0" applyFont="1" applyBorder="1" applyAlignment="1"/>
    <xf numFmtId="0" fontId="1" fillId="0" borderId="7" xfId="0" applyFont="1" applyBorder="1"/>
    <xf numFmtId="0" fontId="4" fillId="0" borderId="9" xfId="0" applyFont="1" applyBorder="1" applyAlignment="1"/>
    <xf numFmtId="0" fontId="1" fillId="0" borderId="10" xfId="0" applyFont="1" applyBorder="1"/>
    <xf numFmtId="0" fontId="1" fillId="0" borderId="0" xfId="0" applyFont="1" applyAlignment="1"/>
    <xf numFmtId="0" fontId="4" fillId="0" borderId="4" xfId="0" applyFont="1" applyBorder="1" applyAlignment="1"/>
    <xf numFmtId="0" fontId="10" fillId="8" borderId="6" xfId="0" applyFont="1" applyFill="1" applyBorder="1" applyAlignment="1"/>
    <xf numFmtId="0" fontId="11" fillId="8" borderId="7" xfId="0" applyFont="1" applyFill="1" applyBorder="1"/>
    <xf numFmtId="0" fontId="3" fillId="0" borderId="0" xfId="0" applyFont="1" applyAlignment="1">
      <alignment vertical="center" wrapText="1"/>
    </xf>
    <xf numFmtId="0" fontId="3" fillId="0" borderId="0" xfId="0" applyFont="1" applyAlignment="1">
      <alignment wrapText="1"/>
    </xf>
    <xf numFmtId="0" fontId="13" fillId="0" borderId="0" xfId="0" applyFont="1" applyAlignment="1"/>
    <xf numFmtId="0" fontId="1" fillId="4" borderId="0" xfId="0" applyFont="1" applyFill="1" applyAlignment="1"/>
    <xf numFmtId="0" fontId="0" fillId="0" borderId="0" xfId="0" applyFont="1" applyAlignment="1"/>
    <xf numFmtId="0" fontId="4" fillId="2" borderId="2" xfId="0" applyFont="1" applyFill="1" applyBorder="1" applyAlignment="1">
      <alignment horizontal="center"/>
    </xf>
    <xf numFmtId="0" fontId="1" fillId="0" borderId="2" xfId="0" applyFont="1" applyBorder="1"/>
    <xf numFmtId="0" fontId="2" fillId="3" borderId="0" xfId="0" applyFont="1" applyFill="1" applyAlignment="1">
      <alignment vertical="center" wrapText="1"/>
    </xf>
    <xf numFmtId="0" fontId="5" fillId="3" borderId="0" xfId="0" applyFont="1" applyFill="1" applyAlignment="1">
      <alignment horizontal="left" wrapText="1"/>
    </xf>
    <xf numFmtId="0" fontId="3" fillId="3" borderId="0" xfId="0" applyFont="1" applyFill="1" applyAlignment="1">
      <alignment vertical="center" wrapText="1"/>
    </xf>
    <xf numFmtId="0" fontId="1" fillId="0" borderId="0" xfId="0" applyFont="1" applyAlignment="1">
      <alignment wrapText="1"/>
    </xf>
    <xf numFmtId="0" fontId="7" fillId="2" borderId="2" xfId="0" applyFont="1" applyFill="1" applyBorder="1" applyAlignment="1">
      <alignment horizontal="center" vertical="center" wrapText="1"/>
    </xf>
    <xf numFmtId="164" fontId="1" fillId="6" borderId="10" xfId="0" applyNumberFormat="1" applyFont="1" applyFill="1" applyBorder="1" applyAlignment="1"/>
    <xf numFmtId="0" fontId="1" fillId="0" borderId="11" xfId="0" applyFont="1" applyBorder="1"/>
    <xf numFmtId="164" fontId="10" fillId="8" borderId="7" xfId="0" applyNumberFormat="1" applyFont="1" applyFill="1" applyBorder="1"/>
    <xf numFmtId="0" fontId="1" fillId="0" borderId="8" xfId="0" applyFont="1" applyBorder="1"/>
    <xf numFmtId="164" fontId="1" fillId="6" borderId="0" xfId="0" applyNumberFormat="1" applyFont="1" applyFill="1"/>
    <xf numFmtId="0" fontId="1" fillId="0" borderId="5" xfId="0" applyFont="1" applyBorder="1"/>
    <xf numFmtId="0" fontId="3" fillId="0" borderId="0" xfId="0" applyFont="1" applyAlignment="1">
      <alignment vertical="center" wrapText="1"/>
    </xf>
    <xf numFmtId="0" fontId="12" fillId="0" borderId="0" xfId="0" applyFont="1" applyAlignment="1">
      <alignment wrapText="1"/>
    </xf>
    <xf numFmtId="0" fontId="1" fillId="2" borderId="0" xfId="0" applyFont="1" applyFill="1" applyAlignment="1">
      <alignment wrapText="1"/>
    </xf>
  </cellXfs>
  <cellStyles count="1">
    <cellStyle name="Normal" xfId="0" builtinId="0"/>
  </cellStyles>
  <dxfs count="4">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CE8B2"/>
          <bgColor rgb="FFFCE8B2"/>
        </patternFill>
      </fill>
      <border>
        <left/>
        <right/>
        <top/>
        <bottom/>
      </border>
    </dxf>
  </dxf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11</xdr:col>
      <xdr:colOff>838200</xdr:colOff>
      <xdr:row>66</xdr:row>
      <xdr:rowOff>127000</xdr:rowOff>
    </xdr:to>
    <xdr:sp macro="" textlink="">
      <xdr:nvSpPr>
        <xdr:cNvPr id="1025" name="Rectangle 1" hidden="1"/>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n-US"/>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4" Type="http://schemas.openxmlformats.org/officeDocument/2006/relationships/vmlDrawing" Target="../drawings/vmlDrawing1.vml"/><Relationship Id="rId5" Type="http://schemas.openxmlformats.org/officeDocument/2006/relationships/comments" Target="../comments1.xml"/><Relationship Id="rId1" Type="http://schemas.openxmlformats.org/officeDocument/2006/relationships/hyperlink" Target="https://cloud.gov/overview/pricing/rates/" TargetMode="External"/><Relationship Id="rId2" Type="http://schemas.openxmlformats.org/officeDocument/2006/relationships/hyperlink" Target="https://cloud.gov/overview/pricing/free-limited-sandbox/"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I36"/>
  <sheetViews>
    <sheetView tabSelected="1" workbookViewId="0">
      <selection activeCell="F24" sqref="F24"/>
    </sheetView>
  </sheetViews>
  <sheetFormatPr baseColWidth="10" defaultColWidth="14.5" defaultRowHeight="13" x14ac:dyDescent="0.15"/>
  <cols>
    <col min="1" max="1" width="18.83203125" customWidth="1"/>
    <col min="2" max="2" width="37.5" customWidth="1"/>
    <col min="3" max="3" width="8.6640625" customWidth="1"/>
    <col min="4" max="4" width="8.33203125" customWidth="1"/>
    <col min="5" max="6" width="10.1640625" customWidth="1"/>
    <col min="7" max="7" width="10.6640625" customWidth="1"/>
    <col min="8" max="9" width="11.1640625" customWidth="1"/>
  </cols>
  <sheetData>
    <row r="2" spans="1:9" x14ac:dyDescent="0.15">
      <c r="A2" s="54" t="s">
        <v>0</v>
      </c>
      <c r="B2" s="51"/>
      <c r="C2" s="51"/>
      <c r="D2" s="51"/>
      <c r="E2" s="51"/>
      <c r="F2" s="51"/>
      <c r="G2" s="51"/>
      <c r="H2" s="51"/>
      <c r="I2" s="51"/>
    </row>
    <row r="3" spans="1:9" x14ac:dyDescent="0.15">
      <c r="A3" s="56" t="s">
        <v>1</v>
      </c>
      <c r="B3" s="51"/>
      <c r="C3" s="51"/>
      <c r="D3" s="51"/>
      <c r="E3" s="51"/>
      <c r="F3" s="51"/>
      <c r="G3" s="51"/>
      <c r="H3" s="51"/>
      <c r="I3" s="51"/>
    </row>
    <row r="4" spans="1:9" x14ac:dyDescent="0.15">
      <c r="A4" s="55"/>
      <c r="B4" s="51"/>
      <c r="C4" s="51"/>
      <c r="D4" s="51"/>
      <c r="E4" s="51"/>
      <c r="F4" s="51"/>
      <c r="G4" s="51"/>
      <c r="H4" s="51"/>
      <c r="I4" s="51"/>
    </row>
    <row r="5" spans="1:9" x14ac:dyDescent="0.15">
      <c r="A5" s="54" t="s">
        <v>3</v>
      </c>
      <c r="B5" s="51"/>
      <c r="C5" s="51"/>
      <c r="D5" s="51"/>
      <c r="E5" s="51"/>
      <c r="F5" s="51"/>
      <c r="G5" s="51"/>
      <c r="H5" s="51"/>
      <c r="I5" s="51"/>
    </row>
    <row r="6" spans="1:9" x14ac:dyDescent="0.15">
      <c r="A6" s="56" t="s">
        <v>4</v>
      </c>
      <c r="B6" s="51"/>
      <c r="C6" s="51"/>
      <c r="D6" s="51"/>
      <c r="E6" s="51"/>
      <c r="F6" s="51"/>
      <c r="G6" s="51"/>
      <c r="H6" s="51"/>
      <c r="I6" s="51"/>
    </row>
    <row r="7" spans="1:9" ht="26" x14ac:dyDescent="0.15">
      <c r="A7" s="5" t="s">
        <v>5</v>
      </c>
      <c r="B7" s="7" t="s">
        <v>7</v>
      </c>
      <c r="C7" s="10" t="s">
        <v>8</v>
      </c>
      <c r="D7" s="52" t="s">
        <v>12</v>
      </c>
      <c r="E7" s="53"/>
      <c r="F7" s="11" t="s">
        <v>19</v>
      </c>
      <c r="G7" s="50"/>
      <c r="H7" s="51"/>
      <c r="I7" s="51"/>
    </row>
    <row r="8" spans="1:9" x14ac:dyDescent="0.15">
      <c r="A8" s="13" t="s">
        <v>22</v>
      </c>
      <c r="B8" s="14" t="s">
        <v>27</v>
      </c>
      <c r="C8" s="15">
        <v>0</v>
      </c>
      <c r="D8" s="17" t="s">
        <v>32</v>
      </c>
      <c r="E8" s="18">
        <v>15000</v>
      </c>
      <c r="F8" s="19">
        <f t="shared" ref="F8:F11" si="0">C8*E8</f>
        <v>0</v>
      </c>
      <c r="G8" s="51"/>
      <c r="H8" s="51"/>
      <c r="I8" s="51"/>
    </row>
    <row r="9" spans="1:9" ht="26" x14ac:dyDescent="0.15">
      <c r="A9" s="13" t="s">
        <v>15</v>
      </c>
      <c r="B9" s="14" t="s">
        <v>33</v>
      </c>
      <c r="C9" s="15">
        <v>0</v>
      </c>
      <c r="D9" s="17" t="s">
        <v>32</v>
      </c>
      <c r="E9" s="18">
        <v>10000</v>
      </c>
      <c r="F9" s="19">
        <f t="shared" si="0"/>
        <v>0</v>
      </c>
      <c r="G9" s="51"/>
      <c r="H9" s="51"/>
      <c r="I9" s="51"/>
    </row>
    <row r="10" spans="1:9" x14ac:dyDescent="0.15">
      <c r="A10" s="13" t="s">
        <v>17</v>
      </c>
      <c r="B10" s="14" t="s">
        <v>34</v>
      </c>
      <c r="C10" s="15">
        <v>0</v>
      </c>
      <c r="D10" s="17" t="s">
        <v>32</v>
      </c>
      <c r="E10" s="18">
        <v>20000</v>
      </c>
      <c r="F10" s="19">
        <f t="shared" si="0"/>
        <v>0</v>
      </c>
      <c r="G10" s="51"/>
      <c r="H10" s="51"/>
      <c r="I10" s="51"/>
    </row>
    <row r="11" spans="1:9" x14ac:dyDescent="0.15">
      <c r="A11" s="13" t="s">
        <v>20</v>
      </c>
      <c r="B11" s="14" t="s">
        <v>35</v>
      </c>
      <c r="C11" s="15">
        <v>0</v>
      </c>
      <c r="D11" s="17" t="s">
        <v>32</v>
      </c>
      <c r="E11" s="18">
        <v>90000</v>
      </c>
      <c r="F11" s="19">
        <f t="shared" si="0"/>
        <v>0</v>
      </c>
      <c r="G11" s="51"/>
      <c r="H11" s="51"/>
      <c r="I11" s="51"/>
    </row>
    <row r="12" spans="1:9" x14ac:dyDescent="0.15">
      <c r="A12" s="20" t="s">
        <v>36</v>
      </c>
      <c r="B12" s="21"/>
      <c r="C12" s="22">
        <f>SUM(C8:C11)</f>
        <v>0</v>
      </c>
      <c r="D12" s="23"/>
      <c r="E12" s="24"/>
      <c r="F12" s="25">
        <f>SUM(F8:F11)</f>
        <v>0</v>
      </c>
      <c r="G12" s="51"/>
      <c r="H12" s="51"/>
      <c r="I12" s="51"/>
    </row>
    <row r="13" spans="1:9" x14ac:dyDescent="0.15">
      <c r="B13" s="26"/>
      <c r="C13" s="57" t="str">
        <f>IF(C8&gt;1,"Multiple prototyping systems can be included in a single package. Unless you are sure you need more, we recommend estimating only one.","")</f>
        <v/>
      </c>
      <c r="D13" s="51"/>
      <c r="E13" s="51"/>
      <c r="F13" s="51"/>
      <c r="G13" s="51"/>
      <c r="H13" s="51"/>
      <c r="I13" s="51"/>
    </row>
    <row r="15" spans="1:9" x14ac:dyDescent="0.15">
      <c r="A15" s="54" t="s">
        <v>40</v>
      </c>
      <c r="B15" s="51"/>
      <c r="C15" s="51"/>
      <c r="D15" s="51"/>
      <c r="E15" s="51"/>
      <c r="F15" s="51"/>
      <c r="G15" s="51"/>
      <c r="H15" s="51"/>
      <c r="I15" s="51"/>
    </row>
    <row r="16" spans="1:9" x14ac:dyDescent="0.15">
      <c r="A16" s="56" t="s">
        <v>41</v>
      </c>
      <c r="B16" s="51"/>
      <c r="C16" s="51"/>
      <c r="D16" s="51"/>
      <c r="E16" s="51"/>
      <c r="F16" s="51"/>
      <c r="G16" s="51"/>
      <c r="H16" s="51"/>
      <c r="I16" s="51"/>
    </row>
    <row r="17" spans="1:9" x14ac:dyDescent="0.15">
      <c r="A17" s="56" t="s">
        <v>42</v>
      </c>
      <c r="B17" s="51"/>
      <c r="C17" s="51"/>
      <c r="D17" s="51"/>
      <c r="E17" s="51"/>
      <c r="F17" s="51"/>
      <c r="G17" s="51"/>
      <c r="H17" s="51"/>
      <c r="I17" s="51"/>
    </row>
    <row r="18" spans="1:9" ht="26" x14ac:dyDescent="0.15">
      <c r="A18" s="27" t="s">
        <v>43</v>
      </c>
      <c r="B18" s="28" t="s">
        <v>44</v>
      </c>
      <c r="C18" s="29" t="s">
        <v>8</v>
      </c>
      <c r="D18" s="58" t="s">
        <v>45</v>
      </c>
      <c r="E18" s="53"/>
      <c r="F18" s="30" t="s">
        <v>19</v>
      </c>
      <c r="G18" s="50"/>
      <c r="H18" s="51"/>
      <c r="I18" s="51"/>
    </row>
    <row r="19" spans="1:9" ht="39" x14ac:dyDescent="0.15">
      <c r="A19" s="31" t="s">
        <v>46</v>
      </c>
      <c r="B19" s="3" t="s">
        <v>47</v>
      </c>
      <c r="C19" s="15"/>
      <c r="D19" s="17"/>
      <c r="E19" s="32" t="s">
        <v>48</v>
      </c>
      <c r="F19" s="33">
        <v>20000</v>
      </c>
      <c r="G19" s="51"/>
      <c r="H19" s="51"/>
      <c r="I19" s="51"/>
    </row>
    <row r="20" spans="1:9" ht="39" x14ac:dyDescent="0.15">
      <c r="A20" s="31" t="s">
        <v>49</v>
      </c>
      <c r="B20" s="34" t="s">
        <v>50</v>
      </c>
      <c r="C20" s="15"/>
      <c r="D20" s="17" t="s">
        <v>32</v>
      </c>
      <c r="E20" s="32" t="s">
        <v>51</v>
      </c>
      <c r="F20" s="19">
        <f>C20*5000</f>
        <v>0</v>
      </c>
      <c r="G20" s="51"/>
      <c r="H20" s="51"/>
      <c r="I20" s="51"/>
    </row>
    <row r="21" spans="1:9" ht="39" x14ac:dyDescent="0.15">
      <c r="A21" s="31" t="s">
        <v>52</v>
      </c>
      <c r="B21" s="34" t="s">
        <v>53</v>
      </c>
      <c r="C21" s="15"/>
      <c r="D21" s="17" t="s">
        <v>32</v>
      </c>
      <c r="E21" s="32" t="s">
        <v>54</v>
      </c>
      <c r="F21" s="19">
        <f>C21*15000</f>
        <v>0</v>
      </c>
      <c r="G21" s="51"/>
      <c r="H21" s="51"/>
      <c r="I21" s="51"/>
    </row>
    <row r="22" spans="1:9" ht="39" x14ac:dyDescent="0.15">
      <c r="A22" s="31" t="s">
        <v>55</v>
      </c>
      <c r="B22" s="34" t="s">
        <v>56</v>
      </c>
      <c r="C22" s="15"/>
      <c r="D22" s="17" t="s">
        <v>32</v>
      </c>
      <c r="E22" s="32" t="s">
        <v>57</v>
      </c>
      <c r="F22" s="19">
        <f>C22*24000</f>
        <v>0</v>
      </c>
      <c r="G22" s="51"/>
      <c r="H22" s="51"/>
      <c r="I22" s="51"/>
    </row>
    <row r="23" spans="1:9" ht="52" x14ac:dyDescent="0.15">
      <c r="A23" s="31" t="s">
        <v>58</v>
      </c>
      <c r="B23" s="34" t="s">
        <v>59</v>
      </c>
      <c r="C23" s="15"/>
      <c r="D23" s="17" t="s">
        <v>32</v>
      </c>
      <c r="E23" s="32" t="s">
        <v>60</v>
      </c>
      <c r="F23" s="19">
        <f>C23*39000</f>
        <v>0</v>
      </c>
      <c r="G23" s="51"/>
      <c r="H23" s="51"/>
      <c r="I23" s="51"/>
    </row>
    <row r="24" spans="1:9" ht="52" x14ac:dyDescent="0.15">
      <c r="A24" s="35" t="s">
        <v>61</v>
      </c>
      <c r="B24" s="36" t="s">
        <v>62</v>
      </c>
      <c r="C24" s="15"/>
      <c r="D24" s="37" t="s">
        <v>63</v>
      </c>
      <c r="E24" s="38">
        <v>3</v>
      </c>
      <c r="F24" s="19">
        <f>E24*0.0033*1000*365*1.5</f>
        <v>5420.2499999999991</v>
      </c>
      <c r="G24" s="51"/>
      <c r="H24" s="51"/>
      <c r="I24" s="51"/>
    </row>
    <row r="25" spans="1:9" x14ac:dyDescent="0.15">
      <c r="A25" s="39" t="s">
        <v>64</v>
      </c>
      <c r="B25" s="40"/>
      <c r="C25" s="22" t="str">
        <f>IF(SUM(C20:C24)=0,"",SUM(C20:C24))</f>
        <v/>
      </c>
      <c r="D25" s="23"/>
      <c r="E25" s="24" t="str">
        <f>IF(SUM(C20:C24)=0,CONCATENATE(12,"GB"),CONCATENATE(C20*3+C21*9+C22*15+C23*25+IF(C24="",0,E24),"GB"))</f>
        <v>12GB</v>
      </c>
      <c r="F25" s="25">
        <f>IF(C25="",20000,IF(C24="",SUM(F20:F23),SUM(F20:F24)))</f>
        <v>20000</v>
      </c>
      <c r="G25" s="51"/>
      <c r="H25" s="51"/>
      <c r="I25" s="51"/>
    </row>
    <row r="26" spans="1:9" x14ac:dyDescent="0.15">
      <c r="B26" s="26"/>
      <c r="C26" s="57" t="str">
        <f>IF(C25="","You're currently using our default usage estimate of 16GB. To use a different amount, estimate how many systems you'll need at each level of complexity.",IF(C25=C12,"You've accounted for all the packages you described in step 1!","Make sure the number of packages in Step 1 and Step 2 match! Your usage quota estimate should cover all the packages you plan to purchase."))</f>
        <v>You're currently using our default usage estimate of 16GB. To use a different amount, estimate how many systems you'll need at each level of complexity.</v>
      </c>
      <c r="D26" s="51"/>
      <c r="E26" s="51"/>
      <c r="F26" s="51"/>
      <c r="G26" s="51"/>
      <c r="H26" s="51"/>
      <c r="I26" s="51"/>
    </row>
    <row r="28" spans="1:9" x14ac:dyDescent="0.15">
      <c r="A28" s="54" t="s">
        <v>65</v>
      </c>
      <c r="B28" s="51"/>
      <c r="C28" s="51"/>
      <c r="D28" s="51"/>
      <c r="E28" s="51"/>
      <c r="F28" s="51"/>
      <c r="G28" s="51"/>
      <c r="H28" s="51"/>
      <c r="I28" s="51"/>
    </row>
    <row r="29" spans="1:9" x14ac:dyDescent="0.15">
      <c r="A29" s="41" t="s">
        <v>66</v>
      </c>
      <c r="B29" s="42" t="str">
        <f>CONCATENATE(C12," packages")</f>
        <v>0 packages</v>
      </c>
      <c r="C29" s="59">
        <f>C12</f>
        <v>0</v>
      </c>
      <c r="D29" s="60"/>
      <c r="E29" s="43"/>
      <c r="F29" s="43"/>
      <c r="G29" s="43"/>
      <c r="H29" s="43"/>
      <c r="I29" s="43"/>
    </row>
    <row r="30" spans="1:9" x14ac:dyDescent="0.15">
      <c r="A30" s="44" t="s">
        <v>67</v>
      </c>
      <c r="B30" t="str">
        <f>CONCATENATE(E25," of memory per month")</f>
        <v>12GB of memory per month</v>
      </c>
      <c r="C30" s="63">
        <f>F25</f>
        <v>20000</v>
      </c>
      <c r="D30" s="64"/>
    </row>
    <row r="31" spans="1:9" x14ac:dyDescent="0.15">
      <c r="A31" s="45" t="s">
        <v>68</v>
      </c>
      <c r="B31" s="46"/>
      <c r="C31" s="61">
        <f>SUM(C29:C30)</f>
        <v>20000</v>
      </c>
      <c r="D31" s="62"/>
    </row>
    <row r="32" spans="1:9" x14ac:dyDescent="0.15">
      <c r="A32" s="65" t="s">
        <v>69</v>
      </c>
      <c r="B32" s="51"/>
      <c r="C32" s="66" t="s">
        <v>70</v>
      </c>
      <c r="D32" s="51"/>
      <c r="E32" s="51"/>
      <c r="F32" s="51"/>
      <c r="G32" s="51"/>
      <c r="H32" s="51"/>
      <c r="I32" s="51"/>
    </row>
    <row r="33" spans="1:9" x14ac:dyDescent="0.15">
      <c r="A33" s="47"/>
      <c r="B33" s="47"/>
      <c r="C33" s="48"/>
      <c r="D33" s="48"/>
      <c r="E33" s="48"/>
      <c r="F33" s="48"/>
      <c r="G33" s="48"/>
      <c r="H33" s="48"/>
      <c r="I33" s="48"/>
    </row>
    <row r="34" spans="1:9" x14ac:dyDescent="0.15">
      <c r="A34" s="54" t="s">
        <v>71</v>
      </c>
      <c r="B34" s="51"/>
      <c r="C34" s="51"/>
      <c r="D34" s="51"/>
      <c r="E34" s="51"/>
      <c r="F34" s="51"/>
      <c r="G34" s="51"/>
      <c r="H34" s="51"/>
      <c r="I34" s="51"/>
    </row>
    <row r="35" spans="1:9" x14ac:dyDescent="0.15">
      <c r="A35" s="65" t="s">
        <v>72</v>
      </c>
      <c r="B35" s="51"/>
      <c r="C35" s="66" t="s">
        <v>73</v>
      </c>
      <c r="D35" s="51"/>
      <c r="E35" s="51"/>
      <c r="F35" s="51"/>
      <c r="G35" s="51"/>
      <c r="H35" s="51"/>
      <c r="I35" s="51"/>
    </row>
    <row r="36" spans="1:9" x14ac:dyDescent="0.15">
      <c r="A36" s="57" t="s">
        <v>74</v>
      </c>
      <c r="B36" s="51"/>
      <c r="C36" s="49" t="str">
        <f>HYPERLINK("mailto:cloud-gov-inquiries@gsa.gov","cloud-gov-inquiries@gsa.gov")</f>
        <v>cloud-gov-inquiries@gsa.gov</v>
      </c>
    </row>
  </sheetData>
  <mergeCells count="24">
    <mergeCell ref="C26:I26"/>
    <mergeCell ref="A36:B36"/>
    <mergeCell ref="C32:I32"/>
    <mergeCell ref="A32:B32"/>
    <mergeCell ref="A28:I28"/>
    <mergeCell ref="C29:D29"/>
    <mergeCell ref="C31:D31"/>
    <mergeCell ref="C30:D30"/>
    <mergeCell ref="A35:B35"/>
    <mergeCell ref="A34:I34"/>
    <mergeCell ref="C35:I35"/>
    <mergeCell ref="C13:I13"/>
    <mergeCell ref="D18:E18"/>
    <mergeCell ref="G18:I25"/>
    <mergeCell ref="A16:I16"/>
    <mergeCell ref="A17:I17"/>
    <mergeCell ref="A15:I15"/>
    <mergeCell ref="G7:I12"/>
    <mergeCell ref="D7:E7"/>
    <mergeCell ref="A2:I2"/>
    <mergeCell ref="A4:I4"/>
    <mergeCell ref="A3:I3"/>
    <mergeCell ref="A5:I5"/>
    <mergeCell ref="A6:I6"/>
  </mergeCells>
  <conditionalFormatting sqref="C13:I13">
    <cfRule type="cellIs" dxfId="3" priority="1" operator="equal">
      <formula>"Multiple prototyping systems can be included in a single package. Unless you are sure you need more, we recommend estimating only one."</formula>
    </cfRule>
  </conditionalFormatting>
  <conditionalFormatting sqref="C26:I26">
    <cfRule type="cellIs" dxfId="2" priority="2" operator="equal">
      <formula>"You're currently using our default usage estimate of 16GB. To use a different amount, estimate how many systems you'll need at each level of complexity."</formula>
    </cfRule>
  </conditionalFormatting>
  <conditionalFormatting sqref="C26:I26">
    <cfRule type="cellIs" dxfId="1" priority="3" operator="equal">
      <formula>"You've accounted for all the packages you described in step 1!"</formula>
    </cfRule>
  </conditionalFormatting>
  <conditionalFormatting sqref="C26:I26">
    <cfRule type="cellIs" dxfId="0" priority="4" operator="equal">
      <formula>"Make sure the number of packages in Step 1 and Step 2 match! Your usage quota estimate should cover all the packages you plan to purchase."</formula>
    </cfRule>
  </conditionalFormatting>
  <hyperlinks>
    <hyperlink ref="C32" r:id="rId1"/>
    <hyperlink ref="C35" r:id="rId2"/>
  </hyperlinks>
  <pageMargins left="0.7" right="0.7" top="0.75" bottom="0.75" header="0.3" footer="0.3"/>
  <drawing r:id="rId3"/>
  <legacy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84"/>
  <sheetViews>
    <sheetView workbookViewId="0">
      <selection activeCell="B20" sqref="B20"/>
    </sheetView>
  </sheetViews>
  <sheetFormatPr baseColWidth="10" defaultColWidth="14.5" defaultRowHeight="13" x14ac:dyDescent="0.15"/>
  <cols>
    <col min="1" max="1" width="26.5" customWidth="1"/>
    <col min="4" max="4" width="23" customWidth="1"/>
  </cols>
  <sheetData>
    <row r="1" spans="1:26" x14ac:dyDescent="0.15">
      <c r="A1" s="1"/>
      <c r="B1" s="1"/>
      <c r="C1" s="1"/>
      <c r="D1" s="1"/>
      <c r="E1" s="1"/>
      <c r="F1" s="1"/>
      <c r="G1" s="1"/>
      <c r="H1" s="1"/>
      <c r="I1" s="1"/>
      <c r="J1" s="1"/>
      <c r="K1" s="1"/>
      <c r="L1" s="1"/>
      <c r="M1" s="1"/>
      <c r="N1" s="1"/>
      <c r="O1" s="1"/>
      <c r="P1" s="1"/>
      <c r="Q1" s="1"/>
      <c r="R1" s="1"/>
      <c r="S1" s="1"/>
      <c r="T1" s="1"/>
      <c r="U1" s="1"/>
      <c r="V1" s="1"/>
      <c r="W1" s="1"/>
      <c r="X1" s="1"/>
      <c r="Y1" s="1"/>
      <c r="Z1" s="1"/>
    </row>
    <row r="2" spans="1:26" x14ac:dyDescent="0.15">
      <c r="A2" s="2" t="s">
        <v>2</v>
      </c>
      <c r="B2" s="1"/>
      <c r="C2" s="1"/>
      <c r="D2" s="2"/>
      <c r="E2" s="4"/>
      <c r="F2" s="4"/>
      <c r="G2" s="1"/>
      <c r="H2" s="1"/>
      <c r="I2" s="1"/>
      <c r="J2" s="1"/>
      <c r="K2" s="1"/>
      <c r="L2" s="1"/>
      <c r="M2" s="1"/>
      <c r="N2" s="1"/>
      <c r="O2" s="1"/>
      <c r="P2" s="1"/>
      <c r="Q2" s="1"/>
      <c r="R2" s="1"/>
      <c r="S2" s="1"/>
      <c r="T2" s="1"/>
      <c r="U2" s="1"/>
      <c r="V2" s="1"/>
      <c r="W2" s="1"/>
      <c r="X2" s="1"/>
      <c r="Y2" s="1"/>
      <c r="Z2" s="1"/>
    </row>
    <row r="3" spans="1:26" x14ac:dyDescent="0.15">
      <c r="A3" s="6" t="s">
        <v>6</v>
      </c>
      <c r="B3" s="8">
        <v>0</v>
      </c>
      <c r="C3" s="1"/>
      <c r="D3" s="9" t="s">
        <v>9</v>
      </c>
      <c r="E3" s="4"/>
      <c r="F3" s="4"/>
      <c r="G3" s="1"/>
      <c r="H3" s="1"/>
      <c r="I3" s="1"/>
      <c r="J3" s="1"/>
      <c r="K3" s="1"/>
      <c r="L3" s="1"/>
      <c r="M3" s="1"/>
      <c r="N3" s="1"/>
      <c r="O3" s="1"/>
      <c r="P3" s="1"/>
      <c r="Q3" s="1"/>
      <c r="R3" s="1"/>
      <c r="S3" s="1"/>
      <c r="T3" s="1"/>
      <c r="U3" s="1"/>
      <c r="V3" s="1"/>
      <c r="W3" s="1"/>
      <c r="X3" s="1"/>
      <c r="Y3" s="1"/>
      <c r="Z3" s="1"/>
    </row>
    <row r="4" spans="1:26" x14ac:dyDescent="0.15">
      <c r="A4" s="6" t="s">
        <v>10</v>
      </c>
      <c r="B4" s="8">
        <v>0</v>
      </c>
      <c r="C4" s="1"/>
      <c r="D4" s="6" t="s">
        <v>11</v>
      </c>
      <c r="E4" s="4"/>
      <c r="F4" s="4"/>
      <c r="G4" s="1"/>
      <c r="H4" s="1"/>
      <c r="I4" s="1"/>
      <c r="J4" s="1"/>
      <c r="K4" s="1"/>
      <c r="L4" s="1"/>
      <c r="M4" s="1"/>
      <c r="N4" s="1"/>
      <c r="O4" s="1"/>
      <c r="P4" s="1"/>
      <c r="Q4" s="1"/>
      <c r="R4" s="1"/>
      <c r="S4" s="1"/>
      <c r="T4" s="1"/>
      <c r="U4" s="1"/>
      <c r="V4" s="1"/>
      <c r="W4" s="1"/>
      <c r="X4" s="1"/>
      <c r="Y4" s="1"/>
      <c r="Z4" s="1"/>
    </row>
    <row r="5" spans="1:26" x14ac:dyDescent="0.15">
      <c r="A5" s="6" t="s">
        <v>13</v>
      </c>
      <c r="B5" s="8">
        <v>15000</v>
      </c>
      <c r="C5" s="1"/>
      <c r="D5" s="6" t="s">
        <v>14</v>
      </c>
      <c r="E5" s="4"/>
      <c r="F5" s="4"/>
      <c r="G5" s="1"/>
      <c r="H5" s="1"/>
      <c r="I5" s="1"/>
      <c r="J5" s="1"/>
      <c r="K5" s="1"/>
      <c r="L5" s="1"/>
      <c r="M5" s="1"/>
      <c r="N5" s="1"/>
      <c r="O5" s="1"/>
      <c r="P5" s="1"/>
      <c r="Q5" s="1"/>
      <c r="R5" s="1"/>
      <c r="S5" s="1"/>
      <c r="T5" s="1"/>
      <c r="U5" s="1"/>
      <c r="V5" s="1"/>
      <c r="W5" s="1"/>
      <c r="X5" s="1"/>
      <c r="Y5" s="1"/>
      <c r="Z5" s="1"/>
    </row>
    <row r="6" spans="1:26" x14ac:dyDescent="0.15">
      <c r="A6" s="6" t="s">
        <v>15</v>
      </c>
      <c r="B6" s="8">
        <v>10000</v>
      </c>
      <c r="C6" s="1"/>
      <c r="D6" s="6" t="s">
        <v>16</v>
      </c>
      <c r="E6" s="4"/>
      <c r="F6" s="4"/>
      <c r="G6" s="1"/>
      <c r="H6" s="1"/>
      <c r="I6" s="1"/>
      <c r="J6" s="1"/>
      <c r="K6" s="1"/>
      <c r="L6" s="1"/>
      <c r="M6" s="1"/>
      <c r="N6" s="1"/>
      <c r="O6" s="1"/>
      <c r="P6" s="1"/>
      <c r="Q6" s="1"/>
      <c r="R6" s="1"/>
      <c r="S6" s="1"/>
      <c r="T6" s="1"/>
      <c r="U6" s="1"/>
      <c r="V6" s="1"/>
      <c r="W6" s="1"/>
      <c r="X6" s="1"/>
      <c r="Y6" s="1"/>
      <c r="Z6" s="1"/>
    </row>
    <row r="7" spans="1:26" x14ac:dyDescent="0.15">
      <c r="A7" s="6" t="s">
        <v>17</v>
      </c>
      <c r="B7" s="8">
        <v>20000</v>
      </c>
      <c r="C7" s="1"/>
      <c r="D7" s="6" t="s">
        <v>18</v>
      </c>
      <c r="E7" s="4"/>
      <c r="F7" s="4"/>
      <c r="G7" s="1"/>
      <c r="H7" s="1"/>
      <c r="I7" s="1"/>
      <c r="J7" s="1"/>
      <c r="K7" s="1"/>
      <c r="L7" s="1"/>
      <c r="M7" s="1"/>
      <c r="N7" s="1"/>
      <c r="O7" s="1"/>
      <c r="P7" s="1"/>
      <c r="Q7" s="1"/>
      <c r="R7" s="1"/>
      <c r="S7" s="1"/>
      <c r="T7" s="1"/>
      <c r="U7" s="1"/>
      <c r="V7" s="1"/>
      <c r="W7" s="1"/>
      <c r="X7" s="1"/>
      <c r="Y7" s="1"/>
      <c r="Z7" s="1"/>
    </row>
    <row r="8" spans="1:26" x14ac:dyDescent="0.15">
      <c r="A8" s="6" t="s">
        <v>20</v>
      </c>
      <c r="B8" s="8">
        <v>90000</v>
      </c>
      <c r="C8" s="1"/>
      <c r="D8" s="6" t="s">
        <v>21</v>
      </c>
      <c r="E8" s="4"/>
      <c r="F8" s="4"/>
      <c r="G8" s="1"/>
      <c r="H8" s="1"/>
      <c r="I8" s="1"/>
      <c r="J8" s="1"/>
      <c r="K8" s="1"/>
      <c r="L8" s="1"/>
      <c r="M8" s="1"/>
      <c r="N8" s="1"/>
      <c r="O8" s="1"/>
      <c r="P8" s="1"/>
      <c r="Q8" s="1"/>
      <c r="R8" s="1"/>
      <c r="S8" s="1"/>
      <c r="T8" s="1"/>
      <c r="U8" s="1"/>
      <c r="V8" s="1"/>
      <c r="W8" s="1"/>
      <c r="X8" s="1"/>
      <c r="Y8" s="1"/>
      <c r="Z8" s="1"/>
    </row>
    <row r="9" spans="1:26" x14ac:dyDescent="0.15">
      <c r="A9" s="1"/>
      <c r="B9" s="1"/>
      <c r="C9" s="1"/>
      <c r="D9" s="12"/>
      <c r="E9" s="4"/>
      <c r="F9" s="4"/>
      <c r="G9" s="1"/>
      <c r="H9" s="1"/>
      <c r="I9" s="1"/>
      <c r="J9" s="1"/>
      <c r="K9" s="1"/>
      <c r="L9" s="1"/>
      <c r="M9" s="1"/>
      <c r="N9" s="1"/>
      <c r="O9" s="1"/>
      <c r="P9" s="1"/>
      <c r="Q9" s="1"/>
      <c r="R9" s="1"/>
      <c r="S9" s="1"/>
      <c r="T9" s="1"/>
      <c r="U9" s="1"/>
      <c r="V9" s="1"/>
      <c r="W9" s="1"/>
      <c r="X9" s="1"/>
      <c r="Y9" s="1"/>
      <c r="Z9" s="1"/>
    </row>
    <row r="10" spans="1:26" x14ac:dyDescent="0.15">
      <c r="A10" s="1"/>
      <c r="B10" s="1"/>
      <c r="C10" s="1"/>
      <c r="D10" s="1"/>
      <c r="E10" s="1"/>
      <c r="F10" s="1"/>
      <c r="G10" s="1"/>
      <c r="H10" s="1"/>
      <c r="I10" s="1"/>
      <c r="J10" s="1"/>
      <c r="K10" s="1"/>
      <c r="L10" s="1"/>
      <c r="M10" s="1"/>
      <c r="N10" s="1"/>
      <c r="O10" s="1"/>
      <c r="P10" s="1"/>
      <c r="Q10" s="1"/>
      <c r="R10" s="1"/>
      <c r="S10" s="1"/>
      <c r="T10" s="1"/>
      <c r="U10" s="1"/>
      <c r="V10" s="1"/>
      <c r="W10" s="1"/>
      <c r="X10" s="1"/>
      <c r="Y10" s="1"/>
      <c r="Z10" s="1"/>
    </row>
    <row r="11" spans="1:26" x14ac:dyDescent="0.15">
      <c r="A11" s="2" t="s">
        <v>23</v>
      </c>
      <c r="B11" s="1"/>
      <c r="C11" s="1"/>
      <c r="D11" s="1"/>
      <c r="E11" s="1"/>
      <c r="F11" s="1"/>
      <c r="G11" s="1"/>
      <c r="H11" s="1"/>
      <c r="I11" s="1"/>
      <c r="J11" s="1"/>
      <c r="K11" s="1"/>
      <c r="L11" s="1"/>
      <c r="M11" s="1"/>
      <c r="N11" s="1"/>
      <c r="O11" s="1"/>
      <c r="P11" s="1"/>
      <c r="Q11" s="1"/>
      <c r="R11" s="1"/>
      <c r="S11" s="1"/>
      <c r="T11" s="1"/>
      <c r="U11" s="1"/>
      <c r="V11" s="1"/>
      <c r="W11" s="1"/>
      <c r="X11" s="1"/>
      <c r="Y11" s="1"/>
      <c r="Z11" s="1"/>
    </row>
    <row r="12" spans="1:26" x14ac:dyDescent="0.15">
      <c r="A12" s="1" t="s">
        <v>24</v>
      </c>
      <c r="B12" s="6" t="s">
        <v>25</v>
      </c>
      <c r="C12" s="6" t="s">
        <v>26</v>
      </c>
      <c r="D12" s="6" t="s">
        <v>28</v>
      </c>
      <c r="E12" s="1" t="s">
        <v>29</v>
      </c>
      <c r="F12" s="1" t="s">
        <v>30</v>
      </c>
      <c r="G12" s="6" t="s">
        <v>31</v>
      </c>
      <c r="H12" s="1"/>
      <c r="I12" s="1"/>
      <c r="J12" s="1"/>
      <c r="K12" s="1"/>
      <c r="L12" s="1"/>
      <c r="M12" s="1"/>
      <c r="N12" s="1"/>
      <c r="O12" s="1"/>
      <c r="P12" s="1"/>
      <c r="Q12" s="1"/>
      <c r="R12" s="1"/>
      <c r="S12" s="1"/>
      <c r="T12" s="1"/>
      <c r="U12" s="1"/>
      <c r="V12" s="1"/>
      <c r="W12" s="1"/>
      <c r="X12" s="1"/>
      <c r="Y12" s="1"/>
      <c r="Z12" s="1"/>
    </row>
    <row r="13" spans="1:26" x14ac:dyDescent="0.15">
      <c r="A13" s="6">
        <v>3</v>
      </c>
      <c r="B13" s="16">
        <v>3.3E-3</v>
      </c>
      <c r="C13" s="6">
        <v>1000</v>
      </c>
      <c r="D13" s="6">
        <v>365</v>
      </c>
      <c r="E13" s="1">
        <f t="shared" ref="E13:E16" si="0">D13*C13*B13*A13</f>
        <v>3613.5</v>
      </c>
      <c r="F13" s="1">
        <f t="shared" ref="F13:F16" si="1">E13*1.3</f>
        <v>4697.55</v>
      </c>
      <c r="G13" s="6">
        <v>5000</v>
      </c>
      <c r="H13" s="1"/>
      <c r="I13" s="1"/>
      <c r="J13" s="1"/>
      <c r="K13" s="1"/>
      <c r="L13" s="1"/>
      <c r="M13" s="1"/>
      <c r="N13" s="1"/>
      <c r="O13" s="1"/>
      <c r="P13" s="1"/>
      <c r="Q13" s="1"/>
      <c r="R13" s="1"/>
      <c r="S13" s="1"/>
      <c r="T13" s="1"/>
      <c r="U13" s="1"/>
      <c r="V13" s="1"/>
      <c r="W13" s="1"/>
      <c r="X13" s="1"/>
      <c r="Y13" s="1"/>
      <c r="Z13" s="1"/>
    </row>
    <row r="14" spans="1:26" x14ac:dyDescent="0.15">
      <c r="A14" s="6">
        <v>9</v>
      </c>
      <c r="B14" s="16">
        <v>3.3E-3</v>
      </c>
      <c r="C14" s="6">
        <v>1000</v>
      </c>
      <c r="D14" s="6">
        <v>365</v>
      </c>
      <c r="E14" s="1">
        <f t="shared" si="0"/>
        <v>10840.5</v>
      </c>
      <c r="F14" s="1">
        <f t="shared" si="1"/>
        <v>14092.65</v>
      </c>
      <c r="G14" s="6">
        <v>15000</v>
      </c>
      <c r="H14" s="1"/>
      <c r="I14" s="1"/>
      <c r="J14" s="1"/>
      <c r="K14" s="1"/>
      <c r="L14" s="1"/>
      <c r="M14" s="1"/>
      <c r="N14" s="1"/>
      <c r="O14" s="1"/>
      <c r="P14" s="1"/>
      <c r="Q14" s="1"/>
      <c r="R14" s="1"/>
      <c r="S14" s="1"/>
      <c r="T14" s="1"/>
      <c r="U14" s="1"/>
      <c r="V14" s="1"/>
      <c r="W14" s="1"/>
      <c r="X14" s="1"/>
      <c r="Y14" s="1"/>
      <c r="Z14" s="1"/>
    </row>
    <row r="15" spans="1:26" x14ac:dyDescent="0.15">
      <c r="A15" s="6">
        <v>15</v>
      </c>
      <c r="B15" s="16">
        <v>3.3E-3</v>
      </c>
      <c r="C15" s="6">
        <v>1000</v>
      </c>
      <c r="D15" s="6">
        <v>365</v>
      </c>
      <c r="E15" s="1">
        <f t="shared" si="0"/>
        <v>18067.5</v>
      </c>
      <c r="F15" s="1">
        <f t="shared" si="1"/>
        <v>23487.75</v>
      </c>
      <c r="G15" s="6">
        <v>24000</v>
      </c>
      <c r="H15" s="1"/>
      <c r="I15" s="1"/>
      <c r="J15" s="1"/>
      <c r="K15" s="1"/>
      <c r="L15" s="1"/>
      <c r="M15" s="1"/>
      <c r="N15" s="1"/>
      <c r="O15" s="1"/>
      <c r="P15" s="1"/>
      <c r="Q15" s="1"/>
      <c r="R15" s="1"/>
      <c r="S15" s="1"/>
      <c r="T15" s="1"/>
      <c r="U15" s="1"/>
      <c r="V15" s="1"/>
      <c r="W15" s="1"/>
      <c r="X15" s="1"/>
      <c r="Y15" s="1"/>
      <c r="Z15" s="1"/>
    </row>
    <row r="16" spans="1:26" x14ac:dyDescent="0.15">
      <c r="A16" s="6">
        <v>25</v>
      </c>
      <c r="B16" s="16">
        <v>3.3E-3</v>
      </c>
      <c r="C16" s="6">
        <v>1000</v>
      </c>
      <c r="D16" s="6">
        <v>365</v>
      </c>
      <c r="E16" s="1">
        <f t="shared" si="0"/>
        <v>30112.5</v>
      </c>
      <c r="F16" s="1">
        <f t="shared" si="1"/>
        <v>39146.25</v>
      </c>
      <c r="G16" s="6">
        <v>40000</v>
      </c>
      <c r="H16" s="1"/>
      <c r="I16" s="1"/>
      <c r="J16" s="1"/>
      <c r="K16" s="1"/>
      <c r="L16" s="1"/>
      <c r="M16" s="1"/>
      <c r="N16" s="1"/>
      <c r="O16" s="1"/>
      <c r="P16" s="1"/>
      <c r="Q16" s="1"/>
      <c r="R16" s="1"/>
      <c r="S16" s="1"/>
      <c r="T16" s="1"/>
      <c r="U16" s="1"/>
      <c r="V16" s="1"/>
      <c r="W16" s="1"/>
      <c r="X16" s="1"/>
      <c r="Y16" s="1"/>
      <c r="Z16" s="1"/>
    </row>
    <row r="17" spans="1:26" x14ac:dyDescent="0.15">
      <c r="A17" s="1"/>
      <c r="B17" s="1"/>
      <c r="C17" s="1"/>
      <c r="D17" s="1"/>
      <c r="E17" s="1"/>
      <c r="F17" s="1"/>
      <c r="G17" s="1"/>
      <c r="H17" s="1"/>
      <c r="I17" s="1"/>
      <c r="J17" s="1"/>
      <c r="K17" s="1"/>
      <c r="L17" s="1"/>
      <c r="M17" s="1"/>
      <c r="N17" s="1"/>
      <c r="O17" s="1"/>
      <c r="P17" s="1"/>
      <c r="Q17" s="1"/>
      <c r="R17" s="1"/>
      <c r="S17" s="1"/>
      <c r="T17" s="1"/>
      <c r="U17" s="1"/>
      <c r="V17" s="1"/>
      <c r="W17" s="1"/>
      <c r="X17" s="1"/>
      <c r="Y17" s="1"/>
      <c r="Z17" s="1"/>
    </row>
    <row r="18" spans="1:26" x14ac:dyDescent="0.15">
      <c r="A18" s="2" t="s">
        <v>37</v>
      </c>
      <c r="B18" s="1"/>
      <c r="C18" s="1"/>
      <c r="D18" s="1"/>
      <c r="E18" s="1"/>
      <c r="F18" s="1"/>
      <c r="G18" s="1"/>
      <c r="H18" s="1"/>
      <c r="I18" s="1"/>
      <c r="J18" s="1"/>
      <c r="K18" s="1"/>
      <c r="L18" s="1"/>
      <c r="M18" s="1"/>
      <c r="N18" s="1"/>
      <c r="O18" s="1"/>
      <c r="P18" s="1"/>
      <c r="Q18" s="1"/>
      <c r="R18" s="1"/>
      <c r="S18" s="1"/>
      <c r="T18" s="1"/>
      <c r="U18" s="1"/>
      <c r="V18" s="1"/>
      <c r="W18" s="1"/>
      <c r="X18" s="1"/>
      <c r="Y18" s="1"/>
      <c r="Z18" s="1"/>
    </row>
    <row r="19" spans="1:26" x14ac:dyDescent="0.15">
      <c r="A19" s="67" t="s">
        <v>38</v>
      </c>
      <c r="B19" s="51"/>
      <c r="C19" s="51"/>
      <c r="D19" s="51"/>
      <c r="E19" s="51"/>
      <c r="F19" s="51"/>
      <c r="G19" s="1"/>
      <c r="H19" s="1"/>
      <c r="I19" s="1"/>
      <c r="J19" s="1"/>
      <c r="K19" s="1"/>
      <c r="L19" s="1"/>
      <c r="M19" s="1"/>
      <c r="N19" s="1"/>
      <c r="O19" s="1"/>
      <c r="P19" s="1"/>
      <c r="Q19" s="1"/>
      <c r="R19" s="1"/>
      <c r="S19" s="1"/>
      <c r="T19" s="1"/>
      <c r="U19" s="1"/>
      <c r="V19" s="1"/>
      <c r="W19" s="1"/>
      <c r="X19" s="1"/>
      <c r="Y19" s="1"/>
      <c r="Z19" s="1"/>
    </row>
    <row r="20" spans="1:26" x14ac:dyDescent="0.15">
      <c r="A20" s="6" t="s">
        <v>39</v>
      </c>
      <c r="B20" s="1"/>
      <c r="C20" s="1"/>
      <c r="D20" s="1"/>
      <c r="E20" s="1"/>
      <c r="F20" s="1"/>
      <c r="G20" s="1"/>
      <c r="H20" s="1"/>
      <c r="I20" s="1"/>
      <c r="J20" s="1"/>
      <c r="K20" s="1"/>
      <c r="L20" s="1"/>
      <c r="M20" s="1"/>
      <c r="N20" s="1"/>
      <c r="O20" s="1"/>
      <c r="P20" s="1"/>
      <c r="Q20" s="1"/>
      <c r="R20" s="1"/>
      <c r="S20" s="1"/>
      <c r="T20" s="1"/>
      <c r="U20" s="1"/>
      <c r="V20" s="1"/>
      <c r="W20" s="1"/>
      <c r="X20" s="1"/>
      <c r="Y20" s="1"/>
      <c r="Z20" s="1"/>
    </row>
    <row r="21" spans="1:26" x14ac:dyDescent="0.15">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x14ac:dyDescent="0.15">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x14ac:dyDescent="0.15">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x14ac:dyDescent="0.15">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x14ac:dyDescent="0.15">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x14ac:dyDescent="0.15">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x14ac:dyDescent="0.15">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x14ac:dyDescent="0.15">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x14ac:dyDescent="0.15">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x14ac:dyDescent="0.15">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x14ac:dyDescent="0.15">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x14ac:dyDescent="0.15">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x14ac:dyDescent="0.15">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x14ac:dyDescent="0.15">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x14ac:dyDescent="0.15">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x14ac:dyDescent="0.15">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x14ac:dyDescent="0.15">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x14ac:dyDescent="0.15">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x14ac:dyDescent="0.15">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x14ac:dyDescent="0.15">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x14ac:dyDescent="0.15">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x14ac:dyDescent="0.15">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x14ac:dyDescent="0.15">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x14ac:dyDescent="0.15">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x14ac:dyDescent="0.15">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x14ac:dyDescent="0.15">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x14ac:dyDescent="0.15">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x14ac:dyDescent="0.15">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x14ac:dyDescent="0.15">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x14ac:dyDescent="0.15">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x14ac:dyDescent="0.15">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x14ac:dyDescent="0.15">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x14ac:dyDescent="0.15">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x14ac:dyDescent="0.15">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x14ac:dyDescent="0.15">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x14ac:dyDescent="0.15">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x14ac:dyDescent="0.15">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x14ac:dyDescent="0.15">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x14ac:dyDescent="0.15">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x14ac:dyDescent="0.15">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x14ac:dyDescent="0.15">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x14ac:dyDescent="0.15">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x14ac:dyDescent="0.15">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x14ac:dyDescent="0.15">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x14ac:dyDescent="0.15">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x14ac:dyDescent="0.15">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x14ac:dyDescent="0.15">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x14ac:dyDescent="0.15">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x14ac:dyDescent="0.15">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x14ac:dyDescent="0.15">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x14ac:dyDescent="0.15">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x14ac:dyDescent="0.15">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x14ac:dyDescent="0.15">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x14ac:dyDescent="0.15">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x14ac:dyDescent="0.15">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x14ac:dyDescent="0.15">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x14ac:dyDescent="0.15">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x14ac:dyDescent="0.15">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x14ac:dyDescent="0.15">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x14ac:dyDescent="0.15">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x14ac:dyDescent="0.15">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x14ac:dyDescent="0.15">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x14ac:dyDescent="0.15">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x14ac:dyDescent="0.15">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x14ac:dyDescent="0.15">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x14ac:dyDescent="0.15">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x14ac:dyDescent="0.15">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x14ac:dyDescent="0.15">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x14ac:dyDescent="0.15">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x14ac:dyDescent="0.15">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x14ac:dyDescent="0.15">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x14ac:dyDescent="0.15">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x14ac:dyDescent="0.15">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x14ac:dyDescent="0.15">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x14ac:dyDescent="0.15">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x14ac:dyDescent="0.15">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x14ac:dyDescent="0.15">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x14ac:dyDescent="0.15">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x14ac:dyDescent="0.15">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x14ac:dyDescent="0.1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x14ac:dyDescent="0.1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x14ac:dyDescent="0.1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x14ac:dyDescent="0.1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x14ac:dyDescent="0.1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x14ac:dyDescent="0.1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x14ac:dyDescent="0.1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x14ac:dyDescent="0.1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x14ac:dyDescent="0.1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x14ac:dyDescent="0.1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x14ac:dyDescent="0.1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x14ac:dyDescent="0.1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x14ac:dyDescent="0.1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x14ac:dyDescent="0.1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x14ac:dyDescent="0.1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x14ac:dyDescent="0.1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x14ac:dyDescent="0.1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x14ac:dyDescent="0.1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x14ac:dyDescent="0.1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x14ac:dyDescent="0.1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x14ac:dyDescent="0.1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x14ac:dyDescent="0.1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x14ac:dyDescent="0.1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x14ac:dyDescent="0.1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x14ac:dyDescent="0.1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x14ac:dyDescent="0.1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x14ac:dyDescent="0.1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x14ac:dyDescent="0.1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x14ac:dyDescent="0.1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x14ac:dyDescent="0.1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x14ac:dyDescent="0.1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x14ac:dyDescent="0.1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x14ac:dyDescent="0.1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x14ac:dyDescent="0.1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x14ac:dyDescent="0.1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x14ac:dyDescent="0.1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x14ac:dyDescent="0.1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x14ac:dyDescent="0.1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x14ac:dyDescent="0.1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x14ac:dyDescent="0.1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x14ac:dyDescent="0.1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x14ac:dyDescent="0.1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x14ac:dyDescent="0.1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x14ac:dyDescent="0.1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x14ac:dyDescent="0.1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x14ac:dyDescent="0.1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x14ac:dyDescent="0.1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x14ac:dyDescent="0.1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x14ac:dyDescent="0.1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x14ac:dyDescent="0.1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x14ac:dyDescent="0.1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x14ac:dyDescent="0.1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x14ac:dyDescent="0.1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x14ac:dyDescent="0.1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x14ac:dyDescent="0.1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x14ac:dyDescent="0.1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x14ac:dyDescent="0.1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x14ac:dyDescent="0.1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x14ac:dyDescent="0.1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x14ac:dyDescent="0.1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x14ac:dyDescent="0.1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x14ac:dyDescent="0.1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x14ac:dyDescent="0.1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x14ac:dyDescent="0.1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x14ac:dyDescent="0.1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x14ac:dyDescent="0.1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x14ac:dyDescent="0.1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x14ac:dyDescent="0.1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x14ac:dyDescent="0.1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x14ac:dyDescent="0.1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x14ac:dyDescent="0.1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x14ac:dyDescent="0.1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x14ac:dyDescent="0.1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x14ac:dyDescent="0.1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x14ac:dyDescent="0.1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x14ac:dyDescent="0.1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x14ac:dyDescent="0.1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x14ac:dyDescent="0.1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x14ac:dyDescent="0.1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x14ac:dyDescent="0.1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x14ac:dyDescent="0.1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x14ac:dyDescent="0.1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x14ac:dyDescent="0.1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x14ac:dyDescent="0.1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x14ac:dyDescent="0.1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x14ac:dyDescent="0.1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x14ac:dyDescent="0.1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x14ac:dyDescent="0.1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x14ac:dyDescent="0.1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x14ac:dyDescent="0.1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x14ac:dyDescent="0.1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x14ac:dyDescent="0.1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x14ac:dyDescent="0.1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x14ac:dyDescent="0.1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x14ac:dyDescent="0.1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x14ac:dyDescent="0.1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x14ac:dyDescent="0.1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x14ac:dyDescent="0.1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x14ac:dyDescent="0.1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x14ac:dyDescent="0.1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x14ac:dyDescent="0.1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x14ac:dyDescent="0.1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x14ac:dyDescent="0.1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x14ac:dyDescent="0.1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x14ac:dyDescent="0.1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x14ac:dyDescent="0.1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x14ac:dyDescent="0.1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x14ac:dyDescent="0.1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x14ac:dyDescent="0.1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x14ac:dyDescent="0.1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x14ac:dyDescent="0.1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x14ac:dyDescent="0.1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x14ac:dyDescent="0.1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x14ac:dyDescent="0.1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x14ac:dyDescent="0.1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x14ac:dyDescent="0.1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x14ac:dyDescent="0.1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x14ac:dyDescent="0.1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x14ac:dyDescent="0.1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x14ac:dyDescent="0.1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x14ac:dyDescent="0.1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x14ac:dyDescent="0.1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x14ac:dyDescent="0.1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x14ac:dyDescent="0.1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x14ac:dyDescent="0.1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x14ac:dyDescent="0.1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x14ac:dyDescent="0.1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x14ac:dyDescent="0.1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x14ac:dyDescent="0.1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x14ac:dyDescent="0.1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x14ac:dyDescent="0.1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x14ac:dyDescent="0.1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x14ac:dyDescent="0.1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x14ac:dyDescent="0.1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x14ac:dyDescent="0.1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x14ac:dyDescent="0.1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x14ac:dyDescent="0.1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x14ac:dyDescent="0.1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x14ac:dyDescent="0.1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x14ac:dyDescent="0.1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x14ac:dyDescent="0.1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x14ac:dyDescent="0.1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x14ac:dyDescent="0.1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x14ac:dyDescent="0.1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x14ac:dyDescent="0.1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x14ac:dyDescent="0.1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x14ac:dyDescent="0.1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x14ac:dyDescent="0.1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x14ac:dyDescent="0.1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x14ac:dyDescent="0.1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x14ac:dyDescent="0.1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x14ac:dyDescent="0.1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x14ac:dyDescent="0.1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x14ac:dyDescent="0.1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x14ac:dyDescent="0.1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x14ac:dyDescent="0.1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x14ac:dyDescent="0.1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x14ac:dyDescent="0.1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x14ac:dyDescent="0.1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x14ac:dyDescent="0.1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x14ac:dyDescent="0.1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x14ac:dyDescent="0.1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x14ac:dyDescent="0.1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x14ac:dyDescent="0.1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x14ac:dyDescent="0.1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x14ac:dyDescent="0.1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x14ac:dyDescent="0.1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x14ac:dyDescent="0.1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x14ac:dyDescent="0.1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x14ac:dyDescent="0.1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x14ac:dyDescent="0.1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x14ac:dyDescent="0.1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x14ac:dyDescent="0.1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x14ac:dyDescent="0.1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x14ac:dyDescent="0.1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x14ac:dyDescent="0.1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x14ac:dyDescent="0.1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x14ac:dyDescent="0.1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x14ac:dyDescent="0.1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x14ac:dyDescent="0.1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x14ac:dyDescent="0.1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x14ac:dyDescent="0.1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x14ac:dyDescent="0.1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x14ac:dyDescent="0.1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x14ac:dyDescent="0.1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x14ac:dyDescent="0.1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x14ac:dyDescent="0.1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x14ac:dyDescent="0.1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x14ac:dyDescent="0.1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x14ac:dyDescent="0.1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x14ac:dyDescent="0.1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x14ac:dyDescent="0.1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x14ac:dyDescent="0.1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x14ac:dyDescent="0.1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x14ac:dyDescent="0.1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x14ac:dyDescent="0.1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x14ac:dyDescent="0.1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x14ac:dyDescent="0.1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x14ac:dyDescent="0.1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x14ac:dyDescent="0.1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x14ac:dyDescent="0.1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x14ac:dyDescent="0.1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x14ac:dyDescent="0.1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x14ac:dyDescent="0.1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x14ac:dyDescent="0.1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x14ac:dyDescent="0.1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x14ac:dyDescent="0.1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x14ac:dyDescent="0.1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x14ac:dyDescent="0.1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x14ac:dyDescent="0.1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x14ac:dyDescent="0.1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x14ac:dyDescent="0.1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x14ac:dyDescent="0.1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x14ac:dyDescent="0.1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x14ac:dyDescent="0.1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x14ac:dyDescent="0.1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x14ac:dyDescent="0.1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x14ac:dyDescent="0.1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x14ac:dyDescent="0.1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x14ac:dyDescent="0.1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x14ac:dyDescent="0.1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x14ac:dyDescent="0.1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x14ac:dyDescent="0.1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x14ac:dyDescent="0.1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x14ac:dyDescent="0.1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x14ac:dyDescent="0.1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x14ac:dyDescent="0.1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x14ac:dyDescent="0.1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x14ac:dyDescent="0.1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x14ac:dyDescent="0.1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x14ac:dyDescent="0.1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x14ac:dyDescent="0.1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x14ac:dyDescent="0.1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x14ac:dyDescent="0.1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x14ac:dyDescent="0.1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x14ac:dyDescent="0.1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x14ac:dyDescent="0.1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x14ac:dyDescent="0.1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x14ac:dyDescent="0.1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x14ac:dyDescent="0.1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x14ac:dyDescent="0.1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x14ac:dyDescent="0.1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x14ac:dyDescent="0.1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x14ac:dyDescent="0.1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x14ac:dyDescent="0.1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x14ac:dyDescent="0.1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x14ac:dyDescent="0.1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x14ac:dyDescent="0.1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x14ac:dyDescent="0.1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x14ac:dyDescent="0.1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x14ac:dyDescent="0.1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x14ac:dyDescent="0.1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x14ac:dyDescent="0.1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x14ac:dyDescent="0.1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x14ac:dyDescent="0.1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x14ac:dyDescent="0.1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x14ac:dyDescent="0.1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x14ac:dyDescent="0.1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x14ac:dyDescent="0.1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x14ac:dyDescent="0.1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x14ac:dyDescent="0.1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x14ac:dyDescent="0.1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x14ac:dyDescent="0.1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x14ac:dyDescent="0.1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x14ac:dyDescent="0.1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x14ac:dyDescent="0.1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x14ac:dyDescent="0.1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x14ac:dyDescent="0.1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x14ac:dyDescent="0.1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x14ac:dyDescent="0.1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x14ac:dyDescent="0.1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x14ac:dyDescent="0.1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x14ac:dyDescent="0.1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x14ac:dyDescent="0.1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x14ac:dyDescent="0.1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x14ac:dyDescent="0.1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x14ac:dyDescent="0.1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x14ac:dyDescent="0.1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x14ac:dyDescent="0.1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x14ac:dyDescent="0.1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x14ac:dyDescent="0.1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x14ac:dyDescent="0.1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x14ac:dyDescent="0.1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x14ac:dyDescent="0.1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x14ac:dyDescent="0.1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x14ac:dyDescent="0.1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x14ac:dyDescent="0.1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x14ac:dyDescent="0.1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x14ac:dyDescent="0.1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x14ac:dyDescent="0.1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x14ac:dyDescent="0.1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x14ac:dyDescent="0.1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x14ac:dyDescent="0.1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x14ac:dyDescent="0.1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x14ac:dyDescent="0.1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x14ac:dyDescent="0.1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x14ac:dyDescent="0.1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x14ac:dyDescent="0.1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x14ac:dyDescent="0.1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x14ac:dyDescent="0.1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x14ac:dyDescent="0.1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x14ac:dyDescent="0.1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x14ac:dyDescent="0.1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x14ac:dyDescent="0.1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x14ac:dyDescent="0.1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x14ac:dyDescent="0.1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x14ac:dyDescent="0.1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x14ac:dyDescent="0.1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x14ac:dyDescent="0.1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x14ac:dyDescent="0.1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x14ac:dyDescent="0.1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x14ac:dyDescent="0.1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x14ac:dyDescent="0.1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x14ac:dyDescent="0.1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x14ac:dyDescent="0.1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x14ac:dyDescent="0.1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x14ac:dyDescent="0.1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x14ac:dyDescent="0.1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x14ac:dyDescent="0.1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x14ac:dyDescent="0.1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x14ac:dyDescent="0.1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x14ac:dyDescent="0.1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x14ac:dyDescent="0.1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x14ac:dyDescent="0.1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x14ac:dyDescent="0.1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x14ac:dyDescent="0.1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x14ac:dyDescent="0.1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x14ac:dyDescent="0.1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x14ac:dyDescent="0.1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x14ac:dyDescent="0.1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x14ac:dyDescent="0.1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x14ac:dyDescent="0.1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x14ac:dyDescent="0.1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x14ac:dyDescent="0.1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x14ac:dyDescent="0.1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x14ac:dyDescent="0.1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x14ac:dyDescent="0.1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x14ac:dyDescent="0.1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x14ac:dyDescent="0.1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x14ac:dyDescent="0.1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x14ac:dyDescent="0.1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x14ac:dyDescent="0.1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x14ac:dyDescent="0.1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x14ac:dyDescent="0.1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x14ac:dyDescent="0.1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x14ac:dyDescent="0.1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x14ac:dyDescent="0.1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x14ac:dyDescent="0.1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x14ac:dyDescent="0.1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x14ac:dyDescent="0.1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x14ac:dyDescent="0.1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x14ac:dyDescent="0.1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x14ac:dyDescent="0.1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x14ac:dyDescent="0.1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x14ac:dyDescent="0.1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x14ac:dyDescent="0.1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x14ac:dyDescent="0.1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x14ac:dyDescent="0.1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x14ac:dyDescent="0.1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x14ac:dyDescent="0.1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x14ac:dyDescent="0.1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x14ac:dyDescent="0.1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x14ac:dyDescent="0.1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x14ac:dyDescent="0.1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x14ac:dyDescent="0.1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x14ac:dyDescent="0.1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x14ac:dyDescent="0.1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x14ac:dyDescent="0.1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x14ac:dyDescent="0.1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x14ac:dyDescent="0.1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x14ac:dyDescent="0.1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x14ac:dyDescent="0.1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x14ac:dyDescent="0.1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x14ac:dyDescent="0.1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x14ac:dyDescent="0.1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x14ac:dyDescent="0.1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x14ac:dyDescent="0.1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x14ac:dyDescent="0.1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x14ac:dyDescent="0.1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x14ac:dyDescent="0.1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x14ac:dyDescent="0.1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x14ac:dyDescent="0.1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x14ac:dyDescent="0.1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x14ac:dyDescent="0.1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x14ac:dyDescent="0.1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x14ac:dyDescent="0.1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x14ac:dyDescent="0.1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x14ac:dyDescent="0.1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x14ac:dyDescent="0.1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x14ac:dyDescent="0.1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x14ac:dyDescent="0.1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x14ac:dyDescent="0.1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x14ac:dyDescent="0.1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x14ac:dyDescent="0.1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x14ac:dyDescent="0.1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x14ac:dyDescent="0.1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x14ac:dyDescent="0.1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x14ac:dyDescent="0.1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x14ac:dyDescent="0.1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x14ac:dyDescent="0.1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x14ac:dyDescent="0.1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x14ac:dyDescent="0.1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x14ac:dyDescent="0.1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x14ac:dyDescent="0.1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x14ac:dyDescent="0.1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x14ac:dyDescent="0.1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x14ac:dyDescent="0.1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x14ac:dyDescent="0.1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x14ac:dyDescent="0.1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x14ac:dyDescent="0.1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x14ac:dyDescent="0.1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x14ac:dyDescent="0.1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x14ac:dyDescent="0.1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x14ac:dyDescent="0.1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x14ac:dyDescent="0.1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x14ac:dyDescent="0.1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x14ac:dyDescent="0.1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x14ac:dyDescent="0.1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x14ac:dyDescent="0.1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x14ac:dyDescent="0.1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x14ac:dyDescent="0.1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x14ac:dyDescent="0.1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x14ac:dyDescent="0.1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x14ac:dyDescent="0.1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x14ac:dyDescent="0.1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x14ac:dyDescent="0.1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x14ac:dyDescent="0.1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x14ac:dyDescent="0.1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x14ac:dyDescent="0.1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x14ac:dyDescent="0.1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x14ac:dyDescent="0.1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x14ac:dyDescent="0.1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x14ac:dyDescent="0.1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x14ac:dyDescent="0.1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x14ac:dyDescent="0.1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x14ac:dyDescent="0.1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x14ac:dyDescent="0.1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x14ac:dyDescent="0.1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x14ac:dyDescent="0.1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x14ac:dyDescent="0.1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x14ac:dyDescent="0.1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x14ac:dyDescent="0.1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x14ac:dyDescent="0.1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x14ac:dyDescent="0.1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x14ac:dyDescent="0.1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x14ac:dyDescent="0.1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x14ac:dyDescent="0.1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x14ac:dyDescent="0.1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x14ac:dyDescent="0.1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x14ac:dyDescent="0.1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x14ac:dyDescent="0.1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x14ac:dyDescent="0.1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x14ac:dyDescent="0.1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x14ac:dyDescent="0.1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x14ac:dyDescent="0.1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x14ac:dyDescent="0.1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x14ac:dyDescent="0.1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x14ac:dyDescent="0.1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x14ac:dyDescent="0.1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x14ac:dyDescent="0.1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x14ac:dyDescent="0.1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x14ac:dyDescent="0.1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x14ac:dyDescent="0.1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x14ac:dyDescent="0.1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x14ac:dyDescent="0.1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x14ac:dyDescent="0.1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x14ac:dyDescent="0.1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x14ac:dyDescent="0.1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x14ac:dyDescent="0.1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x14ac:dyDescent="0.1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x14ac:dyDescent="0.1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x14ac:dyDescent="0.1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x14ac:dyDescent="0.1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x14ac:dyDescent="0.1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x14ac:dyDescent="0.1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x14ac:dyDescent="0.1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x14ac:dyDescent="0.1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x14ac:dyDescent="0.1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x14ac:dyDescent="0.1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x14ac:dyDescent="0.1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x14ac:dyDescent="0.1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x14ac:dyDescent="0.1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x14ac:dyDescent="0.1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x14ac:dyDescent="0.1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x14ac:dyDescent="0.1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x14ac:dyDescent="0.1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x14ac:dyDescent="0.1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x14ac:dyDescent="0.1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x14ac:dyDescent="0.1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x14ac:dyDescent="0.1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x14ac:dyDescent="0.1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x14ac:dyDescent="0.1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x14ac:dyDescent="0.1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x14ac:dyDescent="0.1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x14ac:dyDescent="0.1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x14ac:dyDescent="0.1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x14ac:dyDescent="0.1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x14ac:dyDescent="0.1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x14ac:dyDescent="0.1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x14ac:dyDescent="0.1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x14ac:dyDescent="0.1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x14ac:dyDescent="0.1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x14ac:dyDescent="0.1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x14ac:dyDescent="0.1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x14ac:dyDescent="0.1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x14ac:dyDescent="0.1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x14ac:dyDescent="0.1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x14ac:dyDescent="0.1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x14ac:dyDescent="0.1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x14ac:dyDescent="0.1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x14ac:dyDescent="0.1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x14ac:dyDescent="0.1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x14ac:dyDescent="0.1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x14ac:dyDescent="0.1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x14ac:dyDescent="0.1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x14ac:dyDescent="0.1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x14ac:dyDescent="0.1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x14ac:dyDescent="0.1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x14ac:dyDescent="0.1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x14ac:dyDescent="0.1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x14ac:dyDescent="0.1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x14ac:dyDescent="0.1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x14ac:dyDescent="0.1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x14ac:dyDescent="0.1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x14ac:dyDescent="0.1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x14ac:dyDescent="0.1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x14ac:dyDescent="0.1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x14ac:dyDescent="0.1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x14ac:dyDescent="0.1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x14ac:dyDescent="0.1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x14ac:dyDescent="0.1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x14ac:dyDescent="0.1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x14ac:dyDescent="0.1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x14ac:dyDescent="0.1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x14ac:dyDescent="0.1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x14ac:dyDescent="0.1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x14ac:dyDescent="0.1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x14ac:dyDescent="0.1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x14ac:dyDescent="0.1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x14ac:dyDescent="0.1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x14ac:dyDescent="0.1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x14ac:dyDescent="0.1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x14ac:dyDescent="0.1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x14ac:dyDescent="0.1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x14ac:dyDescent="0.1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x14ac:dyDescent="0.1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x14ac:dyDescent="0.1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x14ac:dyDescent="0.1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x14ac:dyDescent="0.1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x14ac:dyDescent="0.1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x14ac:dyDescent="0.1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x14ac:dyDescent="0.1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x14ac:dyDescent="0.1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x14ac:dyDescent="0.1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x14ac:dyDescent="0.1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x14ac:dyDescent="0.1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x14ac:dyDescent="0.1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x14ac:dyDescent="0.1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x14ac:dyDescent="0.1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x14ac:dyDescent="0.1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x14ac:dyDescent="0.1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x14ac:dyDescent="0.1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x14ac:dyDescent="0.1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x14ac:dyDescent="0.1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x14ac:dyDescent="0.1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x14ac:dyDescent="0.1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x14ac:dyDescent="0.1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x14ac:dyDescent="0.1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x14ac:dyDescent="0.1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x14ac:dyDescent="0.1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x14ac:dyDescent="0.1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x14ac:dyDescent="0.1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x14ac:dyDescent="0.1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x14ac:dyDescent="0.1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x14ac:dyDescent="0.1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x14ac:dyDescent="0.1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x14ac:dyDescent="0.1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x14ac:dyDescent="0.1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x14ac:dyDescent="0.1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x14ac:dyDescent="0.1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x14ac:dyDescent="0.1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x14ac:dyDescent="0.1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x14ac:dyDescent="0.1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x14ac:dyDescent="0.1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x14ac:dyDescent="0.1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x14ac:dyDescent="0.1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x14ac:dyDescent="0.1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x14ac:dyDescent="0.1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x14ac:dyDescent="0.1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x14ac:dyDescent="0.1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x14ac:dyDescent="0.1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x14ac:dyDescent="0.1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x14ac:dyDescent="0.1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x14ac:dyDescent="0.1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x14ac:dyDescent="0.1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x14ac:dyDescent="0.1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x14ac:dyDescent="0.1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x14ac:dyDescent="0.1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x14ac:dyDescent="0.1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x14ac:dyDescent="0.1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x14ac:dyDescent="0.1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x14ac:dyDescent="0.1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x14ac:dyDescent="0.1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x14ac:dyDescent="0.1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x14ac:dyDescent="0.1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x14ac:dyDescent="0.1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x14ac:dyDescent="0.1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x14ac:dyDescent="0.1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x14ac:dyDescent="0.1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x14ac:dyDescent="0.1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x14ac:dyDescent="0.1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x14ac:dyDescent="0.1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x14ac:dyDescent="0.1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x14ac:dyDescent="0.1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x14ac:dyDescent="0.1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x14ac:dyDescent="0.1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x14ac:dyDescent="0.1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x14ac:dyDescent="0.1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x14ac:dyDescent="0.1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x14ac:dyDescent="0.1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x14ac:dyDescent="0.1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x14ac:dyDescent="0.1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x14ac:dyDescent="0.1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x14ac:dyDescent="0.1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x14ac:dyDescent="0.1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x14ac:dyDescent="0.1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x14ac:dyDescent="0.1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x14ac:dyDescent="0.1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x14ac:dyDescent="0.1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x14ac:dyDescent="0.1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x14ac:dyDescent="0.1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x14ac:dyDescent="0.1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x14ac:dyDescent="0.1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x14ac:dyDescent="0.1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x14ac:dyDescent="0.1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x14ac:dyDescent="0.1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x14ac:dyDescent="0.1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x14ac:dyDescent="0.1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x14ac:dyDescent="0.1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x14ac:dyDescent="0.1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x14ac:dyDescent="0.1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x14ac:dyDescent="0.1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x14ac:dyDescent="0.1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x14ac:dyDescent="0.1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x14ac:dyDescent="0.1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x14ac:dyDescent="0.1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x14ac:dyDescent="0.1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x14ac:dyDescent="0.1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x14ac:dyDescent="0.1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x14ac:dyDescent="0.1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x14ac:dyDescent="0.1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x14ac:dyDescent="0.1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x14ac:dyDescent="0.1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x14ac:dyDescent="0.1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x14ac:dyDescent="0.1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x14ac:dyDescent="0.1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x14ac:dyDescent="0.1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x14ac:dyDescent="0.1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x14ac:dyDescent="0.1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x14ac:dyDescent="0.1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x14ac:dyDescent="0.1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x14ac:dyDescent="0.1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x14ac:dyDescent="0.1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x14ac:dyDescent="0.1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x14ac:dyDescent="0.1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x14ac:dyDescent="0.1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x14ac:dyDescent="0.1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x14ac:dyDescent="0.1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x14ac:dyDescent="0.1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x14ac:dyDescent="0.1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x14ac:dyDescent="0.1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x14ac:dyDescent="0.1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x14ac:dyDescent="0.1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x14ac:dyDescent="0.1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x14ac:dyDescent="0.1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x14ac:dyDescent="0.1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x14ac:dyDescent="0.1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x14ac:dyDescent="0.1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x14ac:dyDescent="0.1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x14ac:dyDescent="0.1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x14ac:dyDescent="0.1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x14ac:dyDescent="0.1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x14ac:dyDescent="0.1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x14ac:dyDescent="0.1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x14ac:dyDescent="0.1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x14ac:dyDescent="0.1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x14ac:dyDescent="0.1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x14ac:dyDescent="0.1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x14ac:dyDescent="0.1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x14ac:dyDescent="0.1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x14ac:dyDescent="0.1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x14ac:dyDescent="0.1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x14ac:dyDescent="0.1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x14ac:dyDescent="0.1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x14ac:dyDescent="0.1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x14ac:dyDescent="0.1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x14ac:dyDescent="0.1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x14ac:dyDescent="0.1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x14ac:dyDescent="0.1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x14ac:dyDescent="0.1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x14ac:dyDescent="0.1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x14ac:dyDescent="0.1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x14ac:dyDescent="0.1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x14ac:dyDescent="0.1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x14ac:dyDescent="0.1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x14ac:dyDescent="0.1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x14ac:dyDescent="0.1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x14ac:dyDescent="0.1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x14ac:dyDescent="0.1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x14ac:dyDescent="0.1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x14ac:dyDescent="0.1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x14ac:dyDescent="0.1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x14ac:dyDescent="0.1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x14ac:dyDescent="0.1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x14ac:dyDescent="0.1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x14ac:dyDescent="0.1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x14ac:dyDescent="0.1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x14ac:dyDescent="0.1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x14ac:dyDescent="0.1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x14ac:dyDescent="0.1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x14ac:dyDescent="0.1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x14ac:dyDescent="0.1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x14ac:dyDescent="0.1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x14ac:dyDescent="0.1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x14ac:dyDescent="0.1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x14ac:dyDescent="0.1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x14ac:dyDescent="0.1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x14ac:dyDescent="0.1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x14ac:dyDescent="0.1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x14ac:dyDescent="0.1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x14ac:dyDescent="0.1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x14ac:dyDescent="0.1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x14ac:dyDescent="0.1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x14ac:dyDescent="0.1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x14ac:dyDescent="0.1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x14ac:dyDescent="0.1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x14ac:dyDescent="0.1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x14ac:dyDescent="0.1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x14ac:dyDescent="0.1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x14ac:dyDescent="0.1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x14ac:dyDescent="0.1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x14ac:dyDescent="0.1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x14ac:dyDescent="0.1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x14ac:dyDescent="0.1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x14ac:dyDescent="0.1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x14ac:dyDescent="0.1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x14ac:dyDescent="0.1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x14ac:dyDescent="0.1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x14ac:dyDescent="0.1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x14ac:dyDescent="0.1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x14ac:dyDescent="0.1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x14ac:dyDescent="0.1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x14ac:dyDescent="0.1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x14ac:dyDescent="0.1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x14ac:dyDescent="0.1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x14ac:dyDescent="0.1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x14ac:dyDescent="0.1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x14ac:dyDescent="0.1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x14ac:dyDescent="0.1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x14ac:dyDescent="0.1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x14ac:dyDescent="0.1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x14ac:dyDescent="0.1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x14ac:dyDescent="0.1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x14ac:dyDescent="0.1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x14ac:dyDescent="0.1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x14ac:dyDescent="0.1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x14ac:dyDescent="0.1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x14ac:dyDescent="0.1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x14ac:dyDescent="0.1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x14ac:dyDescent="0.1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x14ac:dyDescent="0.1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x14ac:dyDescent="0.1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x14ac:dyDescent="0.1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x14ac:dyDescent="0.1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x14ac:dyDescent="0.1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x14ac:dyDescent="0.1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x14ac:dyDescent="0.1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x14ac:dyDescent="0.1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x14ac:dyDescent="0.1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x14ac:dyDescent="0.1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x14ac:dyDescent="0.1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x14ac:dyDescent="0.1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x14ac:dyDescent="0.1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x14ac:dyDescent="0.1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x14ac:dyDescent="0.1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x14ac:dyDescent="0.1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x14ac:dyDescent="0.1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x14ac:dyDescent="0.1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x14ac:dyDescent="0.1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x14ac:dyDescent="0.1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x14ac:dyDescent="0.1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x14ac:dyDescent="0.1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x14ac:dyDescent="0.1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x14ac:dyDescent="0.1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x14ac:dyDescent="0.1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x14ac:dyDescent="0.1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x14ac:dyDescent="0.1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x14ac:dyDescent="0.1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x14ac:dyDescent="0.1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x14ac:dyDescent="0.1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x14ac:dyDescent="0.1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x14ac:dyDescent="0.1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x14ac:dyDescent="0.1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x14ac:dyDescent="0.1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x14ac:dyDescent="0.1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x14ac:dyDescent="0.1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x14ac:dyDescent="0.1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x14ac:dyDescent="0.1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x14ac:dyDescent="0.1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x14ac:dyDescent="0.1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x14ac:dyDescent="0.1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x14ac:dyDescent="0.1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x14ac:dyDescent="0.1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x14ac:dyDescent="0.1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x14ac:dyDescent="0.1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x14ac:dyDescent="0.1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x14ac:dyDescent="0.1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x14ac:dyDescent="0.1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x14ac:dyDescent="0.1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x14ac:dyDescent="0.1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x14ac:dyDescent="0.1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x14ac:dyDescent="0.1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x14ac:dyDescent="0.1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x14ac:dyDescent="0.1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x14ac:dyDescent="0.1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x14ac:dyDescent="0.1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x14ac:dyDescent="0.1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x14ac:dyDescent="0.1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x14ac:dyDescent="0.1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x14ac:dyDescent="0.1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x14ac:dyDescent="0.1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x14ac:dyDescent="0.1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x14ac:dyDescent="0.1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x14ac:dyDescent="0.1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x14ac:dyDescent="0.1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x14ac:dyDescent="0.1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x14ac:dyDescent="0.1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x14ac:dyDescent="0.1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x14ac:dyDescent="0.1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x14ac:dyDescent="0.1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x14ac:dyDescent="0.1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x14ac:dyDescent="0.1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x14ac:dyDescent="0.1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x14ac:dyDescent="0.1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x14ac:dyDescent="0.1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x14ac:dyDescent="0.1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x14ac:dyDescent="0.1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x14ac:dyDescent="0.1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x14ac:dyDescent="0.1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x14ac:dyDescent="0.1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x14ac:dyDescent="0.1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x14ac:dyDescent="0.1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x14ac:dyDescent="0.1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x14ac:dyDescent="0.1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x14ac:dyDescent="0.1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x14ac:dyDescent="0.1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x14ac:dyDescent="0.1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x14ac:dyDescent="0.1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x14ac:dyDescent="0.1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x14ac:dyDescent="0.1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x14ac:dyDescent="0.1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x14ac:dyDescent="0.1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x14ac:dyDescent="0.1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x14ac:dyDescent="0.1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x14ac:dyDescent="0.1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x14ac:dyDescent="0.1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x14ac:dyDescent="0.1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x14ac:dyDescent="0.1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x14ac:dyDescent="0.1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x14ac:dyDescent="0.1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x14ac:dyDescent="0.1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x14ac:dyDescent="0.1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x14ac:dyDescent="0.1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x14ac:dyDescent="0.1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x14ac:dyDescent="0.1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x14ac:dyDescent="0.1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x14ac:dyDescent="0.1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x14ac:dyDescent="0.1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x14ac:dyDescent="0.1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x14ac:dyDescent="0.1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x14ac:dyDescent="0.1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x14ac:dyDescent="0.1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x14ac:dyDescent="0.1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x14ac:dyDescent="0.1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x14ac:dyDescent="0.1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sheetData>
  <mergeCells count="1">
    <mergeCell ref="A19:F19"/>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Estimator</vt:lpstr>
      <vt:lpstr>Notes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2017-04-26T18:41:02Z</dcterms:modified>
</cp:coreProperties>
</file>