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b-personal\teaching\ELEC CPEN 481 2022W2\lecture matls\"/>
    </mc:Choice>
  </mc:AlternateContent>
  <bookViews>
    <workbookView xWindow="0" yWindow="0" windowWidth="26310" windowHeight="11505" activeTab="1"/>
  </bookViews>
  <sheets>
    <sheet name="6-75 monthly v annual" sheetId="1" r:id="rId1"/>
    <sheet name="loan - monthly v annua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2" l="1"/>
  <c r="Q2" i="2"/>
  <c r="N2" i="2"/>
  <c r="H5" i="2"/>
  <c r="H4" i="2"/>
  <c r="J4" i="2" s="1"/>
  <c r="K4" i="2" s="1"/>
  <c r="H3" i="2"/>
  <c r="J2" i="2" s="1"/>
  <c r="L28" i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C27" i="1"/>
  <c r="J265" i="1" s="1"/>
  <c r="L26" i="1"/>
  <c r="L27" i="1" s="1"/>
  <c r="L23" i="1"/>
  <c r="C20" i="1"/>
  <c r="J25" i="1" s="1"/>
  <c r="M25" i="1" s="1"/>
  <c r="N25" i="1" s="1"/>
  <c r="C13" i="1"/>
  <c r="C11" i="1"/>
  <c r="K6" i="2" l="1"/>
  <c r="L4" i="2"/>
  <c r="L6" i="2" s="1"/>
  <c r="H6" i="2"/>
  <c r="L21" i="2" s="1"/>
  <c r="C22" i="1"/>
  <c r="C28" i="1"/>
  <c r="C24" i="1"/>
  <c r="C14" i="1"/>
  <c r="C29" i="1"/>
  <c r="H20" i="2" l="1"/>
  <c r="N20" i="2" s="1"/>
  <c r="H11" i="2"/>
  <c r="N11" i="2" s="1"/>
  <c r="H14" i="2"/>
  <c r="N14" i="2" s="1"/>
  <c r="H19" i="2"/>
  <c r="N19" i="2" s="1"/>
  <c r="H21" i="2"/>
  <c r="N21" i="2" s="1"/>
  <c r="H15" i="2"/>
  <c r="N15" i="2" s="1"/>
  <c r="H17" i="2"/>
  <c r="N17" i="2" s="1"/>
  <c r="H18" i="2"/>
  <c r="N18" i="2" s="1"/>
  <c r="H16" i="2"/>
  <c r="N16" i="2" s="1"/>
  <c r="K21" i="2"/>
  <c r="Q21" i="2" s="1"/>
  <c r="R21" i="2"/>
  <c r="H13" i="2"/>
  <c r="N13" i="2" s="1"/>
  <c r="H10" i="2"/>
  <c r="H12" i="2"/>
  <c r="N12" i="2" s="1"/>
  <c r="P2" i="2"/>
  <c r="J6" i="2"/>
  <c r="J21" i="2" s="1"/>
  <c r="X37" i="1"/>
  <c r="X39" i="1" s="1"/>
  <c r="C23" i="1"/>
  <c r="Q23" i="2" l="1"/>
  <c r="N10" i="2"/>
  <c r="I21" i="2"/>
  <c r="R23" i="2"/>
  <c r="P21" i="2"/>
  <c r="K26" i="1"/>
  <c r="C25" i="1"/>
  <c r="C31" i="1" s="1"/>
  <c r="C33" i="1" s="1"/>
  <c r="C34" i="1" s="1"/>
  <c r="O21" i="2" l="1"/>
  <c r="N23" i="2"/>
  <c r="P23" i="2"/>
  <c r="M26" i="1"/>
  <c r="N26" i="1" s="1"/>
  <c r="K27" i="1"/>
  <c r="S26" i="1"/>
  <c r="C35" i="1"/>
  <c r="C41" i="1"/>
  <c r="O23" i="2" l="1"/>
  <c r="S21" i="2"/>
  <c r="S27" i="1"/>
  <c r="M27" i="1"/>
  <c r="N27" i="1" s="1"/>
  <c r="K28" i="1"/>
  <c r="K29" i="1" l="1"/>
  <c r="S28" i="1"/>
  <c r="M28" i="1"/>
  <c r="N28" i="1" s="1"/>
  <c r="K30" i="1" l="1"/>
  <c r="M29" i="1"/>
  <c r="N29" i="1" s="1"/>
  <c r="S29" i="1"/>
  <c r="S30" i="1" l="1"/>
  <c r="K31" i="1"/>
  <c r="M30" i="1"/>
  <c r="N30" i="1" s="1"/>
  <c r="K32" i="1" l="1"/>
  <c r="M31" i="1"/>
  <c r="N31" i="1" s="1"/>
  <c r="S31" i="1"/>
  <c r="K33" i="1" l="1"/>
  <c r="S32" i="1"/>
  <c r="M32" i="1"/>
  <c r="N32" i="1" s="1"/>
  <c r="M33" i="1" l="1"/>
  <c r="N33" i="1" s="1"/>
  <c r="K34" i="1"/>
  <c r="S33" i="1"/>
  <c r="S34" i="1" l="1"/>
  <c r="K35" i="1"/>
  <c r="M34" i="1"/>
  <c r="N34" i="1" s="1"/>
  <c r="K36" i="1" l="1"/>
  <c r="S35" i="1"/>
  <c r="M35" i="1"/>
  <c r="N35" i="1" s="1"/>
  <c r="K37" i="1" l="1"/>
  <c r="S36" i="1"/>
  <c r="M36" i="1"/>
  <c r="N36" i="1" s="1"/>
  <c r="S37" i="1" l="1"/>
  <c r="S39" i="1" s="1"/>
  <c r="AC37" i="1" s="1"/>
  <c r="AC39" i="1" s="1"/>
  <c r="K38" i="1"/>
  <c r="M37" i="1"/>
  <c r="N37" i="1" s="1"/>
  <c r="M38" i="1" l="1"/>
  <c r="N38" i="1" s="1"/>
  <c r="K39" i="1"/>
  <c r="K40" i="1" l="1"/>
  <c r="M39" i="1"/>
  <c r="N39" i="1" s="1"/>
  <c r="M40" i="1" l="1"/>
  <c r="N40" i="1" s="1"/>
  <c r="K41" i="1"/>
  <c r="K42" i="1" l="1"/>
  <c r="M41" i="1"/>
  <c r="N41" i="1" s="1"/>
  <c r="K43" i="1" l="1"/>
  <c r="M42" i="1"/>
  <c r="N42" i="1" s="1"/>
  <c r="K44" i="1" l="1"/>
  <c r="M43" i="1"/>
  <c r="N43" i="1" s="1"/>
  <c r="M44" i="1" l="1"/>
  <c r="N44" i="1" s="1"/>
  <c r="K45" i="1"/>
  <c r="M45" i="1" l="1"/>
  <c r="N45" i="1" s="1"/>
  <c r="K46" i="1"/>
  <c r="K47" i="1" l="1"/>
  <c r="M46" i="1"/>
  <c r="N46" i="1" s="1"/>
  <c r="K48" i="1" l="1"/>
  <c r="M47" i="1"/>
  <c r="N47" i="1" s="1"/>
  <c r="M48" i="1" l="1"/>
  <c r="N48" i="1" s="1"/>
  <c r="K49" i="1"/>
  <c r="K50" i="1" l="1"/>
  <c r="M49" i="1"/>
  <c r="N49" i="1" s="1"/>
  <c r="K51" i="1" l="1"/>
  <c r="M50" i="1"/>
  <c r="N50" i="1" s="1"/>
  <c r="K52" i="1" l="1"/>
  <c r="M51" i="1"/>
  <c r="N51" i="1" s="1"/>
  <c r="M52" i="1" l="1"/>
  <c r="N52" i="1" s="1"/>
  <c r="K53" i="1"/>
  <c r="M53" i="1" l="1"/>
  <c r="N53" i="1" s="1"/>
  <c r="K54" i="1"/>
  <c r="K55" i="1" l="1"/>
  <c r="M54" i="1"/>
  <c r="N54" i="1" s="1"/>
  <c r="K56" i="1" l="1"/>
  <c r="M55" i="1"/>
  <c r="N55" i="1" s="1"/>
  <c r="M56" i="1" l="1"/>
  <c r="N56" i="1" s="1"/>
  <c r="K57" i="1"/>
  <c r="K58" i="1" l="1"/>
  <c r="M57" i="1"/>
  <c r="N57" i="1" s="1"/>
  <c r="K59" i="1" l="1"/>
  <c r="M58" i="1"/>
  <c r="N58" i="1" s="1"/>
  <c r="K60" i="1" l="1"/>
  <c r="M59" i="1"/>
  <c r="N59" i="1" s="1"/>
  <c r="M60" i="1" l="1"/>
  <c r="N60" i="1" s="1"/>
  <c r="K61" i="1"/>
  <c r="M61" i="1" l="1"/>
  <c r="N61" i="1" s="1"/>
  <c r="K62" i="1"/>
  <c r="K63" i="1" l="1"/>
  <c r="M62" i="1"/>
  <c r="N62" i="1" s="1"/>
  <c r="K64" i="1" l="1"/>
  <c r="M63" i="1"/>
  <c r="N63" i="1" s="1"/>
  <c r="M64" i="1" l="1"/>
  <c r="N64" i="1" s="1"/>
  <c r="K65" i="1"/>
  <c r="K66" i="1" l="1"/>
  <c r="M65" i="1"/>
  <c r="N65" i="1" s="1"/>
  <c r="K67" i="1" l="1"/>
  <c r="M66" i="1"/>
  <c r="N66" i="1" s="1"/>
  <c r="K68" i="1" l="1"/>
  <c r="M67" i="1"/>
  <c r="N67" i="1" s="1"/>
  <c r="M68" i="1" l="1"/>
  <c r="N68" i="1" s="1"/>
  <c r="K69" i="1"/>
  <c r="M69" i="1" l="1"/>
  <c r="N69" i="1" s="1"/>
  <c r="K70" i="1"/>
  <c r="K71" i="1" l="1"/>
  <c r="M70" i="1"/>
  <c r="N70" i="1" s="1"/>
  <c r="K72" i="1" l="1"/>
  <c r="M71" i="1"/>
  <c r="N71" i="1" s="1"/>
  <c r="M72" i="1" l="1"/>
  <c r="N72" i="1" s="1"/>
  <c r="K73" i="1"/>
  <c r="M73" i="1" l="1"/>
  <c r="N73" i="1" s="1"/>
  <c r="K74" i="1"/>
  <c r="K75" i="1" l="1"/>
  <c r="M74" i="1"/>
  <c r="N74" i="1" s="1"/>
  <c r="M75" i="1" l="1"/>
  <c r="N75" i="1" s="1"/>
  <c r="K76" i="1"/>
  <c r="K77" i="1" l="1"/>
  <c r="M76" i="1"/>
  <c r="N76" i="1" s="1"/>
  <c r="M77" i="1" l="1"/>
  <c r="N77" i="1" s="1"/>
  <c r="K78" i="1"/>
  <c r="M78" i="1" l="1"/>
  <c r="N78" i="1" s="1"/>
  <c r="K79" i="1"/>
  <c r="M79" i="1" l="1"/>
  <c r="N79" i="1" s="1"/>
  <c r="K80" i="1"/>
  <c r="K81" i="1" l="1"/>
  <c r="M80" i="1"/>
  <c r="N80" i="1" s="1"/>
  <c r="M81" i="1" l="1"/>
  <c r="N81" i="1" s="1"/>
  <c r="K82" i="1"/>
  <c r="M82" i="1" l="1"/>
  <c r="N82" i="1" s="1"/>
  <c r="K83" i="1"/>
  <c r="M83" i="1" l="1"/>
  <c r="N83" i="1" s="1"/>
  <c r="K84" i="1"/>
  <c r="K85" i="1" l="1"/>
  <c r="M84" i="1"/>
  <c r="N84" i="1" s="1"/>
  <c r="M85" i="1" l="1"/>
  <c r="N85" i="1" s="1"/>
  <c r="K86" i="1"/>
  <c r="K87" i="1" l="1"/>
  <c r="M86" i="1"/>
  <c r="N86" i="1" s="1"/>
  <c r="M87" i="1" l="1"/>
  <c r="N87" i="1" s="1"/>
  <c r="K88" i="1"/>
  <c r="M88" i="1" l="1"/>
  <c r="N88" i="1" s="1"/>
  <c r="K89" i="1"/>
  <c r="M89" i="1" l="1"/>
  <c r="N89" i="1" s="1"/>
  <c r="K90" i="1"/>
  <c r="K91" i="1" l="1"/>
  <c r="M90" i="1"/>
  <c r="N90" i="1" s="1"/>
  <c r="M91" i="1" l="1"/>
  <c r="N91" i="1" s="1"/>
  <c r="K92" i="1"/>
  <c r="K93" i="1" l="1"/>
  <c r="M92" i="1"/>
  <c r="N92" i="1" s="1"/>
  <c r="M93" i="1" l="1"/>
  <c r="N93" i="1" s="1"/>
  <c r="K94" i="1"/>
  <c r="M94" i="1" l="1"/>
  <c r="N94" i="1" s="1"/>
  <c r="K95" i="1"/>
  <c r="M95" i="1" l="1"/>
  <c r="N95" i="1" s="1"/>
  <c r="K96" i="1"/>
  <c r="K97" i="1" l="1"/>
  <c r="M96" i="1"/>
  <c r="N96" i="1" s="1"/>
  <c r="M97" i="1" l="1"/>
  <c r="N97" i="1" s="1"/>
  <c r="K98" i="1"/>
  <c r="M98" i="1" l="1"/>
  <c r="N98" i="1" s="1"/>
  <c r="K99" i="1"/>
  <c r="K100" i="1" l="1"/>
  <c r="M99" i="1"/>
  <c r="N99" i="1" s="1"/>
  <c r="K101" i="1" l="1"/>
  <c r="M100" i="1"/>
  <c r="N100" i="1" s="1"/>
  <c r="K102" i="1" l="1"/>
  <c r="M101" i="1"/>
  <c r="N101" i="1" s="1"/>
  <c r="K103" i="1" l="1"/>
  <c r="M102" i="1"/>
  <c r="N102" i="1" s="1"/>
  <c r="K104" i="1" l="1"/>
  <c r="M103" i="1"/>
  <c r="N103" i="1" s="1"/>
  <c r="K105" i="1" l="1"/>
  <c r="M104" i="1"/>
  <c r="N104" i="1" s="1"/>
  <c r="M105" i="1" l="1"/>
  <c r="N105" i="1" s="1"/>
  <c r="K106" i="1"/>
  <c r="M106" i="1" l="1"/>
  <c r="N106" i="1" s="1"/>
  <c r="K107" i="1"/>
  <c r="K108" i="1" l="1"/>
  <c r="M107" i="1"/>
  <c r="N107" i="1" s="1"/>
  <c r="K109" i="1" l="1"/>
  <c r="M108" i="1"/>
  <c r="N108" i="1" s="1"/>
  <c r="K110" i="1" l="1"/>
  <c r="M109" i="1"/>
  <c r="N109" i="1" s="1"/>
  <c r="K111" i="1" l="1"/>
  <c r="M110" i="1"/>
  <c r="N110" i="1" s="1"/>
  <c r="K112" i="1" l="1"/>
  <c r="M111" i="1"/>
  <c r="N111" i="1" s="1"/>
  <c r="K113" i="1" l="1"/>
  <c r="M112" i="1"/>
  <c r="N112" i="1" s="1"/>
  <c r="K114" i="1" l="1"/>
  <c r="M113" i="1"/>
  <c r="N113" i="1" s="1"/>
  <c r="K115" i="1" l="1"/>
  <c r="M114" i="1"/>
  <c r="N114" i="1" s="1"/>
  <c r="K116" i="1" l="1"/>
  <c r="M115" i="1"/>
  <c r="N115" i="1" s="1"/>
  <c r="K117" i="1" l="1"/>
  <c r="M116" i="1"/>
  <c r="N116" i="1" s="1"/>
  <c r="K118" i="1" l="1"/>
  <c r="M117" i="1"/>
  <c r="N117" i="1" s="1"/>
  <c r="K119" i="1" l="1"/>
  <c r="M118" i="1"/>
  <c r="N118" i="1" s="1"/>
  <c r="K120" i="1" l="1"/>
  <c r="M119" i="1"/>
  <c r="N119" i="1" s="1"/>
  <c r="K121" i="1" l="1"/>
  <c r="M120" i="1"/>
  <c r="N120" i="1" s="1"/>
  <c r="M121" i="1" l="1"/>
  <c r="N121" i="1" s="1"/>
  <c r="K122" i="1"/>
  <c r="K123" i="1" l="1"/>
  <c r="M122" i="1"/>
  <c r="N122" i="1" s="1"/>
  <c r="M123" i="1" l="1"/>
  <c r="N123" i="1" s="1"/>
  <c r="K124" i="1"/>
  <c r="K125" i="1" l="1"/>
  <c r="M124" i="1"/>
  <c r="N124" i="1" s="1"/>
  <c r="K126" i="1" l="1"/>
  <c r="M125" i="1"/>
  <c r="N125" i="1" s="1"/>
  <c r="K127" i="1" l="1"/>
  <c r="M126" i="1"/>
  <c r="N126" i="1" s="1"/>
  <c r="K128" i="1" l="1"/>
  <c r="M127" i="1"/>
  <c r="N127" i="1" s="1"/>
  <c r="K129" i="1" l="1"/>
  <c r="M128" i="1"/>
  <c r="N128" i="1" s="1"/>
  <c r="K130" i="1" l="1"/>
  <c r="M129" i="1"/>
  <c r="N129" i="1" s="1"/>
  <c r="K131" i="1" l="1"/>
  <c r="M130" i="1"/>
  <c r="N130" i="1" s="1"/>
  <c r="M131" i="1" l="1"/>
  <c r="N131" i="1" s="1"/>
  <c r="K132" i="1"/>
  <c r="K133" i="1" l="1"/>
  <c r="M132" i="1"/>
  <c r="N132" i="1" s="1"/>
  <c r="K134" i="1" l="1"/>
  <c r="M133" i="1"/>
  <c r="N133" i="1" s="1"/>
  <c r="K135" i="1" l="1"/>
  <c r="M134" i="1"/>
  <c r="N134" i="1" s="1"/>
  <c r="K136" i="1" l="1"/>
  <c r="M135" i="1"/>
  <c r="N135" i="1" s="1"/>
  <c r="K137" i="1" l="1"/>
  <c r="M136" i="1"/>
  <c r="N136" i="1" s="1"/>
  <c r="M137" i="1" l="1"/>
  <c r="N137" i="1" s="1"/>
  <c r="K138" i="1"/>
  <c r="K139" i="1" l="1"/>
  <c r="M138" i="1"/>
  <c r="N138" i="1" s="1"/>
  <c r="M139" i="1" l="1"/>
  <c r="N139" i="1" s="1"/>
  <c r="K140" i="1"/>
  <c r="K141" i="1" l="1"/>
  <c r="M140" i="1"/>
  <c r="N140" i="1" s="1"/>
  <c r="M141" i="1" l="1"/>
  <c r="N141" i="1" s="1"/>
  <c r="K142" i="1"/>
  <c r="K143" i="1" l="1"/>
  <c r="M142" i="1"/>
  <c r="N142" i="1" s="1"/>
  <c r="K144" i="1" l="1"/>
  <c r="M143" i="1"/>
  <c r="N143" i="1" s="1"/>
  <c r="K145" i="1" l="1"/>
  <c r="M144" i="1"/>
  <c r="N144" i="1" s="1"/>
  <c r="K146" i="1" l="1"/>
  <c r="M145" i="1"/>
  <c r="N145" i="1" s="1"/>
  <c r="K147" i="1" l="1"/>
  <c r="M146" i="1"/>
  <c r="N146" i="1" s="1"/>
  <c r="K148" i="1" l="1"/>
  <c r="M147" i="1"/>
  <c r="N147" i="1" s="1"/>
  <c r="K149" i="1" l="1"/>
  <c r="M148" i="1"/>
  <c r="N148" i="1" s="1"/>
  <c r="K150" i="1" l="1"/>
  <c r="M149" i="1"/>
  <c r="N149" i="1" s="1"/>
  <c r="K151" i="1" l="1"/>
  <c r="M150" i="1"/>
  <c r="N150" i="1" s="1"/>
  <c r="K152" i="1" l="1"/>
  <c r="M151" i="1"/>
  <c r="N151" i="1" s="1"/>
  <c r="K153" i="1" l="1"/>
  <c r="M152" i="1"/>
  <c r="N152" i="1" s="1"/>
  <c r="M153" i="1" l="1"/>
  <c r="N153" i="1" s="1"/>
  <c r="K154" i="1"/>
  <c r="K155" i="1" l="1"/>
  <c r="M154" i="1"/>
  <c r="N154" i="1" s="1"/>
  <c r="M155" i="1" l="1"/>
  <c r="N155" i="1" s="1"/>
  <c r="K156" i="1"/>
  <c r="K157" i="1" l="1"/>
  <c r="M156" i="1"/>
  <c r="N156" i="1" s="1"/>
  <c r="M157" i="1" l="1"/>
  <c r="N157" i="1" s="1"/>
  <c r="K158" i="1"/>
  <c r="K159" i="1" l="1"/>
  <c r="M158" i="1"/>
  <c r="N158" i="1" s="1"/>
  <c r="K160" i="1" l="1"/>
  <c r="M159" i="1"/>
  <c r="N159" i="1" s="1"/>
  <c r="K161" i="1" l="1"/>
  <c r="M160" i="1"/>
  <c r="N160" i="1" s="1"/>
  <c r="K162" i="1" l="1"/>
  <c r="M161" i="1"/>
  <c r="N161" i="1" s="1"/>
  <c r="K163" i="1" l="1"/>
  <c r="M162" i="1"/>
  <c r="N162" i="1" s="1"/>
  <c r="M163" i="1" l="1"/>
  <c r="N163" i="1" s="1"/>
  <c r="K164" i="1"/>
  <c r="K165" i="1" l="1"/>
  <c r="M164" i="1"/>
  <c r="N164" i="1" s="1"/>
  <c r="K166" i="1" l="1"/>
  <c r="M165" i="1"/>
  <c r="N165" i="1" s="1"/>
  <c r="K167" i="1" l="1"/>
  <c r="M166" i="1"/>
  <c r="N166" i="1" s="1"/>
  <c r="K168" i="1" l="1"/>
  <c r="M167" i="1"/>
  <c r="N167" i="1" s="1"/>
  <c r="K169" i="1" l="1"/>
  <c r="M168" i="1"/>
  <c r="N168" i="1" s="1"/>
  <c r="M169" i="1" l="1"/>
  <c r="N169" i="1" s="1"/>
  <c r="K170" i="1"/>
  <c r="K171" i="1" l="1"/>
  <c r="M170" i="1"/>
  <c r="N170" i="1" s="1"/>
  <c r="M171" i="1" l="1"/>
  <c r="N171" i="1" s="1"/>
  <c r="K172" i="1"/>
  <c r="K173" i="1" l="1"/>
  <c r="M172" i="1"/>
  <c r="N172" i="1" s="1"/>
  <c r="K174" i="1" l="1"/>
  <c r="M173" i="1"/>
  <c r="N173" i="1" s="1"/>
  <c r="K175" i="1" l="1"/>
  <c r="M174" i="1"/>
  <c r="N174" i="1" s="1"/>
  <c r="K176" i="1" l="1"/>
  <c r="M175" i="1"/>
  <c r="N175" i="1" s="1"/>
  <c r="K177" i="1" l="1"/>
  <c r="M176" i="1"/>
  <c r="N176" i="1" s="1"/>
  <c r="K178" i="1" l="1"/>
  <c r="M177" i="1"/>
  <c r="N177" i="1" s="1"/>
  <c r="K179" i="1" l="1"/>
  <c r="M178" i="1"/>
  <c r="N178" i="1" s="1"/>
  <c r="K180" i="1" l="1"/>
  <c r="M179" i="1"/>
  <c r="N179" i="1" s="1"/>
  <c r="K181" i="1" l="1"/>
  <c r="M180" i="1"/>
  <c r="N180" i="1" s="1"/>
  <c r="K182" i="1" l="1"/>
  <c r="M181" i="1"/>
  <c r="N181" i="1" s="1"/>
  <c r="K183" i="1" l="1"/>
  <c r="M182" i="1"/>
  <c r="N182" i="1" s="1"/>
  <c r="K184" i="1" l="1"/>
  <c r="M183" i="1"/>
  <c r="N183" i="1" s="1"/>
  <c r="K185" i="1" l="1"/>
  <c r="M184" i="1"/>
  <c r="N184" i="1" s="1"/>
  <c r="M185" i="1" l="1"/>
  <c r="N185" i="1" s="1"/>
  <c r="K186" i="1"/>
  <c r="K187" i="1" l="1"/>
  <c r="M186" i="1"/>
  <c r="N186" i="1" s="1"/>
  <c r="M187" i="1" l="1"/>
  <c r="N187" i="1" s="1"/>
  <c r="K188" i="1"/>
  <c r="K189" i="1" l="1"/>
  <c r="M188" i="1"/>
  <c r="N188" i="1" s="1"/>
  <c r="K190" i="1" l="1"/>
  <c r="M189" i="1"/>
  <c r="N189" i="1" s="1"/>
  <c r="K191" i="1" l="1"/>
  <c r="M190" i="1"/>
  <c r="N190" i="1" s="1"/>
  <c r="K192" i="1" l="1"/>
  <c r="M191" i="1"/>
  <c r="N191" i="1" s="1"/>
  <c r="K193" i="1" l="1"/>
  <c r="M192" i="1"/>
  <c r="N192" i="1" s="1"/>
  <c r="K194" i="1" l="1"/>
  <c r="M193" i="1"/>
  <c r="N193" i="1" s="1"/>
  <c r="K195" i="1" l="1"/>
  <c r="M194" i="1"/>
  <c r="N194" i="1" s="1"/>
  <c r="K196" i="1" l="1"/>
  <c r="M195" i="1"/>
  <c r="N195" i="1" s="1"/>
  <c r="K197" i="1" l="1"/>
  <c r="M196" i="1"/>
  <c r="N196" i="1" s="1"/>
  <c r="K198" i="1" l="1"/>
  <c r="M197" i="1"/>
  <c r="N197" i="1" s="1"/>
  <c r="K199" i="1" l="1"/>
  <c r="M198" i="1"/>
  <c r="N198" i="1" s="1"/>
  <c r="K200" i="1" l="1"/>
  <c r="M199" i="1"/>
  <c r="N199" i="1" s="1"/>
  <c r="K201" i="1" l="1"/>
  <c r="M200" i="1"/>
  <c r="N200" i="1" s="1"/>
  <c r="M201" i="1" l="1"/>
  <c r="N201" i="1" s="1"/>
  <c r="K202" i="1"/>
  <c r="K203" i="1" l="1"/>
  <c r="M202" i="1"/>
  <c r="N202" i="1" s="1"/>
  <c r="M203" i="1" l="1"/>
  <c r="N203" i="1" s="1"/>
  <c r="K204" i="1"/>
  <c r="K205" i="1" l="1"/>
  <c r="M204" i="1"/>
  <c r="N204" i="1" s="1"/>
  <c r="K206" i="1" l="1"/>
  <c r="M205" i="1"/>
  <c r="N205" i="1" s="1"/>
  <c r="K207" i="1" l="1"/>
  <c r="M206" i="1"/>
  <c r="N206" i="1" s="1"/>
  <c r="K208" i="1" l="1"/>
  <c r="M207" i="1"/>
  <c r="N207" i="1" s="1"/>
  <c r="K209" i="1" l="1"/>
  <c r="M208" i="1"/>
  <c r="N208" i="1" s="1"/>
  <c r="K210" i="1" l="1"/>
  <c r="M209" i="1"/>
  <c r="N209" i="1" s="1"/>
  <c r="K211" i="1" l="1"/>
  <c r="M210" i="1"/>
  <c r="N210" i="1" s="1"/>
  <c r="K212" i="1" l="1"/>
  <c r="M211" i="1"/>
  <c r="N211" i="1" s="1"/>
  <c r="K213" i="1" l="1"/>
  <c r="M212" i="1"/>
  <c r="N212" i="1" s="1"/>
  <c r="M213" i="1" l="1"/>
  <c r="N213" i="1" s="1"/>
  <c r="K214" i="1"/>
  <c r="K215" i="1" l="1"/>
  <c r="M214" i="1"/>
  <c r="N214" i="1" s="1"/>
  <c r="K216" i="1" l="1"/>
  <c r="M215" i="1"/>
  <c r="N215" i="1" s="1"/>
  <c r="K217" i="1" l="1"/>
  <c r="M216" i="1"/>
  <c r="N216" i="1" s="1"/>
  <c r="M217" i="1" l="1"/>
  <c r="N217" i="1" s="1"/>
  <c r="K218" i="1"/>
  <c r="K219" i="1" l="1"/>
  <c r="M218" i="1"/>
  <c r="N218" i="1" s="1"/>
  <c r="M219" i="1" l="1"/>
  <c r="N219" i="1" s="1"/>
  <c r="K220" i="1"/>
  <c r="K221" i="1" l="1"/>
  <c r="M220" i="1"/>
  <c r="N220" i="1" s="1"/>
  <c r="K222" i="1" l="1"/>
  <c r="M221" i="1"/>
  <c r="N221" i="1" s="1"/>
  <c r="K223" i="1" l="1"/>
  <c r="M222" i="1"/>
  <c r="N222" i="1" s="1"/>
  <c r="K224" i="1" l="1"/>
  <c r="M223" i="1"/>
  <c r="N223" i="1" s="1"/>
  <c r="K225" i="1" l="1"/>
  <c r="M224" i="1"/>
  <c r="N224" i="1" s="1"/>
  <c r="K226" i="1" l="1"/>
  <c r="M225" i="1"/>
  <c r="N225" i="1" s="1"/>
  <c r="K227" i="1" l="1"/>
  <c r="M226" i="1"/>
  <c r="N226" i="1" s="1"/>
  <c r="M227" i="1" l="1"/>
  <c r="N227" i="1" s="1"/>
  <c r="K228" i="1"/>
  <c r="K229" i="1" l="1"/>
  <c r="M228" i="1"/>
  <c r="N228" i="1" s="1"/>
  <c r="K230" i="1" l="1"/>
  <c r="M229" i="1"/>
  <c r="N229" i="1" s="1"/>
  <c r="K231" i="1" l="1"/>
  <c r="M230" i="1"/>
  <c r="N230" i="1" s="1"/>
  <c r="K232" i="1" l="1"/>
  <c r="M231" i="1"/>
  <c r="N231" i="1" s="1"/>
  <c r="K233" i="1" l="1"/>
  <c r="M232" i="1"/>
  <c r="N232" i="1" s="1"/>
  <c r="M233" i="1" l="1"/>
  <c r="N233" i="1" s="1"/>
  <c r="K234" i="1"/>
  <c r="K235" i="1" l="1"/>
  <c r="M234" i="1"/>
  <c r="N234" i="1" s="1"/>
  <c r="M235" i="1" l="1"/>
  <c r="N235" i="1" s="1"/>
  <c r="K236" i="1"/>
  <c r="K237" i="1" l="1"/>
  <c r="M236" i="1"/>
  <c r="N236" i="1" s="1"/>
  <c r="K238" i="1" l="1"/>
  <c r="M237" i="1"/>
  <c r="N237" i="1" s="1"/>
  <c r="K239" i="1" l="1"/>
  <c r="M238" i="1"/>
  <c r="N238" i="1" s="1"/>
  <c r="K240" i="1" l="1"/>
  <c r="M239" i="1"/>
  <c r="N239" i="1" s="1"/>
  <c r="K241" i="1" l="1"/>
  <c r="M240" i="1"/>
  <c r="N240" i="1" s="1"/>
  <c r="K242" i="1" l="1"/>
  <c r="M241" i="1"/>
  <c r="N241" i="1" s="1"/>
  <c r="K243" i="1" l="1"/>
  <c r="M242" i="1"/>
  <c r="N242" i="1" s="1"/>
  <c r="K244" i="1" l="1"/>
  <c r="M243" i="1"/>
  <c r="N243" i="1" s="1"/>
  <c r="K245" i="1" l="1"/>
  <c r="M244" i="1"/>
  <c r="N244" i="1" s="1"/>
  <c r="K246" i="1" l="1"/>
  <c r="M245" i="1"/>
  <c r="N245" i="1" s="1"/>
  <c r="K247" i="1" l="1"/>
  <c r="M246" i="1"/>
  <c r="N246" i="1" s="1"/>
  <c r="K248" i="1" l="1"/>
  <c r="M247" i="1"/>
  <c r="N247" i="1" s="1"/>
  <c r="K249" i="1" l="1"/>
  <c r="M248" i="1"/>
  <c r="N248" i="1" s="1"/>
  <c r="M249" i="1" l="1"/>
  <c r="N249" i="1" s="1"/>
  <c r="K250" i="1"/>
  <c r="K251" i="1" l="1"/>
  <c r="M250" i="1"/>
  <c r="N250" i="1" s="1"/>
  <c r="M251" i="1" l="1"/>
  <c r="N251" i="1" s="1"/>
  <c r="K252" i="1"/>
  <c r="K253" i="1" l="1"/>
  <c r="M252" i="1"/>
  <c r="N252" i="1" s="1"/>
  <c r="K254" i="1" l="1"/>
  <c r="M253" i="1"/>
  <c r="N253" i="1" s="1"/>
  <c r="K255" i="1" l="1"/>
  <c r="M254" i="1"/>
  <c r="N254" i="1" s="1"/>
  <c r="K256" i="1" l="1"/>
  <c r="M255" i="1"/>
  <c r="N255" i="1" s="1"/>
  <c r="K257" i="1" l="1"/>
  <c r="M256" i="1"/>
  <c r="N256" i="1" s="1"/>
  <c r="K258" i="1" l="1"/>
  <c r="M257" i="1"/>
  <c r="N257" i="1" s="1"/>
  <c r="K259" i="1" l="1"/>
  <c r="M258" i="1"/>
  <c r="N258" i="1" s="1"/>
  <c r="M259" i="1" l="1"/>
  <c r="N259" i="1" s="1"/>
  <c r="K260" i="1"/>
  <c r="K261" i="1" l="1"/>
  <c r="M260" i="1"/>
  <c r="N260" i="1" s="1"/>
  <c r="K262" i="1" l="1"/>
  <c r="M261" i="1"/>
  <c r="N261" i="1" s="1"/>
  <c r="K263" i="1" l="1"/>
  <c r="M262" i="1"/>
  <c r="N262" i="1" s="1"/>
  <c r="K264" i="1" l="1"/>
  <c r="M263" i="1"/>
  <c r="N263" i="1" s="1"/>
  <c r="M264" i="1" l="1"/>
  <c r="N264" i="1" s="1"/>
  <c r="K265" i="1"/>
  <c r="M265" i="1" s="1"/>
  <c r="N265" i="1" s="1"/>
  <c r="N267" i="1" s="1"/>
  <c r="P22" i="1" s="1"/>
</calcChain>
</file>

<file path=xl/sharedStrings.xml><?xml version="1.0" encoding="utf-8"?>
<sst xmlns="http://schemas.openxmlformats.org/spreadsheetml/2006/main" count="96" uniqueCount="88">
  <si>
    <t>(Based on 6-75)</t>
  </si>
  <si>
    <t>Data:</t>
  </si>
  <si>
    <t>Land capital cost</t>
  </si>
  <si>
    <t>$ millions</t>
  </si>
  <si>
    <t>Building capital cost</t>
  </si>
  <si>
    <t>Salvage recovery of building cost</t>
  </si>
  <si>
    <t>Annual operating and maintenance cost</t>
  </si>
  <si>
    <t>Annual property taxes and insurance</t>
  </si>
  <si>
    <t xml:space="preserve">  (as % of initial capital investment)</t>
  </si>
  <si>
    <t>How many years til building is sold</t>
  </si>
  <si>
    <t>Equivalent number of months (n)</t>
  </si>
  <si>
    <t>annual interest rate</t>
  </si>
  <si>
    <t>monthly interest rate</t>
  </si>
  <si>
    <t>effective annual rate</t>
  </si>
  <si>
    <t>Using equations:</t>
  </si>
  <si>
    <t>Using spreadsheets:</t>
  </si>
  <si>
    <t>Annual equivalency analysis:</t>
  </si>
  <si>
    <t xml:space="preserve">(a) </t>
  </si>
  <si>
    <t>We want to solve for the annual recurring revenue value that will cause NPW to be equal to zero.</t>
  </si>
  <si>
    <t>NPW = capital cost + A to P conversion of O&amp;M costs + A to P conversion of lease revenue + F to P conversion of salvage revenue</t>
  </si>
  <si>
    <t>capital cost</t>
  </si>
  <si>
    <t>Using goal seek for interest rate, to set discounted sum to zero.</t>
  </si>
  <si>
    <t>Use goal seek to set monthly revenue</t>
  </si>
  <si>
    <t>NPV (must equal zero)</t>
  </si>
  <si>
    <t>annual expenses</t>
  </si>
  <si>
    <t>monthly revenue ($ millions)</t>
  </si>
  <si>
    <t>monthly expenses</t>
  </si>
  <si>
    <t>monthly revenue ($)</t>
  </si>
  <si>
    <t>(P/A, i%, n)</t>
  </si>
  <si>
    <t>month</t>
  </si>
  <si>
    <t>Capital cost and salvage</t>
  </si>
  <si>
    <t>costs</t>
  </si>
  <si>
    <t>revenues</t>
  </si>
  <si>
    <t>sum</t>
  </si>
  <si>
    <t>discounted</t>
  </si>
  <si>
    <t>monthly: discounted</t>
  </si>
  <si>
    <t>PV of monthly expenses</t>
  </si>
  <si>
    <t>salvage value F</t>
  </si>
  <si>
    <t>(P/F, i, n)</t>
  </si>
  <si>
    <t>PV of salvage value</t>
  </si>
  <si>
    <t>Capital + PV(O&amp;M) + PV(salvage)</t>
  </si>
  <si>
    <t>monthly revenue C</t>
  </si>
  <si>
    <t>$</t>
  </si>
  <si>
    <t>(b)</t>
  </si>
  <si>
    <t>If the building is empty 5% of the time, then the owner will only get 95% of the rent.</t>
  </si>
  <si>
    <t>Rent for the remaining 95% will need to be raised so that the total received is the same.</t>
  </si>
  <si>
    <t>PV Sum</t>
  </si>
  <si>
    <t>Vacancy rate</t>
  </si>
  <si>
    <t xml:space="preserve">Monthly revised rent = </t>
  </si>
  <si>
    <t>Paying each year's costs split</t>
  </si>
  <si>
    <t>If you could pay the same total amount but pay</t>
  </si>
  <si>
    <t>If you wanted to make the annual charge</t>
  </si>
  <si>
    <t>into monthly has a PV of $837,000.</t>
  </si>
  <si>
    <t>it all late (end of year), it would have a lower</t>
  </si>
  <si>
    <t>equivalent, it would have to be higher than</t>
  </si>
  <si>
    <t xml:space="preserve">PW equivalent, because paying later means </t>
  </si>
  <si>
    <t>just adding up the monthly payments.</t>
  </si>
  <si>
    <t xml:space="preserve"> holding onto the money for longer.</t>
  </si>
  <si>
    <t>Number of payments n</t>
  </si>
  <si>
    <t>Net amt to borrow</t>
  </si>
  <si>
    <t>n1</t>
  </si>
  <si>
    <t>n2</t>
  </si>
  <si>
    <t>n3</t>
  </si>
  <si>
    <t>PW1a</t>
  </si>
  <si>
    <t>PW1b</t>
  </si>
  <si>
    <t>PW2a</t>
  </si>
  <si>
    <t>PW2b</t>
  </si>
  <si>
    <t>Total</t>
  </si>
  <si>
    <t>Interest rate / discount rate:</t>
  </si>
  <si>
    <t>Mortgage 1a: monthly payments, 7% borrowing rate.</t>
  </si>
  <si>
    <t>Mortgage 1b: annual payments, that achieve the same outcome.</t>
  </si>
  <si>
    <t>1a Annual sum</t>
  </si>
  <si>
    <t>1a PW annual</t>
  </si>
  <si>
    <t xml:space="preserve">     Higher borrowing rate and payments, since you get to wait before you make payments. </t>
  </si>
  <si>
    <t>Mortgage 2a: What if annual payments matched total monthly payments?</t>
  </si>
  <si>
    <t xml:space="preserve">     the PW equivalent is lower (it's a better deal).</t>
  </si>
  <si>
    <t>Mortgage 2b: What if annual payments matched total monthly payments?</t>
  </si>
  <si>
    <t xml:space="preserve">    Payments are made later. If you wanted to achieve the same outcome (PW of original), </t>
  </si>
  <si>
    <t>1b</t>
  </si>
  <si>
    <t>2a</t>
  </si>
  <si>
    <t>2b</t>
  </si>
  <si>
    <t>Loan cost:</t>
  </si>
  <si>
    <t>Loan term (yrs):</t>
  </si>
  <si>
    <t xml:space="preserve">    Payments are made later. If you still charge the original interest rate,</t>
  </si>
  <si>
    <t xml:space="preserve">    the effective interest rate is actually much lower.</t>
  </si>
  <si>
    <t>Loan 1a</t>
  </si>
  <si>
    <t>Loan interest rate per mo:</t>
  </si>
  <si>
    <t>Loan payment: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</si>
</sst>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44" formatCode="_-&quot;$&quot;* #,##0.00_-;\-&quot;$&quot;* #,##0.00_-;_-&quot;$&quot;* &quot;-&quot;??_-;_-@_-"/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67" formatCode="0.000"/>
    <numFmt numFmtId="168" formatCode="_(* #,##0.000000_);_(* \(#,##0.000000\);_(* &quot;-&quot;??_);_(@_)"/>
    <numFmt numFmtId="169" formatCode="_(* #,##0.0000_);_(* \(#,##0.0000\);_(* &quot;-&quot;??_);_(@_)"/>
    <numFmt numFmtId="170" formatCode="_(* #,##0.000_);_(* \(#,##0.000\);_(* &quot;-&quot;??_);_(@_)"/>
    <numFmt numFmtId="171" formatCode="_(&quot;$&quot;* #,##0.00_);_(&quot;$&quot;* \(#,##0.00\);_(&quot;$&quot;* &quot;-&quot;??_);_(@_)"/>
    <numFmt numFmtId="172" formatCode="_(&quot;$&quot;* #,##0.0_);_(&quot;$&quot;* \(#,##0.0\);_(&quot;$&quot;* &quot;-&quot;??_);_(@_)"/>
    <numFmt numFmtId="173" formatCode="_(&quot;$&quot;* #,##0_);_(&quot;$&quot;* \(#,##0\);_(&quot;$&quot;* &quot;-&quot;??_);_(@_)"/>
    <numFmt numFmtId="174" formatCode="_(&quot;$&quot;* #,##0.000_);_(&quot;$&quot;* \(#,##0.000\);_(&quot;$&quot;* &quot;-&quot;??_);_(@_)"/>
    <numFmt numFmtId="175" formatCode="_(* #,##0.00000_);_(* \(#,##0.00000\);_(* &quot;-&quot;??_);_(@_)"/>
    <numFmt numFmtId="176" formatCode="0.0%"/>
    <numFmt numFmtId="177" formatCode="0.000%"/>
    <numFmt numFmtId="178" formatCode="&quot;$&quot;#,##0_);[Red]\(&quot;$&quot;#,##0\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7"/>
      <color rgb="FF000000"/>
      <name val="Garamond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8">
    <xf numFmtId="0" fontId="0" fillId="0" borderId="0" xfId="0"/>
    <xf numFmtId="0" fontId="3" fillId="0" borderId="0" xfId="0" applyFont="1"/>
    <xf numFmtId="165" fontId="0" fillId="2" borderId="0" xfId="1" applyNumberFormat="1" applyFont="1" applyFill="1"/>
    <xf numFmtId="9" fontId="0" fillId="2" borderId="0" xfId="3" applyFont="1" applyFill="1"/>
    <xf numFmtId="164" fontId="0" fillId="2" borderId="0" xfId="1" applyNumberFormat="1" applyFont="1" applyFill="1"/>
    <xf numFmtId="9" fontId="0" fillId="2" borderId="0" xfId="0" applyNumberFormat="1" applyFill="1"/>
    <xf numFmtId="166" fontId="0" fillId="2" borderId="0" xfId="1" applyNumberFormat="1" applyFont="1" applyFill="1"/>
    <xf numFmtId="166" fontId="0" fillId="0" borderId="0" xfId="0" applyNumberFormat="1"/>
    <xf numFmtId="9" fontId="0" fillId="0" borderId="0" xfId="3" applyFont="1"/>
    <xf numFmtId="10" fontId="0" fillId="0" borderId="0" xfId="3" applyNumberFormat="1" applyFont="1"/>
    <xf numFmtId="0" fontId="0" fillId="0" borderId="0" xfId="0" applyFont="1"/>
    <xf numFmtId="165" fontId="0" fillId="0" borderId="0" xfId="0" applyNumberFormat="1" applyFill="1"/>
    <xf numFmtId="167" fontId="0" fillId="0" borderId="0" xfId="0" applyNumberFormat="1"/>
    <xf numFmtId="168" fontId="0" fillId="0" borderId="0" xfId="1" applyNumberFormat="1" applyFont="1" applyFill="1"/>
    <xf numFmtId="164" fontId="0" fillId="0" borderId="0" xfId="1" applyFont="1"/>
    <xf numFmtId="169" fontId="0" fillId="0" borderId="0" xfId="0" applyNumberFormat="1"/>
    <xf numFmtId="166" fontId="0" fillId="3" borderId="0" xfId="1" applyNumberFormat="1" applyFont="1" applyFill="1"/>
    <xf numFmtId="170" fontId="0" fillId="0" borderId="0" xfId="0" applyNumberFormat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/>
    <xf numFmtId="172" fontId="0" fillId="0" borderId="0" xfId="2" applyNumberFormat="1" applyFont="1" applyFill="1"/>
    <xf numFmtId="173" fontId="0" fillId="0" borderId="0" xfId="2" applyNumberFormat="1" applyFont="1" applyFill="1"/>
    <xf numFmtId="172" fontId="0" fillId="0" borderId="0" xfId="2" applyNumberFormat="1" applyFont="1"/>
    <xf numFmtId="165" fontId="0" fillId="0" borderId="0" xfId="1" applyNumberFormat="1" applyFont="1"/>
    <xf numFmtId="174" fontId="0" fillId="0" borderId="0" xfId="0" applyNumberFormat="1"/>
    <xf numFmtId="174" fontId="0" fillId="0" borderId="0" xfId="2" applyNumberFormat="1" applyFont="1" applyFill="1"/>
    <xf numFmtId="174" fontId="0" fillId="0" borderId="0" xfId="2" applyNumberFormat="1" applyFont="1"/>
    <xf numFmtId="170" fontId="0" fillId="0" borderId="0" xfId="1" applyNumberFormat="1" applyFont="1"/>
    <xf numFmtId="175" fontId="0" fillId="0" borderId="0" xfId="1" applyNumberFormat="1" applyFont="1"/>
    <xf numFmtId="164" fontId="0" fillId="0" borderId="0" xfId="0" applyNumberFormat="1"/>
    <xf numFmtId="168" fontId="0" fillId="0" borderId="0" xfId="0" applyNumberFormat="1"/>
    <xf numFmtId="166" fontId="0" fillId="3" borderId="0" xfId="0" applyNumberFormat="1" applyFill="1"/>
    <xf numFmtId="176" fontId="0" fillId="0" borderId="0" xfId="3" applyNumberFormat="1" applyFont="1"/>
    <xf numFmtId="166" fontId="0" fillId="0" borderId="0" xfId="1" applyNumberFormat="1" applyFont="1"/>
    <xf numFmtId="9" fontId="0" fillId="0" borderId="0" xfId="0" applyNumberFormat="1"/>
    <xf numFmtId="165" fontId="0" fillId="0" borderId="0" xfId="0" applyNumberFormat="1"/>
    <xf numFmtId="0" fontId="3" fillId="0" borderId="0" xfId="0" applyFont="1" applyAlignment="1">
      <alignment vertical="top"/>
    </xf>
    <xf numFmtId="0" fontId="4" fillId="0" borderId="0" xfId="0" applyFont="1"/>
    <xf numFmtId="177" fontId="0" fillId="0" borderId="0" xfId="3" applyNumberFormat="1" applyFont="1"/>
    <xf numFmtId="10" fontId="0" fillId="0" borderId="0" xfId="0" applyNumberFormat="1"/>
    <xf numFmtId="0" fontId="0" fillId="0" borderId="0" xfId="0" applyFont="1" applyAlignment="1">
      <alignment vertical="top"/>
    </xf>
    <xf numFmtId="166" fontId="0" fillId="0" borderId="0" xfId="1" applyNumberFormat="1" applyFont="1" applyAlignment="1">
      <alignment horizontal="center"/>
    </xf>
    <xf numFmtId="9" fontId="5" fillId="0" borderId="0" xfId="3" applyFont="1" applyAlignment="1">
      <alignment horizontal="left" vertical="center" readingOrder="1"/>
    </xf>
    <xf numFmtId="166" fontId="5" fillId="0" borderId="0" xfId="0" applyNumberFormat="1" applyFont="1" applyAlignment="1">
      <alignment horizontal="left" vertical="center" readingOrder="1"/>
    </xf>
    <xf numFmtId="173" fontId="0" fillId="2" borderId="0" xfId="2" applyNumberFormat="1" applyFont="1" applyFill="1"/>
    <xf numFmtId="0" fontId="5" fillId="0" borderId="0" xfId="0" applyFont="1" applyAlignment="1">
      <alignment horizontal="left" vertical="center" readingOrder="1"/>
    </xf>
    <xf numFmtId="178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0" fillId="0" borderId="0" xfId="0" applyNumberFormat="1" applyFill="1"/>
    <xf numFmtId="177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center"/>
    </xf>
    <xf numFmtId="173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173" fontId="0" fillId="0" borderId="0" xfId="2" applyNumberFormat="1" applyFont="1"/>
    <xf numFmtId="173" fontId="0" fillId="0" borderId="0" xfId="2" applyNumberFormat="1" applyFont="1" applyAlignment="1">
      <alignment horizontal="center"/>
    </xf>
    <xf numFmtId="166" fontId="0" fillId="0" borderId="0" xfId="1" applyNumberFormat="1" applyFont="1" applyFill="1" applyAlignment="1">
      <alignment horizontal="right"/>
    </xf>
    <xf numFmtId="173" fontId="0" fillId="0" borderId="0" xfId="0" applyNumberFormat="1"/>
    <xf numFmtId="173" fontId="0" fillId="3" borderId="0" xfId="2" applyNumberFormat="1" applyFont="1" applyFill="1"/>
    <xf numFmtId="0" fontId="0" fillId="0" borderId="0" xfId="0" applyBorder="1"/>
    <xf numFmtId="0" fontId="0" fillId="0" borderId="0" xfId="0" applyFill="1" applyBorder="1"/>
    <xf numFmtId="0" fontId="2" fillId="0" borderId="0" xfId="0" applyFont="1" applyFill="1" applyBorder="1" applyAlignment="1">
      <alignment wrapText="1"/>
    </xf>
    <xf numFmtId="173" fontId="0" fillId="0" borderId="0" xfId="2" applyNumberFormat="1" applyFont="1" applyFill="1" applyBorder="1"/>
    <xf numFmtId="44" fontId="0" fillId="0" borderId="0" xfId="2" applyNumberFormat="1" applyFont="1" applyAlignment="1">
      <alignment horizontal="center"/>
    </xf>
    <xf numFmtId="173" fontId="0" fillId="4" borderId="0" xfId="2" applyNumberFormat="1" applyFont="1" applyFill="1"/>
    <xf numFmtId="173" fontId="0" fillId="5" borderId="0" xfId="2" applyNumberFormat="1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77" fontId="0" fillId="6" borderId="0" xfId="3" applyNumberFormat="1" applyFont="1" applyFill="1"/>
    <xf numFmtId="173" fontId="0" fillId="6" borderId="0" xfId="2" applyNumberFormat="1" applyFont="1" applyFill="1" applyAlignment="1">
      <alignment horizontal="center"/>
    </xf>
    <xf numFmtId="10" fontId="0" fillId="4" borderId="0" xfId="0" applyNumberForma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784412</xdr:colOff>
      <xdr:row>19</xdr:row>
      <xdr:rowOff>145677</xdr:rowOff>
    </xdr:from>
    <xdr:ext cx="1852223" cy="547052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37262" y="3765177"/>
          <a:ext cx="1852223" cy="547052"/>
        </a:xfrm>
        <a:prstGeom prst="rect">
          <a:avLst/>
        </a:prstGeom>
      </xdr:spPr>
    </xdr:pic>
    <xdr:clientData/>
  </xdr:oneCellAnchor>
  <xdr:twoCellAnchor editAs="oneCell">
    <xdr:from>
      <xdr:col>3</xdr:col>
      <xdr:colOff>728383</xdr:colOff>
      <xdr:row>26</xdr:row>
      <xdr:rowOff>33618</xdr:rowOff>
    </xdr:from>
    <xdr:to>
      <xdr:col>6</xdr:col>
      <xdr:colOff>26946</xdr:colOff>
      <xdr:row>29</xdr:row>
      <xdr:rowOff>13641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81233" y="5205693"/>
          <a:ext cx="1470263" cy="5515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67"/>
  <sheetViews>
    <sheetView zoomScale="70" zoomScaleNormal="70" workbookViewId="0">
      <selection activeCell="AC37" sqref="AC37"/>
    </sheetView>
  </sheetViews>
  <sheetFormatPr defaultRowHeight="15" x14ac:dyDescent="0.25"/>
  <cols>
    <col min="1" max="1" width="3.85546875" customWidth="1"/>
    <col min="2" max="2" width="38.7109375" customWidth="1"/>
    <col min="3" max="3" width="13.7109375" bestFit="1" customWidth="1"/>
    <col min="4" max="4" width="14.28515625" bestFit="1" customWidth="1"/>
    <col min="7" max="7" width="8.5703125" customWidth="1"/>
    <col min="8" max="8" width="6.140625" customWidth="1"/>
    <col min="9" max="9" width="10.28515625" customWidth="1"/>
    <col min="10" max="10" width="3.28515625" customWidth="1"/>
    <col min="11" max="11" width="12.42578125" bestFit="1" customWidth="1"/>
    <col min="12" max="12" width="11.140625" customWidth="1"/>
    <col min="13" max="13" width="11.28515625" customWidth="1"/>
    <col min="14" max="14" width="12" customWidth="1"/>
    <col min="15" max="15" width="4.28515625" customWidth="1"/>
    <col min="16" max="16" width="22.7109375" customWidth="1"/>
    <col min="17" max="17" width="14.42578125" customWidth="1"/>
    <col min="18" max="18" width="9.28515625" customWidth="1"/>
    <col min="19" max="19" width="11.7109375" customWidth="1"/>
    <col min="20" max="20" width="11.28515625" customWidth="1"/>
    <col min="21" max="21" width="11" customWidth="1"/>
    <col min="22" max="22" width="2.5703125" customWidth="1"/>
    <col min="23" max="23" width="7.28515625" bestFit="1" customWidth="1"/>
    <col min="24" max="24" width="12" bestFit="1" customWidth="1"/>
    <col min="25" max="25" width="11.5703125" customWidth="1"/>
    <col min="26" max="26" width="13.5703125" customWidth="1"/>
    <col min="27" max="27" width="2.5703125" customWidth="1"/>
    <col min="28" max="28" width="7.28515625" bestFit="1" customWidth="1"/>
    <col min="29" max="34" width="10" customWidth="1"/>
    <col min="35" max="35" width="10" bestFit="1" customWidth="1"/>
    <col min="37" max="37" width="10" bestFit="1" customWidth="1"/>
    <col min="38" max="38" width="9.7109375" bestFit="1" customWidth="1"/>
  </cols>
  <sheetData>
    <row r="1" spans="1:18" x14ac:dyDescent="0.25">
      <c r="A1" s="1" t="s">
        <v>0</v>
      </c>
    </row>
    <row r="3" spans="1:18" x14ac:dyDescent="0.25">
      <c r="B3" t="s">
        <v>1</v>
      </c>
    </row>
    <row r="4" spans="1:18" x14ac:dyDescent="0.25">
      <c r="B4" t="s">
        <v>2</v>
      </c>
      <c r="C4" s="2">
        <v>2.2000000000000002</v>
      </c>
      <c r="D4" t="s">
        <v>3</v>
      </c>
    </row>
    <row r="5" spans="1:18" x14ac:dyDescent="0.25">
      <c r="B5" t="s">
        <v>4</v>
      </c>
      <c r="C5" s="2">
        <v>4.0999999999999996</v>
      </c>
      <c r="D5" t="s">
        <v>3</v>
      </c>
    </row>
    <row r="6" spans="1:18" x14ac:dyDescent="0.25">
      <c r="B6" t="s">
        <v>5</v>
      </c>
      <c r="C6" s="3">
        <v>0.4</v>
      </c>
    </row>
    <row r="7" spans="1:18" x14ac:dyDescent="0.25">
      <c r="B7" t="s">
        <v>6</v>
      </c>
      <c r="C7" s="4">
        <v>0.64</v>
      </c>
      <c r="D7" t="s">
        <v>3</v>
      </c>
    </row>
    <row r="8" spans="1:18" x14ac:dyDescent="0.25">
      <c r="B8" t="s">
        <v>7</v>
      </c>
      <c r="C8" s="5">
        <v>0.04</v>
      </c>
    </row>
    <row r="9" spans="1:18" x14ac:dyDescent="0.25">
      <c r="B9" t="s">
        <v>8</v>
      </c>
    </row>
    <row r="10" spans="1:18" x14ac:dyDescent="0.25">
      <c r="B10" t="s">
        <v>9</v>
      </c>
      <c r="C10" s="6">
        <v>20</v>
      </c>
    </row>
    <row r="11" spans="1:18" x14ac:dyDescent="0.25">
      <c r="B11" t="s">
        <v>10</v>
      </c>
      <c r="C11" s="7">
        <f>C10*12</f>
        <v>240</v>
      </c>
    </row>
    <row r="12" spans="1:18" x14ac:dyDescent="0.25">
      <c r="B12" t="s">
        <v>11</v>
      </c>
      <c r="C12" s="5">
        <v>0.12</v>
      </c>
    </row>
    <row r="13" spans="1:18" x14ac:dyDescent="0.25">
      <c r="B13" t="s">
        <v>12</v>
      </c>
      <c r="C13" s="8">
        <f>C12/12</f>
        <v>0.01</v>
      </c>
    </row>
    <row r="14" spans="1:18" x14ac:dyDescent="0.25">
      <c r="B14" t="s">
        <v>13</v>
      </c>
      <c r="C14" s="9">
        <f>(1+(C13*12)/12)^12-1</f>
        <v>0.12682503013196977</v>
      </c>
    </row>
    <row r="15" spans="1:18" x14ac:dyDescent="0.25">
      <c r="C15" s="8"/>
    </row>
    <row r="16" spans="1:18" x14ac:dyDescent="0.25">
      <c r="B16" s="1" t="s">
        <v>14</v>
      </c>
      <c r="I16" s="1" t="s">
        <v>15</v>
      </c>
      <c r="R16" s="1" t="s">
        <v>16</v>
      </c>
    </row>
    <row r="17" spans="2:37" x14ac:dyDescent="0.25">
      <c r="B17" s="10" t="s">
        <v>17</v>
      </c>
      <c r="I17" s="1"/>
      <c r="P17" s="1"/>
    </row>
    <row r="18" spans="2:37" x14ac:dyDescent="0.25">
      <c r="B18" s="10" t="s">
        <v>18</v>
      </c>
      <c r="I18" s="1"/>
      <c r="P18" s="1"/>
    </row>
    <row r="19" spans="2:37" x14ac:dyDescent="0.25">
      <c r="B19" s="10" t="s">
        <v>19</v>
      </c>
      <c r="I19" s="1"/>
      <c r="P19" s="1"/>
    </row>
    <row r="20" spans="2:37" x14ac:dyDescent="0.25">
      <c r="B20" t="s">
        <v>20</v>
      </c>
      <c r="C20" s="11">
        <f>C4+C5</f>
        <v>6.3</v>
      </c>
      <c r="I20" t="s">
        <v>21</v>
      </c>
      <c r="P20" s="10" t="s">
        <v>22</v>
      </c>
    </row>
    <row r="21" spans="2:37" x14ac:dyDescent="0.25">
      <c r="P21" t="s">
        <v>23</v>
      </c>
    </row>
    <row r="22" spans="2:37" x14ac:dyDescent="0.25">
      <c r="B22" t="s">
        <v>24</v>
      </c>
      <c r="C22" s="12">
        <f>(C8*C20+C7)</f>
        <v>0.89200000000000002</v>
      </c>
      <c r="I22" t="s">
        <v>25</v>
      </c>
      <c r="L22" s="13">
        <v>0</v>
      </c>
      <c r="P22" s="14">
        <f>N267</f>
        <v>-12.698375536331861</v>
      </c>
    </row>
    <row r="23" spans="2:37" x14ac:dyDescent="0.25">
      <c r="B23" t="s">
        <v>26</v>
      </c>
      <c r="C23" s="15">
        <f>C22/12</f>
        <v>7.4333333333333335E-2</v>
      </c>
      <c r="I23" t="s">
        <v>27</v>
      </c>
      <c r="J23" s="8"/>
      <c r="K23" s="8"/>
      <c r="L23" s="16">
        <f>L22*10^6</f>
        <v>0</v>
      </c>
    </row>
    <row r="24" spans="2:37" ht="32.25" customHeight="1" x14ac:dyDescent="0.25">
      <c r="B24" t="s">
        <v>28</v>
      </c>
      <c r="C24" s="17">
        <f>((1+C13)^C11-1)/(C13*(1+C13)^C11)</f>
        <v>90.819416348301587</v>
      </c>
      <c r="I24" s="18" t="s">
        <v>29</v>
      </c>
      <c r="J24" s="19" t="s">
        <v>30</v>
      </c>
      <c r="K24" s="19" t="s">
        <v>31</v>
      </c>
      <c r="L24" s="18" t="s">
        <v>32</v>
      </c>
      <c r="M24" s="20" t="s">
        <v>33</v>
      </c>
      <c r="N24" s="21" t="s">
        <v>34</v>
      </c>
      <c r="R24" s="18" t="s">
        <v>29</v>
      </c>
      <c r="S24" s="19" t="s">
        <v>35</v>
      </c>
      <c r="W24" s="18" t="s">
        <v>29</v>
      </c>
      <c r="X24" s="19" t="s">
        <v>31</v>
      </c>
      <c r="Z24" s="22"/>
      <c r="AA24" s="22"/>
      <c r="AB24" s="18" t="s">
        <v>29</v>
      </c>
      <c r="AC24" s="19" t="s">
        <v>31</v>
      </c>
    </row>
    <row r="25" spans="2:37" x14ac:dyDescent="0.25">
      <c r="B25" t="s">
        <v>36</v>
      </c>
      <c r="C25" s="23">
        <f>C23*C24</f>
        <v>6.7509099485570845</v>
      </c>
      <c r="I25">
        <v>0</v>
      </c>
      <c r="J25" s="24">
        <f>-C20</f>
        <v>-6.3</v>
      </c>
      <c r="K25" s="25"/>
      <c r="M25" s="26">
        <f>SUM(J25:L25)</f>
        <v>-6.3</v>
      </c>
      <c r="N25" s="27">
        <f>M25/(1+$C$13)^I25</f>
        <v>-6.3</v>
      </c>
      <c r="R25">
        <v>0</v>
      </c>
      <c r="W25">
        <v>0</v>
      </c>
      <c r="X25" s="25"/>
      <c r="Y25" s="27"/>
      <c r="Z25" s="27"/>
      <c r="AA25" s="27"/>
      <c r="AB25">
        <v>0</v>
      </c>
      <c r="AF25" s="28"/>
      <c r="AG25" s="28"/>
      <c r="AH25" s="28"/>
      <c r="AI25" s="28"/>
      <c r="AJ25" s="28"/>
      <c r="AK25" s="28"/>
    </row>
    <row r="26" spans="2:37" x14ac:dyDescent="0.25">
      <c r="I26">
        <v>1</v>
      </c>
      <c r="K26" s="15">
        <f>-C23</f>
        <v>-7.4333333333333335E-2</v>
      </c>
      <c r="L26" s="29">
        <f>L22</f>
        <v>0</v>
      </c>
      <c r="M26" s="30">
        <f>SUM(J26:L26)</f>
        <v>-7.4333333333333335E-2</v>
      </c>
      <c r="N26" s="31">
        <f>M26/(1+$C$13)^I26</f>
        <v>-7.3597359735973603E-2</v>
      </c>
      <c r="R26">
        <v>1</v>
      </c>
      <c r="S26" s="32">
        <f>K26/(1+$C$13)^I26</f>
        <v>-7.3597359735973603E-2</v>
      </c>
      <c r="W26">
        <v>1</v>
      </c>
      <c r="X26" s="15"/>
      <c r="Y26" s="31"/>
      <c r="Z26" s="31"/>
      <c r="AA26" s="31"/>
      <c r="AB26">
        <v>1</v>
      </c>
    </row>
    <row r="27" spans="2:37" x14ac:dyDescent="0.25">
      <c r="B27" t="s">
        <v>37</v>
      </c>
      <c r="C27" s="33">
        <f>C4+C6*C5</f>
        <v>3.84</v>
      </c>
      <c r="I27">
        <v>2</v>
      </c>
      <c r="K27" s="15">
        <f>K26</f>
        <v>-7.4333333333333335E-2</v>
      </c>
      <c r="L27" s="29">
        <f>L26</f>
        <v>0</v>
      </c>
      <c r="M27" s="30">
        <f t="shared" ref="M27:M90" si="0">SUM(J27:L27)</f>
        <v>-7.4333333333333335E-2</v>
      </c>
      <c r="N27" s="31">
        <f t="shared" ref="N27:N90" si="1">M27/(1+$C$13)^I27</f>
        <v>-7.2868673005914458E-2</v>
      </c>
      <c r="R27">
        <v>2</v>
      </c>
      <c r="S27" s="31">
        <f>K27/(1+$C$13)^I27</f>
        <v>-7.2868673005914458E-2</v>
      </c>
      <c r="W27">
        <v>2</v>
      </c>
      <c r="X27" s="15"/>
      <c r="Y27" s="31"/>
      <c r="Z27" s="31"/>
      <c r="AA27" s="31"/>
      <c r="AB27">
        <v>2</v>
      </c>
      <c r="AI27" s="17"/>
    </row>
    <row r="28" spans="2:37" x14ac:dyDescent="0.25">
      <c r="B28" t="s">
        <v>38</v>
      </c>
      <c r="C28" s="15">
        <f>1/(1+C13)^C11</f>
        <v>9.1805836516984068E-2</v>
      </c>
      <c r="I28">
        <v>3</v>
      </c>
      <c r="K28" s="15">
        <f>K27</f>
        <v>-7.4333333333333335E-2</v>
      </c>
      <c r="L28" s="29">
        <f t="shared" ref="L28:L91" si="2">L27</f>
        <v>0</v>
      </c>
      <c r="M28" s="30">
        <f t="shared" si="0"/>
        <v>-7.4333333333333335E-2</v>
      </c>
      <c r="N28" s="31">
        <f t="shared" si="1"/>
        <v>-7.214720099595491E-2</v>
      </c>
      <c r="R28">
        <v>3</v>
      </c>
      <c r="S28" s="31">
        <f>K28/(1+$C$13)^I28</f>
        <v>-7.214720099595491E-2</v>
      </c>
      <c r="W28">
        <v>3</v>
      </c>
      <c r="X28" s="15"/>
      <c r="Y28" s="31"/>
      <c r="Z28" s="31"/>
      <c r="AA28" s="31"/>
      <c r="AB28">
        <v>3</v>
      </c>
    </row>
    <row r="29" spans="2:37" x14ac:dyDescent="0.25">
      <c r="B29" t="s">
        <v>39</v>
      </c>
      <c r="C29" s="14">
        <f>C27*C28</f>
        <v>0.35253441222521881</v>
      </c>
      <c r="I29">
        <v>4</v>
      </c>
      <c r="K29" s="15">
        <f t="shared" ref="K29:L92" si="3">K28</f>
        <v>-7.4333333333333335E-2</v>
      </c>
      <c r="L29" s="29">
        <f t="shared" si="2"/>
        <v>0</v>
      </c>
      <c r="M29" s="30">
        <f t="shared" si="0"/>
        <v>-7.4333333333333335E-2</v>
      </c>
      <c r="N29" s="31">
        <f t="shared" si="1"/>
        <v>-7.1432872273222675E-2</v>
      </c>
      <c r="R29">
        <v>4</v>
      </c>
      <c r="S29" s="31">
        <f>K29/(1+$C$13)^I29</f>
        <v>-7.1432872273222675E-2</v>
      </c>
      <c r="W29">
        <v>4</v>
      </c>
      <c r="X29" s="15"/>
      <c r="Y29" s="31"/>
      <c r="Z29" s="31"/>
      <c r="AA29" s="31"/>
      <c r="AB29">
        <v>4</v>
      </c>
    </row>
    <row r="30" spans="2:37" x14ac:dyDescent="0.25">
      <c r="I30">
        <v>5</v>
      </c>
      <c r="K30" s="15">
        <f t="shared" si="3"/>
        <v>-7.4333333333333335E-2</v>
      </c>
      <c r="L30" s="29">
        <f t="shared" si="2"/>
        <v>0</v>
      </c>
      <c r="M30" s="30">
        <f t="shared" si="0"/>
        <v>-7.4333333333333335E-2</v>
      </c>
      <c r="N30" s="31">
        <f t="shared" si="1"/>
        <v>-7.0725616112101666E-2</v>
      </c>
      <c r="R30">
        <v>5</v>
      </c>
      <c r="S30" s="31">
        <f>K30/(1+$C$13)^I30</f>
        <v>-7.0725616112101666E-2</v>
      </c>
      <c r="W30">
        <v>5</v>
      </c>
      <c r="X30" s="15"/>
      <c r="Y30" s="31"/>
      <c r="Z30" s="31"/>
      <c r="AA30" s="31"/>
      <c r="AB30">
        <v>5</v>
      </c>
    </row>
    <row r="31" spans="2:37" x14ac:dyDescent="0.25">
      <c r="B31" t="s">
        <v>40</v>
      </c>
      <c r="C31" s="33">
        <f>-C20-C25+C29</f>
        <v>-12.698375536331865</v>
      </c>
      <c r="I31">
        <v>6</v>
      </c>
      <c r="K31" s="15">
        <f t="shared" si="3"/>
        <v>-7.4333333333333335E-2</v>
      </c>
      <c r="L31" s="29">
        <f t="shared" si="2"/>
        <v>0</v>
      </c>
      <c r="M31" s="30">
        <f t="shared" si="0"/>
        <v>-7.4333333333333335E-2</v>
      </c>
      <c r="N31" s="31">
        <f t="shared" si="1"/>
        <v>-7.0025362487229362E-2</v>
      </c>
      <c r="R31">
        <v>6</v>
      </c>
      <c r="S31" s="31">
        <f>K31/(1+$C$13)^I31</f>
        <v>-7.0025362487229362E-2</v>
      </c>
      <c r="W31">
        <v>6</v>
      </c>
      <c r="X31" s="15"/>
      <c r="Y31" s="31"/>
      <c r="Z31" s="31"/>
      <c r="AA31" s="31"/>
      <c r="AB31">
        <v>6</v>
      </c>
      <c r="AI31" s="17"/>
    </row>
    <row r="32" spans="2:37" x14ac:dyDescent="0.25">
      <c r="I32">
        <v>7</v>
      </c>
      <c r="K32" s="15">
        <f t="shared" si="3"/>
        <v>-7.4333333333333335E-2</v>
      </c>
      <c r="L32" s="29">
        <f t="shared" si="2"/>
        <v>0</v>
      </c>
      <c r="M32" s="30">
        <f t="shared" si="0"/>
        <v>-7.4333333333333335E-2</v>
      </c>
      <c r="N32" s="31">
        <f t="shared" si="1"/>
        <v>-6.9332042066563737E-2</v>
      </c>
      <c r="R32">
        <v>7</v>
      </c>
      <c r="S32" s="31">
        <f>K32/(1+$C$13)^I32</f>
        <v>-6.9332042066563737E-2</v>
      </c>
      <c r="W32">
        <v>7</v>
      </c>
      <c r="X32" s="15"/>
      <c r="Y32" s="31"/>
      <c r="Z32" s="31"/>
      <c r="AA32" s="31"/>
      <c r="AB32">
        <v>7</v>
      </c>
    </row>
    <row r="33" spans="2:29" x14ac:dyDescent="0.25">
      <c r="B33" t="s">
        <v>41</v>
      </c>
      <c r="C33" s="34">
        <f>-C31/C24</f>
        <v>0.13982005221914573</v>
      </c>
      <c r="D33" t="s">
        <v>3</v>
      </c>
      <c r="I33">
        <v>8</v>
      </c>
      <c r="K33" s="15">
        <f t="shared" si="3"/>
        <v>-7.4333333333333335E-2</v>
      </c>
      <c r="L33" s="29">
        <f t="shared" si="2"/>
        <v>0</v>
      </c>
      <c r="M33" s="30">
        <f t="shared" si="0"/>
        <v>-7.4333333333333335E-2</v>
      </c>
      <c r="N33" s="31">
        <f t="shared" si="1"/>
        <v>-6.8645586204518536E-2</v>
      </c>
      <c r="R33">
        <v>8</v>
      </c>
      <c r="S33" s="31">
        <f>K33/(1+$C$13)^I33</f>
        <v>-6.8645586204518536E-2</v>
      </c>
      <c r="W33">
        <v>8</v>
      </c>
      <c r="X33" s="15"/>
      <c r="Y33" s="31"/>
      <c r="Z33" s="31"/>
      <c r="AA33" s="31"/>
      <c r="AB33">
        <v>8</v>
      </c>
    </row>
    <row r="34" spans="2:29" x14ac:dyDescent="0.25">
      <c r="C34" s="35">
        <f>C33*10^6</f>
        <v>139820.05221914573</v>
      </c>
      <c r="D34" s="36" t="s">
        <v>42</v>
      </c>
      <c r="E34" s="36"/>
      <c r="F34" s="8"/>
      <c r="I34">
        <v>9</v>
      </c>
      <c r="K34" s="15">
        <f t="shared" si="3"/>
        <v>-7.4333333333333335E-2</v>
      </c>
      <c r="L34" s="29">
        <f t="shared" si="2"/>
        <v>0</v>
      </c>
      <c r="M34" s="30">
        <f t="shared" si="0"/>
        <v>-7.4333333333333335E-2</v>
      </c>
      <c r="N34" s="31">
        <f t="shared" si="1"/>
        <v>-6.7965926935166857E-2</v>
      </c>
      <c r="R34">
        <v>9</v>
      </c>
      <c r="S34" s="31">
        <f>K34/(1+$C$13)^I34</f>
        <v>-6.7965926935166857E-2</v>
      </c>
      <c r="W34">
        <v>9</v>
      </c>
      <c r="X34" s="15"/>
      <c r="Y34" s="31"/>
      <c r="Z34" s="31"/>
      <c r="AA34" s="31"/>
      <c r="AB34">
        <v>9</v>
      </c>
    </row>
    <row r="35" spans="2:29" x14ac:dyDescent="0.25">
      <c r="C35" s="37">
        <f>C34*12</f>
        <v>1677840.6266297488</v>
      </c>
      <c r="D35" s="23"/>
      <c r="E35" s="23"/>
      <c r="F35" s="23"/>
      <c r="I35">
        <v>10</v>
      </c>
      <c r="K35" s="15">
        <f t="shared" si="3"/>
        <v>-7.4333333333333335E-2</v>
      </c>
      <c r="L35" s="29">
        <f t="shared" si="2"/>
        <v>0</v>
      </c>
      <c r="M35" s="30">
        <f t="shared" si="0"/>
        <v>-7.4333333333333335E-2</v>
      </c>
      <c r="N35" s="31">
        <f t="shared" si="1"/>
        <v>-6.7292996965511748E-2</v>
      </c>
      <c r="R35">
        <v>10</v>
      </c>
      <c r="S35" s="31">
        <f>K35/(1+$C$13)^I35</f>
        <v>-6.7292996965511748E-2</v>
      </c>
      <c r="W35">
        <v>10</v>
      </c>
      <c r="X35" s="15"/>
      <c r="Y35" s="31"/>
      <c r="Z35" s="31"/>
      <c r="AA35" s="31"/>
      <c r="AB35">
        <v>10</v>
      </c>
    </row>
    <row r="36" spans="2:29" x14ac:dyDescent="0.25">
      <c r="B36" t="s">
        <v>43</v>
      </c>
      <c r="I36">
        <v>11</v>
      </c>
      <c r="K36" s="15">
        <f t="shared" si="3"/>
        <v>-7.4333333333333335E-2</v>
      </c>
      <c r="L36" s="29">
        <f t="shared" si="2"/>
        <v>0</v>
      </c>
      <c r="M36" s="30">
        <f t="shared" si="0"/>
        <v>-7.4333333333333335E-2</v>
      </c>
      <c r="N36" s="31">
        <f t="shared" si="1"/>
        <v>-6.662672966882352E-2</v>
      </c>
      <c r="R36">
        <v>11</v>
      </c>
      <c r="S36" s="31">
        <f>K36/(1+$C$13)^I36</f>
        <v>-6.662672966882352E-2</v>
      </c>
      <c r="W36">
        <v>11</v>
      </c>
      <c r="X36" s="15"/>
      <c r="Y36" s="31"/>
      <c r="Z36" s="31"/>
      <c r="AA36" s="31"/>
      <c r="AB36">
        <v>11</v>
      </c>
    </row>
    <row r="37" spans="2:29" x14ac:dyDescent="0.25">
      <c r="B37" t="s">
        <v>44</v>
      </c>
      <c r="I37">
        <v>12</v>
      </c>
      <c r="K37" s="15">
        <f t="shared" si="3"/>
        <v>-7.4333333333333335E-2</v>
      </c>
      <c r="L37" s="29">
        <f t="shared" si="2"/>
        <v>0</v>
      </c>
      <c r="M37" s="30">
        <f t="shared" si="0"/>
        <v>-7.4333333333333335E-2</v>
      </c>
      <c r="N37" s="31">
        <f t="shared" si="1"/>
        <v>-6.5967059078043094E-2</v>
      </c>
      <c r="R37">
        <v>12</v>
      </c>
      <c r="S37" s="31">
        <f>K37/(1+$C$13)^I37</f>
        <v>-6.5967059078043094E-2</v>
      </c>
      <c r="W37">
        <v>12</v>
      </c>
      <c r="X37" s="15">
        <f>-C22</f>
        <v>-0.89200000000000002</v>
      </c>
      <c r="Z37" s="31"/>
      <c r="AA37" s="31"/>
      <c r="AB37">
        <v>12</v>
      </c>
      <c r="AC37" s="28">
        <f>S39*(1+C13)^12</f>
        <v>-0.94273272398097496</v>
      </c>
    </row>
    <row r="38" spans="2:29" x14ac:dyDescent="0.25">
      <c r="B38" t="s">
        <v>45</v>
      </c>
      <c r="I38">
        <v>13</v>
      </c>
      <c r="K38" s="15">
        <f t="shared" si="3"/>
        <v>-7.4333333333333335E-2</v>
      </c>
      <c r="L38" s="29">
        <f t="shared" si="2"/>
        <v>0</v>
      </c>
      <c r="M38" s="30">
        <f t="shared" si="0"/>
        <v>-7.4333333333333335E-2</v>
      </c>
      <c r="N38" s="31">
        <f t="shared" si="1"/>
        <v>-6.5313919879250587E-2</v>
      </c>
      <c r="X38" s="15"/>
      <c r="Y38" s="31"/>
      <c r="Z38" s="31"/>
      <c r="AA38" s="31"/>
    </row>
    <row r="39" spans="2:29" x14ac:dyDescent="0.25">
      <c r="I39">
        <v>14</v>
      </c>
      <c r="K39" s="15">
        <f t="shared" si="3"/>
        <v>-7.4333333333333335E-2</v>
      </c>
      <c r="L39" s="29">
        <f t="shared" si="2"/>
        <v>0</v>
      </c>
      <c r="M39" s="30">
        <f t="shared" si="0"/>
        <v>-7.4333333333333335E-2</v>
      </c>
      <c r="N39" s="31">
        <f t="shared" si="1"/>
        <v>-6.4667247405198594E-2</v>
      </c>
      <c r="R39" t="s">
        <v>46</v>
      </c>
      <c r="S39" s="28">
        <f>SUM(S26:S37)</f>
        <v>-0.83662742552902414</v>
      </c>
      <c r="X39" s="31">
        <f>X37/(1+$C$14)^1</f>
        <v>-0.79160470893651702</v>
      </c>
      <c r="AC39" s="28">
        <f>AC37/(1+C13)^AB37</f>
        <v>-0.83662742552902414</v>
      </c>
    </row>
    <row r="40" spans="2:29" x14ac:dyDescent="0.25">
      <c r="B40" t="s">
        <v>47</v>
      </c>
      <c r="C40" s="38">
        <v>0.05</v>
      </c>
      <c r="I40">
        <v>15</v>
      </c>
      <c r="K40" s="15">
        <f t="shared" si="3"/>
        <v>-7.4333333333333335E-2</v>
      </c>
      <c r="L40" s="29">
        <f t="shared" si="2"/>
        <v>0</v>
      </c>
      <c r="M40" s="30">
        <f t="shared" si="0"/>
        <v>-7.4333333333333335E-2</v>
      </c>
      <c r="N40" s="31">
        <f t="shared" si="1"/>
        <v>-6.4026977628909507E-2</v>
      </c>
    </row>
    <row r="41" spans="2:29" x14ac:dyDescent="0.25">
      <c r="B41" t="s">
        <v>48</v>
      </c>
      <c r="C41" s="16">
        <f>C34/(1-C40)</f>
        <v>147179.00233594287</v>
      </c>
      <c r="I41">
        <v>16</v>
      </c>
      <c r="K41" s="15">
        <f t="shared" si="3"/>
        <v>-7.4333333333333335E-2</v>
      </c>
      <c r="L41" s="29">
        <f t="shared" si="2"/>
        <v>0</v>
      </c>
      <c r="M41" s="30">
        <f t="shared" si="0"/>
        <v>-7.4333333333333335E-2</v>
      </c>
      <c r="N41" s="31">
        <f t="shared" si="1"/>
        <v>-6.3393047157336124E-2</v>
      </c>
      <c r="S41" t="s">
        <v>49</v>
      </c>
      <c r="W41" t="s">
        <v>50</v>
      </c>
      <c r="X41" s="15"/>
      <c r="Y41" s="31"/>
      <c r="Z41" s="31"/>
      <c r="AA41" s="31"/>
      <c r="AB41" t="s">
        <v>51</v>
      </c>
    </row>
    <row r="42" spans="2:29" x14ac:dyDescent="0.25">
      <c r="I42">
        <v>17</v>
      </c>
      <c r="K42" s="15">
        <f t="shared" si="3"/>
        <v>-7.4333333333333335E-2</v>
      </c>
      <c r="L42" s="29">
        <f t="shared" si="2"/>
        <v>0</v>
      </c>
      <c r="M42" s="30">
        <f t="shared" si="0"/>
        <v>-7.4333333333333335E-2</v>
      </c>
      <c r="N42" s="31">
        <f t="shared" si="1"/>
        <v>-6.2765393225085273E-2</v>
      </c>
      <c r="S42" t="s">
        <v>52</v>
      </c>
      <c r="W42" t="s">
        <v>53</v>
      </c>
      <c r="X42" s="15"/>
      <c r="Y42" s="31"/>
      <c r="Z42" s="31"/>
      <c r="AA42" s="31"/>
      <c r="AB42" t="s">
        <v>54</v>
      </c>
    </row>
    <row r="43" spans="2:29" x14ac:dyDescent="0.25">
      <c r="I43">
        <v>18</v>
      </c>
      <c r="K43" s="15">
        <f t="shared" si="3"/>
        <v>-7.4333333333333335E-2</v>
      </c>
      <c r="L43" s="29">
        <f t="shared" si="2"/>
        <v>0</v>
      </c>
      <c r="M43" s="30">
        <f t="shared" si="0"/>
        <v>-7.4333333333333335E-2</v>
      </c>
      <c r="N43" s="31">
        <f t="shared" si="1"/>
        <v>-6.2143953688203239E-2</v>
      </c>
      <c r="W43" t="s">
        <v>55</v>
      </c>
      <c r="X43" s="15"/>
      <c r="Y43" s="31"/>
      <c r="Z43" s="31"/>
      <c r="AA43" s="31"/>
      <c r="AB43" t="s">
        <v>56</v>
      </c>
    </row>
    <row r="44" spans="2:29" x14ac:dyDescent="0.25">
      <c r="I44">
        <v>19</v>
      </c>
      <c r="K44" s="15">
        <f t="shared" si="3"/>
        <v>-7.4333333333333335E-2</v>
      </c>
      <c r="L44" s="29">
        <f t="shared" si="2"/>
        <v>0</v>
      </c>
      <c r="M44" s="30">
        <f t="shared" si="0"/>
        <v>-7.4333333333333335E-2</v>
      </c>
      <c r="N44" s="31">
        <f t="shared" si="1"/>
        <v>-6.1528667018023023E-2</v>
      </c>
      <c r="W44" t="s">
        <v>57</v>
      </c>
      <c r="X44" s="15"/>
      <c r="Y44" s="31"/>
      <c r="Z44" s="31"/>
      <c r="AA44" s="31"/>
    </row>
    <row r="45" spans="2:29" x14ac:dyDescent="0.25">
      <c r="I45">
        <v>20</v>
      </c>
      <c r="K45" s="15">
        <f t="shared" si="3"/>
        <v>-7.4333333333333335E-2</v>
      </c>
      <c r="L45" s="29">
        <f t="shared" si="2"/>
        <v>0</v>
      </c>
      <c r="M45" s="30">
        <f t="shared" si="0"/>
        <v>-7.4333333333333335E-2</v>
      </c>
      <c r="N45" s="31">
        <f t="shared" si="1"/>
        <v>-6.0919472295072295E-2</v>
      </c>
      <c r="X45" s="15"/>
      <c r="Y45" s="31"/>
      <c r="Z45" s="31"/>
      <c r="AA45" s="31"/>
    </row>
    <row r="46" spans="2:29" x14ac:dyDescent="0.25">
      <c r="I46">
        <v>21</v>
      </c>
      <c r="K46" s="15">
        <f t="shared" si="3"/>
        <v>-7.4333333333333335E-2</v>
      </c>
      <c r="L46" s="29">
        <f t="shared" si="2"/>
        <v>0</v>
      </c>
      <c r="M46" s="30">
        <f t="shared" si="0"/>
        <v>-7.4333333333333335E-2</v>
      </c>
      <c r="N46" s="31">
        <f t="shared" si="1"/>
        <v>-6.031630920304188E-2</v>
      </c>
      <c r="X46" s="15"/>
      <c r="Y46" s="31"/>
      <c r="Z46" s="31"/>
      <c r="AA46" s="31"/>
    </row>
    <row r="47" spans="2:29" x14ac:dyDescent="0.25">
      <c r="I47">
        <v>22</v>
      </c>
      <c r="K47" s="15">
        <f t="shared" si="3"/>
        <v>-7.4333333333333335E-2</v>
      </c>
      <c r="L47" s="29">
        <f t="shared" si="2"/>
        <v>0</v>
      </c>
      <c r="M47" s="30">
        <f t="shared" si="0"/>
        <v>-7.4333333333333335E-2</v>
      </c>
      <c r="N47" s="31">
        <f t="shared" si="1"/>
        <v>-5.9719118022813732E-2</v>
      </c>
      <c r="X47" s="15"/>
      <c r="Y47" s="31"/>
      <c r="Z47" s="31"/>
      <c r="AA47" s="31"/>
    </row>
    <row r="48" spans="2:29" x14ac:dyDescent="0.25">
      <c r="I48">
        <v>23</v>
      </c>
      <c r="K48" s="15">
        <f t="shared" si="3"/>
        <v>-7.4333333333333335E-2</v>
      </c>
      <c r="L48" s="29">
        <f t="shared" si="2"/>
        <v>0</v>
      </c>
      <c r="M48" s="30">
        <f t="shared" si="0"/>
        <v>-7.4333333333333335E-2</v>
      </c>
      <c r="N48" s="31">
        <f t="shared" si="1"/>
        <v>-5.9127839626548259E-2</v>
      </c>
      <c r="X48" s="15"/>
      <c r="Y48" s="31"/>
      <c r="Z48" s="31"/>
      <c r="AA48" s="31"/>
    </row>
    <row r="49" spans="9:27" x14ac:dyDescent="0.25">
      <c r="I49">
        <v>24</v>
      </c>
      <c r="K49" s="15">
        <f t="shared" si="3"/>
        <v>-7.4333333333333335E-2</v>
      </c>
      <c r="L49" s="29">
        <f t="shared" si="2"/>
        <v>0</v>
      </c>
      <c r="M49" s="30">
        <f t="shared" si="0"/>
        <v>-7.4333333333333335E-2</v>
      </c>
      <c r="N49" s="31">
        <f t="shared" si="1"/>
        <v>-5.8542415471829944E-2</v>
      </c>
      <c r="X49" s="15"/>
      <c r="Y49" s="31"/>
      <c r="Z49" s="31"/>
      <c r="AA49" s="31"/>
    </row>
    <row r="50" spans="9:27" x14ac:dyDescent="0.25">
      <c r="I50">
        <v>25</v>
      </c>
      <c r="K50" s="15">
        <f t="shared" si="3"/>
        <v>-7.4333333333333335E-2</v>
      </c>
      <c r="L50" s="29">
        <f t="shared" si="2"/>
        <v>0</v>
      </c>
      <c r="M50" s="30">
        <f t="shared" si="0"/>
        <v>-7.4333333333333335E-2</v>
      </c>
      <c r="N50" s="31">
        <f t="shared" si="1"/>
        <v>-5.7962787595871222E-2</v>
      </c>
    </row>
    <row r="51" spans="9:27" x14ac:dyDescent="0.25">
      <c r="I51">
        <v>26</v>
      </c>
      <c r="K51" s="15">
        <f t="shared" si="3"/>
        <v>-7.4333333333333335E-2</v>
      </c>
      <c r="L51" s="29">
        <f t="shared" si="2"/>
        <v>0</v>
      </c>
      <c r="M51" s="30">
        <f t="shared" si="0"/>
        <v>-7.4333333333333335E-2</v>
      </c>
      <c r="N51" s="31">
        <f t="shared" si="1"/>
        <v>-5.7388898609773489E-2</v>
      </c>
    </row>
    <row r="52" spans="9:27" x14ac:dyDescent="0.25">
      <c r="I52">
        <v>27</v>
      </c>
      <c r="K52" s="15">
        <f t="shared" si="3"/>
        <v>-7.4333333333333335E-2</v>
      </c>
      <c r="L52" s="29">
        <f t="shared" si="2"/>
        <v>0</v>
      </c>
      <c r="M52" s="30">
        <f t="shared" si="0"/>
        <v>-7.4333333333333335E-2</v>
      </c>
      <c r="N52" s="31">
        <f t="shared" si="1"/>
        <v>-5.6820691692845059E-2</v>
      </c>
    </row>
    <row r="53" spans="9:27" x14ac:dyDescent="0.25">
      <c r="I53">
        <v>28</v>
      </c>
      <c r="K53" s="15">
        <f t="shared" si="3"/>
        <v>-7.4333333333333335E-2</v>
      </c>
      <c r="L53" s="29">
        <f t="shared" si="2"/>
        <v>0</v>
      </c>
      <c r="M53" s="30">
        <f t="shared" si="0"/>
        <v>-7.4333333333333335E-2</v>
      </c>
      <c r="N53" s="31">
        <f t="shared" si="1"/>
        <v>-5.6258110586975302E-2</v>
      </c>
    </row>
    <row r="54" spans="9:27" x14ac:dyDescent="0.25">
      <c r="I54">
        <v>29</v>
      </c>
      <c r="K54" s="15">
        <f t="shared" si="3"/>
        <v>-7.4333333333333335E-2</v>
      </c>
      <c r="L54" s="29">
        <f t="shared" si="2"/>
        <v>0</v>
      </c>
      <c r="M54" s="30">
        <f t="shared" si="0"/>
        <v>-7.4333333333333335E-2</v>
      </c>
      <c r="N54" s="31">
        <f t="shared" si="1"/>
        <v>-5.5701099591064653E-2</v>
      </c>
    </row>
    <row r="55" spans="9:27" x14ac:dyDescent="0.25">
      <c r="I55">
        <v>30</v>
      </c>
      <c r="K55" s="15">
        <f t="shared" si="3"/>
        <v>-7.4333333333333335E-2</v>
      </c>
      <c r="L55" s="29">
        <f t="shared" si="2"/>
        <v>0</v>
      </c>
      <c r="M55" s="30">
        <f t="shared" si="0"/>
        <v>-7.4333333333333335E-2</v>
      </c>
      <c r="N55" s="31">
        <f t="shared" si="1"/>
        <v>-5.5149603555509547E-2</v>
      </c>
    </row>
    <row r="56" spans="9:27" x14ac:dyDescent="0.25">
      <c r="I56">
        <v>31</v>
      </c>
      <c r="K56" s="15">
        <f t="shared" si="3"/>
        <v>-7.4333333333333335E-2</v>
      </c>
      <c r="L56" s="29">
        <f t="shared" si="2"/>
        <v>0</v>
      </c>
      <c r="M56" s="30">
        <f t="shared" si="0"/>
        <v>-7.4333333333333335E-2</v>
      </c>
      <c r="N56" s="31">
        <f t="shared" si="1"/>
        <v>-5.4603567876742143E-2</v>
      </c>
    </row>
    <row r="57" spans="9:27" x14ac:dyDescent="0.25">
      <c r="I57">
        <v>32</v>
      </c>
      <c r="K57" s="15">
        <f t="shared" si="3"/>
        <v>-7.4333333333333335E-2</v>
      </c>
      <c r="L57" s="29">
        <f t="shared" si="2"/>
        <v>0</v>
      </c>
      <c r="M57" s="30">
        <f t="shared" si="0"/>
        <v>-7.4333333333333335E-2</v>
      </c>
      <c r="N57" s="31">
        <f t="shared" si="1"/>
        <v>-5.4062938491823892E-2</v>
      </c>
    </row>
    <row r="58" spans="9:27" x14ac:dyDescent="0.25">
      <c r="I58">
        <v>33</v>
      </c>
      <c r="K58" s="15">
        <f t="shared" si="3"/>
        <v>-7.4333333333333335E-2</v>
      </c>
      <c r="L58" s="29">
        <f t="shared" si="2"/>
        <v>0</v>
      </c>
      <c r="M58" s="30">
        <f t="shared" si="0"/>
        <v>-7.4333333333333335E-2</v>
      </c>
      <c r="N58" s="31">
        <f t="shared" si="1"/>
        <v>-5.3527661873092963E-2</v>
      </c>
    </row>
    <row r="59" spans="9:27" x14ac:dyDescent="0.25">
      <c r="I59">
        <v>34</v>
      </c>
      <c r="K59" s="15">
        <f t="shared" si="3"/>
        <v>-7.4333333333333335E-2</v>
      </c>
      <c r="L59" s="29">
        <f t="shared" si="2"/>
        <v>0</v>
      </c>
      <c r="M59" s="30">
        <f t="shared" si="0"/>
        <v>-7.4333333333333335E-2</v>
      </c>
      <c r="N59" s="31">
        <f t="shared" si="1"/>
        <v>-5.2997685022864317E-2</v>
      </c>
    </row>
    <row r="60" spans="9:27" x14ac:dyDescent="0.25">
      <c r="I60">
        <v>35</v>
      </c>
      <c r="K60" s="15">
        <f t="shared" si="3"/>
        <v>-7.4333333333333335E-2</v>
      </c>
      <c r="L60" s="29">
        <f t="shared" si="2"/>
        <v>0</v>
      </c>
      <c r="M60" s="30">
        <f t="shared" si="0"/>
        <v>-7.4333333333333335E-2</v>
      </c>
      <c r="N60" s="31">
        <f t="shared" si="1"/>
        <v>-5.2472955468182501E-2</v>
      </c>
    </row>
    <row r="61" spans="9:27" x14ac:dyDescent="0.25">
      <c r="I61">
        <v>36</v>
      </c>
      <c r="K61" s="15">
        <f t="shared" si="3"/>
        <v>-7.4333333333333335E-2</v>
      </c>
      <c r="L61" s="29">
        <f t="shared" si="2"/>
        <v>0</v>
      </c>
      <c r="M61" s="30">
        <f t="shared" si="0"/>
        <v>-7.4333333333333335E-2</v>
      </c>
      <c r="N61" s="31">
        <f t="shared" si="1"/>
        <v>-5.1953421255626235E-2</v>
      </c>
    </row>
    <row r="62" spans="9:27" x14ac:dyDescent="0.25">
      <c r="I62">
        <v>37</v>
      </c>
      <c r="K62" s="15">
        <f t="shared" si="3"/>
        <v>-7.4333333333333335E-2</v>
      </c>
      <c r="L62" s="29">
        <f t="shared" si="2"/>
        <v>0</v>
      </c>
      <c r="M62" s="30">
        <f t="shared" si="0"/>
        <v>-7.4333333333333335E-2</v>
      </c>
      <c r="N62" s="31">
        <f t="shared" si="1"/>
        <v>-5.1439030946164588E-2</v>
      </c>
    </row>
    <row r="63" spans="9:27" x14ac:dyDescent="0.25">
      <c r="I63">
        <v>38</v>
      </c>
      <c r="K63" s="15">
        <f t="shared" si="3"/>
        <v>-7.4333333333333335E-2</v>
      </c>
      <c r="L63" s="29">
        <f t="shared" si="2"/>
        <v>0</v>
      </c>
      <c r="M63" s="30">
        <f t="shared" si="0"/>
        <v>-7.4333333333333335E-2</v>
      </c>
      <c r="N63" s="31">
        <f t="shared" si="1"/>
        <v>-5.0929733610063942E-2</v>
      </c>
    </row>
    <row r="64" spans="9:27" x14ac:dyDescent="0.25">
      <c r="I64">
        <v>39</v>
      </c>
      <c r="K64" s="15">
        <f t="shared" si="3"/>
        <v>-7.4333333333333335E-2</v>
      </c>
      <c r="L64" s="29">
        <f t="shared" si="2"/>
        <v>0</v>
      </c>
      <c r="M64" s="30">
        <f t="shared" si="0"/>
        <v>-7.4333333333333335E-2</v>
      </c>
      <c r="N64" s="31">
        <f t="shared" si="1"/>
        <v>-5.0425478821845504E-2</v>
      </c>
    </row>
    <row r="65" spans="9:14" x14ac:dyDescent="0.25">
      <c r="I65">
        <v>40</v>
      </c>
      <c r="K65" s="15">
        <f t="shared" si="3"/>
        <v>-7.4333333333333335E-2</v>
      </c>
      <c r="L65" s="29">
        <f t="shared" si="2"/>
        <v>0</v>
      </c>
      <c r="M65" s="30">
        <f t="shared" si="0"/>
        <v>-7.4333333333333335E-2</v>
      </c>
      <c r="N65" s="31">
        <f t="shared" si="1"/>
        <v>-4.9926216655292559E-2</v>
      </c>
    </row>
    <row r="66" spans="9:14" x14ac:dyDescent="0.25">
      <c r="I66">
        <v>41</v>
      </c>
      <c r="K66" s="15">
        <f t="shared" si="3"/>
        <v>-7.4333333333333335E-2</v>
      </c>
      <c r="L66" s="29">
        <f t="shared" si="2"/>
        <v>0</v>
      </c>
      <c r="M66" s="30">
        <f t="shared" si="0"/>
        <v>-7.4333333333333335E-2</v>
      </c>
      <c r="N66" s="31">
        <f t="shared" si="1"/>
        <v>-4.9431897678507482E-2</v>
      </c>
    </row>
    <row r="67" spans="9:14" x14ac:dyDescent="0.25">
      <c r="I67">
        <v>42</v>
      </c>
      <c r="K67" s="15">
        <f t="shared" si="3"/>
        <v>-7.4333333333333335E-2</v>
      </c>
      <c r="L67" s="29">
        <f t="shared" si="2"/>
        <v>0</v>
      </c>
      <c r="M67" s="30">
        <f t="shared" si="0"/>
        <v>-7.4333333333333335E-2</v>
      </c>
      <c r="N67" s="31">
        <f t="shared" si="1"/>
        <v>-4.8942472949017303E-2</v>
      </c>
    </row>
    <row r="68" spans="9:14" x14ac:dyDescent="0.25">
      <c r="I68">
        <v>43</v>
      </c>
      <c r="K68" s="15">
        <f t="shared" si="3"/>
        <v>-7.4333333333333335E-2</v>
      </c>
      <c r="L68" s="29">
        <f t="shared" si="2"/>
        <v>0</v>
      </c>
      <c r="M68" s="30">
        <f t="shared" si="0"/>
        <v>-7.4333333333333335E-2</v>
      </c>
      <c r="N68" s="31">
        <f t="shared" si="1"/>
        <v>-4.845789400892804E-2</v>
      </c>
    </row>
    <row r="69" spans="9:14" x14ac:dyDescent="0.25">
      <c r="I69">
        <v>44</v>
      </c>
      <c r="K69" s="15">
        <f t="shared" si="3"/>
        <v>-7.4333333333333335E-2</v>
      </c>
      <c r="L69" s="29">
        <f t="shared" si="2"/>
        <v>0</v>
      </c>
      <c r="M69" s="30">
        <f t="shared" si="0"/>
        <v>-7.4333333333333335E-2</v>
      </c>
      <c r="N69" s="31">
        <f t="shared" si="1"/>
        <v>-4.7978112880126766E-2</v>
      </c>
    </row>
    <row r="70" spans="9:14" x14ac:dyDescent="0.25">
      <c r="I70">
        <v>45</v>
      </c>
      <c r="K70" s="15">
        <f t="shared" si="3"/>
        <v>-7.4333333333333335E-2</v>
      </c>
      <c r="L70" s="29">
        <f t="shared" si="2"/>
        <v>0</v>
      </c>
      <c r="M70" s="30">
        <f t="shared" si="0"/>
        <v>-7.4333333333333335E-2</v>
      </c>
      <c r="N70" s="31">
        <f t="shared" si="1"/>
        <v>-4.7503082059531451E-2</v>
      </c>
    </row>
    <row r="71" spans="9:14" x14ac:dyDescent="0.25">
      <c r="I71">
        <v>46</v>
      </c>
      <c r="K71" s="15">
        <f t="shared" si="3"/>
        <v>-7.4333333333333335E-2</v>
      </c>
      <c r="L71" s="29">
        <f t="shared" si="2"/>
        <v>0</v>
      </c>
      <c r="M71" s="30">
        <f t="shared" si="0"/>
        <v>-7.4333333333333335E-2</v>
      </c>
      <c r="N71" s="31">
        <f t="shared" si="1"/>
        <v>-4.703275451438757E-2</v>
      </c>
    </row>
    <row r="72" spans="9:14" x14ac:dyDescent="0.25">
      <c r="I72">
        <v>47</v>
      </c>
      <c r="K72" s="15">
        <f t="shared" si="3"/>
        <v>-7.4333333333333335E-2</v>
      </c>
      <c r="L72" s="29">
        <f t="shared" si="2"/>
        <v>0</v>
      </c>
      <c r="M72" s="30">
        <f t="shared" si="0"/>
        <v>-7.4333333333333335E-2</v>
      </c>
      <c r="N72" s="31">
        <f t="shared" si="1"/>
        <v>-4.6567083677611469E-2</v>
      </c>
    </row>
    <row r="73" spans="9:14" x14ac:dyDescent="0.25">
      <c r="I73">
        <v>48</v>
      </c>
      <c r="K73" s="15">
        <f t="shared" si="3"/>
        <v>-7.4333333333333335E-2</v>
      </c>
      <c r="L73" s="29">
        <f t="shared" si="2"/>
        <v>0</v>
      </c>
      <c r="M73" s="30">
        <f t="shared" si="0"/>
        <v>-7.4333333333333335E-2</v>
      </c>
      <c r="N73" s="31">
        <f t="shared" si="1"/>
        <v>-4.6106023443179656E-2</v>
      </c>
    </row>
    <row r="74" spans="9:14" x14ac:dyDescent="0.25">
      <c r="I74">
        <v>49</v>
      </c>
      <c r="K74" s="15">
        <f t="shared" si="3"/>
        <v>-7.4333333333333335E-2</v>
      </c>
      <c r="L74" s="29">
        <f t="shared" si="2"/>
        <v>0</v>
      </c>
      <c r="M74" s="30">
        <f t="shared" si="0"/>
        <v>-7.4333333333333335E-2</v>
      </c>
      <c r="N74" s="31">
        <f t="shared" si="1"/>
        <v>-4.5649528161564014E-2</v>
      </c>
    </row>
    <row r="75" spans="9:14" x14ac:dyDescent="0.25">
      <c r="I75">
        <v>50</v>
      </c>
      <c r="K75" s="15">
        <f t="shared" si="3"/>
        <v>-7.4333333333333335E-2</v>
      </c>
      <c r="L75" s="29">
        <f t="shared" si="2"/>
        <v>0</v>
      </c>
      <c r="M75" s="30">
        <f t="shared" si="0"/>
        <v>-7.4333333333333335E-2</v>
      </c>
      <c r="N75" s="31">
        <f t="shared" si="1"/>
        <v>-4.5197552635211892E-2</v>
      </c>
    </row>
    <row r="76" spans="9:14" x14ac:dyDescent="0.25">
      <c r="I76">
        <v>51</v>
      </c>
      <c r="K76" s="15">
        <f t="shared" si="3"/>
        <v>-7.4333333333333335E-2</v>
      </c>
      <c r="L76" s="29">
        <f t="shared" si="2"/>
        <v>0</v>
      </c>
      <c r="M76" s="30">
        <f t="shared" si="0"/>
        <v>-7.4333333333333335E-2</v>
      </c>
      <c r="N76" s="31">
        <f t="shared" si="1"/>
        <v>-4.4750052114071188E-2</v>
      </c>
    </row>
    <row r="77" spans="9:14" x14ac:dyDescent="0.25">
      <c r="I77">
        <v>52</v>
      </c>
      <c r="K77" s="15">
        <f t="shared" si="3"/>
        <v>-7.4333333333333335E-2</v>
      </c>
      <c r="L77" s="29">
        <f t="shared" si="2"/>
        <v>0</v>
      </c>
      <c r="M77" s="30">
        <f t="shared" si="0"/>
        <v>-7.4333333333333335E-2</v>
      </c>
      <c r="N77" s="31">
        <f t="shared" si="1"/>
        <v>-4.4306982291159591E-2</v>
      </c>
    </row>
    <row r="78" spans="9:14" x14ac:dyDescent="0.25">
      <c r="I78">
        <v>53</v>
      </c>
      <c r="K78" s="15">
        <f t="shared" si="3"/>
        <v>-7.4333333333333335E-2</v>
      </c>
      <c r="L78" s="29">
        <f t="shared" si="2"/>
        <v>0</v>
      </c>
      <c r="M78" s="30">
        <f t="shared" si="0"/>
        <v>-7.4333333333333335E-2</v>
      </c>
      <c r="N78" s="31">
        <f t="shared" si="1"/>
        <v>-4.3868299298177822E-2</v>
      </c>
    </row>
    <row r="79" spans="9:14" x14ac:dyDescent="0.25">
      <c r="I79">
        <v>54</v>
      </c>
      <c r="K79" s="15">
        <f t="shared" si="3"/>
        <v>-7.4333333333333335E-2</v>
      </c>
      <c r="L79" s="29">
        <f t="shared" si="2"/>
        <v>0</v>
      </c>
      <c r="M79" s="30">
        <f t="shared" si="0"/>
        <v>-7.4333333333333335E-2</v>
      </c>
      <c r="N79" s="31">
        <f t="shared" si="1"/>
        <v>-4.3433959701166147E-2</v>
      </c>
    </row>
    <row r="80" spans="9:14" x14ac:dyDescent="0.25">
      <c r="I80">
        <v>55</v>
      </c>
      <c r="K80" s="15">
        <f t="shared" si="3"/>
        <v>-7.4333333333333335E-2</v>
      </c>
      <c r="L80" s="29">
        <f t="shared" si="2"/>
        <v>0</v>
      </c>
      <c r="M80" s="30">
        <f t="shared" si="0"/>
        <v>-7.4333333333333335E-2</v>
      </c>
      <c r="N80" s="31">
        <f t="shared" si="1"/>
        <v>-4.3003920496204114E-2</v>
      </c>
    </row>
    <row r="81" spans="9:14" x14ac:dyDescent="0.25">
      <c r="I81">
        <v>56</v>
      </c>
      <c r="K81" s="15">
        <f t="shared" si="3"/>
        <v>-7.4333333333333335E-2</v>
      </c>
      <c r="L81" s="29">
        <f t="shared" si="2"/>
        <v>0</v>
      </c>
      <c r="M81" s="30">
        <f t="shared" si="0"/>
        <v>-7.4333333333333335E-2</v>
      </c>
      <c r="N81" s="31">
        <f t="shared" si="1"/>
        <v>-4.2578139105152575E-2</v>
      </c>
    </row>
    <row r="82" spans="9:14" x14ac:dyDescent="0.25">
      <c r="I82">
        <v>57</v>
      </c>
      <c r="K82" s="15">
        <f t="shared" si="3"/>
        <v>-7.4333333333333335E-2</v>
      </c>
      <c r="L82" s="29">
        <f t="shared" si="2"/>
        <v>0</v>
      </c>
      <c r="M82" s="30">
        <f t="shared" si="0"/>
        <v>-7.4333333333333335E-2</v>
      </c>
      <c r="N82" s="31">
        <f t="shared" si="1"/>
        <v>-4.2156573371438195E-2</v>
      </c>
    </row>
    <row r="83" spans="9:14" x14ac:dyDescent="0.25">
      <c r="I83">
        <v>58</v>
      </c>
      <c r="K83" s="15">
        <f t="shared" si="3"/>
        <v>-7.4333333333333335E-2</v>
      </c>
      <c r="L83" s="29">
        <f t="shared" si="2"/>
        <v>0</v>
      </c>
      <c r="M83" s="30">
        <f t="shared" si="0"/>
        <v>-7.4333333333333335E-2</v>
      </c>
      <c r="N83" s="31">
        <f t="shared" si="1"/>
        <v>-4.1739181555879398E-2</v>
      </c>
    </row>
    <row r="84" spans="9:14" x14ac:dyDescent="0.25">
      <c r="I84">
        <v>59</v>
      </c>
      <c r="K84" s="15">
        <f t="shared" si="3"/>
        <v>-7.4333333333333335E-2</v>
      </c>
      <c r="L84" s="29">
        <f t="shared" si="2"/>
        <v>0</v>
      </c>
      <c r="M84" s="30">
        <f t="shared" si="0"/>
        <v>-7.4333333333333335E-2</v>
      </c>
      <c r="N84" s="31">
        <f t="shared" si="1"/>
        <v>-4.1325922332553874E-2</v>
      </c>
    </row>
    <row r="85" spans="9:14" x14ac:dyDescent="0.25">
      <c r="I85">
        <v>60</v>
      </c>
      <c r="K85" s="15">
        <f t="shared" si="3"/>
        <v>-7.4333333333333335E-2</v>
      </c>
      <c r="L85" s="29">
        <f t="shared" si="2"/>
        <v>0</v>
      </c>
      <c r="M85" s="30">
        <f t="shared" si="0"/>
        <v>-7.4333333333333335E-2</v>
      </c>
      <c r="N85" s="31">
        <f t="shared" si="1"/>
        <v>-4.0916754784706799E-2</v>
      </c>
    </row>
    <row r="86" spans="9:14" x14ac:dyDescent="0.25">
      <c r="I86">
        <v>61</v>
      </c>
      <c r="K86" s="15">
        <f t="shared" si="3"/>
        <v>-7.4333333333333335E-2</v>
      </c>
      <c r="L86" s="29">
        <f t="shared" si="2"/>
        <v>0</v>
      </c>
      <c r="M86" s="30">
        <f t="shared" si="0"/>
        <v>-7.4333333333333335E-2</v>
      </c>
      <c r="N86" s="31">
        <f t="shared" si="1"/>
        <v>-4.0511638400699802E-2</v>
      </c>
    </row>
    <row r="87" spans="9:14" x14ac:dyDescent="0.25">
      <c r="I87">
        <v>62</v>
      </c>
      <c r="K87" s="15">
        <f t="shared" si="3"/>
        <v>-7.4333333333333335E-2</v>
      </c>
      <c r="L87" s="29">
        <f t="shared" si="2"/>
        <v>0</v>
      </c>
      <c r="M87" s="30">
        <f t="shared" si="0"/>
        <v>-7.4333333333333335E-2</v>
      </c>
      <c r="N87" s="31">
        <f t="shared" si="1"/>
        <v>-4.0110533069999794E-2</v>
      </c>
    </row>
    <row r="88" spans="9:14" x14ac:dyDescent="0.25">
      <c r="I88">
        <v>63</v>
      </c>
      <c r="K88" s="15">
        <f t="shared" si="3"/>
        <v>-7.4333333333333335E-2</v>
      </c>
      <c r="L88" s="29">
        <f t="shared" si="2"/>
        <v>0</v>
      </c>
      <c r="M88" s="30">
        <f t="shared" si="0"/>
        <v>-7.4333333333333335E-2</v>
      </c>
      <c r="N88" s="31">
        <f t="shared" si="1"/>
        <v>-3.9713399079207734E-2</v>
      </c>
    </row>
    <row r="89" spans="9:14" x14ac:dyDescent="0.25">
      <c r="I89">
        <v>64</v>
      </c>
      <c r="K89" s="15">
        <f t="shared" si="3"/>
        <v>-7.4333333333333335E-2</v>
      </c>
      <c r="L89" s="29">
        <f t="shared" si="2"/>
        <v>0</v>
      </c>
      <c r="M89" s="30">
        <f t="shared" si="0"/>
        <v>-7.4333333333333335E-2</v>
      </c>
      <c r="N89" s="31">
        <f t="shared" si="1"/>
        <v>-3.932019710812646E-2</v>
      </c>
    </row>
    <row r="90" spans="9:14" x14ac:dyDescent="0.25">
      <c r="I90">
        <v>65</v>
      </c>
      <c r="K90" s="15">
        <f t="shared" si="3"/>
        <v>-7.4333333333333335E-2</v>
      </c>
      <c r="L90" s="29">
        <f t="shared" si="2"/>
        <v>0</v>
      </c>
      <c r="M90" s="30">
        <f t="shared" si="0"/>
        <v>-7.4333333333333335E-2</v>
      </c>
      <c r="N90" s="31">
        <f t="shared" si="1"/>
        <v>-3.893088822586778E-2</v>
      </c>
    </row>
    <row r="91" spans="9:14" x14ac:dyDescent="0.25">
      <c r="I91">
        <v>66</v>
      </c>
      <c r="K91" s="15">
        <f t="shared" si="3"/>
        <v>-7.4333333333333335E-2</v>
      </c>
      <c r="L91" s="29">
        <f t="shared" si="2"/>
        <v>0</v>
      </c>
      <c r="M91" s="30">
        <f t="shared" ref="M91:M154" si="4">SUM(J91:L91)</f>
        <v>-7.4333333333333335E-2</v>
      </c>
      <c r="N91" s="31">
        <f t="shared" ref="N91:N154" si="5">M91/(1+$C$13)^I91</f>
        <v>-3.8545433886997799E-2</v>
      </c>
    </row>
    <row r="92" spans="9:14" x14ac:dyDescent="0.25">
      <c r="I92">
        <v>67</v>
      </c>
      <c r="K92" s="15">
        <f t="shared" si="3"/>
        <v>-7.4333333333333335E-2</v>
      </c>
      <c r="L92" s="29">
        <f t="shared" si="3"/>
        <v>0</v>
      </c>
      <c r="M92" s="30">
        <f t="shared" si="4"/>
        <v>-7.4333333333333335E-2</v>
      </c>
      <c r="N92" s="31">
        <f t="shared" si="5"/>
        <v>-3.8163795927720595E-2</v>
      </c>
    </row>
    <row r="93" spans="9:14" x14ac:dyDescent="0.25">
      <c r="I93">
        <v>68</v>
      </c>
      <c r="K93" s="15">
        <f t="shared" ref="K93:L108" si="6">K92</f>
        <v>-7.4333333333333335E-2</v>
      </c>
      <c r="L93" s="29">
        <f t="shared" si="6"/>
        <v>0</v>
      </c>
      <c r="M93" s="30">
        <f t="shared" si="4"/>
        <v>-7.4333333333333335E-2</v>
      </c>
      <c r="N93" s="31">
        <f t="shared" si="5"/>
        <v>-3.7785936562099595E-2</v>
      </c>
    </row>
    <row r="94" spans="9:14" x14ac:dyDescent="0.25">
      <c r="I94">
        <v>69</v>
      </c>
      <c r="K94" s="15">
        <f t="shared" si="6"/>
        <v>-7.4333333333333335E-2</v>
      </c>
      <c r="L94" s="29">
        <f t="shared" si="6"/>
        <v>0</v>
      </c>
      <c r="M94" s="30">
        <f t="shared" si="4"/>
        <v>-7.4333333333333335E-2</v>
      </c>
      <c r="N94" s="31">
        <f t="shared" si="5"/>
        <v>-3.741181837831644E-2</v>
      </c>
    </row>
    <row r="95" spans="9:14" x14ac:dyDescent="0.25">
      <c r="I95">
        <v>70</v>
      </c>
      <c r="K95" s="15">
        <f t="shared" si="6"/>
        <v>-7.4333333333333335E-2</v>
      </c>
      <c r="L95" s="29">
        <f t="shared" si="6"/>
        <v>0</v>
      </c>
      <c r="M95" s="30">
        <f t="shared" si="4"/>
        <v>-7.4333333333333335E-2</v>
      </c>
      <c r="N95" s="31">
        <f t="shared" si="5"/>
        <v>-3.7041404334966763E-2</v>
      </c>
    </row>
    <row r="96" spans="9:14" x14ac:dyDescent="0.25">
      <c r="I96">
        <v>71</v>
      </c>
      <c r="K96" s="15">
        <f t="shared" si="6"/>
        <v>-7.4333333333333335E-2</v>
      </c>
      <c r="L96" s="29">
        <f t="shared" si="6"/>
        <v>0</v>
      </c>
      <c r="M96" s="30">
        <f t="shared" si="4"/>
        <v>-7.4333333333333335E-2</v>
      </c>
      <c r="N96" s="31">
        <f t="shared" si="5"/>
        <v>-3.6674657757392849E-2</v>
      </c>
    </row>
    <row r="97" spans="9:14" x14ac:dyDescent="0.25">
      <c r="I97">
        <v>72</v>
      </c>
      <c r="K97" s="15">
        <f t="shared" si="6"/>
        <v>-7.4333333333333335E-2</v>
      </c>
      <c r="L97" s="29">
        <f t="shared" si="6"/>
        <v>0</v>
      </c>
      <c r="M97" s="30">
        <f t="shared" si="4"/>
        <v>-7.4333333333333335E-2</v>
      </c>
      <c r="N97" s="31">
        <f t="shared" si="5"/>
        <v>-3.6311542334052316E-2</v>
      </c>
    </row>
    <row r="98" spans="9:14" x14ac:dyDescent="0.25">
      <c r="I98">
        <v>73</v>
      </c>
      <c r="K98" s="15">
        <f t="shared" si="6"/>
        <v>-7.4333333333333335E-2</v>
      </c>
      <c r="L98" s="29">
        <f t="shared" si="6"/>
        <v>0</v>
      </c>
      <c r="M98" s="30">
        <f t="shared" si="4"/>
        <v>-7.4333333333333335E-2</v>
      </c>
      <c r="N98" s="31">
        <f t="shared" si="5"/>
        <v>-3.5952022112923081E-2</v>
      </c>
    </row>
    <row r="99" spans="9:14" x14ac:dyDescent="0.25">
      <c r="I99">
        <v>74</v>
      </c>
      <c r="K99" s="15">
        <f t="shared" si="6"/>
        <v>-7.4333333333333335E-2</v>
      </c>
      <c r="L99" s="29">
        <f t="shared" si="6"/>
        <v>0</v>
      </c>
      <c r="M99" s="30">
        <f t="shared" si="4"/>
        <v>-7.4333333333333335E-2</v>
      </c>
      <c r="N99" s="31">
        <f t="shared" si="5"/>
        <v>-3.5596061497943643E-2</v>
      </c>
    </row>
    <row r="100" spans="9:14" x14ac:dyDescent="0.25">
      <c r="I100">
        <v>75</v>
      </c>
      <c r="K100" s="15">
        <f t="shared" si="6"/>
        <v>-7.4333333333333335E-2</v>
      </c>
      <c r="L100" s="29">
        <f t="shared" si="6"/>
        <v>0</v>
      </c>
      <c r="M100" s="30">
        <f t="shared" si="4"/>
        <v>-7.4333333333333335E-2</v>
      </c>
      <c r="N100" s="31">
        <f t="shared" si="5"/>
        <v>-3.5243625245488762E-2</v>
      </c>
    </row>
    <row r="101" spans="9:14" x14ac:dyDescent="0.25">
      <c r="I101">
        <v>76</v>
      </c>
      <c r="K101" s="15">
        <f t="shared" si="6"/>
        <v>-7.4333333333333335E-2</v>
      </c>
      <c r="L101" s="29">
        <f t="shared" si="6"/>
        <v>0</v>
      </c>
      <c r="M101" s="30">
        <f t="shared" si="4"/>
        <v>-7.4333333333333335E-2</v>
      </c>
      <c r="N101" s="31">
        <f t="shared" si="5"/>
        <v>-3.4894678460879958E-2</v>
      </c>
    </row>
    <row r="102" spans="9:14" x14ac:dyDescent="0.25">
      <c r="I102">
        <v>77</v>
      </c>
      <c r="K102" s="15">
        <f t="shared" si="6"/>
        <v>-7.4333333333333335E-2</v>
      </c>
      <c r="L102" s="29">
        <f t="shared" si="6"/>
        <v>0</v>
      </c>
      <c r="M102" s="30">
        <f t="shared" si="4"/>
        <v>-7.4333333333333335E-2</v>
      </c>
      <c r="N102" s="31">
        <f t="shared" si="5"/>
        <v>-3.4549186594930656E-2</v>
      </c>
    </row>
    <row r="103" spans="9:14" x14ac:dyDescent="0.25">
      <c r="I103">
        <v>78</v>
      </c>
      <c r="K103" s="15">
        <f t="shared" si="6"/>
        <v>-7.4333333333333335E-2</v>
      </c>
      <c r="L103" s="29">
        <f t="shared" si="6"/>
        <v>0</v>
      </c>
      <c r="M103" s="30">
        <f t="shared" si="4"/>
        <v>-7.4333333333333335E-2</v>
      </c>
      <c r="N103" s="31">
        <f t="shared" si="5"/>
        <v>-3.4207115440525397E-2</v>
      </c>
    </row>
    <row r="104" spans="9:14" x14ac:dyDescent="0.25">
      <c r="I104">
        <v>79</v>
      </c>
      <c r="K104" s="15">
        <f t="shared" si="6"/>
        <v>-7.4333333333333335E-2</v>
      </c>
      <c r="L104" s="29">
        <f t="shared" si="6"/>
        <v>0</v>
      </c>
      <c r="M104" s="30">
        <f t="shared" si="4"/>
        <v>-7.4333333333333335E-2</v>
      </c>
      <c r="N104" s="31">
        <f t="shared" si="5"/>
        <v>-3.3868431129233073E-2</v>
      </c>
    </row>
    <row r="105" spans="9:14" x14ac:dyDescent="0.25">
      <c r="I105">
        <v>80</v>
      </c>
      <c r="K105" s="15">
        <f t="shared" si="6"/>
        <v>-7.4333333333333335E-2</v>
      </c>
      <c r="L105" s="29">
        <f t="shared" si="6"/>
        <v>0</v>
      </c>
      <c r="M105" s="30">
        <f t="shared" si="4"/>
        <v>-7.4333333333333335E-2</v>
      </c>
      <c r="N105" s="31">
        <f t="shared" si="5"/>
        <v>-3.3533100127953526E-2</v>
      </c>
    </row>
    <row r="106" spans="9:14" x14ac:dyDescent="0.25">
      <c r="I106">
        <v>81</v>
      </c>
      <c r="K106" s="15">
        <f t="shared" si="6"/>
        <v>-7.4333333333333335E-2</v>
      </c>
      <c r="L106" s="29">
        <f t="shared" si="6"/>
        <v>0</v>
      </c>
      <c r="M106" s="30">
        <f t="shared" si="4"/>
        <v>-7.4333333333333335E-2</v>
      </c>
      <c r="N106" s="31">
        <f t="shared" si="5"/>
        <v>-3.3201089235597551E-2</v>
      </c>
    </row>
    <row r="107" spans="9:14" x14ac:dyDescent="0.25">
      <c r="I107">
        <v>82</v>
      </c>
      <c r="K107" s="15">
        <f t="shared" si="6"/>
        <v>-7.4333333333333335E-2</v>
      </c>
      <c r="L107" s="29">
        <f t="shared" si="6"/>
        <v>0</v>
      </c>
      <c r="M107" s="30">
        <f t="shared" si="4"/>
        <v>-7.4333333333333335E-2</v>
      </c>
      <c r="N107" s="31">
        <f t="shared" si="5"/>
        <v>-3.2872365579799549E-2</v>
      </c>
    </row>
    <row r="108" spans="9:14" x14ac:dyDescent="0.25">
      <c r="I108">
        <v>83</v>
      </c>
      <c r="K108" s="15">
        <f t="shared" si="6"/>
        <v>-7.4333333333333335E-2</v>
      </c>
      <c r="L108" s="29">
        <f t="shared" si="6"/>
        <v>0</v>
      </c>
      <c r="M108" s="30">
        <f t="shared" si="4"/>
        <v>-7.4333333333333335E-2</v>
      </c>
      <c r="N108" s="31">
        <f t="shared" si="5"/>
        <v>-3.2546896613662932E-2</v>
      </c>
    </row>
    <row r="109" spans="9:14" x14ac:dyDescent="0.25">
      <c r="I109">
        <v>84</v>
      </c>
      <c r="K109" s="15">
        <f t="shared" ref="K109:L124" si="7">K108</f>
        <v>-7.4333333333333335E-2</v>
      </c>
      <c r="L109" s="29">
        <f t="shared" si="7"/>
        <v>0</v>
      </c>
      <c r="M109" s="30">
        <f t="shared" si="4"/>
        <v>-7.4333333333333335E-2</v>
      </c>
      <c r="N109" s="31">
        <f t="shared" si="5"/>
        <v>-3.2224650112537549E-2</v>
      </c>
    </row>
    <row r="110" spans="9:14" x14ac:dyDescent="0.25">
      <c r="I110">
        <v>85</v>
      </c>
      <c r="K110" s="15">
        <f t="shared" si="7"/>
        <v>-7.4333333333333335E-2</v>
      </c>
      <c r="L110" s="29">
        <f t="shared" si="7"/>
        <v>0</v>
      </c>
      <c r="M110" s="30">
        <f t="shared" si="4"/>
        <v>-7.4333333333333335E-2</v>
      </c>
      <c r="N110" s="31">
        <f t="shared" si="5"/>
        <v>-3.1905594170829263E-2</v>
      </c>
    </row>
    <row r="111" spans="9:14" x14ac:dyDescent="0.25">
      <c r="I111">
        <v>86</v>
      </c>
      <c r="K111" s="15">
        <f t="shared" si="7"/>
        <v>-7.4333333333333335E-2</v>
      </c>
      <c r="L111" s="29">
        <f t="shared" si="7"/>
        <v>0</v>
      </c>
      <c r="M111" s="30">
        <f t="shared" si="4"/>
        <v>-7.4333333333333335E-2</v>
      </c>
      <c r="N111" s="31">
        <f t="shared" si="5"/>
        <v>-3.1589697198840846E-2</v>
      </c>
    </row>
    <row r="112" spans="9:14" x14ac:dyDescent="0.25">
      <c r="I112">
        <v>87</v>
      </c>
      <c r="K112" s="15">
        <f t="shared" si="7"/>
        <v>-7.4333333333333335E-2</v>
      </c>
      <c r="L112" s="29">
        <f t="shared" si="7"/>
        <v>0</v>
      </c>
      <c r="M112" s="30">
        <f t="shared" si="4"/>
        <v>-7.4333333333333335E-2</v>
      </c>
      <c r="N112" s="31">
        <f t="shared" si="5"/>
        <v>-3.1276927919644412E-2</v>
      </c>
    </row>
    <row r="113" spans="9:14" x14ac:dyDescent="0.25">
      <c r="I113">
        <v>88</v>
      </c>
      <c r="K113" s="15">
        <f t="shared" si="7"/>
        <v>-7.4333333333333335E-2</v>
      </c>
      <c r="L113" s="29">
        <f t="shared" si="7"/>
        <v>0</v>
      </c>
      <c r="M113" s="30">
        <f t="shared" si="4"/>
        <v>-7.4333333333333335E-2</v>
      </c>
      <c r="N113" s="31">
        <f t="shared" si="5"/>
        <v>-3.0967255365984558E-2</v>
      </c>
    </row>
    <row r="114" spans="9:14" x14ac:dyDescent="0.25">
      <c r="I114">
        <v>89</v>
      </c>
      <c r="K114" s="15">
        <f t="shared" si="7"/>
        <v>-7.4333333333333335E-2</v>
      </c>
      <c r="L114" s="29">
        <f t="shared" si="7"/>
        <v>0</v>
      </c>
      <c r="M114" s="30">
        <f t="shared" si="4"/>
        <v>-7.4333333333333335E-2</v>
      </c>
      <c r="N114" s="31">
        <f t="shared" si="5"/>
        <v>-3.0660648877212426E-2</v>
      </c>
    </row>
    <row r="115" spans="9:14" x14ac:dyDescent="0.25">
      <c r="I115">
        <v>90</v>
      </c>
      <c r="K115" s="15">
        <f t="shared" si="7"/>
        <v>-7.4333333333333335E-2</v>
      </c>
      <c r="L115" s="29">
        <f t="shared" si="7"/>
        <v>0</v>
      </c>
      <c r="M115" s="30">
        <f t="shared" si="4"/>
        <v>-7.4333333333333335E-2</v>
      </c>
      <c r="N115" s="31">
        <f t="shared" si="5"/>
        <v>-3.0357078096249927E-2</v>
      </c>
    </row>
    <row r="116" spans="9:14" x14ac:dyDescent="0.25">
      <c r="I116">
        <v>91</v>
      </c>
      <c r="K116" s="15">
        <f t="shared" si="7"/>
        <v>-7.4333333333333335E-2</v>
      </c>
      <c r="L116" s="29">
        <f t="shared" si="7"/>
        <v>0</v>
      </c>
      <c r="M116" s="30">
        <f t="shared" si="4"/>
        <v>-7.4333333333333335E-2</v>
      </c>
      <c r="N116" s="31">
        <f t="shared" si="5"/>
        <v>-3.0056512966584098E-2</v>
      </c>
    </row>
    <row r="117" spans="9:14" x14ac:dyDescent="0.25">
      <c r="I117">
        <v>92</v>
      </c>
      <c r="K117" s="15">
        <f t="shared" si="7"/>
        <v>-7.4333333333333335E-2</v>
      </c>
      <c r="L117" s="29">
        <f t="shared" si="7"/>
        <v>0</v>
      </c>
      <c r="M117" s="30">
        <f t="shared" si="4"/>
        <v>-7.4333333333333335E-2</v>
      </c>
      <c r="N117" s="31">
        <f t="shared" si="5"/>
        <v>-2.9758923729291186E-2</v>
      </c>
    </row>
    <row r="118" spans="9:14" x14ac:dyDescent="0.25">
      <c r="I118">
        <v>93</v>
      </c>
      <c r="K118" s="15">
        <f t="shared" si="7"/>
        <v>-7.4333333333333335E-2</v>
      </c>
      <c r="L118" s="29">
        <f t="shared" si="7"/>
        <v>0</v>
      </c>
      <c r="M118" s="30">
        <f t="shared" si="4"/>
        <v>-7.4333333333333335E-2</v>
      </c>
      <c r="N118" s="31">
        <f t="shared" si="5"/>
        <v>-2.9464280920090281E-2</v>
      </c>
    </row>
    <row r="119" spans="9:14" x14ac:dyDescent="0.25">
      <c r="I119">
        <v>94</v>
      </c>
      <c r="K119" s="15">
        <f t="shared" si="7"/>
        <v>-7.4333333333333335E-2</v>
      </c>
      <c r="L119" s="29">
        <f t="shared" si="7"/>
        <v>0</v>
      </c>
      <c r="M119" s="30">
        <f t="shared" si="4"/>
        <v>-7.4333333333333335E-2</v>
      </c>
      <c r="N119" s="31">
        <f t="shared" si="5"/>
        <v>-2.9172555366426014E-2</v>
      </c>
    </row>
    <row r="120" spans="9:14" x14ac:dyDescent="0.25">
      <c r="I120">
        <v>95</v>
      </c>
      <c r="K120" s="15">
        <f t="shared" si="7"/>
        <v>-7.4333333333333335E-2</v>
      </c>
      <c r="L120" s="29">
        <f t="shared" si="7"/>
        <v>0</v>
      </c>
      <c r="M120" s="30">
        <f t="shared" si="4"/>
        <v>-7.4333333333333335E-2</v>
      </c>
      <c r="N120" s="31">
        <f t="shared" si="5"/>
        <v>-2.8883718184580222E-2</v>
      </c>
    </row>
    <row r="121" spans="9:14" x14ac:dyDescent="0.25">
      <c r="I121">
        <v>96</v>
      </c>
      <c r="K121" s="15">
        <f t="shared" si="7"/>
        <v>-7.4333333333333335E-2</v>
      </c>
      <c r="L121" s="29">
        <f t="shared" si="7"/>
        <v>0</v>
      </c>
      <c r="M121" s="30">
        <f t="shared" si="4"/>
        <v>-7.4333333333333335E-2</v>
      </c>
      <c r="N121" s="31">
        <f t="shared" si="5"/>
        <v>-2.8597740776812094E-2</v>
      </c>
    </row>
    <row r="122" spans="9:14" x14ac:dyDescent="0.25">
      <c r="I122">
        <v>97</v>
      </c>
      <c r="K122" s="15">
        <f t="shared" si="7"/>
        <v>-7.4333333333333335E-2</v>
      </c>
      <c r="L122" s="29">
        <f t="shared" si="7"/>
        <v>0</v>
      </c>
      <c r="M122" s="30">
        <f t="shared" si="4"/>
        <v>-7.4333333333333335E-2</v>
      </c>
      <c r="N122" s="31">
        <f t="shared" si="5"/>
        <v>-2.8314594828526822E-2</v>
      </c>
    </row>
    <row r="123" spans="9:14" x14ac:dyDescent="0.25">
      <c r="I123">
        <v>98</v>
      </c>
      <c r="K123" s="15">
        <f t="shared" si="7"/>
        <v>-7.4333333333333335E-2</v>
      </c>
      <c r="L123" s="29">
        <f t="shared" si="7"/>
        <v>0</v>
      </c>
      <c r="M123" s="30">
        <f t="shared" si="4"/>
        <v>-7.4333333333333335E-2</v>
      </c>
      <c r="N123" s="31">
        <f t="shared" si="5"/>
        <v>-2.8034252305472105E-2</v>
      </c>
    </row>
    <row r="124" spans="9:14" x14ac:dyDescent="0.25">
      <c r="I124">
        <v>99</v>
      </c>
      <c r="K124" s="15">
        <f t="shared" si="7"/>
        <v>-7.4333333333333335E-2</v>
      </c>
      <c r="L124" s="29">
        <f t="shared" si="7"/>
        <v>0</v>
      </c>
      <c r="M124" s="30">
        <f t="shared" si="4"/>
        <v>-7.4333333333333335E-2</v>
      </c>
      <c r="N124" s="31">
        <f t="shared" si="5"/>
        <v>-2.7756685450962486E-2</v>
      </c>
    </row>
    <row r="125" spans="9:14" x14ac:dyDescent="0.25">
      <c r="I125">
        <v>100</v>
      </c>
      <c r="K125" s="15">
        <f t="shared" ref="K125:L140" si="8">K124</f>
        <v>-7.4333333333333335E-2</v>
      </c>
      <c r="L125" s="29">
        <f t="shared" si="8"/>
        <v>0</v>
      </c>
      <c r="M125" s="30">
        <f t="shared" si="4"/>
        <v>-7.4333333333333335E-2</v>
      </c>
      <c r="N125" s="31">
        <f t="shared" si="5"/>
        <v>-2.7481866783131172E-2</v>
      </c>
    </row>
    <row r="126" spans="9:14" x14ac:dyDescent="0.25">
      <c r="I126">
        <v>101</v>
      </c>
      <c r="K126" s="15">
        <f t="shared" si="8"/>
        <v>-7.4333333333333335E-2</v>
      </c>
      <c r="L126" s="29">
        <f t="shared" si="8"/>
        <v>0</v>
      </c>
      <c r="M126" s="30">
        <f t="shared" si="4"/>
        <v>-7.4333333333333335E-2</v>
      </c>
      <c r="N126" s="31">
        <f t="shared" si="5"/>
        <v>-2.7209769092209079E-2</v>
      </c>
    </row>
    <row r="127" spans="9:14" x14ac:dyDescent="0.25">
      <c r="I127">
        <v>102</v>
      </c>
      <c r="K127" s="15">
        <f t="shared" si="8"/>
        <v>-7.4333333333333335E-2</v>
      </c>
      <c r="L127" s="29">
        <f t="shared" si="8"/>
        <v>0</v>
      </c>
      <c r="M127" s="30">
        <f t="shared" si="4"/>
        <v>-7.4333333333333335E-2</v>
      </c>
      <c r="N127" s="31">
        <f t="shared" si="5"/>
        <v>-2.6940365437830769E-2</v>
      </c>
    </row>
    <row r="128" spans="9:14" x14ac:dyDescent="0.25">
      <c r="I128">
        <v>103</v>
      </c>
      <c r="K128" s="15">
        <f t="shared" si="8"/>
        <v>-7.4333333333333335E-2</v>
      </c>
      <c r="L128" s="29">
        <f t="shared" si="8"/>
        <v>0</v>
      </c>
      <c r="M128" s="30">
        <f t="shared" si="4"/>
        <v>-7.4333333333333335E-2</v>
      </c>
      <c r="N128" s="31">
        <f t="shared" si="5"/>
        <v>-2.6673629146367103E-2</v>
      </c>
    </row>
    <row r="129" spans="9:14" x14ac:dyDescent="0.25">
      <c r="I129">
        <v>104</v>
      </c>
      <c r="K129" s="15">
        <f t="shared" si="8"/>
        <v>-7.4333333333333335E-2</v>
      </c>
      <c r="L129" s="29">
        <f t="shared" si="8"/>
        <v>0</v>
      </c>
      <c r="M129" s="30">
        <f t="shared" si="4"/>
        <v>-7.4333333333333335E-2</v>
      </c>
      <c r="N129" s="31">
        <f t="shared" si="5"/>
        <v>-2.6409533808284254E-2</v>
      </c>
    </row>
    <row r="130" spans="9:14" x14ac:dyDescent="0.25">
      <c r="I130">
        <v>105</v>
      </c>
      <c r="K130" s="15">
        <f t="shared" si="8"/>
        <v>-7.4333333333333335E-2</v>
      </c>
      <c r="L130" s="29">
        <f t="shared" si="8"/>
        <v>0</v>
      </c>
      <c r="M130" s="30">
        <f t="shared" si="4"/>
        <v>-7.4333333333333335E-2</v>
      </c>
      <c r="N130" s="31">
        <f t="shared" si="5"/>
        <v>-2.6148053275528965E-2</v>
      </c>
    </row>
    <row r="131" spans="9:14" x14ac:dyDescent="0.25">
      <c r="I131">
        <v>106</v>
      </c>
      <c r="K131" s="15">
        <f t="shared" si="8"/>
        <v>-7.4333333333333335E-2</v>
      </c>
      <c r="L131" s="29">
        <f t="shared" si="8"/>
        <v>0</v>
      </c>
      <c r="M131" s="30">
        <f t="shared" si="4"/>
        <v>-7.4333333333333335E-2</v>
      </c>
      <c r="N131" s="31">
        <f t="shared" si="5"/>
        <v>-2.5889161658939563E-2</v>
      </c>
    </row>
    <row r="132" spans="9:14" x14ac:dyDescent="0.25">
      <c r="I132">
        <v>107</v>
      </c>
      <c r="K132" s="15">
        <f t="shared" si="8"/>
        <v>-7.4333333333333335E-2</v>
      </c>
      <c r="L132" s="29">
        <f t="shared" si="8"/>
        <v>0</v>
      </c>
      <c r="M132" s="30">
        <f t="shared" si="4"/>
        <v>-7.4333333333333335E-2</v>
      </c>
      <c r="N132" s="31">
        <f t="shared" si="5"/>
        <v>-2.5632833325682745E-2</v>
      </c>
    </row>
    <row r="133" spans="9:14" x14ac:dyDescent="0.25">
      <c r="I133">
        <v>108</v>
      </c>
      <c r="K133" s="15">
        <f t="shared" si="8"/>
        <v>-7.4333333333333335E-2</v>
      </c>
      <c r="L133" s="29">
        <f t="shared" si="8"/>
        <v>0</v>
      </c>
      <c r="M133" s="30">
        <f t="shared" si="4"/>
        <v>-7.4333333333333335E-2</v>
      </c>
      <c r="N133" s="31">
        <f t="shared" si="5"/>
        <v>-2.5379042896715585E-2</v>
      </c>
    </row>
    <row r="134" spans="9:14" x14ac:dyDescent="0.25">
      <c r="I134">
        <v>109</v>
      </c>
      <c r="K134" s="15">
        <f t="shared" si="8"/>
        <v>-7.4333333333333335E-2</v>
      </c>
      <c r="L134" s="29">
        <f t="shared" si="8"/>
        <v>0</v>
      </c>
      <c r="M134" s="30">
        <f t="shared" si="4"/>
        <v>-7.4333333333333335E-2</v>
      </c>
      <c r="N134" s="31">
        <f t="shared" si="5"/>
        <v>-2.5127765244272855E-2</v>
      </c>
    </row>
    <row r="135" spans="9:14" x14ac:dyDescent="0.25">
      <c r="I135">
        <v>110</v>
      </c>
      <c r="K135" s="15">
        <f t="shared" si="8"/>
        <v>-7.4333333333333335E-2</v>
      </c>
      <c r="L135" s="29">
        <f t="shared" si="8"/>
        <v>0</v>
      </c>
      <c r="M135" s="30">
        <f t="shared" si="4"/>
        <v>-7.4333333333333335E-2</v>
      </c>
      <c r="N135" s="31">
        <f t="shared" si="5"/>
        <v>-2.4878975489379059E-2</v>
      </c>
    </row>
    <row r="136" spans="9:14" x14ac:dyDescent="0.25">
      <c r="I136">
        <v>111</v>
      </c>
      <c r="K136" s="15">
        <f t="shared" si="8"/>
        <v>-7.4333333333333335E-2</v>
      </c>
      <c r="L136" s="29">
        <f t="shared" si="8"/>
        <v>0</v>
      </c>
      <c r="M136" s="30">
        <f t="shared" si="4"/>
        <v>-7.4333333333333335E-2</v>
      </c>
      <c r="N136" s="31">
        <f t="shared" si="5"/>
        <v>-2.4632648999385217E-2</v>
      </c>
    </row>
    <row r="137" spans="9:14" x14ac:dyDescent="0.25">
      <c r="I137">
        <v>112</v>
      </c>
      <c r="K137" s="15">
        <f t="shared" si="8"/>
        <v>-7.4333333333333335E-2</v>
      </c>
      <c r="L137" s="29">
        <f t="shared" si="8"/>
        <v>0</v>
      </c>
      <c r="M137" s="30">
        <f t="shared" si="4"/>
        <v>-7.4333333333333335E-2</v>
      </c>
      <c r="N137" s="31">
        <f t="shared" si="5"/>
        <v>-2.4388761385529912E-2</v>
      </c>
    </row>
    <row r="138" spans="9:14" x14ac:dyDescent="0.25">
      <c r="I138">
        <v>113</v>
      </c>
      <c r="K138" s="15">
        <f t="shared" si="8"/>
        <v>-7.4333333333333335E-2</v>
      </c>
      <c r="L138" s="29">
        <f t="shared" si="8"/>
        <v>0</v>
      </c>
      <c r="M138" s="30">
        <f t="shared" si="4"/>
        <v>-7.4333333333333335E-2</v>
      </c>
      <c r="N138" s="31">
        <f t="shared" si="5"/>
        <v>-2.4147288500524663E-2</v>
      </c>
    </row>
    <row r="139" spans="9:14" x14ac:dyDescent="0.25">
      <c r="I139">
        <v>114</v>
      </c>
      <c r="K139" s="15">
        <f t="shared" si="8"/>
        <v>-7.4333333333333335E-2</v>
      </c>
      <c r="L139" s="29">
        <f t="shared" si="8"/>
        <v>0</v>
      </c>
      <c r="M139" s="30">
        <f t="shared" si="4"/>
        <v>-7.4333333333333335E-2</v>
      </c>
      <c r="N139" s="31">
        <f t="shared" si="5"/>
        <v>-2.3908206436163031E-2</v>
      </c>
    </row>
    <row r="140" spans="9:14" x14ac:dyDescent="0.25">
      <c r="I140">
        <v>115</v>
      </c>
      <c r="K140" s="15">
        <f t="shared" si="8"/>
        <v>-7.4333333333333335E-2</v>
      </c>
      <c r="L140" s="29">
        <f t="shared" si="8"/>
        <v>0</v>
      </c>
      <c r="M140" s="30">
        <f t="shared" si="4"/>
        <v>-7.4333333333333335E-2</v>
      </c>
      <c r="N140" s="31">
        <f t="shared" si="5"/>
        <v>-2.3671491520953502E-2</v>
      </c>
    </row>
    <row r="141" spans="9:14" x14ac:dyDescent="0.25">
      <c r="I141">
        <v>116</v>
      </c>
      <c r="K141" s="15">
        <f t="shared" ref="K141:L156" si="9">K140</f>
        <v>-7.4333333333333335E-2</v>
      </c>
      <c r="L141" s="29">
        <f t="shared" si="9"/>
        <v>0</v>
      </c>
      <c r="M141" s="30">
        <f t="shared" si="4"/>
        <v>-7.4333333333333335E-2</v>
      </c>
      <c r="N141" s="31">
        <f t="shared" si="5"/>
        <v>-2.3437120317775742E-2</v>
      </c>
    </row>
    <row r="142" spans="9:14" x14ac:dyDescent="0.25">
      <c r="I142">
        <v>117</v>
      </c>
      <c r="K142" s="15">
        <f t="shared" si="9"/>
        <v>-7.4333333333333335E-2</v>
      </c>
      <c r="L142" s="29">
        <f t="shared" si="9"/>
        <v>0</v>
      </c>
      <c r="M142" s="30">
        <f t="shared" si="4"/>
        <v>-7.4333333333333335E-2</v>
      </c>
      <c r="N142" s="31">
        <f t="shared" si="5"/>
        <v>-2.3205069621560142E-2</v>
      </c>
    </row>
    <row r="143" spans="9:14" x14ac:dyDescent="0.25">
      <c r="I143">
        <v>118</v>
      </c>
      <c r="K143" s="15">
        <f t="shared" si="9"/>
        <v>-7.4333333333333335E-2</v>
      </c>
      <c r="L143" s="29">
        <f t="shared" si="9"/>
        <v>0</v>
      </c>
      <c r="M143" s="30">
        <f t="shared" si="4"/>
        <v>-7.4333333333333335E-2</v>
      </c>
      <c r="N143" s="31">
        <f t="shared" si="5"/>
        <v>-2.2975316456990233E-2</v>
      </c>
    </row>
    <row r="144" spans="9:14" x14ac:dyDescent="0.25">
      <c r="I144">
        <v>119</v>
      </c>
      <c r="K144" s="15">
        <f t="shared" si="9"/>
        <v>-7.4333333333333335E-2</v>
      </c>
      <c r="L144" s="29">
        <f t="shared" si="9"/>
        <v>0</v>
      </c>
      <c r="M144" s="30">
        <f t="shared" si="4"/>
        <v>-7.4333333333333335E-2</v>
      </c>
      <c r="N144" s="31">
        <f t="shared" si="5"/>
        <v>-2.2747838076227961E-2</v>
      </c>
    </row>
    <row r="145" spans="9:14" x14ac:dyDescent="0.25">
      <c r="I145">
        <v>120</v>
      </c>
      <c r="K145" s="15">
        <f t="shared" si="9"/>
        <v>-7.4333333333333335E-2</v>
      </c>
      <c r="L145" s="29">
        <f t="shared" si="9"/>
        <v>0</v>
      </c>
      <c r="M145" s="30">
        <f t="shared" si="4"/>
        <v>-7.4333333333333335E-2</v>
      </c>
      <c r="N145" s="31">
        <f t="shared" si="5"/>
        <v>-2.2522611956661342E-2</v>
      </c>
    </row>
    <row r="146" spans="9:14" x14ac:dyDescent="0.25">
      <c r="I146">
        <v>121</v>
      </c>
      <c r="K146" s="15">
        <f t="shared" si="9"/>
        <v>-7.4333333333333335E-2</v>
      </c>
      <c r="L146" s="29">
        <f t="shared" si="9"/>
        <v>0</v>
      </c>
      <c r="M146" s="30">
        <f t="shared" si="4"/>
        <v>-7.4333333333333335E-2</v>
      </c>
      <c r="N146" s="31">
        <f t="shared" si="5"/>
        <v>-2.2299615798674594E-2</v>
      </c>
    </row>
    <row r="147" spans="9:14" x14ac:dyDescent="0.25">
      <c r="I147">
        <v>122</v>
      </c>
      <c r="K147" s="15">
        <f t="shared" si="9"/>
        <v>-7.4333333333333335E-2</v>
      </c>
      <c r="L147" s="29">
        <f t="shared" si="9"/>
        <v>0</v>
      </c>
      <c r="M147" s="30">
        <f t="shared" si="4"/>
        <v>-7.4333333333333335E-2</v>
      </c>
      <c r="N147" s="31">
        <f t="shared" si="5"/>
        <v>-2.2078827523440193E-2</v>
      </c>
    </row>
    <row r="148" spans="9:14" x14ac:dyDescent="0.25">
      <c r="I148">
        <v>123</v>
      </c>
      <c r="K148" s="15">
        <f t="shared" si="9"/>
        <v>-7.4333333333333335E-2</v>
      </c>
      <c r="L148" s="29">
        <f t="shared" si="9"/>
        <v>0</v>
      </c>
      <c r="M148" s="30">
        <f t="shared" si="4"/>
        <v>-7.4333333333333335E-2</v>
      </c>
      <c r="N148" s="31">
        <f t="shared" si="5"/>
        <v>-2.1860225270732871E-2</v>
      </c>
    </row>
    <row r="149" spans="9:14" x14ac:dyDescent="0.25">
      <c r="I149">
        <v>124</v>
      </c>
      <c r="K149" s="15">
        <f t="shared" si="9"/>
        <v>-7.4333333333333335E-2</v>
      </c>
      <c r="L149" s="29">
        <f t="shared" si="9"/>
        <v>0</v>
      </c>
      <c r="M149" s="30">
        <f t="shared" si="4"/>
        <v>-7.4333333333333335E-2</v>
      </c>
      <c r="N149" s="31">
        <f t="shared" si="5"/>
        <v>-2.1643787396765216E-2</v>
      </c>
    </row>
    <row r="150" spans="9:14" x14ac:dyDescent="0.25">
      <c r="I150">
        <v>125</v>
      </c>
      <c r="K150" s="15">
        <f t="shared" si="9"/>
        <v>-7.4333333333333335E-2</v>
      </c>
      <c r="L150" s="29">
        <f t="shared" si="9"/>
        <v>0</v>
      </c>
      <c r="M150" s="30">
        <f t="shared" si="4"/>
        <v>-7.4333333333333335E-2</v>
      </c>
      <c r="N150" s="31">
        <f t="shared" si="5"/>
        <v>-2.1429492472044766E-2</v>
      </c>
    </row>
    <row r="151" spans="9:14" x14ac:dyDescent="0.25">
      <c r="I151">
        <v>126</v>
      </c>
      <c r="K151" s="15">
        <f t="shared" si="9"/>
        <v>-7.4333333333333335E-2</v>
      </c>
      <c r="L151" s="29">
        <f t="shared" si="9"/>
        <v>0</v>
      </c>
      <c r="M151" s="30">
        <f t="shared" si="4"/>
        <v>-7.4333333333333335E-2</v>
      </c>
      <c r="N151" s="31">
        <f t="shared" si="5"/>
        <v>-2.1217319279252241E-2</v>
      </c>
    </row>
    <row r="152" spans="9:14" x14ac:dyDescent="0.25">
      <c r="I152">
        <v>127</v>
      </c>
      <c r="K152" s="15">
        <f t="shared" si="9"/>
        <v>-7.4333333333333335E-2</v>
      </c>
      <c r="L152" s="29">
        <f t="shared" si="9"/>
        <v>0</v>
      </c>
      <c r="M152" s="30">
        <f t="shared" si="4"/>
        <v>-7.4333333333333335E-2</v>
      </c>
      <c r="N152" s="31">
        <f t="shared" si="5"/>
        <v>-2.1007246811140839E-2</v>
      </c>
    </row>
    <row r="153" spans="9:14" x14ac:dyDescent="0.25">
      <c r="I153">
        <v>128</v>
      </c>
      <c r="K153" s="15">
        <f t="shared" si="9"/>
        <v>-7.4333333333333335E-2</v>
      </c>
      <c r="L153" s="29">
        <f t="shared" si="9"/>
        <v>0</v>
      </c>
      <c r="M153" s="30">
        <f t="shared" si="4"/>
        <v>-7.4333333333333335E-2</v>
      </c>
      <c r="N153" s="31">
        <f t="shared" si="5"/>
        <v>-2.0799254268456274E-2</v>
      </c>
    </row>
    <row r="154" spans="9:14" x14ac:dyDescent="0.25">
      <c r="I154">
        <v>129</v>
      </c>
      <c r="K154" s="15">
        <f t="shared" si="9"/>
        <v>-7.4333333333333335E-2</v>
      </c>
      <c r="L154" s="29">
        <f t="shared" si="9"/>
        <v>0</v>
      </c>
      <c r="M154" s="30">
        <f t="shared" si="4"/>
        <v>-7.4333333333333335E-2</v>
      </c>
      <c r="N154" s="31">
        <f t="shared" si="5"/>
        <v>-2.0593321057877499E-2</v>
      </c>
    </row>
    <row r="155" spans="9:14" x14ac:dyDescent="0.25">
      <c r="I155">
        <v>130</v>
      </c>
      <c r="K155" s="15">
        <f t="shared" si="9"/>
        <v>-7.4333333333333335E-2</v>
      </c>
      <c r="L155" s="29">
        <f t="shared" si="9"/>
        <v>0</v>
      </c>
      <c r="M155" s="30">
        <f t="shared" ref="M155:M218" si="10">SUM(J155:L155)</f>
        <v>-7.4333333333333335E-2</v>
      </c>
      <c r="N155" s="31">
        <f t="shared" ref="N155:N218" si="11">M155/(1+$C$13)^I155</f>
        <v>-2.0389426789977721E-2</v>
      </c>
    </row>
    <row r="156" spans="9:14" x14ac:dyDescent="0.25">
      <c r="I156">
        <v>131</v>
      </c>
      <c r="K156" s="15">
        <f t="shared" si="9"/>
        <v>-7.4333333333333335E-2</v>
      </c>
      <c r="L156" s="29">
        <f t="shared" si="9"/>
        <v>0</v>
      </c>
      <c r="M156" s="30">
        <f t="shared" si="10"/>
        <v>-7.4333333333333335E-2</v>
      </c>
      <c r="N156" s="31">
        <f t="shared" si="11"/>
        <v>-2.0187551277205666E-2</v>
      </c>
    </row>
    <row r="157" spans="9:14" x14ac:dyDescent="0.25">
      <c r="I157">
        <v>132</v>
      </c>
      <c r="K157" s="15">
        <f t="shared" ref="K157:L172" si="12">K156</f>
        <v>-7.4333333333333335E-2</v>
      </c>
      <c r="L157" s="29">
        <f t="shared" si="12"/>
        <v>0</v>
      </c>
      <c r="M157" s="30">
        <f t="shared" si="10"/>
        <v>-7.4333333333333335E-2</v>
      </c>
      <c r="N157" s="31">
        <f t="shared" si="11"/>
        <v>-1.9987674531886795E-2</v>
      </c>
    </row>
    <row r="158" spans="9:14" x14ac:dyDescent="0.25">
      <c r="I158">
        <v>133</v>
      </c>
      <c r="K158" s="15">
        <f t="shared" si="12"/>
        <v>-7.4333333333333335E-2</v>
      </c>
      <c r="L158" s="29">
        <f t="shared" si="12"/>
        <v>0</v>
      </c>
      <c r="M158" s="30">
        <f t="shared" si="10"/>
        <v>-7.4333333333333335E-2</v>
      </c>
      <c r="N158" s="31">
        <f t="shared" si="11"/>
        <v>-1.9789776764244354E-2</v>
      </c>
    </row>
    <row r="159" spans="9:14" x14ac:dyDescent="0.25">
      <c r="I159">
        <v>134</v>
      </c>
      <c r="K159" s="15">
        <f t="shared" si="12"/>
        <v>-7.4333333333333335E-2</v>
      </c>
      <c r="L159" s="29">
        <f t="shared" si="12"/>
        <v>0</v>
      </c>
      <c r="M159" s="30">
        <f t="shared" si="10"/>
        <v>-7.4333333333333335E-2</v>
      </c>
      <c r="N159" s="31">
        <f t="shared" si="11"/>
        <v>-1.9593838380439953E-2</v>
      </c>
    </row>
    <row r="160" spans="9:14" x14ac:dyDescent="0.25">
      <c r="I160">
        <v>135</v>
      </c>
      <c r="K160" s="15">
        <f t="shared" si="12"/>
        <v>-7.4333333333333335E-2</v>
      </c>
      <c r="L160" s="29">
        <f t="shared" si="12"/>
        <v>0</v>
      </c>
      <c r="M160" s="30">
        <f t="shared" si="10"/>
        <v>-7.4333333333333335E-2</v>
      </c>
      <c r="N160" s="31">
        <f t="shared" si="11"/>
        <v>-1.9399839980633622E-2</v>
      </c>
    </row>
    <row r="161" spans="9:14" x14ac:dyDescent="0.25">
      <c r="I161">
        <v>136</v>
      </c>
      <c r="K161" s="15">
        <f t="shared" si="12"/>
        <v>-7.4333333333333335E-2</v>
      </c>
      <c r="L161" s="29">
        <f t="shared" si="12"/>
        <v>0</v>
      </c>
      <c r="M161" s="30">
        <f t="shared" si="10"/>
        <v>-7.4333333333333335E-2</v>
      </c>
      <c r="N161" s="31">
        <f t="shared" si="11"/>
        <v>-1.9207762357062987E-2</v>
      </c>
    </row>
    <row r="162" spans="9:14" x14ac:dyDescent="0.25">
      <c r="I162">
        <v>137</v>
      </c>
      <c r="K162" s="15">
        <f t="shared" si="12"/>
        <v>-7.4333333333333335E-2</v>
      </c>
      <c r="L162" s="29">
        <f t="shared" si="12"/>
        <v>0</v>
      </c>
      <c r="M162" s="30">
        <f t="shared" si="10"/>
        <v>-7.4333333333333335E-2</v>
      </c>
      <c r="N162" s="31">
        <f t="shared" si="11"/>
        <v>-1.9017586492141567E-2</v>
      </c>
    </row>
    <row r="163" spans="9:14" x14ac:dyDescent="0.25">
      <c r="I163">
        <v>138</v>
      </c>
      <c r="K163" s="15">
        <f t="shared" si="12"/>
        <v>-7.4333333333333335E-2</v>
      </c>
      <c r="L163" s="29">
        <f t="shared" si="12"/>
        <v>0</v>
      </c>
      <c r="M163" s="30">
        <f t="shared" si="10"/>
        <v>-7.4333333333333335E-2</v>
      </c>
      <c r="N163" s="31">
        <f t="shared" si="11"/>
        <v>-1.882929355657581E-2</v>
      </c>
    </row>
    <row r="164" spans="9:14" x14ac:dyDescent="0.25">
      <c r="I164">
        <v>139</v>
      </c>
      <c r="K164" s="15">
        <f t="shared" si="12"/>
        <v>-7.4333333333333335E-2</v>
      </c>
      <c r="L164" s="29">
        <f t="shared" si="12"/>
        <v>0</v>
      </c>
      <c r="M164" s="30">
        <f t="shared" si="10"/>
        <v>-7.4333333333333335E-2</v>
      </c>
      <c r="N164" s="31">
        <f t="shared" si="11"/>
        <v>-1.8642864907500806E-2</v>
      </c>
    </row>
    <row r="165" spans="9:14" x14ac:dyDescent="0.25">
      <c r="I165">
        <v>140</v>
      </c>
      <c r="K165" s="15">
        <f t="shared" si="12"/>
        <v>-7.4333333333333335E-2</v>
      </c>
      <c r="L165" s="29">
        <f t="shared" si="12"/>
        <v>0</v>
      </c>
      <c r="M165" s="30">
        <f t="shared" si="10"/>
        <v>-7.4333333333333335E-2</v>
      </c>
      <c r="N165" s="31">
        <f t="shared" si="11"/>
        <v>-1.8458282086634459E-2</v>
      </c>
    </row>
    <row r="166" spans="9:14" x14ac:dyDescent="0.25">
      <c r="I166">
        <v>141</v>
      </c>
      <c r="K166" s="15">
        <f t="shared" si="12"/>
        <v>-7.4333333333333335E-2</v>
      </c>
      <c r="L166" s="29">
        <f t="shared" si="12"/>
        <v>0</v>
      </c>
      <c r="M166" s="30">
        <f t="shared" si="10"/>
        <v>-7.4333333333333335E-2</v>
      </c>
      <c r="N166" s="31">
        <f t="shared" si="11"/>
        <v>-1.8275526818449957E-2</v>
      </c>
    </row>
    <row r="167" spans="9:14" x14ac:dyDescent="0.25">
      <c r="I167">
        <v>142</v>
      </c>
      <c r="K167" s="15">
        <f t="shared" si="12"/>
        <v>-7.4333333333333335E-2</v>
      </c>
      <c r="L167" s="29">
        <f t="shared" si="12"/>
        <v>0</v>
      </c>
      <c r="M167" s="30">
        <f t="shared" si="10"/>
        <v>-7.4333333333333335E-2</v>
      </c>
      <c r="N167" s="31">
        <f t="shared" si="11"/>
        <v>-1.8094581008366296E-2</v>
      </c>
    </row>
    <row r="168" spans="9:14" x14ac:dyDescent="0.25">
      <c r="I168">
        <v>143</v>
      </c>
      <c r="K168" s="15">
        <f t="shared" si="12"/>
        <v>-7.4333333333333335E-2</v>
      </c>
      <c r="L168" s="29">
        <f t="shared" si="12"/>
        <v>0</v>
      </c>
      <c r="M168" s="30">
        <f t="shared" si="10"/>
        <v>-7.4333333333333335E-2</v>
      </c>
      <c r="N168" s="31">
        <f t="shared" si="11"/>
        <v>-1.7915426740956732E-2</v>
      </c>
    </row>
    <row r="169" spans="9:14" x14ac:dyDescent="0.25">
      <c r="I169">
        <v>144</v>
      </c>
      <c r="K169" s="15">
        <f t="shared" si="12"/>
        <v>-7.4333333333333335E-2</v>
      </c>
      <c r="L169" s="29">
        <f t="shared" si="12"/>
        <v>0</v>
      </c>
      <c r="M169" s="30">
        <f t="shared" si="10"/>
        <v>-7.4333333333333335E-2</v>
      </c>
      <c r="N169" s="31">
        <f t="shared" si="11"/>
        <v>-1.7738046278174976E-2</v>
      </c>
    </row>
    <row r="170" spans="9:14" x14ac:dyDescent="0.25">
      <c r="I170">
        <v>145</v>
      </c>
      <c r="K170" s="15">
        <f t="shared" si="12"/>
        <v>-7.4333333333333335E-2</v>
      </c>
      <c r="L170" s="29">
        <f t="shared" si="12"/>
        <v>0</v>
      </c>
      <c r="M170" s="30">
        <f t="shared" si="10"/>
        <v>-7.4333333333333335E-2</v>
      </c>
      <c r="N170" s="31">
        <f t="shared" si="11"/>
        <v>-1.7562422057598986E-2</v>
      </c>
    </row>
    <row r="171" spans="9:14" x14ac:dyDescent="0.25">
      <c r="I171">
        <v>146</v>
      </c>
      <c r="K171" s="15">
        <f t="shared" si="12"/>
        <v>-7.4333333333333335E-2</v>
      </c>
      <c r="L171" s="29">
        <f t="shared" si="12"/>
        <v>0</v>
      </c>
      <c r="M171" s="30">
        <f t="shared" si="10"/>
        <v>-7.4333333333333335E-2</v>
      </c>
      <c r="N171" s="31">
        <f t="shared" si="11"/>
        <v>-1.7388536690692066E-2</v>
      </c>
    </row>
    <row r="172" spans="9:14" x14ac:dyDescent="0.25">
      <c r="I172">
        <v>147</v>
      </c>
      <c r="K172" s="15">
        <f t="shared" si="12"/>
        <v>-7.4333333333333335E-2</v>
      </c>
      <c r="L172" s="29">
        <f t="shared" si="12"/>
        <v>0</v>
      </c>
      <c r="M172" s="30">
        <f t="shared" si="10"/>
        <v>-7.4333333333333335E-2</v>
      </c>
      <c r="N172" s="31">
        <f t="shared" si="11"/>
        <v>-1.7216372961081257E-2</v>
      </c>
    </row>
    <row r="173" spans="9:14" x14ac:dyDescent="0.25">
      <c r="I173">
        <v>148</v>
      </c>
      <c r="K173" s="15">
        <f t="shared" ref="K173:L188" si="13">K172</f>
        <v>-7.4333333333333335E-2</v>
      </c>
      <c r="L173" s="29">
        <f t="shared" si="13"/>
        <v>0</v>
      </c>
      <c r="M173" s="30">
        <f t="shared" si="10"/>
        <v>-7.4333333333333335E-2</v>
      </c>
      <c r="N173" s="31">
        <f t="shared" si="11"/>
        <v>-1.7045913822852726E-2</v>
      </c>
    </row>
    <row r="174" spans="9:14" x14ac:dyDescent="0.25">
      <c r="I174">
        <v>149</v>
      </c>
      <c r="K174" s="15">
        <f t="shared" si="13"/>
        <v>-7.4333333333333335E-2</v>
      </c>
      <c r="L174" s="29">
        <f t="shared" si="13"/>
        <v>0</v>
      </c>
      <c r="M174" s="30">
        <f t="shared" si="10"/>
        <v>-7.4333333333333335E-2</v>
      </c>
      <c r="N174" s="31">
        <f t="shared" si="11"/>
        <v>-1.6877142398864089E-2</v>
      </c>
    </row>
    <row r="175" spans="9:14" x14ac:dyDescent="0.25">
      <c r="I175">
        <v>150</v>
      </c>
      <c r="K175" s="15">
        <f t="shared" si="13"/>
        <v>-7.4333333333333335E-2</v>
      </c>
      <c r="L175" s="29">
        <f t="shared" si="13"/>
        <v>0</v>
      </c>
      <c r="M175" s="30">
        <f t="shared" si="10"/>
        <v>-7.4333333333333335E-2</v>
      </c>
      <c r="N175" s="31">
        <f t="shared" si="11"/>
        <v>-1.6710041979073352E-2</v>
      </c>
    </row>
    <row r="176" spans="9:14" x14ac:dyDescent="0.25">
      <c r="I176">
        <v>151</v>
      </c>
      <c r="K176" s="15">
        <f t="shared" si="13"/>
        <v>-7.4333333333333335E-2</v>
      </c>
      <c r="L176" s="29">
        <f t="shared" si="13"/>
        <v>0</v>
      </c>
      <c r="M176" s="30">
        <f t="shared" si="10"/>
        <v>-7.4333333333333335E-2</v>
      </c>
      <c r="N176" s="31">
        <f t="shared" si="11"/>
        <v>-1.6544596018884507E-2</v>
      </c>
    </row>
    <row r="177" spans="9:14" x14ac:dyDescent="0.25">
      <c r="I177">
        <v>152</v>
      </c>
      <c r="K177" s="15">
        <f t="shared" si="13"/>
        <v>-7.4333333333333335E-2</v>
      </c>
      <c r="L177" s="29">
        <f t="shared" si="13"/>
        <v>0</v>
      </c>
      <c r="M177" s="30">
        <f t="shared" si="10"/>
        <v>-7.4333333333333335E-2</v>
      </c>
      <c r="N177" s="31">
        <f t="shared" si="11"/>
        <v>-1.638078813750941E-2</v>
      </c>
    </row>
    <row r="178" spans="9:14" x14ac:dyDescent="0.25">
      <c r="I178">
        <v>153</v>
      </c>
      <c r="K178" s="15">
        <f t="shared" si="13"/>
        <v>-7.4333333333333335E-2</v>
      </c>
      <c r="L178" s="29">
        <f t="shared" si="13"/>
        <v>0</v>
      </c>
      <c r="M178" s="30">
        <f t="shared" si="10"/>
        <v>-7.4333333333333335E-2</v>
      </c>
      <c r="N178" s="31">
        <f t="shared" si="11"/>
        <v>-1.6218602116345949E-2</v>
      </c>
    </row>
    <row r="179" spans="9:14" x14ac:dyDescent="0.25">
      <c r="I179">
        <v>154</v>
      </c>
      <c r="K179" s="15">
        <f t="shared" si="13"/>
        <v>-7.4333333333333335E-2</v>
      </c>
      <c r="L179" s="29">
        <f t="shared" si="13"/>
        <v>0</v>
      </c>
      <c r="M179" s="30">
        <f t="shared" si="10"/>
        <v>-7.4333333333333335E-2</v>
      </c>
      <c r="N179" s="31">
        <f t="shared" si="11"/>
        <v>-1.6058021897372227E-2</v>
      </c>
    </row>
    <row r="180" spans="9:14" x14ac:dyDescent="0.25">
      <c r="I180">
        <v>155</v>
      </c>
      <c r="K180" s="15">
        <f t="shared" si="13"/>
        <v>-7.4333333333333335E-2</v>
      </c>
      <c r="L180" s="29">
        <f t="shared" si="13"/>
        <v>0</v>
      </c>
      <c r="M180" s="30">
        <f t="shared" si="10"/>
        <v>-7.4333333333333335E-2</v>
      </c>
      <c r="N180" s="31">
        <f t="shared" si="11"/>
        <v>-1.5899031581556665E-2</v>
      </c>
    </row>
    <row r="181" spans="9:14" x14ac:dyDescent="0.25">
      <c r="I181">
        <v>156</v>
      </c>
      <c r="K181" s="15">
        <f t="shared" si="13"/>
        <v>-7.4333333333333335E-2</v>
      </c>
      <c r="L181" s="29">
        <f t="shared" si="13"/>
        <v>0</v>
      </c>
      <c r="M181" s="30">
        <f t="shared" si="10"/>
        <v>-7.4333333333333335E-2</v>
      </c>
      <c r="N181" s="31">
        <f t="shared" si="11"/>
        <v>-1.5741615427283827E-2</v>
      </c>
    </row>
    <row r="182" spans="9:14" x14ac:dyDescent="0.25">
      <c r="I182">
        <v>157</v>
      </c>
      <c r="K182" s="15">
        <f t="shared" si="13"/>
        <v>-7.4333333333333335E-2</v>
      </c>
      <c r="L182" s="29">
        <f t="shared" si="13"/>
        <v>0</v>
      </c>
      <c r="M182" s="30">
        <f t="shared" si="10"/>
        <v>-7.4333333333333335E-2</v>
      </c>
      <c r="N182" s="31">
        <f t="shared" si="11"/>
        <v>-1.5585757848795867E-2</v>
      </c>
    </row>
    <row r="183" spans="9:14" x14ac:dyDescent="0.25">
      <c r="I183">
        <v>158</v>
      </c>
      <c r="K183" s="15">
        <f t="shared" si="13"/>
        <v>-7.4333333333333335E-2</v>
      </c>
      <c r="L183" s="29">
        <f t="shared" si="13"/>
        <v>0</v>
      </c>
      <c r="M183" s="30">
        <f t="shared" si="10"/>
        <v>-7.4333333333333335E-2</v>
      </c>
      <c r="N183" s="31">
        <f t="shared" si="11"/>
        <v>-1.543144341464937E-2</v>
      </c>
    </row>
    <row r="184" spans="9:14" x14ac:dyDescent="0.25">
      <c r="I184">
        <v>159</v>
      </c>
      <c r="K184" s="15">
        <f t="shared" si="13"/>
        <v>-7.4333333333333335E-2</v>
      </c>
      <c r="L184" s="29">
        <f t="shared" si="13"/>
        <v>0</v>
      </c>
      <c r="M184" s="30">
        <f t="shared" si="10"/>
        <v>-7.4333333333333335E-2</v>
      </c>
      <c r="N184" s="31">
        <f t="shared" si="11"/>
        <v>-1.52786568461875E-2</v>
      </c>
    </row>
    <row r="185" spans="9:14" x14ac:dyDescent="0.25">
      <c r="I185">
        <v>160</v>
      </c>
      <c r="K185" s="15">
        <f t="shared" si="13"/>
        <v>-7.4333333333333335E-2</v>
      </c>
      <c r="L185" s="29">
        <f t="shared" si="13"/>
        <v>0</v>
      </c>
      <c r="M185" s="30">
        <f t="shared" si="10"/>
        <v>-7.4333333333333335E-2</v>
      </c>
      <c r="N185" s="31">
        <f t="shared" si="11"/>
        <v>-1.5127383016027224E-2</v>
      </c>
    </row>
    <row r="186" spans="9:14" x14ac:dyDescent="0.25">
      <c r="I186">
        <v>161</v>
      </c>
      <c r="K186" s="15">
        <f t="shared" si="13"/>
        <v>-7.4333333333333335E-2</v>
      </c>
      <c r="L186" s="29">
        <f t="shared" si="13"/>
        <v>0</v>
      </c>
      <c r="M186" s="30">
        <f t="shared" si="10"/>
        <v>-7.4333333333333335E-2</v>
      </c>
      <c r="N186" s="31">
        <f t="shared" si="11"/>
        <v>-1.4977606946561608E-2</v>
      </c>
    </row>
    <row r="187" spans="9:14" x14ac:dyDescent="0.25">
      <c r="I187">
        <v>162</v>
      </c>
      <c r="K187" s="15">
        <f t="shared" si="13"/>
        <v>-7.4333333333333335E-2</v>
      </c>
      <c r="L187" s="29">
        <f t="shared" si="13"/>
        <v>0</v>
      </c>
      <c r="M187" s="30">
        <f t="shared" si="10"/>
        <v>-7.4333333333333335E-2</v>
      </c>
      <c r="N187" s="31">
        <f t="shared" si="11"/>
        <v>-1.482931380847684E-2</v>
      </c>
    </row>
    <row r="188" spans="9:14" x14ac:dyDescent="0.25">
      <c r="I188">
        <v>163</v>
      </c>
      <c r="K188" s="15">
        <f t="shared" si="13"/>
        <v>-7.4333333333333335E-2</v>
      </c>
      <c r="L188" s="29">
        <f t="shared" si="13"/>
        <v>0</v>
      </c>
      <c r="M188" s="30">
        <f t="shared" si="10"/>
        <v>-7.4333333333333335E-2</v>
      </c>
      <c r="N188" s="31">
        <f t="shared" si="11"/>
        <v>-1.4682488919284002E-2</v>
      </c>
    </row>
    <row r="189" spans="9:14" x14ac:dyDescent="0.25">
      <c r="I189">
        <v>164</v>
      </c>
      <c r="K189" s="15">
        <f t="shared" ref="K189:L204" si="14">K188</f>
        <v>-7.4333333333333335E-2</v>
      </c>
      <c r="L189" s="29">
        <f t="shared" si="14"/>
        <v>0</v>
      </c>
      <c r="M189" s="30">
        <f t="shared" si="10"/>
        <v>-7.4333333333333335E-2</v>
      </c>
      <c r="N189" s="31">
        <f t="shared" si="11"/>
        <v>-1.4537117741865346E-2</v>
      </c>
    </row>
    <row r="190" spans="9:14" x14ac:dyDescent="0.25">
      <c r="I190">
        <v>165</v>
      </c>
      <c r="K190" s="15">
        <f t="shared" si="14"/>
        <v>-7.4333333333333335E-2</v>
      </c>
      <c r="L190" s="29">
        <f t="shared" si="14"/>
        <v>0</v>
      </c>
      <c r="M190" s="30">
        <f t="shared" si="10"/>
        <v>-7.4333333333333335E-2</v>
      </c>
      <c r="N190" s="31">
        <f t="shared" si="11"/>
        <v>-1.4393185883034995E-2</v>
      </c>
    </row>
    <row r="191" spans="9:14" x14ac:dyDescent="0.25">
      <c r="I191">
        <v>166</v>
      </c>
      <c r="K191" s="15">
        <f t="shared" si="14"/>
        <v>-7.4333333333333335E-2</v>
      </c>
      <c r="L191" s="29">
        <f t="shared" si="14"/>
        <v>0</v>
      </c>
      <c r="M191" s="30">
        <f t="shared" si="10"/>
        <v>-7.4333333333333335E-2</v>
      </c>
      <c r="N191" s="31">
        <f t="shared" si="11"/>
        <v>-1.4250679092113857E-2</v>
      </c>
    </row>
    <row r="192" spans="9:14" x14ac:dyDescent="0.25">
      <c r="I192">
        <v>167</v>
      </c>
      <c r="K192" s="15">
        <f t="shared" si="14"/>
        <v>-7.4333333333333335E-2</v>
      </c>
      <c r="L192" s="29">
        <f t="shared" si="14"/>
        <v>0</v>
      </c>
      <c r="M192" s="30">
        <f t="shared" si="10"/>
        <v>-7.4333333333333335E-2</v>
      </c>
      <c r="N192" s="31">
        <f t="shared" si="11"/>
        <v>-1.4109583259518674E-2</v>
      </c>
    </row>
    <row r="193" spans="9:14" x14ac:dyDescent="0.25">
      <c r="I193">
        <v>168</v>
      </c>
      <c r="K193" s="15">
        <f t="shared" si="14"/>
        <v>-7.4333333333333335E-2</v>
      </c>
      <c r="L193" s="29">
        <f t="shared" si="14"/>
        <v>0</v>
      </c>
      <c r="M193" s="30">
        <f t="shared" si="10"/>
        <v>-7.4333333333333335E-2</v>
      </c>
      <c r="N193" s="31">
        <f t="shared" si="11"/>
        <v>-1.3969884415365019E-2</v>
      </c>
    </row>
    <row r="194" spans="9:14" x14ac:dyDescent="0.25">
      <c r="I194">
        <v>169</v>
      </c>
      <c r="K194" s="15">
        <f t="shared" si="14"/>
        <v>-7.4333333333333335E-2</v>
      </c>
      <c r="L194" s="29">
        <f t="shared" si="14"/>
        <v>0</v>
      </c>
      <c r="M194" s="30">
        <f t="shared" si="10"/>
        <v>-7.4333333333333335E-2</v>
      </c>
      <c r="N194" s="31">
        <f t="shared" si="11"/>
        <v>-1.3831568728084177E-2</v>
      </c>
    </row>
    <row r="195" spans="9:14" x14ac:dyDescent="0.25">
      <c r="I195">
        <v>170</v>
      </c>
      <c r="K195" s="15">
        <f t="shared" si="14"/>
        <v>-7.4333333333333335E-2</v>
      </c>
      <c r="L195" s="29">
        <f t="shared" si="14"/>
        <v>0</v>
      </c>
      <c r="M195" s="30">
        <f t="shared" si="10"/>
        <v>-7.4333333333333335E-2</v>
      </c>
      <c r="N195" s="31">
        <f t="shared" si="11"/>
        <v>-1.3694622503053639E-2</v>
      </c>
    </row>
    <row r="196" spans="9:14" x14ac:dyDescent="0.25">
      <c r="I196">
        <v>171</v>
      </c>
      <c r="K196" s="15">
        <f t="shared" si="14"/>
        <v>-7.4333333333333335E-2</v>
      </c>
      <c r="L196" s="29">
        <f t="shared" si="14"/>
        <v>0</v>
      </c>
      <c r="M196" s="30">
        <f t="shared" si="10"/>
        <v>-7.4333333333333335E-2</v>
      </c>
      <c r="N196" s="31">
        <f t="shared" si="11"/>
        <v>-1.3559032181241231E-2</v>
      </c>
    </row>
    <row r="197" spans="9:14" x14ac:dyDescent="0.25">
      <c r="I197">
        <v>172</v>
      </c>
      <c r="K197" s="15">
        <f t="shared" si="14"/>
        <v>-7.4333333333333335E-2</v>
      </c>
      <c r="L197" s="29">
        <f t="shared" si="14"/>
        <v>0</v>
      </c>
      <c r="M197" s="30">
        <f t="shared" si="10"/>
        <v>-7.4333333333333335E-2</v>
      </c>
      <c r="N197" s="31">
        <f t="shared" si="11"/>
        <v>-1.3424784337862603E-2</v>
      </c>
    </row>
    <row r="198" spans="9:14" x14ac:dyDescent="0.25">
      <c r="I198">
        <v>173</v>
      </c>
      <c r="K198" s="15">
        <f t="shared" si="14"/>
        <v>-7.4333333333333335E-2</v>
      </c>
      <c r="L198" s="29">
        <f t="shared" si="14"/>
        <v>0</v>
      </c>
      <c r="M198" s="30">
        <f t="shared" si="10"/>
        <v>-7.4333333333333335E-2</v>
      </c>
      <c r="N198" s="31">
        <f t="shared" si="11"/>
        <v>-1.3291865681052083E-2</v>
      </c>
    </row>
    <row r="199" spans="9:14" x14ac:dyDescent="0.25">
      <c r="I199">
        <v>174</v>
      </c>
      <c r="K199" s="15">
        <f t="shared" si="14"/>
        <v>-7.4333333333333335E-2</v>
      </c>
      <c r="L199" s="29">
        <f t="shared" si="14"/>
        <v>0</v>
      </c>
      <c r="M199" s="30">
        <f t="shared" si="10"/>
        <v>-7.4333333333333335E-2</v>
      </c>
      <c r="N199" s="31">
        <f t="shared" si="11"/>
        <v>-1.3160263050546614E-2</v>
      </c>
    </row>
    <row r="200" spans="9:14" x14ac:dyDescent="0.25">
      <c r="I200">
        <v>175</v>
      </c>
      <c r="K200" s="15">
        <f t="shared" si="14"/>
        <v>-7.4333333333333335E-2</v>
      </c>
      <c r="L200" s="29">
        <f t="shared" si="14"/>
        <v>0</v>
      </c>
      <c r="M200" s="30">
        <f t="shared" si="10"/>
        <v>-7.4333333333333335E-2</v>
      </c>
      <c r="N200" s="31">
        <f t="shared" si="11"/>
        <v>-1.3029963416382791E-2</v>
      </c>
    </row>
    <row r="201" spans="9:14" x14ac:dyDescent="0.25">
      <c r="I201">
        <v>176</v>
      </c>
      <c r="K201" s="15">
        <f t="shared" si="14"/>
        <v>-7.4333333333333335E-2</v>
      </c>
      <c r="L201" s="29">
        <f t="shared" si="14"/>
        <v>0</v>
      </c>
      <c r="M201" s="30">
        <f t="shared" si="10"/>
        <v>-7.4333333333333335E-2</v>
      </c>
      <c r="N201" s="31">
        <f t="shared" si="11"/>
        <v>-1.290095387760672E-2</v>
      </c>
    </row>
    <row r="202" spans="9:14" x14ac:dyDescent="0.25">
      <c r="I202">
        <v>177</v>
      </c>
      <c r="K202" s="15">
        <f t="shared" si="14"/>
        <v>-7.4333333333333335E-2</v>
      </c>
      <c r="L202" s="29">
        <f t="shared" si="14"/>
        <v>0</v>
      </c>
      <c r="M202" s="30">
        <f t="shared" si="10"/>
        <v>-7.4333333333333335E-2</v>
      </c>
      <c r="N202" s="31">
        <f t="shared" si="11"/>
        <v>-1.2773221660996752E-2</v>
      </c>
    </row>
    <row r="203" spans="9:14" x14ac:dyDescent="0.25">
      <c r="I203">
        <v>178</v>
      </c>
      <c r="K203" s="15">
        <f t="shared" si="14"/>
        <v>-7.4333333333333335E-2</v>
      </c>
      <c r="L203" s="29">
        <f t="shared" si="14"/>
        <v>0</v>
      </c>
      <c r="M203" s="30">
        <f t="shared" si="10"/>
        <v>-7.4333333333333335E-2</v>
      </c>
      <c r="N203" s="31">
        <f t="shared" si="11"/>
        <v>-1.2646754119798763E-2</v>
      </c>
    </row>
    <row r="204" spans="9:14" x14ac:dyDescent="0.25">
      <c r="I204">
        <v>179</v>
      </c>
      <c r="K204" s="15">
        <f t="shared" si="14"/>
        <v>-7.4333333333333335E-2</v>
      </c>
      <c r="L204" s="29">
        <f t="shared" si="14"/>
        <v>0</v>
      </c>
      <c r="M204" s="30">
        <f t="shared" si="10"/>
        <v>-7.4333333333333335E-2</v>
      </c>
      <c r="N204" s="31">
        <f t="shared" si="11"/>
        <v>-1.2521538732474025E-2</v>
      </c>
    </row>
    <row r="205" spans="9:14" x14ac:dyDescent="0.25">
      <c r="I205">
        <v>180</v>
      </c>
      <c r="K205" s="15">
        <f t="shared" ref="K205:L220" si="15">K204</f>
        <v>-7.4333333333333335E-2</v>
      </c>
      <c r="L205" s="29">
        <f t="shared" si="15"/>
        <v>0</v>
      </c>
      <c r="M205" s="30">
        <f t="shared" si="10"/>
        <v>-7.4333333333333335E-2</v>
      </c>
      <c r="N205" s="31">
        <f t="shared" si="11"/>
        <v>-1.239756310145943E-2</v>
      </c>
    </row>
    <row r="206" spans="9:14" x14ac:dyDescent="0.25">
      <c r="I206">
        <v>181</v>
      </c>
      <c r="K206" s="15">
        <f t="shared" si="15"/>
        <v>-7.4333333333333335E-2</v>
      </c>
      <c r="L206" s="29">
        <f t="shared" si="15"/>
        <v>0</v>
      </c>
      <c r="M206" s="30">
        <f t="shared" si="10"/>
        <v>-7.4333333333333335E-2</v>
      </c>
      <c r="N206" s="31">
        <f t="shared" si="11"/>
        <v>-1.2274814951940032E-2</v>
      </c>
    </row>
    <row r="207" spans="9:14" x14ac:dyDescent="0.25">
      <c r="I207">
        <v>182</v>
      </c>
      <c r="K207" s="15">
        <f t="shared" si="15"/>
        <v>-7.4333333333333335E-2</v>
      </c>
      <c r="L207" s="29">
        <f t="shared" si="15"/>
        <v>0</v>
      </c>
      <c r="M207" s="30">
        <f t="shared" si="10"/>
        <v>-7.4333333333333335E-2</v>
      </c>
      <c r="N207" s="31">
        <f t="shared" si="11"/>
        <v>-1.2153282130633691E-2</v>
      </c>
    </row>
    <row r="208" spans="9:14" x14ac:dyDescent="0.25">
      <c r="I208">
        <v>183</v>
      </c>
      <c r="K208" s="15">
        <f t="shared" si="15"/>
        <v>-7.4333333333333335E-2</v>
      </c>
      <c r="L208" s="29">
        <f t="shared" si="15"/>
        <v>0</v>
      </c>
      <c r="M208" s="30">
        <f t="shared" si="10"/>
        <v>-7.4333333333333335E-2</v>
      </c>
      <c r="N208" s="31">
        <f t="shared" si="11"/>
        <v>-1.2032952604587815E-2</v>
      </c>
    </row>
    <row r="209" spans="9:14" x14ac:dyDescent="0.25">
      <c r="I209">
        <v>184</v>
      </c>
      <c r="K209" s="15">
        <f t="shared" si="15"/>
        <v>-7.4333333333333335E-2</v>
      </c>
      <c r="L209" s="29">
        <f t="shared" si="15"/>
        <v>0</v>
      </c>
      <c r="M209" s="30">
        <f t="shared" si="10"/>
        <v>-7.4333333333333335E-2</v>
      </c>
      <c r="N209" s="31">
        <f t="shared" si="11"/>
        <v>-1.1913814459987933E-2</v>
      </c>
    </row>
    <row r="210" spans="9:14" x14ac:dyDescent="0.25">
      <c r="I210">
        <v>185</v>
      </c>
      <c r="K210" s="15">
        <f t="shared" si="15"/>
        <v>-7.4333333333333335E-2</v>
      </c>
      <c r="L210" s="29">
        <f t="shared" si="15"/>
        <v>0</v>
      </c>
      <c r="M210" s="30">
        <f t="shared" si="10"/>
        <v>-7.4333333333333335E-2</v>
      </c>
      <c r="N210" s="31">
        <f t="shared" si="11"/>
        <v>-1.1795855900978151E-2</v>
      </c>
    </row>
    <row r="211" spans="9:14" x14ac:dyDescent="0.25">
      <c r="I211">
        <v>186</v>
      </c>
      <c r="K211" s="15">
        <f t="shared" si="15"/>
        <v>-7.4333333333333335E-2</v>
      </c>
      <c r="L211" s="29">
        <f t="shared" si="15"/>
        <v>0</v>
      </c>
      <c r="M211" s="30">
        <f t="shared" si="10"/>
        <v>-7.4333333333333335E-2</v>
      </c>
      <c r="N211" s="31">
        <f t="shared" si="11"/>
        <v>-1.1679065248493218E-2</v>
      </c>
    </row>
    <row r="212" spans="9:14" x14ac:dyDescent="0.25">
      <c r="I212">
        <v>187</v>
      </c>
      <c r="K212" s="15">
        <f t="shared" si="15"/>
        <v>-7.4333333333333335E-2</v>
      </c>
      <c r="L212" s="29">
        <f t="shared" si="15"/>
        <v>0</v>
      </c>
      <c r="M212" s="30">
        <f t="shared" si="10"/>
        <v>-7.4333333333333335E-2</v>
      </c>
      <c r="N212" s="31">
        <f t="shared" si="11"/>
        <v>-1.15634309391022E-2</v>
      </c>
    </row>
    <row r="213" spans="9:14" x14ac:dyDescent="0.25">
      <c r="I213">
        <v>188</v>
      </c>
      <c r="K213" s="15">
        <f t="shared" si="15"/>
        <v>-7.4333333333333335E-2</v>
      </c>
      <c r="L213" s="29">
        <f t="shared" si="15"/>
        <v>0</v>
      </c>
      <c r="M213" s="30">
        <f t="shared" si="10"/>
        <v>-7.4333333333333335E-2</v>
      </c>
      <c r="N213" s="31">
        <f t="shared" si="11"/>
        <v>-1.1448941523863563E-2</v>
      </c>
    </row>
    <row r="214" spans="9:14" x14ac:dyDescent="0.25">
      <c r="I214">
        <v>189</v>
      </c>
      <c r="K214" s="15">
        <f t="shared" si="15"/>
        <v>-7.4333333333333335E-2</v>
      </c>
      <c r="L214" s="29">
        <f t="shared" si="15"/>
        <v>0</v>
      </c>
      <c r="M214" s="30">
        <f t="shared" si="10"/>
        <v>-7.4333333333333335E-2</v>
      </c>
      <c r="N214" s="31">
        <f t="shared" si="11"/>
        <v>-1.1335585667191646E-2</v>
      </c>
    </row>
    <row r="215" spans="9:14" x14ac:dyDescent="0.25">
      <c r="I215">
        <v>190</v>
      </c>
      <c r="K215" s="15">
        <f t="shared" si="15"/>
        <v>-7.4333333333333335E-2</v>
      </c>
      <c r="L215" s="29">
        <f t="shared" si="15"/>
        <v>0</v>
      </c>
      <c r="M215" s="30">
        <f t="shared" si="10"/>
        <v>-7.4333333333333335E-2</v>
      </c>
      <c r="N215" s="31">
        <f t="shared" si="11"/>
        <v>-1.1223352145734302E-2</v>
      </c>
    </row>
    <row r="216" spans="9:14" x14ac:dyDescent="0.25">
      <c r="I216">
        <v>191</v>
      </c>
      <c r="K216" s="15">
        <f t="shared" si="15"/>
        <v>-7.4333333333333335E-2</v>
      </c>
      <c r="L216" s="29">
        <f t="shared" si="15"/>
        <v>0</v>
      </c>
      <c r="M216" s="30">
        <f t="shared" si="10"/>
        <v>-7.4333333333333335E-2</v>
      </c>
      <c r="N216" s="31">
        <f t="shared" si="11"/>
        <v>-1.1112229847261687E-2</v>
      </c>
    </row>
    <row r="217" spans="9:14" x14ac:dyDescent="0.25">
      <c r="I217">
        <v>192</v>
      </c>
      <c r="K217" s="15">
        <f t="shared" si="15"/>
        <v>-7.4333333333333335E-2</v>
      </c>
      <c r="L217" s="29">
        <f t="shared" si="15"/>
        <v>0</v>
      </c>
      <c r="M217" s="30">
        <f t="shared" si="10"/>
        <v>-7.4333333333333335E-2</v>
      </c>
      <c r="N217" s="31">
        <f t="shared" si="11"/>
        <v>-1.1002207769566025E-2</v>
      </c>
    </row>
    <row r="218" spans="9:14" x14ac:dyDescent="0.25">
      <c r="I218">
        <v>193</v>
      </c>
      <c r="K218" s="15">
        <f t="shared" si="15"/>
        <v>-7.4333333333333335E-2</v>
      </c>
      <c r="L218" s="29">
        <f t="shared" si="15"/>
        <v>0</v>
      </c>
      <c r="M218" s="30">
        <f t="shared" si="10"/>
        <v>-7.4333333333333335E-2</v>
      </c>
      <c r="N218" s="31">
        <f t="shared" si="11"/>
        <v>-1.0893275019372302E-2</v>
      </c>
    </row>
    <row r="219" spans="9:14" x14ac:dyDescent="0.25">
      <c r="I219">
        <v>194</v>
      </c>
      <c r="K219" s="15">
        <f t="shared" si="15"/>
        <v>-7.4333333333333335E-2</v>
      </c>
      <c r="L219" s="29">
        <f t="shared" si="15"/>
        <v>0</v>
      </c>
      <c r="M219" s="30">
        <f t="shared" ref="M219:M264" si="16">SUM(J219:L219)</f>
        <v>-7.4333333333333335E-2</v>
      </c>
      <c r="N219" s="31">
        <f t="shared" ref="N219:N264" si="17">M219/(1+$C$13)^I219</f>
        <v>-1.0785420811259704E-2</v>
      </c>
    </row>
    <row r="220" spans="9:14" x14ac:dyDescent="0.25">
      <c r="I220">
        <v>195</v>
      </c>
      <c r="K220" s="15">
        <f t="shared" si="15"/>
        <v>-7.4333333333333335E-2</v>
      </c>
      <c r="L220" s="29">
        <f t="shared" si="15"/>
        <v>0</v>
      </c>
      <c r="M220" s="30">
        <f t="shared" si="16"/>
        <v>-7.4333333333333335E-2</v>
      </c>
      <c r="N220" s="31">
        <f t="shared" si="17"/>
        <v>-1.0678634466593768E-2</v>
      </c>
    </row>
    <row r="221" spans="9:14" x14ac:dyDescent="0.25">
      <c r="I221">
        <v>196</v>
      </c>
      <c r="K221" s="15">
        <f t="shared" ref="K221:L236" si="18">K220</f>
        <v>-7.4333333333333335E-2</v>
      </c>
      <c r="L221" s="29">
        <f t="shared" si="18"/>
        <v>0</v>
      </c>
      <c r="M221" s="30">
        <f t="shared" si="16"/>
        <v>-7.4333333333333335E-2</v>
      </c>
      <c r="N221" s="31">
        <f t="shared" si="17"/>
        <v>-1.0572905412469077E-2</v>
      </c>
    </row>
    <row r="222" spans="9:14" x14ac:dyDescent="0.25">
      <c r="I222">
        <v>197</v>
      </c>
      <c r="K222" s="15">
        <f t="shared" si="18"/>
        <v>-7.4333333333333335E-2</v>
      </c>
      <c r="L222" s="29">
        <f t="shared" si="18"/>
        <v>0</v>
      </c>
      <c r="M222" s="30">
        <f t="shared" si="16"/>
        <v>-7.4333333333333335E-2</v>
      </c>
      <c r="N222" s="31">
        <f t="shared" si="17"/>
        <v>-1.0468223180662452E-2</v>
      </c>
    </row>
    <row r="223" spans="9:14" x14ac:dyDescent="0.25">
      <c r="I223">
        <v>198</v>
      </c>
      <c r="K223" s="15">
        <f t="shared" si="18"/>
        <v>-7.4333333333333335E-2</v>
      </c>
      <c r="L223" s="29">
        <f t="shared" si="18"/>
        <v>0</v>
      </c>
      <c r="M223" s="30">
        <f t="shared" si="16"/>
        <v>-7.4333333333333335E-2</v>
      </c>
      <c r="N223" s="31">
        <f t="shared" si="17"/>
        <v>-1.0364577406596485E-2</v>
      </c>
    </row>
    <row r="224" spans="9:14" x14ac:dyDescent="0.25">
      <c r="I224">
        <v>199</v>
      </c>
      <c r="K224" s="15">
        <f t="shared" si="18"/>
        <v>-7.4333333333333335E-2</v>
      </c>
      <c r="L224" s="29">
        <f t="shared" si="18"/>
        <v>0</v>
      </c>
      <c r="M224" s="30">
        <f t="shared" si="16"/>
        <v>-7.4333333333333335E-2</v>
      </c>
      <c r="N224" s="31">
        <f t="shared" si="17"/>
        <v>-1.0261957828313356E-2</v>
      </c>
    </row>
    <row r="225" spans="9:14" x14ac:dyDescent="0.25">
      <c r="I225">
        <v>200</v>
      </c>
      <c r="K225" s="15">
        <f t="shared" si="18"/>
        <v>-7.4333333333333335E-2</v>
      </c>
      <c r="L225" s="29">
        <f t="shared" si="18"/>
        <v>0</v>
      </c>
      <c r="M225" s="30">
        <f t="shared" si="16"/>
        <v>-7.4333333333333335E-2</v>
      </c>
      <c r="N225" s="31">
        <f t="shared" si="17"/>
        <v>-1.0160354285458766E-2</v>
      </c>
    </row>
    <row r="226" spans="9:14" x14ac:dyDescent="0.25">
      <c r="I226">
        <v>201</v>
      </c>
      <c r="K226" s="15">
        <f t="shared" si="18"/>
        <v>-7.4333333333333335E-2</v>
      </c>
      <c r="L226" s="29">
        <f t="shared" si="18"/>
        <v>0</v>
      </c>
      <c r="M226" s="30">
        <f t="shared" si="16"/>
        <v>-7.4333333333333335E-2</v>
      </c>
      <c r="N226" s="31">
        <f t="shared" si="17"/>
        <v>-1.0059756718276006E-2</v>
      </c>
    </row>
    <row r="227" spans="9:14" x14ac:dyDescent="0.25">
      <c r="I227">
        <v>202</v>
      </c>
      <c r="K227" s="15">
        <f t="shared" si="18"/>
        <v>-7.4333333333333335E-2</v>
      </c>
      <c r="L227" s="29">
        <f t="shared" si="18"/>
        <v>0</v>
      </c>
      <c r="M227" s="30">
        <f t="shared" si="16"/>
        <v>-7.4333333333333335E-2</v>
      </c>
      <c r="N227" s="31">
        <f t="shared" si="17"/>
        <v>-9.9601551666099065E-3</v>
      </c>
    </row>
    <row r="228" spans="9:14" x14ac:dyDescent="0.25">
      <c r="I228">
        <v>203</v>
      </c>
      <c r="K228" s="15">
        <f t="shared" si="18"/>
        <v>-7.4333333333333335E-2</v>
      </c>
      <c r="L228" s="29">
        <f t="shared" si="18"/>
        <v>0</v>
      </c>
      <c r="M228" s="30">
        <f t="shared" si="16"/>
        <v>-7.4333333333333335E-2</v>
      </c>
      <c r="N228" s="31">
        <f t="shared" si="17"/>
        <v>-9.8615397689207004E-3</v>
      </c>
    </row>
    <row r="229" spans="9:14" x14ac:dyDescent="0.25">
      <c r="I229">
        <v>204</v>
      </c>
      <c r="K229" s="15">
        <f t="shared" si="18"/>
        <v>-7.4333333333333335E-2</v>
      </c>
      <c r="L229" s="29">
        <f t="shared" si="18"/>
        <v>0</v>
      </c>
      <c r="M229" s="30">
        <f t="shared" si="16"/>
        <v>-7.4333333333333335E-2</v>
      </c>
      <c r="N229" s="31">
        <f t="shared" si="17"/>
        <v>-9.7639007613076235E-3</v>
      </c>
    </row>
    <row r="230" spans="9:14" x14ac:dyDescent="0.25">
      <c r="I230">
        <v>205</v>
      </c>
      <c r="K230" s="15">
        <f t="shared" si="18"/>
        <v>-7.4333333333333335E-2</v>
      </c>
      <c r="L230" s="29">
        <f t="shared" si="18"/>
        <v>0</v>
      </c>
      <c r="M230" s="30">
        <f t="shared" si="16"/>
        <v>-7.4333333333333335E-2</v>
      </c>
      <c r="N230" s="31">
        <f t="shared" si="17"/>
        <v>-9.6672284765422015E-3</v>
      </c>
    </row>
    <row r="231" spans="9:14" x14ac:dyDescent="0.25">
      <c r="I231">
        <v>206</v>
      </c>
      <c r="K231" s="15">
        <f t="shared" si="18"/>
        <v>-7.4333333333333335E-2</v>
      </c>
      <c r="L231" s="29">
        <f t="shared" si="18"/>
        <v>0</v>
      </c>
      <c r="M231" s="30">
        <f t="shared" si="16"/>
        <v>-7.4333333333333335E-2</v>
      </c>
      <c r="N231" s="31">
        <f t="shared" si="17"/>
        <v>-9.5715133431110901E-3</v>
      </c>
    </row>
    <row r="232" spans="9:14" x14ac:dyDescent="0.25">
      <c r="I232">
        <v>207</v>
      </c>
      <c r="K232" s="15">
        <f t="shared" si="18"/>
        <v>-7.4333333333333335E-2</v>
      </c>
      <c r="L232" s="29">
        <f t="shared" si="18"/>
        <v>0</v>
      </c>
      <c r="M232" s="30">
        <f t="shared" si="16"/>
        <v>-7.4333333333333335E-2</v>
      </c>
      <c r="N232" s="31">
        <f t="shared" si="17"/>
        <v>-9.4767458842684085E-3</v>
      </c>
    </row>
    <row r="233" spans="9:14" x14ac:dyDescent="0.25">
      <c r="I233">
        <v>208</v>
      </c>
      <c r="K233" s="15">
        <f t="shared" si="18"/>
        <v>-7.4333333333333335E-2</v>
      </c>
      <c r="L233" s="29">
        <f t="shared" si="18"/>
        <v>0</v>
      </c>
      <c r="M233" s="30">
        <f t="shared" si="16"/>
        <v>-7.4333333333333335E-2</v>
      </c>
      <c r="N233" s="31">
        <f t="shared" si="17"/>
        <v>-9.3829167170974299E-3</v>
      </c>
    </row>
    <row r="234" spans="9:14" x14ac:dyDescent="0.25">
      <c r="I234">
        <v>209</v>
      </c>
      <c r="K234" s="15">
        <f t="shared" si="18"/>
        <v>-7.4333333333333335E-2</v>
      </c>
      <c r="L234" s="29">
        <f t="shared" si="18"/>
        <v>0</v>
      </c>
      <c r="M234" s="30">
        <f t="shared" si="16"/>
        <v>-7.4333333333333335E-2</v>
      </c>
      <c r="N234" s="31">
        <f t="shared" si="17"/>
        <v>-9.2900165515816154E-3</v>
      </c>
    </row>
    <row r="235" spans="9:14" x14ac:dyDescent="0.25">
      <c r="I235">
        <v>210</v>
      </c>
      <c r="K235" s="15">
        <f t="shared" si="18"/>
        <v>-7.4333333333333335E-2</v>
      </c>
      <c r="L235" s="29">
        <f t="shared" si="18"/>
        <v>0</v>
      </c>
      <c r="M235" s="30">
        <f t="shared" si="16"/>
        <v>-7.4333333333333335E-2</v>
      </c>
      <c r="N235" s="31">
        <f t="shared" si="17"/>
        <v>-9.1980361896847641E-3</v>
      </c>
    </row>
    <row r="236" spans="9:14" x14ac:dyDescent="0.25">
      <c r="I236">
        <v>211</v>
      </c>
      <c r="K236" s="15">
        <f t="shared" si="18"/>
        <v>-7.4333333333333335E-2</v>
      </c>
      <c r="L236" s="29">
        <f t="shared" si="18"/>
        <v>0</v>
      </c>
      <c r="M236" s="30">
        <f t="shared" si="16"/>
        <v>-7.4333333333333335E-2</v>
      </c>
      <c r="N236" s="31">
        <f t="shared" si="17"/>
        <v>-9.1069665244403637E-3</v>
      </c>
    </row>
    <row r="237" spans="9:14" x14ac:dyDescent="0.25">
      <c r="I237">
        <v>212</v>
      </c>
      <c r="K237" s="15">
        <f t="shared" ref="K237:L252" si="19">K236</f>
        <v>-7.4333333333333335E-2</v>
      </c>
      <c r="L237" s="29">
        <f t="shared" si="19"/>
        <v>0</v>
      </c>
      <c r="M237" s="30">
        <f t="shared" si="16"/>
        <v>-7.4333333333333335E-2</v>
      </c>
      <c r="N237" s="31">
        <f t="shared" si="17"/>
        <v>-9.0167985390498633E-3</v>
      </c>
    </row>
    <row r="238" spans="9:14" x14ac:dyDescent="0.25">
      <c r="I238">
        <v>213</v>
      </c>
      <c r="K238" s="15">
        <f t="shared" si="19"/>
        <v>-7.4333333333333335E-2</v>
      </c>
      <c r="L238" s="29">
        <f t="shared" si="19"/>
        <v>0</v>
      </c>
      <c r="M238" s="30">
        <f t="shared" si="16"/>
        <v>-7.4333333333333335E-2</v>
      </c>
      <c r="N238" s="31">
        <f t="shared" si="17"/>
        <v>-8.9275233059899674E-3</v>
      </c>
    </row>
    <row r="239" spans="9:14" x14ac:dyDescent="0.25">
      <c r="I239">
        <v>214</v>
      </c>
      <c r="K239" s="15">
        <f t="shared" si="19"/>
        <v>-7.4333333333333335E-2</v>
      </c>
      <c r="L239" s="29">
        <f t="shared" si="19"/>
        <v>0</v>
      </c>
      <c r="M239" s="30">
        <f t="shared" si="16"/>
        <v>-7.4333333333333335E-2</v>
      </c>
      <c r="N239" s="31">
        <f t="shared" si="17"/>
        <v>-8.8391319861286771E-3</v>
      </c>
    </row>
    <row r="240" spans="9:14" x14ac:dyDescent="0.25">
      <c r="I240">
        <v>215</v>
      </c>
      <c r="K240" s="15">
        <f t="shared" si="19"/>
        <v>-7.4333333333333335E-2</v>
      </c>
      <c r="L240" s="29">
        <f t="shared" si="19"/>
        <v>0</v>
      </c>
      <c r="M240" s="30">
        <f t="shared" si="16"/>
        <v>-7.4333333333333335E-2</v>
      </c>
      <c r="N240" s="31">
        <f t="shared" si="17"/>
        <v>-8.7516158278501781E-3</v>
      </c>
    </row>
    <row r="241" spans="9:14" x14ac:dyDescent="0.25">
      <c r="I241">
        <v>216</v>
      </c>
      <c r="K241" s="15">
        <f t="shared" si="19"/>
        <v>-7.4333333333333335E-2</v>
      </c>
      <c r="L241" s="29">
        <f t="shared" si="19"/>
        <v>0</v>
      </c>
      <c r="M241" s="30">
        <f t="shared" si="16"/>
        <v>-7.4333333333333335E-2</v>
      </c>
      <c r="N241" s="31">
        <f t="shared" si="17"/>
        <v>-8.6649661661882919E-3</v>
      </c>
    </row>
    <row r="242" spans="9:14" x14ac:dyDescent="0.25">
      <c r="I242">
        <v>217</v>
      </c>
      <c r="K242" s="15">
        <f t="shared" si="19"/>
        <v>-7.4333333333333335E-2</v>
      </c>
      <c r="L242" s="29">
        <f t="shared" si="19"/>
        <v>0</v>
      </c>
      <c r="M242" s="30">
        <f t="shared" si="16"/>
        <v>-7.4333333333333335E-2</v>
      </c>
      <c r="N242" s="31">
        <f t="shared" si="17"/>
        <v>-8.5791744219686043E-3</v>
      </c>
    </row>
    <row r="243" spans="9:14" x14ac:dyDescent="0.25">
      <c r="I243">
        <v>218</v>
      </c>
      <c r="K243" s="15">
        <f t="shared" si="19"/>
        <v>-7.4333333333333335E-2</v>
      </c>
      <c r="L243" s="29">
        <f t="shared" si="19"/>
        <v>0</v>
      </c>
      <c r="M243" s="30">
        <f t="shared" si="16"/>
        <v>-7.4333333333333335E-2</v>
      </c>
      <c r="N243" s="31">
        <f t="shared" si="17"/>
        <v>-8.4942321009590146E-3</v>
      </c>
    </row>
    <row r="244" spans="9:14" x14ac:dyDescent="0.25">
      <c r="I244">
        <v>219</v>
      </c>
      <c r="K244" s="15">
        <f t="shared" si="19"/>
        <v>-7.4333333333333335E-2</v>
      </c>
      <c r="L244" s="29">
        <f t="shared" si="19"/>
        <v>0</v>
      </c>
      <c r="M244" s="30">
        <f t="shared" si="16"/>
        <v>-7.4333333333333335E-2</v>
      </c>
      <c r="N244" s="31">
        <f t="shared" si="17"/>
        <v>-8.4101307930287295E-3</v>
      </c>
    </row>
    <row r="245" spans="9:14" x14ac:dyDescent="0.25">
      <c r="I245">
        <v>220</v>
      </c>
      <c r="K245" s="15">
        <f t="shared" si="19"/>
        <v>-7.4333333333333335E-2</v>
      </c>
      <c r="L245" s="29">
        <f t="shared" si="19"/>
        <v>0</v>
      </c>
      <c r="M245" s="30">
        <f t="shared" si="16"/>
        <v>-7.4333333333333335E-2</v>
      </c>
      <c r="N245" s="31">
        <f t="shared" si="17"/>
        <v>-8.3268621713155737E-3</v>
      </c>
    </row>
    <row r="246" spans="9:14" x14ac:dyDescent="0.25">
      <c r="I246">
        <v>221</v>
      </c>
      <c r="K246" s="15">
        <f t="shared" si="19"/>
        <v>-7.4333333333333335E-2</v>
      </c>
      <c r="L246" s="29">
        <f t="shared" si="19"/>
        <v>0</v>
      </c>
      <c r="M246" s="30">
        <f t="shared" si="16"/>
        <v>-7.4333333333333335E-2</v>
      </c>
      <c r="N246" s="31">
        <f t="shared" si="17"/>
        <v>-8.2444179914015585E-3</v>
      </c>
    </row>
    <row r="247" spans="9:14" x14ac:dyDescent="0.25">
      <c r="I247">
        <v>222</v>
      </c>
      <c r="K247" s="15">
        <f t="shared" si="19"/>
        <v>-7.4333333333333335E-2</v>
      </c>
      <c r="L247" s="29">
        <f t="shared" si="19"/>
        <v>0</v>
      </c>
      <c r="M247" s="30">
        <f t="shared" si="16"/>
        <v>-7.4333333333333335E-2</v>
      </c>
      <c r="N247" s="31">
        <f t="shared" si="17"/>
        <v>-8.1627900904965908E-3</v>
      </c>
    </row>
    <row r="248" spans="9:14" x14ac:dyDescent="0.25">
      <c r="I248">
        <v>223</v>
      </c>
      <c r="K248" s="15">
        <f t="shared" si="19"/>
        <v>-7.4333333333333335E-2</v>
      </c>
      <c r="L248" s="29">
        <f t="shared" si="19"/>
        <v>0</v>
      </c>
      <c r="M248" s="30">
        <f t="shared" si="16"/>
        <v>-7.4333333333333335E-2</v>
      </c>
      <c r="N248" s="31">
        <f t="shared" si="17"/>
        <v>-8.0819703866302894E-3</v>
      </c>
    </row>
    <row r="249" spans="9:14" x14ac:dyDescent="0.25">
      <c r="I249">
        <v>224</v>
      </c>
      <c r="K249" s="15">
        <f t="shared" si="19"/>
        <v>-7.4333333333333335E-2</v>
      </c>
      <c r="L249" s="29">
        <f t="shared" si="19"/>
        <v>0</v>
      </c>
      <c r="M249" s="30">
        <f t="shared" si="16"/>
        <v>-7.4333333333333335E-2</v>
      </c>
      <c r="N249" s="31">
        <f t="shared" si="17"/>
        <v>-8.0019508778517712E-3</v>
      </c>
    </row>
    <row r="250" spans="9:14" x14ac:dyDescent="0.25">
      <c r="I250">
        <v>225</v>
      </c>
      <c r="K250" s="15">
        <f t="shared" si="19"/>
        <v>-7.4333333333333335E-2</v>
      </c>
      <c r="L250" s="29">
        <f t="shared" si="19"/>
        <v>0</v>
      </c>
      <c r="M250" s="30">
        <f t="shared" si="16"/>
        <v>-7.4333333333333335E-2</v>
      </c>
      <c r="N250" s="31">
        <f t="shared" si="17"/>
        <v>-7.9227236414373958E-3</v>
      </c>
    </row>
    <row r="251" spans="9:14" x14ac:dyDescent="0.25">
      <c r="I251">
        <v>226</v>
      </c>
      <c r="K251" s="15">
        <f t="shared" si="19"/>
        <v>-7.4333333333333335E-2</v>
      </c>
      <c r="L251" s="29">
        <f t="shared" si="19"/>
        <v>0</v>
      </c>
      <c r="M251" s="30">
        <f t="shared" si="16"/>
        <v>-7.4333333333333335E-2</v>
      </c>
      <c r="N251" s="31">
        <f t="shared" si="17"/>
        <v>-7.8442808331063343E-3</v>
      </c>
    </row>
    <row r="252" spans="9:14" x14ac:dyDescent="0.25">
      <c r="I252">
        <v>227</v>
      </c>
      <c r="K252" s="15">
        <f t="shared" si="19"/>
        <v>-7.4333333333333335E-2</v>
      </c>
      <c r="L252" s="29">
        <f t="shared" si="19"/>
        <v>0</v>
      </c>
      <c r="M252" s="30">
        <f t="shared" si="16"/>
        <v>-7.4333333333333335E-2</v>
      </c>
      <c r="N252" s="31">
        <f t="shared" si="17"/>
        <v>-7.7666146862438949E-3</v>
      </c>
    </row>
    <row r="253" spans="9:14" x14ac:dyDescent="0.25">
      <c r="I253">
        <v>228</v>
      </c>
      <c r="K253" s="15">
        <f t="shared" ref="K253:L265" si="20">K252</f>
        <v>-7.4333333333333335E-2</v>
      </c>
      <c r="L253" s="29">
        <f t="shared" si="20"/>
        <v>0</v>
      </c>
      <c r="M253" s="30">
        <f t="shared" si="16"/>
        <v>-7.4333333333333335E-2</v>
      </c>
      <c r="N253" s="31">
        <f t="shared" si="17"/>
        <v>-7.689717511132569E-3</v>
      </c>
    </row>
    <row r="254" spans="9:14" x14ac:dyDescent="0.25">
      <c r="I254">
        <v>229</v>
      </c>
      <c r="K254" s="15">
        <f t="shared" si="20"/>
        <v>-7.4333333333333335E-2</v>
      </c>
      <c r="L254" s="29">
        <f t="shared" si="20"/>
        <v>0</v>
      </c>
      <c r="M254" s="30">
        <f t="shared" si="16"/>
        <v>-7.4333333333333335E-2</v>
      </c>
      <c r="N254" s="31">
        <f t="shared" si="17"/>
        <v>-7.6135816941906628E-3</v>
      </c>
    </row>
    <row r="255" spans="9:14" x14ac:dyDescent="0.25">
      <c r="I255">
        <v>230</v>
      </c>
      <c r="K255" s="15">
        <f t="shared" si="20"/>
        <v>-7.4333333333333335E-2</v>
      </c>
      <c r="L255" s="29">
        <f t="shared" si="20"/>
        <v>0</v>
      </c>
      <c r="M255" s="30">
        <f t="shared" si="16"/>
        <v>-7.4333333333333335E-2</v>
      </c>
      <c r="N255" s="31">
        <f t="shared" si="17"/>
        <v>-7.5381996972184772E-3</v>
      </c>
    </row>
    <row r="256" spans="9:14" x14ac:dyDescent="0.25">
      <c r="I256">
        <v>231</v>
      </c>
      <c r="K256" s="15">
        <f t="shared" si="20"/>
        <v>-7.4333333333333335E-2</v>
      </c>
      <c r="L256" s="29">
        <f t="shared" si="20"/>
        <v>0</v>
      </c>
      <c r="M256" s="30">
        <f t="shared" si="16"/>
        <v>-7.4333333333333335E-2</v>
      </c>
      <c r="N256" s="31">
        <f t="shared" si="17"/>
        <v>-7.4635640566519598E-3</v>
      </c>
    </row>
    <row r="257" spans="9:14" x14ac:dyDescent="0.25">
      <c r="I257">
        <v>232</v>
      </c>
      <c r="K257" s="15">
        <f>K256</f>
        <v>-7.4333333333333335E-2</v>
      </c>
      <c r="L257" s="29">
        <f t="shared" si="20"/>
        <v>0</v>
      </c>
      <c r="M257" s="30">
        <f t="shared" si="16"/>
        <v>-7.4333333333333335E-2</v>
      </c>
      <c r="N257" s="31">
        <f t="shared" si="17"/>
        <v>-7.3896673828237197E-3</v>
      </c>
    </row>
    <row r="258" spans="9:14" x14ac:dyDescent="0.25">
      <c r="I258">
        <v>233</v>
      </c>
      <c r="K258" s="15">
        <f>K257</f>
        <v>-7.4333333333333335E-2</v>
      </c>
      <c r="L258" s="29">
        <f t="shared" si="20"/>
        <v>0</v>
      </c>
      <c r="M258" s="30">
        <f t="shared" si="16"/>
        <v>-7.4333333333333335E-2</v>
      </c>
      <c r="N258" s="31">
        <f t="shared" si="17"/>
        <v>-7.3165023592314058E-3</v>
      </c>
    </row>
    <row r="259" spans="9:14" x14ac:dyDescent="0.25">
      <c r="I259">
        <v>234</v>
      </c>
      <c r="K259" s="15">
        <f t="shared" ref="K259:K265" si="21">K258</f>
        <v>-7.4333333333333335E-2</v>
      </c>
      <c r="L259" s="29">
        <f t="shared" si="20"/>
        <v>0</v>
      </c>
      <c r="M259" s="30">
        <f t="shared" si="16"/>
        <v>-7.4333333333333335E-2</v>
      </c>
      <c r="N259" s="31">
        <f t="shared" si="17"/>
        <v>-7.244061741813271E-3</v>
      </c>
    </row>
    <row r="260" spans="9:14" x14ac:dyDescent="0.25">
      <c r="I260">
        <v>235</v>
      </c>
      <c r="K260" s="15">
        <f t="shared" si="21"/>
        <v>-7.4333333333333335E-2</v>
      </c>
      <c r="L260" s="29">
        <f t="shared" si="20"/>
        <v>0</v>
      </c>
      <c r="M260" s="30">
        <f t="shared" si="16"/>
        <v>-7.4333333333333335E-2</v>
      </c>
      <c r="N260" s="31">
        <f t="shared" si="17"/>
        <v>-7.1723383582309652E-3</v>
      </c>
    </row>
    <row r="261" spans="9:14" x14ac:dyDescent="0.25">
      <c r="I261">
        <v>236</v>
      </c>
      <c r="K261" s="15">
        <f t="shared" si="21"/>
        <v>-7.4333333333333335E-2</v>
      </c>
      <c r="L261" s="29">
        <f t="shared" si="20"/>
        <v>0</v>
      </c>
      <c r="M261" s="30">
        <f t="shared" si="16"/>
        <v>-7.4333333333333335E-2</v>
      </c>
      <c r="N261" s="31">
        <f t="shared" si="17"/>
        <v>-7.1013251071593703E-3</v>
      </c>
    </row>
    <row r="262" spans="9:14" x14ac:dyDescent="0.25">
      <c r="I262">
        <v>237</v>
      </c>
      <c r="K262" s="15">
        <f t="shared" si="21"/>
        <v>-7.4333333333333335E-2</v>
      </c>
      <c r="L262" s="29">
        <f t="shared" si="20"/>
        <v>0</v>
      </c>
      <c r="M262" s="30">
        <f t="shared" si="16"/>
        <v>-7.4333333333333335E-2</v>
      </c>
      <c r="N262" s="31">
        <f t="shared" si="17"/>
        <v>-7.0310149575835328E-3</v>
      </c>
    </row>
    <row r="263" spans="9:14" x14ac:dyDescent="0.25">
      <c r="I263">
        <v>238</v>
      </c>
      <c r="K263" s="15">
        <f t="shared" si="21"/>
        <v>-7.4333333333333335E-2</v>
      </c>
      <c r="L263" s="29">
        <f t="shared" si="20"/>
        <v>0</v>
      </c>
      <c r="M263" s="30">
        <f t="shared" si="16"/>
        <v>-7.4333333333333335E-2</v>
      </c>
      <c r="N263" s="31">
        <f t="shared" si="17"/>
        <v>-6.9614009481025084E-3</v>
      </c>
    </row>
    <row r="264" spans="9:14" x14ac:dyDescent="0.25">
      <c r="I264">
        <v>239</v>
      </c>
      <c r="K264" s="15">
        <f t="shared" si="21"/>
        <v>-7.4333333333333335E-2</v>
      </c>
      <c r="L264" s="29">
        <f t="shared" si="20"/>
        <v>0</v>
      </c>
      <c r="M264" s="30">
        <f t="shared" si="16"/>
        <v>-7.4333333333333335E-2</v>
      </c>
      <c r="N264" s="31">
        <f t="shared" si="17"/>
        <v>-6.8924761862401091E-3</v>
      </c>
    </row>
    <row r="265" spans="9:14" x14ac:dyDescent="0.25">
      <c r="I265">
        <v>240</v>
      </c>
      <c r="J265" s="33">
        <f>C27</f>
        <v>3.84</v>
      </c>
      <c r="K265" s="15">
        <f t="shared" si="21"/>
        <v>-7.4333333333333335E-2</v>
      </c>
      <c r="L265" s="29">
        <f t="shared" si="20"/>
        <v>0</v>
      </c>
      <c r="M265" s="30">
        <f>SUM(J265:L265)</f>
        <v>3.7656666666666667</v>
      </c>
      <c r="N265" s="31">
        <f>M265/(1+$C$13)^I265</f>
        <v>0.34571017837745638</v>
      </c>
    </row>
    <row r="267" spans="9:14" x14ac:dyDescent="0.25">
      <c r="N267" s="39">
        <f>SUM(N25:N265)</f>
        <v>-12.698375536331861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332"/>
  <sheetViews>
    <sheetView tabSelected="1" zoomScale="85" zoomScaleNormal="85" workbookViewId="0">
      <selection activeCell="B14" sqref="B14"/>
    </sheetView>
  </sheetViews>
  <sheetFormatPr defaultRowHeight="15" x14ac:dyDescent="0.25"/>
  <cols>
    <col min="1" max="1" width="5.140625" customWidth="1"/>
    <col min="2" max="2" width="20" bestFit="1" customWidth="1"/>
    <col min="3" max="3" width="12.5703125" customWidth="1"/>
    <col min="4" max="4" width="5.42578125" bestFit="1" customWidth="1"/>
    <col min="6" max="6" width="10.140625" customWidth="1"/>
    <col min="7" max="7" width="8.5703125" customWidth="1"/>
    <col min="8" max="8" width="12.85546875" customWidth="1"/>
    <col min="9" max="9" width="14.42578125" customWidth="1"/>
    <col min="10" max="10" width="10.42578125" customWidth="1"/>
    <col min="11" max="11" width="10.85546875" customWidth="1"/>
    <col min="12" max="12" width="10.42578125" customWidth="1"/>
    <col min="13" max="13" width="7" customWidth="1"/>
    <col min="14" max="14" width="9.7109375" bestFit="1" customWidth="1"/>
    <col min="15" max="15" width="13.85546875" customWidth="1"/>
    <col min="16" max="18" width="9.7109375" bestFit="1" customWidth="1"/>
    <col min="19" max="19" width="5.5703125" customWidth="1"/>
    <col min="20" max="20" width="13" customWidth="1"/>
    <col min="21" max="21" width="11.5703125" bestFit="1" customWidth="1"/>
    <col min="24" max="24" width="10.42578125" customWidth="1"/>
  </cols>
  <sheetData>
    <row r="2" spans="1:27" ht="35.25" customHeight="1" x14ac:dyDescent="0.25">
      <c r="A2" s="40"/>
      <c r="C2" s="41"/>
      <c r="E2" t="s">
        <v>68</v>
      </c>
      <c r="H2" s="5">
        <v>0.06</v>
      </c>
      <c r="I2" s="37"/>
      <c r="J2" s="75">
        <f>(1+(H3*12)/12)^12-1</f>
        <v>6.1677811864497611E-2</v>
      </c>
      <c r="K2" s="43">
        <f>H2</f>
        <v>0.06</v>
      </c>
      <c r="L2" s="77">
        <v>3.2800000000000079E-2</v>
      </c>
      <c r="N2" s="53">
        <f>H2</f>
        <v>0.06</v>
      </c>
      <c r="O2" s="53"/>
      <c r="P2" s="54">
        <f>J2</f>
        <v>6.1677811864497611E-2</v>
      </c>
      <c r="Q2" s="54">
        <f>H2</f>
        <v>0.06</v>
      </c>
      <c r="R2" s="54">
        <v>3.2797164736343809E-2</v>
      </c>
      <c r="U2" s="44"/>
    </row>
    <row r="3" spans="1:27" ht="22.5" x14ac:dyDescent="0.25">
      <c r="D3" s="45"/>
      <c r="E3" t="s">
        <v>86</v>
      </c>
      <c r="H3" s="42">
        <f>H2/12</f>
        <v>5.0000000000000001E-3</v>
      </c>
      <c r="I3" s="37"/>
      <c r="M3" s="43"/>
      <c r="P3" s="46"/>
      <c r="T3" t="s">
        <v>69</v>
      </c>
    </row>
    <row r="4" spans="1:27" ht="15.75" customHeight="1" x14ac:dyDescent="0.25">
      <c r="B4" t="s">
        <v>82</v>
      </c>
      <c r="C4" s="6">
        <v>1</v>
      </c>
      <c r="D4" s="45"/>
      <c r="E4" t="s">
        <v>58</v>
      </c>
      <c r="H4" s="37">
        <f>12*C4</f>
        <v>12</v>
      </c>
      <c r="I4" s="37"/>
      <c r="J4" s="37">
        <f>H4/12</f>
        <v>1</v>
      </c>
      <c r="K4" s="37">
        <f>J4</f>
        <v>1</v>
      </c>
      <c r="L4" s="37">
        <f>K4</f>
        <v>1</v>
      </c>
      <c r="M4" s="43"/>
      <c r="P4" s="47"/>
    </row>
    <row r="5" spans="1:27" ht="15.75" customHeight="1" x14ac:dyDescent="0.25">
      <c r="B5" t="s">
        <v>81</v>
      </c>
      <c r="C5" s="48">
        <v>10000</v>
      </c>
      <c r="E5" t="s">
        <v>59</v>
      </c>
      <c r="H5" s="37">
        <f>(C5)</f>
        <v>10000</v>
      </c>
      <c r="I5" s="37"/>
      <c r="J5" s="49"/>
      <c r="K5" s="43"/>
      <c r="L5" s="43"/>
      <c r="M5" s="43"/>
      <c r="P5" s="49"/>
      <c r="T5" t="s">
        <v>70</v>
      </c>
    </row>
    <row r="6" spans="1:27" x14ac:dyDescent="0.25">
      <c r="D6" s="45"/>
      <c r="E6" t="s">
        <v>87</v>
      </c>
      <c r="H6" s="50">
        <f>PMT(H3,H4,H5)</f>
        <v>-860.66429707080636</v>
      </c>
      <c r="I6" s="50"/>
      <c r="J6" s="50">
        <f>PMT(J2,J4,$H5)</f>
        <v>-10616.778118644977</v>
      </c>
      <c r="K6" s="50">
        <f>PMT(K2,K4,$H5)</f>
        <v>-10600</v>
      </c>
      <c r="L6" s="50">
        <f>PMT(L2,L4,$H5)</f>
        <v>-10328</v>
      </c>
      <c r="M6" s="43"/>
      <c r="P6" s="50"/>
      <c r="T6" s="74" t="s">
        <v>73</v>
      </c>
      <c r="U6" s="74"/>
      <c r="V6" s="74"/>
      <c r="W6" s="74"/>
      <c r="X6" s="74"/>
      <c r="Y6" s="74"/>
      <c r="Z6" s="74"/>
      <c r="AA6" s="74"/>
    </row>
    <row r="7" spans="1:27" x14ac:dyDescent="0.25">
      <c r="B7" s="51"/>
      <c r="C7" s="52"/>
      <c r="D7" s="45"/>
    </row>
    <row r="8" spans="1:27" x14ac:dyDescent="0.25">
      <c r="B8" s="51"/>
      <c r="C8" s="52"/>
      <c r="E8" s="55" t="s">
        <v>60</v>
      </c>
      <c r="F8" s="56" t="s">
        <v>61</v>
      </c>
      <c r="G8" s="56" t="s">
        <v>62</v>
      </c>
      <c r="H8" s="56" t="s">
        <v>85</v>
      </c>
      <c r="I8" s="56" t="s">
        <v>71</v>
      </c>
      <c r="J8" s="56" t="s">
        <v>78</v>
      </c>
      <c r="K8" s="56" t="s">
        <v>79</v>
      </c>
      <c r="L8" s="56" t="s">
        <v>80</v>
      </c>
      <c r="N8" s="18" t="s">
        <v>63</v>
      </c>
      <c r="O8" s="18" t="s">
        <v>72</v>
      </c>
      <c r="P8" s="18" t="s">
        <v>64</v>
      </c>
      <c r="Q8" s="18" t="s">
        <v>65</v>
      </c>
      <c r="R8" s="18" t="s">
        <v>66</v>
      </c>
      <c r="T8" t="s">
        <v>74</v>
      </c>
    </row>
    <row r="9" spans="1:27" x14ac:dyDescent="0.25">
      <c r="B9" s="51"/>
      <c r="C9" s="52"/>
      <c r="E9" s="57">
        <v>0</v>
      </c>
      <c r="F9" s="58"/>
      <c r="G9" s="58"/>
      <c r="H9" s="58"/>
      <c r="I9" s="58"/>
      <c r="J9" s="59"/>
      <c r="K9" s="59"/>
      <c r="L9" s="59"/>
      <c r="M9" s="59"/>
      <c r="N9" s="60"/>
      <c r="O9" s="60"/>
      <c r="P9" s="60"/>
      <c r="T9" t="s">
        <v>83</v>
      </c>
      <c r="W9" s="60"/>
      <c r="X9" s="60"/>
      <c r="Y9" s="60"/>
    </row>
    <row r="10" spans="1:27" x14ac:dyDescent="0.25">
      <c r="B10" s="51"/>
      <c r="C10" s="52"/>
      <c r="E10" s="57">
        <v>1</v>
      </c>
      <c r="F10" s="61"/>
      <c r="G10" s="61"/>
      <c r="H10" s="61">
        <f>H$6</f>
        <v>-860.66429707080636</v>
      </c>
      <c r="I10" s="61"/>
      <c r="J10" s="61"/>
      <c r="K10" s="61"/>
      <c r="L10" s="61"/>
      <c r="M10" s="61"/>
      <c r="N10" s="60">
        <f t="shared" ref="N10:N21" si="0">H10/(1+$H$3)^E10</f>
        <v>-856.382385145081</v>
      </c>
      <c r="O10" s="60"/>
      <c r="P10" s="60"/>
      <c r="T10" s="73" t="s">
        <v>75</v>
      </c>
      <c r="U10" s="73"/>
      <c r="V10" s="73"/>
      <c r="W10" s="71"/>
      <c r="X10" s="71"/>
      <c r="Y10" s="60"/>
    </row>
    <row r="11" spans="1:27" x14ac:dyDescent="0.25">
      <c r="B11" s="51"/>
      <c r="C11" s="52"/>
      <c r="E11" s="57">
        <v>2</v>
      </c>
      <c r="F11" s="61"/>
      <c r="G11" s="61"/>
      <c r="H11" s="61">
        <f t="shared" ref="H11:H21" si="1">H$6</f>
        <v>-860.66429707080636</v>
      </c>
      <c r="I11" s="61"/>
      <c r="J11" s="61"/>
      <c r="K11" s="61"/>
      <c r="L11" s="61"/>
      <c r="M11" s="61"/>
      <c r="N11" s="60">
        <f>H11/(1+$H$3)^E11</f>
        <v>-852.1217762637624</v>
      </c>
      <c r="O11" s="60"/>
      <c r="P11" s="60"/>
      <c r="W11" s="60"/>
      <c r="X11" s="60"/>
      <c r="Y11" s="60"/>
    </row>
    <row r="12" spans="1:27" x14ac:dyDescent="0.25">
      <c r="B12" s="51"/>
      <c r="C12" s="52"/>
      <c r="E12" s="57">
        <v>3</v>
      </c>
      <c r="F12" s="61"/>
      <c r="G12" s="61"/>
      <c r="H12" s="61">
        <f t="shared" si="1"/>
        <v>-860.66429707080636</v>
      </c>
      <c r="I12" s="61"/>
      <c r="J12" s="61"/>
      <c r="K12" s="61"/>
      <c r="L12" s="61"/>
      <c r="M12" s="61"/>
      <c r="N12" s="60">
        <f t="shared" si="0"/>
        <v>-847.88236444155473</v>
      </c>
      <c r="O12" s="60"/>
      <c r="P12" s="60"/>
      <c r="T12" t="s">
        <v>76</v>
      </c>
      <c r="W12" s="60"/>
      <c r="X12" s="60"/>
      <c r="Y12" s="60"/>
    </row>
    <row r="13" spans="1:27" x14ac:dyDescent="0.25">
      <c r="B13" s="51"/>
      <c r="C13" s="52"/>
      <c r="E13" s="57">
        <v>4</v>
      </c>
      <c r="F13" s="61"/>
      <c r="G13" s="61"/>
      <c r="H13" s="61">
        <f t="shared" si="1"/>
        <v>-860.66429707080636</v>
      </c>
      <c r="I13" s="61"/>
      <c r="J13" s="61"/>
      <c r="K13" s="61"/>
      <c r="L13" s="61"/>
      <c r="M13" s="61"/>
      <c r="N13" s="60">
        <f t="shared" si="0"/>
        <v>-843.66404422045264</v>
      </c>
      <c r="O13" s="60"/>
      <c r="P13" s="60"/>
      <c r="T13" t="s">
        <v>77</v>
      </c>
      <c r="W13" s="60"/>
      <c r="X13" s="60"/>
      <c r="Y13" s="60"/>
    </row>
    <row r="14" spans="1:27" x14ac:dyDescent="0.25">
      <c r="B14" s="51"/>
      <c r="C14" s="52"/>
      <c r="E14" s="57">
        <v>5</v>
      </c>
      <c r="F14" s="61"/>
      <c r="G14" s="61"/>
      <c r="H14" s="61">
        <f t="shared" si="1"/>
        <v>-860.66429707080636</v>
      </c>
      <c r="I14" s="61"/>
      <c r="J14" s="61"/>
      <c r="K14" s="61"/>
      <c r="L14" s="61"/>
      <c r="M14" s="61"/>
      <c r="N14" s="60">
        <f t="shared" si="0"/>
        <v>-839.46671066711724</v>
      </c>
      <c r="O14" s="60"/>
      <c r="P14" s="60"/>
      <c r="T14" s="72" t="s">
        <v>84</v>
      </c>
      <c r="U14" s="72"/>
      <c r="V14" s="72"/>
      <c r="W14" s="70"/>
      <c r="X14" s="70"/>
      <c r="Y14" s="60"/>
    </row>
    <row r="15" spans="1:27" x14ac:dyDescent="0.25">
      <c r="B15" s="51"/>
      <c r="C15" s="52"/>
      <c r="E15" s="57">
        <v>6</v>
      </c>
      <c r="F15" s="61"/>
      <c r="G15" s="61"/>
      <c r="H15" s="61">
        <f t="shared" si="1"/>
        <v>-860.66429707080636</v>
      </c>
      <c r="I15" s="61"/>
      <c r="J15" s="61"/>
      <c r="K15" s="61"/>
      <c r="L15" s="61"/>
      <c r="M15" s="61"/>
      <c r="N15" s="60">
        <f t="shared" si="0"/>
        <v>-835.29025937026609</v>
      </c>
      <c r="O15" s="60"/>
      <c r="P15" s="60"/>
      <c r="W15" s="60"/>
      <c r="X15" s="60"/>
      <c r="Y15" s="60"/>
    </row>
    <row r="16" spans="1:27" x14ac:dyDescent="0.25">
      <c r="B16" s="51"/>
      <c r="C16" s="52"/>
      <c r="E16" s="57">
        <v>7</v>
      </c>
      <c r="F16" s="61"/>
      <c r="G16" s="61"/>
      <c r="H16" s="61">
        <f t="shared" si="1"/>
        <v>-860.66429707080636</v>
      </c>
      <c r="I16" s="61"/>
      <c r="J16" s="61"/>
      <c r="K16" s="61"/>
      <c r="L16" s="61"/>
      <c r="M16" s="61"/>
      <c r="N16" s="60">
        <f t="shared" si="0"/>
        <v>-831.13458643807576</v>
      </c>
      <c r="O16" s="60"/>
      <c r="P16" s="60"/>
      <c r="W16" s="60"/>
      <c r="X16" s="60"/>
      <c r="Y16" s="60"/>
    </row>
    <row r="17" spans="2:25" x14ac:dyDescent="0.25">
      <c r="B17" s="51"/>
      <c r="C17" s="52"/>
      <c r="E17" s="57">
        <v>8</v>
      </c>
      <c r="F17" s="61"/>
      <c r="G17" s="61"/>
      <c r="H17" s="61">
        <f t="shared" si="1"/>
        <v>-860.66429707080636</v>
      </c>
      <c r="I17" s="61"/>
      <c r="J17" s="61"/>
      <c r="K17" s="61"/>
      <c r="L17" s="61"/>
      <c r="M17" s="61"/>
      <c r="N17" s="60">
        <f t="shared" si="0"/>
        <v>-826.99958849559778</v>
      </c>
      <c r="O17" s="60"/>
      <c r="P17" s="60"/>
      <c r="W17" s="60"/>
      <c r="X17" s="60"/>
      <c r="Y17" s="60"/>
    </row>
    <row r="18" spans="2:25" x14ac:dyDescent="0.25">
      <c r="B18" s="51"/>
      <c r="C18" s="52"/>
      <c r="E18" s="57">
        <v>9</v>
      </c>
      <c r="F18" s="61"/>
      <c r="G18" s="61"/>
      <c r="H18" s="61">
        <f t="shared" si="1"/>
        <v>-860.66429707080636</v>
      </c>
      <c r="I18" s="61"/>
      <c r="J18" s="61"/>
      <c r="K18" s="61"/>
      <c r="L18" s="61"/>
      <c r="M18" s="61"/>
      <c r="N18" s="60">
        <f t="shared" si="0"/>
        <v>-822.88516268218689</v>
      </c>
      <c r="O18" s="60"/>
      <c r="P18" s="60"/>
      <c r="W18" s="60"/>
      <c r="X18" s="60"/>
      <c r="Y18" s="60"/>
    </row>
    <row r="19" spans="2:25" x14ac:dyDescent="0.25">
      <c r="B19" s="51"/>
      <c r="C19" s="62"/>
      <c r="E19" s="57">
        <v>10</v>
      </c>
      <c r="F19" s="61"/>
      <c r="G19" s="61"/>
      <c r="H19" s="61">
        <f t="shared" si="1"/>
        <v>-860.66429707080636</v>
      </c>
      <c r="I19" s="61"/>
      <c r="J19" s="61"/>
      <c r="N19" s="60">
        <f t="shared" si="0"/>
        <v>-818.79120664894242</v>
      </c>
      <c r="O19" s="60"/>
      <c r="P19" s="60"/>
      <c r="W19" s="60"/>
      <c r="X19" s="60"/>
      <c r="Y19" s="60"/>
    </row>
    <row r="20" spans="2:25" x14ac:dyDescent="0.25">
      <c r="B20" s="51"/>
      <c r="C20" s="62"/>
      <c r="E20" s="57">
        <v>11</v>
      </c>
      <c r="F20" s="61"/>
      <c r="G20" s="61"/>
      <c r="H20" s="61">
        <f t="shared" si="1"/>
        <v>-860.66429707080636</v>
      </c>
      <c r="I20" s="61"/>
      <c r="J20" s="61"/>
      <c r="K20" s="61"/>
      <c r="L20" s="61"/>
      <c r="M20" s="61"/>
      <c r="N20" s="60">
        <f t="shared" si="0"/>
        <v>-814.7176185561616</v>
      </c>
      <c r="O20" s="60"/>
      <c r="P20" s="60"/>
      <c r="W20" s="60"/>
      <c r="X20" s="60"/>
      <c r="Y20" s="60"/>
    </row>
    <row r="21" spans="2:25" x14ac:dyDescent="0.25">
      <c r="B21" s="51"/>
      <c r="C21" s="62"/>
      <c r="E21" s="57">
        <v>12</v>
      </c>
      <c r="F21" s="57">
        <v>1</v>
      </c>
      <c r="G21" s="57">
        <v>1</v>
      </c>
      <c r="H21" s="61">
        <f t="shared" si="1"/>
        <v>-860.66429707080636</v>
      </c>
      <c r="I21" s="61">
        <f>SUM(H10:H21)</f>
        <v>-10327.971564849679</v>
      </c>
      <c r="J21" s="76">
        <f>J6</f>
        <v>-10616.778118644977</v>
      </c>
      <c r="K21" s="61">
        <f>12*H$6</f>
        <v>-10327.971564849677</v>
      </c>
      <c r="L21" s="61">
        <f>12*H$6</f>
        <v>-10327.971564849677</v>
      </c>
      <c r="M21" s="69"/>
      <c r="N21" s="60">
        <f t="shared" si="0"/>
        <v>-810.66429707080783</v>
      </c>
      <c r="O21" s="63">
        <f>SUM(N10:N21)</f>
        <v>-10000.000000000005</v>
      </c>
      <c r="P21" s="60">
        <f>J21/(1+$P$2)^F21</f>
        <v>-10000.000000000002</v>
      </c>
      <c r="Q21" s="71">
        <f>K21/(1+$Q$2)^G21</f>
        <v>-9743.3694008015809</v>
      </c>
      <c r="R21" s="60">
        <f>L21/(1+$R$2)^G21</f>
        <v>-9999.9999201065184</v>
      </c>
      <c r="S21" s="63">
        <f>O21-R21</f>
        <v>-7.9893487054505385E-5</v>
      </c>
      <c r="W21" s="60"/>
      <c r="X21" s="60"/>
      <c r="Y21" s="60"/>
    </row>
    <row r="22" spans="2:25" x14ac:dyDescent="0.25">
      <c r="B22" s="51"/>
      <c r="C22" s="62"/>
      <c r="E22" s="57"/>
      <c r="F22" s="61"/>
      <c r="G22" s="61"/>
      <c r="H22" s="61"/>
      <c r="I22" s="61"/>
      <c r="J22" s="61"/>
      <c r="K22" s="61"/>
      <c r="L22" s="61"/>
      <c r="M22" s="61"/>
      <c r="N22" s="60"/>
      <c r="O22" s="60"/>
      <c r="P22" s="60"/>
      <c r="W22" s="60"/>
      <c r="X22" s="60"/>
      <c r="Y22" s="60"/>
    </row>
    <row r="23" spans="2:25" x14ac:dyDescent="0.25">
      <c r="B23" s="51"/>
      <c r="C23" s="45"/>
      <c r="E23" t="s">
        <v>67</v>
      </c>
      <c r="K23" s="60"/>
      <c r="L23" s="60"/>
      <c r="M23" s="60"/>
      <c r="N23" s="64">
        <f>SUM(N9:N21)</f>
        <v>-10000.000000000005</v>
      </c>
      <c r="O23" s="64">
        <f>SUM(O9:O21)</f>
        <v>-10000.000000000005</v>
      </c>
      <c r="P23" s="64">
        <f>SUM(P9:P21)</f>
        <v>-10000.000000000002</v>
      </c>
      <c r="Q23" s="64">
        <f>SUM(Q9:Q21)</f>
        <v>-9743.3694008015809</v>
      </c>
      <c r="R23" s="64">
        <f>SUM(R9:R21)</f>
        <v>-9999.9999201065184</v>
      </c>
      <c r="W23" s="60"/>
      <c r="X23" s="60"/>
    </row>
    <row r="24" spans="2:25" x14ac:dyDescent="0.25">
      <c r="B24" s="65"/>
      <c r="C24" s="45"/>
    </row>
    <row r="25" spans="2:25" x14ac:dyDescent="0.25">
      <c r="E25" s="66"/>
      <c r="F25" s="66"/>
      <c r="G25" s="66"/>
      <c r="H25" s="66"/>
      <c r="I25" s="66"/>
      <c r="J25" s="66"/>
      <c r="K25" s="67"/>
      <c r="L25" s="67"/>
      <c r="M25" s="66"/>
      <c r="P25" s="66"/>
      <c r="Q25" s="66"/>
      <c r="R25" s="66"/>
      <c r="S25" s="66"/>
      <c r="T25" s="66"/>
      <c r="V25" s="66"/>
      <c r="W25" s="66"/>
      <c r="X25" s="66"/>
    </row>
    <row r="26" spans="2:25" x14ac:dyDescent="0.25"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V26" s="66"/>
      <c r="W26" s="66"/>
      <c r="X26" s="66"/>
    </row>
    <row r="27" spans="2:25" x14ac:dyDescent="0.25"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V27" s="66"/>
      <c r="W27" s="66"/>
      <c r="X27" s="66"/>
    </row>
    <row r="28" spans="2:25" x14ac:dyDescent="0.25"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V28" s="68"/>
      <c r="W28" s="68"/>
      <c r="X28" s="68"/>
    </row>
    <row r="29" spans="2:25" x14ac:dyDescent="0.25"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V29" s="68"/>
      <c r="W29" s="68"/>
      <c r="X29" s="68"/>
    </row>
    <row r="30" spans="2:25" x14ac:dyDescent="0.25"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V30" s="68"/>
      <c r="W30" s="68"/>
      <c r="X30" s="68"/>
    </row>
    <row r="31" spans="2:25" x14ac:dyDescent="0.25"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V31" s="68"/>
      <c r="W31" s="68"/>
      <c r="X31" s="68"/>
    </row>
    <row r="32" spans="2:25" x14ac:dyDescent="0.25"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V32" s="68"/>
      <c r="W32" s="68"/>
      <c r="X32" s="68"/>
    </row>
    <row r="33" spans="3:24" x14ac:dyDescent="0.25"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V33" s="68"/>
      <c r="W33" s="68"/>
      <c r="X33" s="68"/>
    </row>
    <row r="34" spans="3:24" x14ac:dyDescent="0.25"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V34" s="68"/>
      <c r="W34" s="68"/>
      <c r="X34" s="68"/>
    </row>
    <row r="35" spans="3:24" x14ac:dyDescent="0.25"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V35" s="68"/>
      <c r="W35" s="68"/>
      <c r="X35" s="68"/>
    </row>
    <row r="36" spans="3:24" x14ac:dyDescent="0.25"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V36" s="68"/>
      <c r="W36" s="68"/>
      <c r="X36" s="68"/>
    </row>
    <row r="37" spans="3:24" x14ac:dyDescent="0.25"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V37" s="68"/>
      <c r="W37" s="68"/>
      <c r="X37" s="68"/>
    </row>
    <row r="38" spans="3:24" x14ac:dyDescent="0.25">
      <c r="F38" s="68"/>
      <c r="G38" s="68"/>
      <c r="H38" s="68"/>
      <c r="I38" s="68"/>
      <c r="J38" s="68"/>
      <c r="K38" s="66"/>
      <c r="L38" s="66"/>
      <c r="M38" s="66"/>
      <c r="N38" s="66"/>
      <c r="O38" s="66"/>
      <c r="P38" s="66"/>
      <c r="Q38" s="66"/>
      <c r="R38" s="66"/>
      <c r="S38" s="66"/>
      <c r="T38" s="66"/>
      <c r="V38" s="66"/>
      <c r="W38" s="66"/>
      <c r="X38" s="66"/>
    </row>
    <row r="39" spans="3:24" x14ac:dyDescent="0.25">
      <c r="F39" s="68"/>
      <c r="G39" s="68"/>
      <c r="H39" s="68"/>
      <c r="I39" s="68"/>
      <c r="J39" s="68"/>
      <c r="K39" s="66"/>
      <c r="L39" s="66"/>
      <c r="M39" s="66"/>
      <c r="N39" s="66"/>
      <c r="O39" s="66"/>
      <c r="P39" s="66"/>
      <c r="Q39" s="66"/>
      <c r="R39" s="66"/>
      <c r="S39" s="66"/>
      <c r="T39" s="66"/>
      <c r="V39" s="66"/>
      <c r="W39" s="66"/>
      <c r="X39" s="66"/>
    </row>
    <row r="40" spans="3:24" x14ac:dyDescent="0.25">
      <c r="C40" s="43"/>
      <c r="F40" s="68"/>
      <c r="G40" s="68"/>
      <c r="H40" s="68"/>
      <c r="I40" s="68"/>
      <c r="J40" s="68"/>
    </row>
    <row r="41" spans="3:24" x14ac:dyDescent="0.25">
      <c r="F41" s="68"/>
      <c r="G41" s="68"/>
      <c r="H41" s="68"/>
      <c r="I41" s="68"/>
      <c r="J41" s="68"/>
    </row>
    <row r="42" spans="3:24" x14ac:dyDescent="0.25">
      <c r="F42" s="68"/>
      <c r="G42" s="68"/>
      <c r="H42" s="68"/>
      <c r="I42" s="68"/>
      <c r="J42" s="68"/>
    </row>
    <row r="43" spans="3:24" x14ac:dyDescent="0.25">
      <c r="F43" s="68"/>
      <c r="G43" s="68"/>
      <c r="H43" s="68"/>
      <c r="I43" s="68"/>
      <c r="J43" s="68"/>
    </row>
    <row r="44" spans="3:24" x14ac:dyDescent="0.25">
      <c r="F44" s="68"/>
      <c r="G44" s="68"/>
      <c r="H44" s="68"/>
      <c r="I44" s="68"/>
      <c r="J44" s="68"/>
    </row>
    <row r="45" spans="3:24" x14ac:dyDescent="0.25">
      <c r="F45" s="68"/>
      <c r="G45" s="68"/>
      <c r="H45" s="68"/>
      <c r="I45" s="68"/>
      <c r="J45" s="68"/>
    </row>
    <row r="46" spans="3:24" x14ac:dyDescent="0.25">
      <c r="F46" s="68"/>
      <c r="G46" s="68"/>
      <c r="H46" s="68"/>
      <c r="I46" s="68"/>
      <c r="J46" s="68"/>
    </row>
    <row r="47" spans="3:24" x14ac:dyDescent="0.25">
      <c r="F47" s="68"/>
      <c r="G47" s="68"/>
      <c r="H47" s="68"/>
      <c r="I47" s="68"/>
      <c r="J47" s="68"/>
    </row>
    <row r="48" spans="3:24" x14ac:dyDescent="0.25">
      <c r="F48" s="68"/>
      <c r="G48" s="68"/>
      <c r="H48" s="68"/>
      <c r="I48" s="68"/>
      <c r="J48" s="68"/>
    </row>
    <row r="49" spans="6:10" x14ac:dyDescent="0.25">
      <c r="F49" s="68"/>
      <c r="G49" s="68"/>
      <c r="H49" s="68"/>
      <c r="I49" s="68"/>
      <c r="J49" s="68"/>
    </row>
    <row r="50" spans="6:10" x14ac:dyDescent="0.25">
      <c r="F50" s="68"/>
      <c r="G50" s="68"/>
      <c r="H50" s="68"/>
      <c r="I50" s="68"/>
      <c r="J50" s="68"/>
    </row>
    <row r="51" spans="6:10" x14ac:dyDescent="0.25">
      <c r="F51" s="68"/>
      <c r="G51" s="68"/>
      <c r="H51" s="68"/>
      <c r="I51" s="68"/>
      <c r="J51" s="68"/>
    </row>
    <row r="52" spans="6:10" x14ac:dyDescent="0.25">
      <c r="F52" s="68"/>
      <c r="G52" s="68"/>
      <c r="H52" s="68"/>
      <c r="I52" s="68"/>
      <c r="J52" s="68"/>
    </row>
    <row r="53" spans="6:10" x14ac:dyDescent="0.25">
      <c r="F53" s="68"/>
      <c r="G53" s="68"/>
      <c r="H53" s="68"/>
      <c r="I53" s="68"/>
      <c r="J53" s="68"/>
    </row>
    <row r="54" spans="6:10" x14ac:dyDescent="0.25">
      <c r="F54" s="68"/>
      <c r="G54" s="68"/>
      <c r="H54" s="68"/>
      <c r="I54" s="68"/>
      <c r="J54" s="68"/>
    </row>
    <row r="55" spans="6:10" x14ac:dyDescent="0.25">
      <c r="F55" s="68"/>
      <c r="G55" s="68"/>
      <c r="H55" s="68"/>
      <c r="I55" s="68"/>
      <c r="J55" s="68"/>
    </row>
    <row r="56" spans="6:10" x14ac:dyDescent="0.25">
      <c r="F56" s="68"/>
      <c r="G56" s="68"/>
      <c r="H56" s="68"/>
      <c r="I56" s="68"/>
      <c r="J56" s="68"/>
    </row>
    <row r="57" spans="6:10" x14ac:dyDescent="0.25">
      <c r="F57" s="68"/>
      <c r="G57" s="68"/>
      <c r="H57" s="68"/>
      <c r="I57" s="68"/>
      <c r="J57" s="68"/>
    </row>
    <row r="58" spans="6:10" x14ac:dyDescent="0.25">
      <c r="F58" s="68"/>
      <c r="G58" s="68"/>
      <c r="H58" s="68"/>
      <c r="I58" s="68"/>
      <c r="J58" s="68"/>
    </row>
    <row r="59" spans="6:10" x14ac:dyDescent="0.25">
      <c r="F59" s="68"/>
      <c r="G59" s="68"/>
      <c r="H59" s="68"/>
      <c r="I59" s="68"/>
      <c r="J59" s="68"/>
    </row>
    <row r="60" spans="6:10" x14ac:dyDescent="0.25">
      <c r="F60" s="68"/>
      <c r="G60" s="68"/>
      <c r="H60" s="68"/>
      <c r="I60" s="68"/>
      <c r="J60" s="68"/>
    </row>
    <row r="61" spans="6:10" x14ac:dyDescent="0.25">
      <c r="F61" s="68"/>
      <c r="G61" s="68"/>
      <c r="H61" s="68"/>
      <c r="I61" s="68"/>
      <c r="J61" s="68"/>
    </row>
    <row r="62" spans="6:10" x14ac:dyDescent="0.25">
      <c r="F62" s="68"/>
      <c r="G62" s="68"/>
      <c r="H62" s="68"/>
      <c r="I62" s="68"/>
      <c r="J62" s="68"/>
    </row>
    <row r="63" spans="6:10" x14ac:dyDescent="0.25">
      <c r="F63" s="68"/>
      <c r="G63" s="68"/>
      <c r="H63" s="68"/>
      <c r="I63" s="68"/>
      <c r="J63" s="68"/>
    </row>
    <row r="64" spans="6:10" x14ac:dyDescent="0.25">
      <c r="F64" s="68"/>
      <c r="G64" s="68"/>
      <c r="H64" s="68"/>
      <c r="I64" s="68"/>
      <c r="J64" s="68"/>
    </row>
    <row r="65" spans="6:10" x14ac:dyDescent="0.25">
      <c r="F65" s="68"/>
      <c r="G65" s="68"/>
      <c r="H65" s="68"/>
      <c r="I65" s="68"/>
      <c r="J65" s="68"/>
    </row>
    <row r="66" spans="6:10" x14ac:dyDescent="0.25">
      <c r="F66" s="68"/>
      <c r="G66" s="68"/>
      <c r="H66" s="68"/>
      <c r="I66" s="68"/>
      <c r="J66" s="68"/>
    </row>
    <row r="67" spans="6:10" x14ac:dyDescent="0.25">
      <c r="F67" s="68"/>
      <c r="G67" s="68"/>
      <c r="H67" s="68"/>
      <c r="I67" s="68"/>
      <c r="J67" s="68"/>
    </row>
    <row r="68" spans="6:10" x14ac:dyDescent="0.25">
      <c r="F68" s="68"/>
      <c r="G68" s="68"/>
      <c r="H68" s="68"/>
      <c r="I68" s="68"/>
      <c r="J68" s="68"/>
    </row>
    <row r="69" spans="6:10" x14ac:dyDescent="0.25">
      <c r="F69" s="68"/>
      <c r="G69" s="68"/>
      <c r="H69" s="68"/>
      <c r="I69" s="68"/>
      <c r="J69" s="68"/>
    </row>
    <row r="70" spans="6:10" x14ac:dyDescent="0.25">
      <c r="F70" s="68"/>
      <c r="G70" s="68"/>
      <c r="H70" s="68"/>
      <c r="I70" s="68"/>
      <c r="J70" s="68"/>
    </row>
    <row r="71" spans="6:10" x14ac:dyDescent="0.25">
      <c r="F71" s="68"/>
      <c r="G71" s="68"/>
      <c r="H71" s="68"/>
      <c r="I71" s="68"/>
      <c r="J71" s="68"/>
    </row>
    <row r="72" spans="6:10" x14ac:dyDescent="0.25">
      <c r="F72" s="68"/>
      <c r="G72" s="68"/>
      <c r="H72" s="68"/>
      <c r="I72" s="68"/>
      <c r="J72" s="68"/>
    </row>
    <row r="73" spans="6:10" x14ac:dyDescent="0.25">
      <c r="F73" s="68"/>
      <c r="G73" s="68"/>
      <c r="H73" s="68"/>
      <c r="I73" s="68"/>
      <c r="J73" s="68"/>
    </row>
    <row r="74" spans="6:10" x14ac:dyDescent="0.25">
      <c r="F74" s="68"/>
      <c r="G74" s="68"/>
      <c r="H74" s="68"/>
      <c r="I74" s="68"/>
      <c r="J74" s="68"/>
    </row>
    <row r="75" spans="6:10" x14ac:dyDescent="0.25">
      <c r="F75" s="68"/>
      <c r="G75" s="68"/>
      <c r="H75" s="68"/>
      <c r="I75" s="68"/>
      <c r="J75" s="68"/>
    </row>
    <row r="76" spans="6:10" x14ac:dyDescent="0.25">
      <c r="F76" s="68"/>
      <c r="G76" s="68"/>
      <c r="H76" s="68"/>
      <c r="I76" s="68"/>
      <c r="J76" s="68"/>
    </row>
    <row r="77" spans="6:10" x14ac:dyDescent="0.25">
      <c r="F77" s="68"/>
      <c r="G77" s="68"/>
      <c r="H77" s="68"/>
      <c r="I77" s="68"/>
      <c r="J77" s="68"/>
    </row>
    <row r="78" spans="6:10" x14ac:dyDescent="0.25">
      <c r="F78" s="68"/>
      <c r="G78" s="68"/>
      <c r="H78" s="68"/>
      <c r="I78" s="68"/>
      <c r="J78" s="68"/>
    </row>
    <row r="79" spans="6:10" x14ac:dyDescent="0.25">
      <c r="F79" s="68"/>
      <c r="G79" s="68"/>
      <c r="H79" s="68"/>
      <c r="I79" s="68"/>
      <c r="J79" s="68"/>
    </row>
    <row r="80" spans="6:10" x14ac:dyDescent="0.25">
      <c r="F80" s="68"/>
      <c r="G80" s="68"/>
      <c r="H80" s="68"/>
      <c r="I80" s="68"/>
      <c r="J80" s="68"/>
    </row>
    <row r="81" spans="6:10" x14ac:dyDescent="0.25">
      <c r="F81" s="68"/>
      <c r="G81" s="68"/>
      <c r="H81" s="68"/>
      <c r="I81" s="68"/>
      <c r="J81" s="68"/>
    </row>
    <row r="82" spans="6:10" x14ac:dyDescent="0.25">
      <c r="F82" s="68"/>
      <c r="G82" s="68"/>
      <c r="H82" s="68"/>
      <c r="I82" s="68"/>
      <c r="J82" s="68"/>
    </row>
    <row r="83" spans="6:10" x14ac:dyDescent="0.25">
      <c r="F83" s="68"/>
      <c r="G83" s="68"/>
      <c r="H83" s="68"/>
      <c r="I83" s="68"/>
      <c r="J83" s="68"/>
    </row>
    <row r="84" spans="6:10" x14ac:dyDescent="0.25">
      <c r="F84" s="68"/>
      <c r="G84" s="68"/>
      <c r="H84" s="68"/>
      <c r="I84" s="68"/>
      <c r="J84" s="68"/>
    </row>
    <row r="85" spans="6:10" x14ac:dyDescent="0.25">
      <c r="F85" s="68"/>
      <c r="G85" s="68"/>
      <c r="H85" s="68"/>
      <c r="I85" s="68"/>
      <c r="J85" s="68"/>
    </row>
    <row r="86" spans="6:10" x14ac:dyDescent="0.25">
      <c r="F86" s="68"/>
      <c r="G86" s="68"/>
      <c r="H86" s="68"/>
      <c r="I86" s="68"/>
      <c r="J86" s="68"/>
    </row>
    <row r="87" spans="6:10" x14ac:dyDescent="0.25">
      <c r="F87" s="68"/>
      <c r="G87" s="68"/>
      <c r="H87" s="68"/>
      <c r="I87" s="68"/>
      <c r="J87" s="68"/>
    </row>
    <row r="88" spans="6:10" x14ac:dyDescent="0.25">
      <c r="F88" s="68"/>
      <c r="G88" s="68"/>
      <c r="H88" s="68"/>
      <c r="I88" s="68"/>
      <c r="J88" s="68"/>
    </row>
    <row r="89" spans="6:10" x14ac:dyDescent="0.25">
      <c r="F89" s="68"/>
      <c r="G89" s="68"/>
      <c r="H89" s="68"/>
      <c r="I89" s="68"/>
      <c r="J89" s="68"/>
    </row>
    <row r="90" spans="6:10" x14ac:dyDescent="0.25">
      <c r="F90" s="68"/>
      <c r="G90" s="68"/>
      <c r="H90" s="68"/>
      <c r="I90" s="68"/>
      <c r="J90" s="68"/>
    </row>
    <row r="91" spans="6:10" x14ac:dyDescent="0.25">
      <c r="F91" s="68"/>
      <c r="G91" s="68"/>
      <c r="H91" s="68"/>
      <c r="I91" s="68"/>
      <c r="J91" s="68"/>
    </row>
    <row r="92" spans="6:10" x14ac:dyDescent="0.25">
      <c r="F92" s="68"/>
      <c r="G92" s="68"/>
      <c r="H92" s="68"/>
      <c r="I92" s="68"/>
      <c r="J92" s="68"/>
    </row>
    <row r="93" spans="6:10" x14ac:dyDescent="0.25">
      <c r="F93" s="68"/>
      <c r="G93" s="68"/>
      <c r="H93" s="68"/>
      <c r="I93" s="68"/>
      <c r="J93" s="68"/>
    </row>
    <row r="94" spans="6:10" x14ac:dyDescent="0.25">
      <c r="F94" s="68"/>
      <c r="G94" s="68"/>
      <c r="H94" s="68"/>
      <c r="I94" s="68"/>
      <c r="J94" s="68"/>
    </row>
    <row r="95" spans="6:10" x14ac:dyDescent="0.25">
      <c r="F95" s="68"/>
      <c r="G95" s="68"/>
      <c r="H95" s="68"/>
      <c r="I95" s="68"/>
      <c r="J95" s="68"/>
    </row>
    <row r="96" spans="6:10" x14ac:dyDescent="0.25">
      <c r="F96" s="68"/>
      <c r="G96" s="68"/>
      <c r="H96" s="68"/>
      <c r="I96" s="68"/>
      <c r="J96" s="68"/>
    </row>
    <row r="97" spans="6:10" x14ac:dyDescent="0.25">
      <c r="F97" s="68"/>
      <c r="G97" s="68"/>
      <c r="H97" s="68"/>
      <c r="I97" s="68"/>
      <c r="J97" s="68"/>
    </row>
    <row r="98" spans="6:10" x14ac:dyDescent="0.25">
      <c r="F98" s="68"/>
      <c r="G98" s="68"/>
      <c r="H98" s="68"/>
      <c r="I98" s="68"/>
      <c r="J98" s="68"/>
    </row>
    <row r="99" spans="6:10" x14ac:dyDescent="0.25">
      <c r="F99" s="68"/>
      <c r="G99" s="68"/>
      <c r="H99" s="68"/>
      <c r="I99" s="68"/>
      <c r="J99" s="68"/>
    </row>
    <row r="100" spans="6:10" x14ac:dyDescent="0.25">
      <c r="F100" s="68"/>
      <c r="G100" s="68"/>
      <c r="H100" s="68"/>
      <c r="I100" s="68"/>
      <c r="J100" s="68"/>
    </row>
    <row r="101" spans="6:10" x14ac:dyDescent="0.25">
      <c r="F101" s="68"/>
      <c r="G101" s="68"/>
      <c r="H101" s="68"/>
      <c r="I101" s="68"/>
      <c r="J101" s="68"/>
    </row>
    <row r="102" spans="6:10" x14ac:dyDescent="0.25">
      <c r="F102" s="68"/>
      <c r="G102" s="68"/>
      <c r="H102" s="68"/>
      <c r="I102" s="68"/>
      <c r="J102" s="68"/>
    </row>
    <row r="103" spans="6:10" x14ac:dyDescent="0.25">
      <c r="F103" s="68"/>
      <c r="G103" s="68"/>
      <c r="H103" s="68"/>
      <c r="I103" s="68"/>
      <c r="J103" s="68"/>
    </row>
    <row r="104" spans="6:10" x14ac:dyDescent="0.25">
      <c r="F104" s="68"/>
      <c r="G104" s="68"/>
      <c r="H104" s="68"/>
      <c r="I104" s="68"/>
      <c r="J104" s="68"/>
    </row>
    <row r="105" spans="6:10" x14ac:dyDescent="0.25">
      <c r="F105" s="68"/>
      <c r="G105" s="68"/>
      <c r="H105" s="68"/>
      <c r="I105" s="68"/>
      <c r="J105" s="68"/>
    </row>
    <row r="106" spans="6:10" x14ac:dyDescent="0.25">
      <c r="F106" s="68"/>
      <c r="G106" s="68"/>
      <c r="H106" s="68"/>
      <c r="I106" s="68"/>
      <c r="J106" s="68"/>
    </row>
    <row r="107" spans="6:10" x14ac:dyDescent="0.25">
      <c r="F107" s="68"/>
      <c r="G107" s="68"/>
      <c r="H107" s="68"/>
      <c r="I107" s="68"/>
      <c r="J107" s="68"/>
    </row>
    <row r="108" spans="6:10" x14ac:dyDescent="0.25">
      <c r="F108" s="68"/>
      <c r="G108" s="68"/>
      <c r="H108" s="68"/>
      <c r="I108" s="68"/>
      <c r="J108" s="68"/>
    </row>
    <row r="109" spans="6:10" x14ac:dyDescent="0.25">
      <c r="F109" s="68"/>
      <c r="G109" s="68"/>
      <c r="H109" s="68"/>
      <c r="I109" s="68"/>
      <c r="J109" s="68"/>
    </row>
    <row r="110" spans="6:10" x14ac:dyDescent="0.25">
      <c r="F110" s="68"/>
      <c r="G110" s="68"/>
      <c r="H110" s="68"/>
      <c r="I110" s="68"/>
      <c r="J110" s="68"/>
    </row>
    <row r="111" spans="6:10" x14ac:dyDescent="0.25">
      <c r="F111" s="68"/>
      <c r="G111" s="68"/>
      <c r="H111" s="68"/>
      <c r="I111" s="68"/>
      <c r="J111" s="68"/>
    </row>
    <row r="112" spans="6:10" x14ac:dyDescent="0.25">
      <c r="F112" s="68"/>
      <c r="G112" s="68"/>
      <c r="H112" s="68"/>
      <c r="I112" s="68"/>
      <c r="J112" s="68"/>
    </row>
    <row r="113" spans="6:10" x14ac:dyDescent="0.25">
      <c r="F113" s="68"/>
      <c r="G113" s="68"/>
      <c r="H113" s="68"/>
      <c r="I113" s="68"/>
      <c r="J113" s="68"/>
    </row>
    <row r="114" spans="6:10" x14ac:dyDescent="0.25">
      <c r="F114" s="68"/>
      <c r="G114" s="68"/>
      <c r="H114" s="68"/>
      <c r="I114" s="68"/>
      <c r="J114" s="68"/>
    </row>
    <row r="115" spans="6:10" x14ac:dyDescent="0.25">
      <c r="F115" s="68"/>
      <c r="G115" s="68"/>
      <c r="H115" s="68"/>
      <c r="I115" s="68"/>
      <c r="J115" s="68"/>
    </row>
    <row r="116" spans="6:10" x14ac:dyDescent="0.25">
      <c r="F116" s="68"/>
      <c r="G116" s="68"/>
      <c r="H116" s="68"/>
      <c r="I116" s="68"/>
      <c r="J116" s="68"/>
    </row>
    <row r="117" spans="6:10" x14ac:dyDescent="0.25">
      <c r="F117" s="68"/>
      <c r="G117" s="68"/>
      <c r="H117" s="68"/>
      <c r="I117" s="68"/>
      <c r="J117" s="68"/>
    </row>
    <row r="118" spans="6:10" x14ac:dyDescent="0.25">
      <c r="F118" s="68"/>
      <c r="G118" s="68"/>
      <c r="H118" s="68"/>
      <c r="I118" s="68"/>
      <c r="J118" s="68"/>
    </row>
    <row r="119" spans="6:10" x14ac:dyDescent="0.25">
      <c r="F119" s="68"/>
      <c r="G119" s="68"/>
      <c r="H119" s="68"/>
      <c r="I119" s="68"/>
      <c r="J119" s="68"/>
    </row>
    <row r="120" spans="6:10" x14ac:dyDescent="0.25">
      <c r="F120" s="68"/>
      <c r="G120" s="68"/>
      <c r="H120" s="68"/>
      <c r="I120" s="68"/>
      <c r="J120" s="68"/>
    </row>
    <row r="121" spans="6:10" x14ac:dyDescent="0.25">
      <c r="F121" s="68"/>
      <c r="G121" s="68"/>
      <c r="H121" s="68"/>
      <c r="I121" s="68"/>
      <c r="J121" s="68"/>
    </row>
    <row r="122" spans="6:10" x14ac:dyDescent="0.25">
      <c r="F122" s="68"/>
      <c r="G122" s="68"/>
      <c r="H122" s="68"/>
      <c r="I122" s="68"/>
      <c r="J122" s="68"/>
    </row>
    <row r="123" spans="6:10" x14ac:dyDescent="0.25">
      <c r="F123" s="68"/>
      <c r="G123" s="68"/>
      <c r="H123" s="68"/>
      <c r="I123" s="68"/>
      <c r="J123" s="68"/>
    </row>
    <row r="124" spans="6:10" x14ac:dyDescent="0.25">
      <c r="F124" s="68"/>
      <c r="G124" s="68"/>
      <c r="H124" s="68"/>
      <c r="I124" s="68"/>
      <c r="J124" s="68"/>
    </row>
    <row r="125" spans="6:10" x14ac:dyDescent="0.25">
      <c r="F125" s="68"/>
      <c r="G125" s="68"/>
      <c r="H125" s="68"/>
      <c r="I125" s="68"/>
      <c r="J125" s="68"/>
    </row>
    <row r="126" spans="6:10" x14ac:dyDescent="0.25">
      <c r="F126" s="68"/>
      <c r="G126" s="68"/>
      <c r="H126" s="68"/>
      <c r="I126" s="68"/>
      <c r="J126" s="68"/>
    </row>
    <row r="127" spans="6:10" x14ac:dyDescent="0.25">
      <c r="F127" s="68"/>
      <c r="G127" s="68"/>
      <c r="H127" s="68"/>
      <c r="I127" s="68"/>
      <c r="J127" s="68"/>
    </row>
    <row r="128" spans="6:10" x14ac:dyDescent="0.25">
      <c r="F128" s="68"/>
      <c r="G128" s="68"/>
      <c r="H128" s="68"/>
      <c r="I128" s="68"/>
      <c r="J128" s="68"/>
    </row>
    <row r="129" spans="6:10" x14ac:dyDescent="0.25">
      <c r="F129" s="68"/>
      <c r="G129" s="68"/>
      <c r="H129" s="68"/>
      <c r="I129" s="68"/>
      <c r="J129" s="68"/>
    </row>
    <row r="130" spans="6:10" x14ac:dyDescent="0.25">
      <c r="F130" s="68"/>
      <c r="G130" s="68"/>
      <c r="H130" s="68"/>
      <c r="I130" s="68"/>
      <c r="J130" s="68"/>
    </row>
    <row r="131" spans="6:10" x14ac:dyDescent="0.25">
      <c r="F131" s="68"/>
      <c r="G131" s="68"/>
      <c r="H131" s="68"/>
      <c r="I131" s="68"/>
      <c r="J131" s="68"/>
    </row>
    <row r="132" spans="6:10" x14ac:dyDescent="0.25">
      <c r="F132" s="68"/>
      <c r="G132" s="68"/>
      <c r="H132" s="68"/>
      <c r="I132" s="68"/>
      <c r="J132" s="68"/>
    </row>
    <row r="133" spans="6:10" x14ac:dyDescent="0.25">
      <c r="F133" s="68"/>
      <c r="G133" s="68"/>
      <c r="H133" s="68"/>
      <c r="I133" s="68"/>
      <c r="J133" s="68"/>
    </row>
    <row r="134" spans="6:10" x14ac:dyDescent="0.25">
      <c r="F134" s="68"/>
      <c r="G134" s="68"/>
      <c r="H134" s="68"/>
      <c r="I134" s="68"/>
      <c r="J134" s="68"/>
    </row>
    <row r="135" spans="6:10" x14ac:dyDescent="0.25">
      <c r="F135" s="68"/>
      <c r="G135" s="68"/>
      <c r="H135" s="68"/>
      <c r="I135" s="68"/>
      <c r="J135" s="68"/>
    </row>
    <row r="136" spans="6:10" x14ac:dyDescent="0.25">
      <c r="F136" s="68"/>
      <c r="G136" s="68"/>
      <c r="H136" s="68"/>
      <c r="I136" s="68"/>
      <c r="J136" s="68"/>
    </row>
    <row r="137" spans="6:10" x14ac:dyDescent="0.25">
      <c r="F137" s="68"/>
      <c r="G137" s="68"/>
      <c r="H137" s="68"/>
      <c r="I137" s="68"/>
      <c r="J137" s="68"/>
    </row>
    <row r="138" spans="6:10" x14ac:dyDescent="0.25">
      <c r="F138" s="68"/>
      <c r="G138" s="68"/>
      <c r="H138" s="68"/>
      <c r="I138" s="68"/>
      <c r="J138" s="68"/>
    </row>
    <row r="139" spans="6:10" x14ac:dyDescent="0.25">
      <c r="F139" s="68"/>
      <c r="G139" s="68"/>
      <c r="H139" s="68"/>
      <c r="I139" s="68"/>
      <c r="J139" s="68"/>
    </row>
    <row r="140" spans="6:10" x14ac:dyDescent="0.25">
      <c r="F140" s="68"/>
      <c r="G140" s="68"/>
      <c r="H140" s="68"/>
      <c r="I140" s="68"/>
      <c r="J140" s="68"/>
    </row>
    <row r="141" spans="6:10" x14ac:dyDescent="0.25">
      <c r="F141" s="68"/>
      <c r="G141" s="68"/>
      <c r="H141" s="68"/>
      <c r="I141" s="68"/>
      <c r="J141" s="68"/>
    </row>
    <row r="142" spans="6:10" x14ac:dyDescent="0.25">
      <c r="F142" s="68"/>
      <c r="G142" s="68"/>
      <c r="H142" s="68"/>
      <c r="I142" s="68"/>
      <c r="J142" s="68"/>
    </row>
    <row r="143" spans="6:10" x14ac:dyDescent="0.25">
      <c r="F143" s="68"/>
      <c r="G143" s="68"/>
      <c r="H143" s="68"/>
      <c r="I143" s="68"/>
      <c r="J143" s="68"/>
    </row>
    <row r="144" spans="6:10" x14ac:dyDescent="0.25">
      <c r="F144" s="68"/>
      <c r="G144" s="68"/>
      <c r="H144" s="68"/>
      <c r="I144" s="68"/>
      <c r="J144" s="68"/>
    </row>
    <row r="145" spans="6:10" x14ac:dyDescent="0.25">
      <c r="F145" s="68"/>
      <c r="G145" s="68"/>
      <c r="H145" s="68"/>
      <c r="I145" s="68"/>
      <c r="J145" s="68"/>
    </row>
    <row r="146" spans="6:10" x14ac:dyDescent="0.25">
      <c r="F146" s="68"/>
      <c r="G146" s="68"/>
      <c r="H146" s="68"/>
      <c r="I146" s="68"/>
      <c r="J146" s="68"/>
    </row>
    <row r="147" spans="6:10" x14ac:dyDescent="0.25">
      <c r="F147" s="68"/>
      <c r="G147" s="68"/>
      <c r="H147" s="68"/>
      <c r="I147" s="68"/>
      <c r="J147" s="68"/>
    </row>
    <row r="148" spans="6:10" x14ac:dyDescent="0.25">
      <c r="F148" s="68"/>
      <c r="G148" s="68"/>
      <c r="H148" s="68"/>
      <c r="I148" s="68"/>
      <c r="J148" s="68"/>
    </row>
    <row r="149" spans="6:10" x14ac:dyDescent="0.25">
      <c r="F149" s="68"/>
      <c r="G149" s="68"/>
      <c r="H149" s="68"/>
      <c r="I149" s="68"/>
      <c r="J149" s="68"/>
    </row>
    <row r="150" spans="6:10" x14ac:dyDescent="0.25">
      <c r="F150" s="68"/>
      <c r="G150" s="68"/>
      <c r="H150" s="68"/>
      <c r="I150" s="68"/>
      <c r="J150" s="68"/>
    </row>
    <row r="151" spans="6:10" x14ac:dyDescent="0.25">
      <c r="F151" s="68"/>
      <c r="G151" s="68"/>
      <c r="H151" s="68"/>
      <c r="I151" s="68"/>
      <c r="J151" s="68"/>
    </row>
    <row r="152" spans="6:10" x14ac:dyDescent="0.25">
      <c r="F152" s="68"/>
      <c r="G152" s="68"/>
      <c r="H152" s="68"/>
      <c r="I152" s="68"/>
      <c r="J152" s="68"/>
    </row>
    <row r="153" spans="6:10" x14ac:dyDescent="0.25">
      <c r="F153" s="68"/>
      <c r="G153" s="68"/>
      <c r="H153" s="68"/>
      <c r="I153" s="68"/>
      <c r="J153" s="68"/>
    </row>
    <row r="154" spans="6:10" x14ac:dyDescent="0.25">
      <c r="F154" s="68"/>
      <c r="G154" s="68"/>
      <c r="H154" s="68"/>
      <c r="I154" s="68"/>
      <c r="J154" s="68"/>
    </row>
    <row r="155" spans="6:10" x14ac:dyDescent="0.25">
      <c r="F155" s="68"/>
      <c r="G155" s="68"/>
      <c r="H155" s="68"/>
      <c r="I155" s="68"/>
      <c r="J155" s="68"/>
    </row>
    <row r="156" spans="6:10" x14ac:dyDescent="0.25">
      <c r="F156" s="68"/>
      <c r="G156" s="68"/>
      <c r="H156" s="68"/>
      <c r="I156" s="68"/>
      <c r="J156" s="68"/>
    </row>
    <row r="157" spans="6:10" x14ac:dyDescent="0.25">
      <c r="F157" s="68"/>
      <c r="G157" s="68"/>
      <c r="H157" s="68"/>
      <c r="I157" s="68"/>
      <c r="J157" s="68"/>
    </row>
    <row r="158" spans="6:10" x14ac:dyDescent="0.25">
      <c r="F158" s="68"/>
      <c r="G158" s="68"/>
      <c r="H158" s="68"/>
      <c r="I158" s="68"/>
      <c r="J158" s="68"/>
    </row>
    <row r="159" spans="6:10" x14ac:dyDescent="0.25">
      <c r="F159" s="68"/>
      <c r="G159" s="68"/>
      <c r="H159" s="68"/>
      <c r="I159" s="68"/>
      <c r="J159" s="68"/>
    </row>
    <row r="160" spans="6:10" x14ac:dyDescent="0.25">
      <c r="F160" s="68"/>
      <c r="G160" s="68"/>
      <c r="H160" s="68"/>
      <c r="I160" s="68"/>
      <c r="J160" s="68"/>
    </row>
    <row r="161" spans="6:10" x14ac:dyDescent="0.25">
      <c r="F161" s="68"/>
      <c r="G161" s="68"/>
      <c r="H161" s="68"/>
      <c r="I161" s="68"/>
      <c r="J161" s="68"/>
    </row>
    <row r="162" spans="6:10" x14ac:dyDescent="0.25">
      <c r="F162" s="68"/>
      <c r="G162" s="68"/>
      <c r="H162" s="68"/>
      <c r="I162" s="68"/>
      <c r="J162" s="68"/>
    </row>
    <row r="163" spans="6:10" x14ac:dyDescent="0.25">
      <c r="F163" s="68"/>
      <c r="G163" s="68"/>
      <c r="H163" s="68"/>
      <c r="I163" s="68"/>
      <c r="J163" s="68"/>
    </row>
    <row r="164" spans="6:10" x14ac:dyDescent="0.25">
      <c r="F164" s="68"/>
      <c r="G164" s="68"/>
      <c r="H164" s="68"/>
      <c r="I164" s="68"/>
      <c r="J164" s="68"/>
    </row>
    <row r="165" spans="6:10" x14ac:dyDescent="0.25">
      <c r="F165" s="68"/>
      <c r="G165" s="68"/>
      <c r="H165" s="68"/>
      <c r="I165" s="68"/>
      <c r="J165" s="68"/>
    </row>
    <row r="166" spans="6:10" x14ac:dyDescent="0.25">
      <c r="F166" s="68"/>
      <c r="G166" s="68"/>
      <c r="H166" s="68"/>
      <c r="I166" s="68"/>
      <c r="J166" s="68"/>
    </row>
    <row r="167" spans="6:10" x14ac:dyDescent="0.25">
      <c r="F167" s="68"/>
      <c r="G167" s="68"/>
      <c r="H167" s="68"/>
      <c r="I167" s="68"/>
      <c r="J167" s="68"/>
    </row>
    <row r="168" spans="6:10" x14ac:dyDescent="0.25">
      <c r="F168" s="68"/>
      <c r="G168" s="68"/>
      <c r="H168" s="68"/>
      <c r="I168" s="68"/>
      <c r="J168" s="68"/>
    </row>
    <row r="169" spans="6:10" x14ac:dyDescent="0.25">
      <c r="F169" s="68"/>
      <c r="G169" s="68"/>
      <c r="H169" s="68"/>
      <c r="I169" s="68"/>
      <c r="J169" s="68"/>
    </row>
    <row r="170" spans="6:10" x14ac:dyDescent="0.25">
      <c r="F170" s="68"/>
      <c r="G170" s="68"/>
      <c r="H170" s="68"/>
      <c r="I170" s="68"/>
      <c r="J170" s="68"/>
    </row>
    <row r="171" spans="6:10" x14ac:dyDescent="0.25">
      <c r="F171" s="68"/>
      <c r="G171" s="68"/>
      <c r="H171" s="68"/>
      <c r="I171" s="68"/>
      <c r="J171" s="68"/>
    </row>
    <row r="172" spans="6:10" x14ac:dyDescent="0.25">
      <c r="F172" s="68"/>
      <c r="G172" s="68"/>
      <c r="H172" s="68"/>
      <c r="I172" s="68"/>
      <c r="J172" s="68"/>
    </row>
    <row r="173" spans="6:10" x14ac:dyDescent="0.25">
      <c r="F173" s="68"/>
      <c r="G173" s="68"/>
      <c r="H173" s="68"/>
      <c r="I173" s="68"/>
      <c r="J173" s="68"/>
    </row>
    <row r="174" spans="6:10" x14ac:dyDescent="0.25">
      <c r="F174" s="68"/>
      <c r="G174" s="68"/>
      <c r="H174" s="68"/>
      <c r="I174" s="68"/>
      <c r="J174" s="68"/>
    </row>
    <row r="175" spans="6:10" x14ac:dyDescent="0.25">
      <c r="F175" s="68"/>
      <c r="G175" s="68"/>
      <c r="H175" s="68"/>
      <c r="I175" s="68"/>
      <c r="J175" s="68"/>
    </row>
    <row r="176" spans="6:10" x14ac:dyDescent="0.25">
      <c r="F176" s="68"/>
      <c r="G176" s="68"/>
      <c r="H176" s="68"/>
      <c r="I176" s="68"/>
      <c r="J176" s="68"/>
    </row>
    <row r="177" spans="6:10" x14ac:dyDescent="0.25">
      <c r="F177" s="68"/>
      <c r="G177" s="68"/>
      <c r="H177" s="68"/>
      <c r="I177" s="68"/>
      <c r="J177" s="68"/>
    </row>
    <row r="178" spans="6:10" x14ac:dyDescent="0.25">
      <c r="F178" s="68"/>
      <c r="G178" s="68"/>
      <c r="H178" s="68"/>
      <c r="I178" s="68"/>
      <c r="J178" s="68"/>
    </row>
    <row r="179" spans="6:10" x14ac:dyDescent="0.25">
      <c r="F179" s="68"/>
      <c r="G179" s="68"/>
      <c r="H179" s="68"/>
      <c r="I179" s="68"/>
      <c r="J179" s="68"/>
    </row>
    <row r="180" spans="6:10" x14ac:dyDescent="0.25">
      <c r="F180" s="68"/>
      <c r="G180" s="68"/>
      <c r="H180" s="68"/>
      <c r="I180" s="68"/>
      <c r="J180" s="68"/>
    </row>
    <row r="181" spans="6:10" x14ac:dyDescent="0.25">
      <c r="F181" s="68"/>
      <c r="G181" s="68"/>
      <c r="H181" s="68"/>
      <c r="I181" s="68"/>
      <c r="J181" s="68"/>
    </row>
    <row r="182" spans="6:10" x14ac:dyDescent="0.25">
      <c r="F182" s="68"/>
      <c r="G182" s="68"/>
      <c r="H182" s="68"/>
      <c r="I182" s="68"/>
      <c r="J182" s="68"/>
    </row>
    <row r="183" spans="6:10" x14ac:dyDescent="0.25">
      <c r="F183" s="68"/>
      <c r="G183" s="68"/>
      <c r="H183" s="68"/>
      <c r="I183" s="68"/>
      <c r="J183" s="68"/>
    </row>
    <row r="184" spans="6:10" x14ac:dyDescent="0.25">
      <c r="F184" s="68"/>
      <c r="G184" s="68"/>
      <c r="H184" s="68"/>
      <c r="I184" s="68"/>
      <c r="J184" s="68"/>
    </row>
    <row r="185" spans="6:10" x14ac:dyDescent="0.25">
      <c r="F185" s="68"/>
      <c r="G185" s="68"/>
      <c r="H185" s="68"/>
      <c r="I185" s="68"/>
      <c r="J185" s="68"/>
    </row>
    <row r="186" spans="6:10" x14ac:dyDescent="0.25">
      <c r="F186" s="68"/>
      <c r="G186" s="68"/>
      <c r="H186" s="68"/>
      <c r="I186" s="68"/>
      <c r="J186" s="68"/>
    </row>
    <row r="187" spans="6:10" x14ac:dyDescent="0.25">
      <c r="F187" s="68"/>
      <c r="G187" s="68"/>
      <c r="H187" s="68"/>
      <c r="I187" s="68"/>
      <c r="J187" s="68"/>
    </row>
    <row r="188" spans="6:10" x14ac:dyDescent="0.25">
      <c r="F188" s="68"/>
      <c r="G188" s="68"/>
      <c r="H188" s="68"/>
      <c r="I188" s="68"/>
      <c r="J188" s="68"/>
    </row>
    <row r="189" spans="6:10" x14ac:dyDescent="0.25">
      <c r="F189" s="68"/>
      <c r="G189" s="68"/>
      <c r="H189" s="68"/>
      <c r="I189" s="68"/>
      <c r="J189" s="68"/>
    </row>
    <row r="190" spans="6:10" x14ac:dyDescent="0.25">
      <c r="F190" s="68"/>
      <c r="G190" s="68"/>
      <c r="H190" s="68"/>
      <c r="I190" s="68"/>
      <c r="J190" s="68"/>
    </row>
    <row r="191" spans="6:10" x14ac:dyDescent="0.25">
      <c r="F191" s="68"/>
      <c r="G191" s="68"/>
      <c r="H191" s="68"/>
      <c r="I191" s="68"/>
      <c r="J191" s="68"/>
    </row>
    <row r="192" spans="6:10" x14ac:dyDescent="0.25">
      <c r="F192" s="68"/>
      <c r="G192" s="68"/>
      <c r="H192" s="68"/>
      <c r="I192" s="68"/>
      <c r="J192" s="68"/>
    </row>
    <row r="193" spans="6:10" x14ac:dyDescent="0.25">
      <c r="F193" s="68"/>
      <c r="G193" s="68"/>
      <c r="H193" s="68"/>
      <c r="I193" s="68"/>
      <c r="J193" s="68"/>
    </row>
    <row r="194" spans="6:10" x14ac:dyDescent="0.25">
      <c r="F194" s="68"/>
      <c r="G194" s="68"/>
      <c r="H194" s="68"/>
      <c r="I194" s="68"/>
      <c r="J194" s="68"/>
    </row>
    <row r="195" spans="6:10" x14ac:dyDescent="0.25">
      <c r="F195" s="68"/>
      <c r="G195" s="68"/>
      <c r="H195" s="68"/>
      <c r="I195" s="68"/>
      <c r="J195" s="68"/>
    </row>
    <row r="196" spans="6:10" x14ac:dyDescent="0.25">
      <c r="F196" s="68"/>
      <c r="G196" s="68"/>
      <c r="H196" s="68"/>
      <c r="I196" s="68"/>
      <c r="J196" s="68"/>
    </row>
    <row r="197" spans="6:10" x14ac:dyDescent="0.25">
      <c r="F197" s="68"/>
      <c r="G197" s="68"/>
      <c r="H197" s="68"/>
      <c r="I197" s="68"/>
      <c r="J197" s="68"/>
    </row>
    <row r="198" spans="6:10" x14ac:dyDescent="0.25">
      <c r="F198" s="68"/>
      <c r="G198" s="68"/>
      <c r="H198" s="68"/>
      <c r="I198" s="68"/>
      <c r="J198" s="68"/>
    </row>
    <row r="199" spans="6:10" x14ac:dyDescent="0.25">
      <c r="F199" s="68"/>
      <c r="G199" s="68"/>
      <c r="H199" s="68"/>
      <c r="I199" s="68"/>
      <c r="J199" s="68"/>
    </row>
    <row r="200" spans="6:10" x14ac:dyDescent="0.25">
      <c r="F200" s="68"/>
      <c r="G200" s="68"/>
      <c r="H200" s="68"/>
      <c r="I200" s="68"/>
      <c r="J200" s="68"/>
    </row>
    <row r="201" spans="6:10" x14ac:dyDescent="0.25">
      <c r="F201" s="68"/>
      <c r="G201" s="68"/>
      <c r="H201" s="68"/>
      <c r="I201" s="68"/>
      <c r="J201" s="68"/>
    </row>
    <row r="202" spans="6:10" x14ac:dyDescent="0.25">
      <c r="F202" s="68"/>
      <c r="G202" s="68"/>
      <c r="H202" s="68"/>
      <c r="I202" s="68"/>
      <c r="J202" s="68"/>
    </row>
    <row r="203" spans="6:10" x14ac:dyDescent="0.25">
      <c r="F203" s="68"/>
      <c r="G203" s="68"/>
      <c r="H203" s="68"/>
      <c r="I203" s="68"/>
      <c r="J203" s="68"/>
    </row>
    <row r="204" spans="6:10" x14ac:dyDescent="0.25">
      <c r="F204" s="68"/>
      <c r="G204" s="68"/>
      <c r="H204" s="68"/>
      <c r="I204" s="68"/>
      <c r="J204" s="68"/>
    </row>
    <row r="205" spans="6:10" x14ac:dyDescent="0.25">
      <c r="F205" s="68"/>
      <c r="G205" s="68"/>
      <c r="H205" s="68"/>
      <c r="I205" s="68"/>
      <c r="J205" s="68"/>
    </row>
    <row r="206" spans="6:10" x14ac:dyDescent="0.25">
      <c r="F206" s="68"/>
      <c r="G206" s="68"/>
      <c r="H206" s="68"/>
      <c r="I206" s="68"/>
      <c r="J206" s="68"/>
    </row>
    <row r="207" spans="6:10" x14ac:dyDescent="0.25">
      <c r="F207" s="68"/>
      <c r="G207" s="68"/>
      <c r="H207" s="68"/>
      <c r="I207" s="68"/>
      <c r="J207" s="68"/>
    </row>
    <row r="208" spans="6:10" x14ac:dyDescent="0.25">
      <c r="F208" s="68"/>
      <c r="G208" s="68"/>
      <c r="H208" s="68"/>
      <c r="I208" s="68"/>
      <c r="J208" s="68"/>
    </row>
    <row r="209" spans="6:10" x14ac:dyDescent="0.25">
      <c r="F209" s="68"/>
      <c r="G209" s="68"/>
      <c r="H209" s="68"/>
      <c r="I209" s="68"/>
      <c r="J209" s="68"/>
    </row>
    <row r="210" spans="6:10" x14ac:dyDescent="0.25">
      <c r="F210" s="68"/>
      <c r="G210" s="68"/>
      <c r="H210" s="68"/>
      <c r="I210" s="68"/>
      <c r="J210" s="68"/>
    </row>
    <row r="211" spans="6:10" x14ac:dyDescent="0.25">
      <c r="F211" s="68"/>
      <c r="G211" s="68"/>
      <c r="H211" s="68"/>
      <c r="I211" s="68"/>
      <c r="J211" s="68"/>
    </row>
    <row r="212" spans="6:10" x14ac:dyDescent="0.25">
      <c r="F212" s="68"/>
      <c r="G212" s="68"/>
      <c r="H212" s="68"/>
      <c r="I212" s="68"/>
      <c r="J212" s="68"/>
    </row>
    <row r="213" spans="6:10" x14ac:dyDescent="0.25">
      <c r="F213" s="68"/>
      <c r="G213" s="68"/>
      <c r="H213" s="68"/>
      <c r="I213" s="68"/>
      <c r="J213" s="68"/>
    </row>
    <row r="214" spans="6:10" x14ac:dyDescent="0.25">
      <c r="F214" s="68"/>
      <c r="G214" s="68"/>
      <c r="H214" s="68"/>
      <c r="I214" s="68"/>
      <c r="J214" s="68"/>
    </row>
    <row r="215" spans="6:10" x14ac:dyDescent="0.25">
      <c r="F215" s="68"/>
      <c r="G215" s="68"/>
      <c r="H215" s="68"/>
      <c r="I215" s="68"/>
      <c r="J215" s="68"/>
    </row>
    <row r="216" spans="6:10" x14ac:dyDescent="0.25">
      <c r="F216" s="68"/>
      <c r="G216" s="68"/>
      <c r="H216" s="68"/>
      <c r="I216" s="68"/>
      <c r="J216" s="68"/>
    </row>
    <row r="217" spans="6:10" x14ac:dyDescent="0.25">
      <c r="F217" s="68"/>
      <c r="G217" s="68"/>
      <c r="H217" s="68"/>
      <c r="I217" s="68"/>
      <c r="J217" s="68"/>
    </row>
    <row r="218" spans="6:10" x14ac:dyDescent="0.25">
      <c r="F218" s="68"/>
      <c r="G218" s="68"/>
      <c r="H218" s="68"/>
      <c r="I218" s="68"/>
      <c r="J218" s="68"/>
    </row>
    <row r="219" spans="6:10" x14ac:dyDescent="0.25">
      <c r="F219" s="68"/>
      <c r="G219" s="68"/>
      <c r="H219" s="68"/>
      <c r="I219" s="68"/>
      <c r="J219" s="68"/>
    </row>
    <row r="220" spans="6:10" x14ac:dyDescent="0.25">
      <c r="F220" s="68"/>
      <c r="G220" s="68"/>
      <c r="H220" s="68"/>
      <c r="I220" s="68"/>
      <c r="J220" s="68"/>
    </row>
    <row r="221" spans="6:10" x14ac:dyDescent="0.25">
      <c r="F221" s="68"/>
      <c r="G221" s="68"/>
      <c r="H221" s="68"/>
      <c r="I221" s="68"/>
      <c r="J221" s="68"/>
    </row>
    <row r="222" spans="6:10" x14ac:dyDescent="0.25">
      <c r="F222" s="68"/>
      <c r="G222" s="68"/>
      <c r="H222" s="68"/>
      <c r="I222" s="68"/>
      <c r="J222" s="68"/>
    </row>
    <row r="223" spans="6:10" x14ac:dyDescent="0.25">
      <c r="F223" s="68"/>
      <c r="G223" s="68"/>
      <c r="H223" s="68"/>
      <c r="I223" s="68"/>
      <c r="J223" s="68"/>
    </row>
    <row r="224" spans="6:10" x14ac:dyDescent="0.25">
      <c r="F224" s="68"/>
      <c r="G224" s="68"/>
      <c r="H224" s="68"/>
      <c r="I224" s="68"/>
      <c r="J224" s="68"/>
    </row>
    <row r="225" spans="6:10" x14ac:dyDescent="0.25">
      <c r="F225" s="68"/>
      <c r="G225" s="68"/>
      <c r="H225" s="68"/>
      <c r="I225" s="68"/>
      <c r="J225" s="68"/>
    </row>
    <row r="226" spans="6:10" x14ac:dyDescent="0.25">
      <c r="F226" s="68"/>
      <c r="G226" s="68"/>
      <c r="H226" s="68"/>
      <c r="I226" s="68"/>
      <c r="J226" s="68"/>
    </row>
    <row r="227" spans="6:10" x14ac:dyDescent="0.25">
      <c r="F227" s="68"/>
      <c r="G227" s="68"/>
      <c r="H227" s="68"/>
      <c r="I227" s="68"/>
      <c r="J227" s="68"/>
    </row>
    <row r="228" spans="6:10" x14ac:dyDescent="0.25">
      <c r="F228" s="68"/>
      <c r="G228" s="68"/>
      <c r="H228" s="68"/>
      <c r="I228" s="68"/>
      <c r="J228" s="68"/>
    </row>
    <row r="229" spans="6:10" x14ac:dyDescent="0.25">
      <c r="F229" s="68"/>
      <c r="G229" s="68"/>
      <c r="H229" s="68"/>
      <c r="I229" s="68"/>
      <c r="J229" s="68"/>
    </row>
    <row r="230" spans="6:10" x14ac:dyDescent="0.25">
      <c r="F230" s="68"/>
      <c r="G230" s="68"/>
      <c r="H230" s="68"/>
      <c r="I230" s="68"/>
      <c r="J230" s="68"/>
    </row>
    <row r="231" spans="6:10" x14ac:dyDescent="0.25">
      <c r="F231" s="68"/>
      <c r="G231" s="68"/>
      <c r="H231" s="68"/>
      <c r="I231" s="68"/>
      <c r="J231" s="68"/>
    </row>
    <row r="232" spans="6:10" x14ac:dyDescent="0.25">
      <c r="F232" s="68"/>
      <c r="G232" s="68"/>
      <c r="H232" s="68"/>
      <c r="I232" s="68"/>
      <c r="J232" s="68"/>
    </row>
    <row r="233" spans="6:10" x14ac:dyDescent="0.25">
      <c r="F233" s="68"/>
      <c r="G233" s="68"/>
      <c r="H233" s="68"/>
      <c r="I233" s="68"/>
      <c r="J233" s="68"/>
    </row>
    <row r="234" spans="6:10" x14ac:dyDescent="0.25">
      <c r="F234" s="68"/>
      <c r="G234" s="68"/>
      <c r="H234" s="68"/>
      <c r="I234" s="68"/>
      <c r="J234" s="68"/>
    </row>
    <row r="235" spans="6:10" x14ac:dyDescent="0.25">
      <c r="F235" s="68"/>
      <c r="G235" s="68"/>
      <c r="H235" s="68"/>
      <c r="I235" s="68"/>
      <c r="J235" s="68"/>
    </row>
    <row r="236" spans="6:10" x14ac:dyDescent="0.25">
      <c r="F236" s="68"/>
      <c r="G236" s="68"/>
      <c r="H236" s="68"/>
      <c r="I236" s="68"/>
      <c r="J236" s="68"/>
    </row>
    <row r="237" spans="6:10" x14ac:dyDescent="0.25">
      <c r="F237" s="68"/>
      <c r="G237" s="68"/>
      <c r="H237" s="68"/>
      <c r="I237" s="68"/>
      <c r="J237" s="68"/>
    </row>
    <row r="238" spans="6:10" x14ac:dyDescent="0.25">
      <c r="F238" s="68"/>
      <c r="G238" s="68"/>
      <c r="H238" s="68"/>
      <c r="I238" s="68"/>
      <c r="J238" s="68"/>
    </row>
    <row r="239" spans="6:10" x14ac:dyDescent="0.25">
      <c r="F239" s="68"/>
      <c r="G239" s="68"/>
      <c r="H239" s="68"/>
      <c r="I239" s="68"/>
      <c r="J239" s="68"/>
    </row>
    <row r="240" spans="6:10" x14ac:dyDescent="0.25">
      <c r="F240" s="68"/>
      <c r="G240" s="68"/>
      <c r="H240" s="68"/>
      <c r="I240" s="68"/>
      <c r="J240" s="68"/>
    </row>
    <row r="241" spans="6:10" x14ac:dyDescent="0.25">
      <c r="F241" s="68"/>
      <c r="G241" s="68"/>
      <c r="H241" s="68"/>
      <c r="I241" s="68"/>
      <c r="J241" s="68"/>
    </row>
    <row r="242" spans="6:10" x14ac:dyDescent="0.25">
      <c r="F242" s="68"/>
      <c r="G242" s="68"/>
      <c r="H242" s="68"/>
      <c r="I242" s="68"/>
      <c r="J242" s="68"/>
    </row>
    <row r="243" spans="6:10" x14ac:dyDescent="0.25">
      <c r="F243" s="68"/>
      <c r="G243" s="68"/>
      <c r="H243" s="68"/>
      <c r="I243" s="68"/>
      <c r="J243" s="68"/>
    </row>
    <row r="244" spans="6:10" x14ac:dyDescent="0.25">
      <c r="F244" s="68"/>
      <c r="G244" s="68"/>
      <c r="H244" s="68"/>
      <c r="I244" s="68"/>
      <c r="J244" s="68"/>
    </row>
    <row r="245" spans="6:10" x14ac:dyDescent="0.25">
      <c r="F245" s="68"/>
      <c r="G245" s="68"/>
      <c r="H245" s="68"/>
      <c r="I245" s="68"/>
      <c r="J245" s="68"/>
    </row>
    <row r="246" spans="6:10" x14ac:dyDescent="0.25">
      <c r="F246" s="68"/>
      <c r="G246" s="68"/>
      <c r="H246" s="68"/>
      <c r="I246" s="68"/>
      <c r="J246" s="68"/>
    </row>
    <row r="247" spans="6:10" x14ac:dyDescent="0.25">
      <c r="F247" s="68"/>
      <c r="G247" s="68"/>
      <c r="H247" s="68"/>
      <c r="I247" s="68"/>
      <c r="J247" s="68"/>
    </row>
    <row r="248" spans="6:10" x14ac:dyDescent="0.25">
      <c r="F248" s="68"/>
      <c r="G248" s="68"/>
      <c r="H248" s="68"/>
      <c r="I248" s="68"/>
      <c r="J248" s="68"/>
    </row>
    <row r="249" spans="6:10" x14ac:dyDescent="0.25">
      <c r="F249" s="68"/>
      <c r="G249" s="68"/>
      <c r="H249" s="68"/>
      <c r="I249" s="68"/>
      <c r="J249" s="68"/>
    </row>
    <row r="250" spans="6:10" x14ac:dyDescent="0.25">
      <c r="F250" s="68"/>
      <c r="G250" s="68"/>
      <c r="H250" s="68"/>
      <c r="I250" s="68"/>
      <c r="J250" s="68"/>
    </row>
    <row r="251" spans="6:10" x14ac:dyDescent="0.25">
      <c r="F251" s="68"/>
      <c r="G251" s="68"/>
      <c r="H251" s="68"/>
      <c r="I251" s="68"/>
      <c r="J251" s="68"/>
    </row>
    <row r="252" spans="6:10" x14ac:dyDescent="0.25">
      <c r="F252" s="68"/>
      <c r="G252" s="68"/>
      <c r="H252" s="68"/>
      <c r="I252" s="68"/>
      <c r="J252" s="68"/>
    </row>
    <row r="253" spans="6:10" x14ac:dyDescent="0.25">
      <c r="F253" s="68"/>
      <c r="G253" s="68"/>
      <c r="H253" s="68"/>
      <c r="I253" s="68"/>
      <c r="J253" s="68"/>
    </row>
    <row r="254" spans="6:10" x14ac:dyDescent="0.25">
      <c r="F254" s="68"/>
      <c r="G254" s="68"/>
      <c r="H254" s="68"/>
      <c r="I254" s="68"/>
      <c r="J254" s="68"/>
    </row>
    <row r="255" spans="6:10" x14ac:dyDescent="0.25">
      <c r="F255" s="68"/>
      <c r="G255" s="68"/>
      <c r="H255" s="68"/>
      <c r="I255" s="68"/>
      <c r="J255" s="68"/>
    </row>
    <row r="256" spans="6:10" x14ac:dyDescent="0.25">
      <c r="F256" s="68"/>
      <c r="G256" s="68"/>
      <c r="H256" s="68"/>
      <c r="I256" s="68"/>
      <c r="J256" s="68"/>
    </row>
    <row r="257" spans="6:10" x14ac:dyDescent="0.25">
      <c r="F257" s="68"/>
      <c r="G257" s="68"/>
      <c r="H257" s="68"/>
      <c r="I257" s="68"/>
      <c r="J257" s="68"/>
    </row>
    <row r="258" spans="6:10" x14ac:dyDescent="0.25">
      <c r="F258" s="68"/>
      <c r="G258" s="68"/>
      <c r="H258" s="68"/>
      <c r="I258" s="68"/>
      <c r="J258" s="68"/>
    </row>
    <row r="259" spans="6:10" x14ac:dyDescent="0.25">
      <c r="F259" s="68"/>
      <c r="G259" s="68"/>
      <c r="H259" s="68"/>
      <c r="I259" s="68"/>
      <c r="J259" s="68"/>
    </row>
    <row r="260" spans="6:10" x14ac:dyDescent="0.25">
      <c r="F260" s="68"/>
      <c r="G260" s="68"/>
      <c r="H260" s="68"/>
      <c r="I260" s="68"/>
      <c r="J260" s="68"/>
    </row>
    <row r="261" spans="6:10" x14ac:dyDescent="0.25">
      <c r="F261" s="68"/>
      <c r="G261" s="68"/>
      <c r="H261" s="68"/>
      <c r="I261" s="68"/>
      <c r="J261" s="68"/>
    </row>
    <row r="262" spans="6:10" x14ac:dyDescent="0.25">
      <c r="F262" s="68"/>
      <c r="G262" s="68"/>
      <c r="H262" s="68"/>
      <c r="I262" s="68"/>
      <c r="J262" s="68"/>
    </row>
    <row r="263" spans="6:10" x14ac:dyDescent="0.25">
      <c r="F263" s="68"/>
      <c r="G263" s="68"/>
      <c r="H263" s="68"/>
      <c r="I263" s="68"/>
      <c r="J263" s="68"/>
    </row>
    <row r="264" spans="6:10" x14ac:dyDescent="0.25">
      <c r="F264" s="68"/>
      <c r="G264" s="68"/>
      <c r="H264" s="68"/>
      <c r="I264" s="68"/>
      <c r="J264" s="68"/>
    </row>
    <row r="265" spans="6:10" x14ac:dyDescent="0.25">
      <c r="F265" s="68"/>
      <c r="G265" s="68"/>
      <c r="H265" s="68"/>
      <c r="I265" s="68"/>
      <c r="J265" s="68"/>
    </row>
    <row r="266" spans="6:10" x14ac:dyDescent="0.25">
      <c r="F266" s="68"/>
      <c r="G266" s="68"/>
      <c r="H266" s="68"/>
      <c r="I266" s="68"/>
      <c r="J266" s="68"/>
    </row>
    <row r="267" spans="6:10" x14ac:dyDescent="0.25">
      <c r="F267" s="68"/>
      <c r="G267" s="68"/>
      <c r="H267" s="68"/>
      <c r="I267" s="68"/>
      <c r="J267" s="68"/>
    </row>
    <row r="268" spans="6:10" x14ac:dyDescent="0.25">
      <c r="F268" s="68"/>
      <c r="G268" s="68"/>
      <c r="H268" s="68"/>
      <c r="I268" s="68"/>
      <c r="J268" s="68"/>
    </row>
    <row r="269" spans="6:10" x14ac:dyDescent="0.25">
      <c r="F269" s="68"/>
      <c r="G269" s="68"/>
      <c r="H269" s="68"/>
      <c r="I269" s="68"/>
      <c r="J269" s="68"/>
    </row>
    <row r="270" spans="6:10" x14ac:dyDescent="0.25">
      <c r="F270" s="68"/>
      <c r="G270" s="68"/>
      <c r="H270" s="68"/>
      <c r="I270" s="68"/>
      <c r="J270" s="68"/>
    </row>
    <row r="271" spans="6:10" x14ac:dyDescent="0.25">
      <c r="F271" s="68"/>
      <c r="G271" s="68"/>
      <c r="H271" s="68"/>
      <c r="I271" s="68"/>
      <c r="J271" s="68"/>
    </row>
    <row r="272" spans="6:10" x14ac:dyDescent="0.25">
      <c r="F272" s="68"/>
      <c r="G272" s="68"/>
      <c r="H272" s="68"/>
      <c r="I272" s="68"/>
      <c r="J272" s="68"/>
    </row>
    <row r="273" spans="6:10" x14ac:dyDescent="0.25">
      <c r="F273" s="68"/>
      <c r="G273" s="68"/>
      <c r="H273" s="68"/>
      <c r="I273" s="68"/>
      <c r="J273" s="68"/>
    </row>
    <row r="274" spans="6:10" x14ac:dyDescent="0.25">
      <c r="F274" s="68"/>
      <c r="G274" s="68"/>
      <c r="H274" s="68"/>
      <c r="I274" s="68"/>
      <c r="J274" s="68"/>
    </row>
    <row r="275" spans="6:10" x14ac:dyDescent="0.25">
      <c r="F275" s="68"/>
      <c r="G275" s="68"/>
      <c r="H275" s="68"/>
      <c r="I275" s="68"/>
      <c r="J275" s="68"/>
    </row>
    <row r="276" spans="6:10" x14ac:dyDescent="0.25">
      <c r="F276" s="68"/>
      <c r="G276" s="68"/>
      <c r="H276" s="68"/>
      <c r="I276" s="68"/>
      <c r="J276" s="68"/>
    </row>
    <row r="277" spans="6:10" x14ac:dyDescent="0.25">
      <c r="F277" s="68"/>
      <c r="G277" s="68"/>
      <c r="H277" s="68"/>
      <c r="I277" s="68"/>
      <c r="J277" s="68"/>
    </row>
    <row r="278" spans="6:10" x14ac:dyDescent="0.25">
      <c r="F278" s="68"/>
      <c r="G278" s="68"/>
      <c r="H278" s="68"/>
      <c r="I278" s="68"/>
      <c r="J278" s="68"/>
    </row>
    <row r="279" spans="6:10" x14ac:dyDescent="0.25">
      <c r="F279" s="68"/>
      <c r="G279" s="68"/>
      <c r="H279" s="68"/>
      <c r="I279" s="68"/>
      <c r="J279" s="68"/>
    </row>
    <row r="280" spans="6:10" x14ac:dyDescent="0.25">
      <c r="F280" s="68"/>
      <c r="G280" s="68"/>
      <c r="H280" s="68"/>
      <c r="I280" s="68"/>
      <c r="J280" s="68"/>
    </row>
    <row r="281" spans="6:10" x14ac:dyDescent="0.25">
      <c r="F281" s="68"/>
      <c r="G281" s="68"/>
      <c r="H281" s="68"/>
      <c r="I281" s="68"/>
      <c r="J281" s="68"/>
    </row>
    <row r="282" spans="6:10" x14ac:dyDescent="0.25">
      <c r="F282" s="68"/>
      <c r="G282" s="68"/>
      <c r="H282" s="68"/>
      <c r="I282" s="68"/>
      <c r="J282" s="68"/>
    </row>
    <row r="283" spans="6:10" x14ac:dyDescent="0.25">
      <c r="F283" s="68"/>
      <c r="G283" s="68"/>
      <c r="H283" s="68"/>
      <c r="I283" s="68"/>
      <c r="J283" s="68"/>
    </row>
    <row r="284" spans="6:10" x14ac:dyDescent="0.25">
      <c r="F284" s="68"/>
      <c r="G284" s="68"/>
      <c r="H284" s="68"/>
      <c r="I284" s="68"/>
      <c r="J284" s="68"/>
    </row>
    <row r="285" spans="6:10" x14ac:dyDescent="0.25">
      <c r="F285" s="68"/>
      <c r="G285" s="68"/>
      <c r="H285" s="68"/>
      <c r="I285" s="68"/>
      <c r="J285" s="68"/>
    </row>
    <row r="286" spans="6:10" x14ac:dyDescent="0.25">
      <c r="F286" s="68"/>
      <c r="G286" s="68"/>
      <c r="H286" s="68"/>
      <c r="I286" s="68"/>
      <c r="J286" s="68"/>
    </row>
    <row r="287" spans="6:10" x14ac:dyDescent="0.25">
      <c r="F287" s="68"/>
      <c r="G287" s="68"/>
      <c r="H287" s="68"/>
      <c r="I287" s="68"/>
      <c r="J287" s="68"/>
    </row>
    <row r="288" spans="6:10" x14ac:dyDescent="0.25">
      <c r="F288" s="68"/>
      <c r="G288" s="68"/>
      <c r="H288" s="68"/>
      <c r="I288" s="68"/>
      <c r="J288" s="68"/>
    </row>
    <row r="289" spans="6:10" x14ac:dyDescent="0.25">
      <c r="F289" s="68"/>
      <c r="G289" s="68"/>
      <c r="H289" s="68"/>
      <c r="I289" s="68"/>
      <c r="J289" s="68"/>
    </row>
    <row r="290" spans="6:10" x14ac:dyDescent="0.25">
      <c r="F290" s="68"/>
      <c r="G290" s="68"/>
      <c r="H290" s="68"/>
      <c r="I290" s="68"/>
      <c r="J290" s="68"/>
    </row>
    <row r="291" spans="6:10" x14ac:dyDescent="0.25">
      <c r="F291" s="68"/>
      <c r="G291" s="68"/>
      <c r="H291" s="68"/>
      <c r="I291" s="68"/>
      <c r="J291" s="68"/>
    </row>
    <row r="292" spans="6:10" x14ac:dyDescent="0.25">
      <c r="F292" s="68"/>
      <c r="G292" s="68"/>
      <c r="H292" s="68"/>
      <c r="I292" s="68"/>
      <c r="J292" s="68"/>
    </row>
    <row r="293" spans="6:10" x14ac:dyDescent="0.25">
      <c r="F293" s="68"/>
      <c r="G293" s="68"/>
      <c r="H293" s="68"/>
      <c r="I293" s="68"/>
      <c r="J293" s="68"/>
    </row>
    <row r="294" spans="6:10" x14ac:dyDescent="0.25">
      <c r="F294" s="68"/>
      <c r="G294" s="68"/>
      <c r="H294" s="68"/>
      <c r="I294" s="68"/>
      <c r="J294" s="68"/>
    </row>
    <row r="295" spans="6:10" x14ac:dyDescent="0.25">
      <c r="F295" s="68"/>
      <c r="G295" s="68"/>
      <c r="H295" s="68"/>
      <c r="I295" s="68"/>
      <c r="J295" s="68"/>
    </row>
    <row r="296" spans="6:10" x14ac:dyDescent="0.25">
      <c r="F296" s="68"/>
      <c r="G296" s="68"/>
      <c r="H296" s="68"/>
      <c r="I296" s="68"/>
      <c r="J296" s="68"/>
    </row>
    <row r="297" spans="6:10" x14ac:dyDescent="0.25">
      <c r="F297" s="68"/>
      <c r="G297" s="68"/>
      <c r="H297" s="68"/>
      <c r="I297" s="68"/>
      <c r="J297" s="68"/>
    </row>
    <row r="298" spans="6:10" x14ac:dyDescent="0.25">
      <c r="F298" s="68"/>
      <c r="G298" s="68"/>
      <c r="H298" s="68"/>
      <c r="I298" s="68"/>
      <c r="J298" s="68"/>
    </row>
    <row r="299" spans="6:10" x14ac:dyDescent="0.25">
      <c r="F299" s="68"/>
      <c r="G299" s="68"/>
      <c r="H299" s="68"/>
      <c r="I299" s="68"/>
      <c r="J299" s="68"/>
    </row>
    <row r="300" spans="6:10" x14ac:dyDescent="0.25">
      <c r="F300" s="68"/>
      <c r="G300" s="68"/>
      <c r="H300" s="68"/>
      <c r="I300" s="68"/>
      <c r="J300" s="68"/>
    </row>
    <row r="301" spans="6:10" x14ac:dyDescent="0.25">
      <c r="F301" s="68"/>
      <c r="G301" s="68"/>
      <c r="H301" s="68"/>
      <c r="I301" s="68"/>
      <c r="J301" s="68"/>
    </row>
    <row r="302" spans="6:10" x14ac:dyDescent="0.25">
      <c r="F302" s="68"/>
      <c r="G302" s="68"/>
      <c r="H302" s="68"/>
      <c r="I302" s="68"/>
      <c r="J302" s="68"/>
    </row>
    <row r="303" spans="6:10" x14ac:dyDescent="0.25">
      <c r="F303" s="68"/>
      <c r="G303" s="68"/>
      <c r="H303" s="68"/>
      <c r="I303" s="68"/>
      <c r="J303" s="68"/>
    </row>
    <row r="304" spans="6:10" x14ac:dyDescent="0.25">
      <c r="F304" s="68"/>
      <c r="G304" s="68"/>
      <c r="H304" s="68"/>
      <c r="I304" s="68"/>
      <c r="J304" s="68"/>
    </row>
    <row r="305" spans="6:10" x14ac:dyDescent="0.25">
      <c r="F305" s="68"/>
      <c r="G305" s="68"/>
      <c r="H305" s="68"/>
      <c r="I305" s="68"/>
      <c r="J305" s="68"/>
    </row>
    <row r="306" spans="6:10" x14ac:dyDescent="0.25">
      <c r="F306" s="68"/>
      <c r="G306" s="68"/>
      <c r="H306" s="68"/>
      <c r="I306" s="68"/>
      <c r="J306" s="68"/>
    </row>
    <row r="307" spans="6:10" x14ac:dyDescent="0.25">
      <c r="F307" s="68"/>
      <c r="G307" s="68"/>
      <c r="H307" s="68"/>
      <c r="I307" s="68"/>
      <c r="J307" s="68"/>
    </row>
    <row r="308" spans="6:10" x14ac:dyDescent="0.25">
      <c r="F308" s="68"/>
      <c r="G308" s="68"/>
      <c r="H308" s="68"/>
      <c r="I308" s="68"/>
      <c r="J308" s="68"/>
    </row>
    <row r="309" spans="6:10" x14ac:dyDescent="0.25">
      <c r="F309" s="68"/>
      <c r="G309" s="68"/>
      <c r="H309" s="68"/>
      <c r="I309" s="68"/>
      <c r="J309" s="68"/>
    </row>
    <row r="310" spans="6:10" x14ac:dyDescent="0.25">
      <c r="F310" s="68"/>
      <c r="G310" s="68"/>
      <c r="H310" s="68"/>
      <c r="I310" s="68"/>
      <c r="J310" s="68"/>
    </row>
    <row r="311" spans="6:10" x14ac:dyDescent="0.25">
      <c r="F311" s="68"/>
      <c r="G311" s="68"/>
      <c r="H311" s="68"/>
      <c r="I311" s="68"/>
      <c r="J311" s="68"/>
    </row>
    <row r="312" spans="6:10" x14ac:dyDescent="0.25">
      <c r="F312" s="68"/>
      <c r="G312" s="68"/>
      <c r="H312" s="68"/>
      <c r="I312" s="68"/>
      <c r="J312" s="68"/>
    </row>
    <row r="313" spans="6:10" x14ac:dyDescent="0.25">
      <c r="F313" s="68"/>
      <c r="G313" s="68"/>
      <c r="H313" s="68"/>
      <c r="I313" s="68"/>
      <c r="J313" s="68"/>
    </row>
    <row r="314" spans="6:10" x14ac:dyDescent="0.25">
      <c r="F314" s="68"/>
      <c r="G314" s="68"/>
      <c r="H314" s="68"/>
      <c r="I314" s="68"/>
      <c r="J314" s="68"/>
    </row>
    <row r="315" spans="6:10" x14ac:dyDescent="0.25">
      <c r="F315" s="68"/>
      <c r="G315" s="68"/>
      <c r="H315" s="68"/>
      <c r="I315" s="68"/>
      <c r="J315" s="68"/>
    </row>
    <row r="316" spans="6:10" x14ac:dyDescent="0.25">
      <c r="F316" s="68"/>
      <c r="G316" s="68"/>
      <c r="H316" s="68"/>
      <c r="I316" s="68"/>
      <c r="J316" s="68"/>
    </row>
    <row r="317" spans="6:10" x14ac:dyDescent="0.25">
      <c r="F317" s="68"/>
      <c r="G317" s="68"/>
      <c r="H317" s="68"/>
      <c r="I317" s="68"/>
      <c r="J317" s="68"/>
    </row>
    <row r="318" spans="6:10" x14ac:dyDescent="0.25">
      <c r="F318" s="68"/>
      <c r="G318" s="68"/>
      <c r="H318" s="68"/>
      <c r="I318" s="68"/>
      <c r="J318" s="68"/>
    </row>
    <row r="319" spans="6:10" x14ac:dyDescent="0.25">
      <c r="F319" s="68"/>
      <c r="G319" s="68"/>
      <c r="H319" s="68"/>
      <c r="I319" s="68"/>
      <c r="J319" s="68"/>
    </row>
    <row r="320" spans="6:10" x14ac:dyDescent="0.25">
      <c r="F320" s="68"/>
      <c r="G320" s="68"/>
      <c r="H320" s="68"/>
      <c r="I320" s="68"/>
      <c r="J320" s="68"/>
    </row>
    <row r="321" spans="6:10" x14ac:dyDescent="0.25">
      <c r="F321" s="68"/>
      <c r="G321" s="68"/>
      <c r="H321" s="68"/>
      <c r="I321" s="68"/>
      <c r="J321" s="68"/>
    </row>
    <row r="322" spans="6:10" x14ac:dyDescent="0.25">
      <c r="F322" s="68"/>
      <c r="G322" s="68"/>
      <c r="H322" s="68"/>
      <c r="I322" s="68"/>
      <c r="J322" s="68"/>
    </row>
    <row r="323" spans="6:10" x14ac:dyDescent="0.25">
      <c r="F323" s="68"/>
      <c r="G323" s="68"/>
      <c r="H323" s="68"/>
      <c r="I323" s="68"/>
      <c r="J323" s="68"/>
    </row>
    <row r="324" spans="6:10" x14ac:dyDescent="0.25">
      <c r="F324" s="68"/>
      <c r="G324" s="68"/>
      <c r="H324" s="68"/>
      <c r="I324" s="68"/>
      <c r="J324" s="68"/>
    </row>
    <row r="325" spans="6:10" x14ac:dyDescent="0.25">
      <c r="F325" s="68"/>
      <c r="G325" s="68"/>
      <c r="H325" s="68"/>
      <c r="I325" s="68"/>
      <c r="J325" s="68"/>
    </row>
    <row r="326" spans="6:10" x14ac:dyDescent="0.25">
      <c r="F326" s="68"/>
      <c r="G326" s="68"/>
      <c r="H326" s="68"/>
      <c r="I326" s="68"/>
      <c r="J326" s="68"/>
    </row>
    <row r="327" spans="6:10" x14ac:dyDescent="0.25">
      <c r="F327" s="68"/>
      <c r="G327" s="68"/>
      <c r="H327" s="68"/>
      <c r="I327" s="68"/>
      <c r="J327" s="68"/>
    </row>
    <row r="328" spans="6:10" x14ac:dyDescent="0.25">
      <c r="F328" s="68"/>
      <c r="G328" s="68"/>
      <c r="H328" s="68"/>
      <c r="I328" s="68"/>
      <c r="J328" s="68"/>
    </row>
    <row r="329" spans="6:10" x14ac:dyDescent="0.25">
      <c r="F329" s="68"/>
      <c r="G329" s="68"/>
      <c r="H329" s="68"/>
      <c r="I329" s="68"/>
      <c r="J329" s="68"/>
    </row>
    <row r="330" spans="6:10" x14ac:dyDescent="0.25">
      <c r="F330" s="68"/>
      <c r="G330" s="68"/>
      <c r="H330" s="68"/>
      <c r="I330" s="68"/>
      <c r="J330" s="68"/>
    </row>
    <row r="331" spans="6:10" x14ac:dyDescent="0.25">
      <c r="F331" s="68"/>
      <c r="G331" s="68"/>
      <c r="H331" s="68"/>
      <c r="I331" s="68"/>
      <c r="J331" s="68"/>
    </row>
    <row r="332" spans="6:10" x14ac:dyDescent="0.25">
      <c r="F332" s="68"/>
      <c r="G332" s="68"/>
      <c r="H332" s="68"/>
      <c r="I332" s="68"/>
      <c r="J332" s="6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6-75 monthly v annual</vt:lpstr>
      <vt:lpstr>loan - monthly v annual</vt:lpstr>
    </vt:vector>
  </TitlesOfParts>
  <Company>Metro Vancouver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Carmichael</dc:creator>
  <cp:lastModifiedBy>Jeff Carmichael</cp:lastModifiedBy>
  <dcterms:created xsi:type="dcterms:W3CDTF">2023-02-09T20:26:56Z</dcterms:created>
  <dcterms:modified xsi:type="dcterms:W3CDTF">2023-02-09T20:55:10Z</dcterms:modified>
</cp:coreProperties>
</file>