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50" windowWidth="15600" windowHeight="11580"/>
  </bookViews>
  <sheets>
    <sheet name="CPKV1" sheetId="1" r:id="rId1"/>
  </sheets>
  <calcPr calcId="145621"/>
</workbook>
</file>

<file path=xl/calcChain.xml><?xml version="1.0" encoding="utf-8"?>
<calcChain xmlns="http://schemas.openxmlformats.org/spreadsheetml/2006/main">
  <c r="AV82" i="1" l="1"/>
  <c r="AP82" i="1"/>
  <c r="AP83" i="1" s="1"/>
  <c r="F15" i="1"/>
  <c r="F16" i="1"/>
  <c r="G15" i="1"/>
  <c r="G17" i="1" s="1"/>
  <c r="G16" i="1"/>
  <c r="G20" i="1" s="1"/>
  <c r="E15" i="1"/>
  <c r="E16" i="1"/>
  <c r="E20" i="1" s="1"/>
  <c r="E83" i="1"/>
  <c r="E84" i="1"/>
  <c r="C84" i="1"/>
  <c r="C83" i="1"/>
  <c r="AC132" i="1"/>
  <c r="AC133" i="1"/>
  <c r="AC134" i="1"/>
  <c r="AC135" i="1"/>
  <c r="BL82" i="1"/>
  <c r="BL83" i="1" s="1"/>
  <c r="BK82" i="1"/>
  <c r="BJ82" i="1"/>
  <c r="BH82" i="1"/>
  <c r="BG82" i="1"/>
  <c r="BF82" i="1"/>
  <c r="BF83" i="1" s="1"/>
  <c r="AT82" i="1"/>
  <c r="AT83" i="1" s="1"/>
  <c r="AU82" i="1"/>
  <c r="AU83" i="1" s="1"/>
  <c r="AR82" i="1"/>
  <c r="AQ82" i="1"/>
  <c r="AN82" i="1"/>
  <c r="AN83" i="1" s="1"/>
  <c r="AM82" i="1"/>
  <c r="AM83" i="1" s="1"/>
  <c r="AL82" i="1"/>
  <c r="BK83" i="1"/>
  <c r="BJ83" i="1"/>
  <c r="BH83" i="1"/>
  <c r="BG83" i="1"/>
  <c r="AV83" i="1"/>
  <c r="AR83" i="1"/>
  <c r="AQ83" i="1"/>
  <c r="AL83" i="1"/>
  <c r="AJ82" i="1"/>
  <c r="AJ83" i="1" s="1"/>
  <c r="AI82" i="1"/>
  <c r="AI83" i="1"/>
  <c r="AH82" i="1"/>
  <c r="AH83" i="1" s="1"/>
  <c r="AF82" i="1"/>
  <c r="AE82" i="1"/>
  <c r="AD82" i="1"/>
  <c r="AD83" i="1" s="1"/>
  <c r="AA82" i="1"/>
  <c r="AA83" i="1" s="1"/>
  <c r="Z82" i="1"/>
  <c r="Y82" i="1"/>
  <c r="Y83" i="1" s="1"/>
  <c r="D83" i="1"/>
  <c r="F83" i="1"/>
  <c r="F85" i="1" s="1"/>
  <c r="G83" i="1"/>
  <c r="H83" i="1"/>
  <c r="I83" i="1"/>
  <c r="J83" i="1"/>
  <c r="D84" i="1"/>
  <c r="F84" i="1"/>
  <c r="G84" i="1"/>
  <c r="G86" i="1" s="1"/>
  <c r="H84" i="1"/>
  <c r="I84" i="1"/>
  <c r="J84" i="1"/>
  <c r="C158" i="1"/>
  <c r="C159" i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I86" i="1"/>
  <c r="H85" i="1"/>
  <c r="D85" i="1"/>
  <c r="D153" i="1" s="1"/>
  <c r="AF83" i="1"/>
  <c r="AE83" i="1"/>
  <c r="Z83" i="1"/>
  <c r="J16" i="1"/>
  <c r="J20" i="1" s="1"/>
  <c r="I16" i="1"/>
  <c r="I20" i="1" s="1"/>
  <c r="H16" i="1"/>
  <c r="H20" i="1" s="1"/>
  <c r="D16" i="1"/>
  <c r="C16" i="1"/>
  <c r="H155" i="1" s="1"/>
  <c r="J15" i="1"/>
  <c r="J19" i="1" s="1"/>
  <c r="I15" i="1"/>
  <c r="H15" i="1"/>
  <c r="U99" i="1" s="1"/>
  <c r="D15" i="1"/>
  <c r="C15" i="1"/>
  <c r="J13" i="1"/>
  <c r="I13" i="1"/>
  <c r="H13" i="1"/>
  <c r="G13" i="1"/>
  <c r="F13" i="1"/>
  <c r="E13" i="1"/>
  <c r="D13" i="1"/>
  <c r="C13" i="1"/>
  <c r="J12" i="1"/>
  <c r="J14" i="1" s="1"/>
  <c r="I12" i="1"/>
  <c r="I14" i="1" s="1"/>
  <c r="H12" i="1"/>
  <c r="H14" i="1" s="1"/>
  <c r="G12" i="1"/>
  <c r="G14" i="1" s="1"/>
  <c r="F12" i="1"/>
  <c r="F14" i="1" s="1"/>
  <c r="E12" i="1"/>
  <c r="E14" i="1" s="1"/>
  <c r="D12" i="1"/>
  <c r="D14" i="1" s="1"/>
  <c r="C12" i="1"/>
  <c r="C14" i="1" s="1"/>
  <c r="I17" i="1"/>
  <c r="F20" i="1"/>
  <c r="J85" i="1"/>
  <c r="J86" i="1"/>
  <c r="F86" i="1"/>
  <c r="E17" i="1"/>
  <c r="D86" i="1"/>
  <c r="AH129" i="1" s="1"/>
  <c r="AG129" i="1" s="1"/>
  <c r="H86" i="1"/>
  <c r="G18" i="1"/>
  <c r="AW131" i="1"/>
  <c r="AV131" i="1" s="1"/>
  <c r="AW130" i="1"/>
  <c r="AV130" i="1" s="1"/>
  <c r="AW129" i="1"/>
  <c r="AV129" i="1" s="1"/>
  <c r="AW128" i="1"/>
  <c r="AV128" i="1" s="1"/>
  <c r="AW127" i="1"/>
  <c r="AV127" i="1" s="1"/>
  <c r="AW126" i="1"/>
  <c r="AV126" i="1" s="1"/>
  <c r="AW125" i="1"/>
  <c r="AV125" i="1" s="1"/>
  <c r="AW124" i="1"/>
  <c r="AV124" i="1" s="1"/>
  <c r="AW123" i="1"/>
  <c r="AV123" i="1" s="1"/>
  <c r="AW122" i="1"/>
  <c r="AV122" i="1" s="1"/>
  <c r="AW121" i="1"/>
  <c r="AV121" i="1" s="1"/>
  <c r="AW120" i="1"/>
  <c r="AV120" i="1" s="1"/>
  <c r="AW119" i="1"/>
  <c r="AV119" i="1" s="1"/>
  <c r="AW118" i="1"/>
  <c r="AV118" i="1" s="1"/>
  <c r="AW117" i="1"/>
  <c r="AV117" i="1" s="1"/>
  <c r="AW116" i="1"/>
  <c r="AV116" i="1" s="1"/>
  <c r="AW115" i="1"/>
  <c r="AV115" i="1" s="1"/>
  <c r="AW114" i="1"/>
  <c r="AV114" i="1" s="1"/>
  <c r="AW113" i="1"/>
  <c r="AV113" i="1" s="1"/>
  <c r="AW112" i="1"/>
  <c r="AV112" i="1" s="1"/>
  <c r="AW111" i="1"/>
  <c r="AV111" i="1" s="1"/>
  <c r="AW110" i="1"/>
  <c r="AV110" i="1" s="1"/>
  <c r="AW109" i="1"/>
  <c r="AV109" i="1" s="1"/>
  <c r="AW108" i="1"/>
  <c r="AV108" i="1" s="1"/>
  <c r="AW107" i="1"/>
  <c r="AV107" i="1" s="1"/>
  <c r="AW106" i="1"/>
  <c r="AV106" i="1" s="1"/>
  <c r="AW105" i="1"/>
  <c r="AV105" i="1" s="1"/>
  <c r="AW104" i="1"/>
  <c r="AV104" i="1" s="1"/>
  <c r="AW103" i="1"/>
  <c r="AV103" i="1" s="1"/>
  <c r="AW102" i="1"/>
  <c r="AV102" i="1" s="1"/>
  <c r="D152" i="1"/>
  <c r="D144" i="1"/>
  <c r="D136" i="1"/>
  <c r="AH130" i="1"/>
  <c r="AG130" i="1" s="1"/>
  <c r="AH126" i="1"/>
  <c r="AG126" i="1" s="1"/>
  <c r="AH122" i="1"/>
  <c r="AG122" i="1" s="1"/>
  <c r="AH118" i="1"/>
  <c r="AG118" i="1" s="1"/>
  <c r="AH114" i="1"/>
  <c r="AG114" i="1" s="1"/>
  <c r="AH110" i="1"/>
  <c r="AG110" i="1" s="1"/>
  <c r="AH106" i="1"/>
  <c r="AG106" i="1" s="1"/>
  <c r="AH102" i="1"/>
  <c r="AG102" i="1" s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AR131" i="1"/>
  <c r="AQ131" i="1"/>
  <c r="H131" i="1"/>
  <c r="AR130" i="1"/>
  <c r="AQ130" i="1"/>
  <c r="H130" i="1"/>
  <c r="AR129" i="1"/>
  <c r="AQ129" i="1"/>
  <c r="H129" i="1"/>
  <c r="AR128" i="1"/>
  <c r="AQ128" i="1"/>
  <c r="H128" i="1"/>
  <c r="AR127" i="1"/>
  <c r="AQ127" i="1"/>
  <c r="H127" i="1"/>
  <c r="AR126" i="1"/>
  <c r="AQ126" i="1"/>
  <c r="H126" i="1"/>
  <c r="AR125" i="1"/>
  <c r="AQ125" i="1"/>
  <c r="H125" i="1"/>
  <c r="AR124" i="1"/>
  <c r="AQ124" i="1"/>
  <c r="H124" i="1"/>
  <c r="AR123" i="1"/>
  <c r="AQ123" i="1"/>
  <c r="H123" i="1"/>
  <c r="AR122" i="1"/>
  <c r="AQ122" i="1"/>
  <c r="H122" i="1"/>
  <c r="AR121" i="1"/>
  <c r="AQ121" i="1"/>
  <c r="H121" i="1"/>
  <c r="AR120" i="1"/>
  <c r="AQ120" i="1"/>
  <c r="H120" i="1"/>
  <c r="AR119" i="1"/>
  <c r="AQ119" i="1"/>
  <c r="H119" i="1"/>
  <c r="AR118" i="1"/>
  <c r="AQ118" i="1"/>
  <c r="H118" i="1"/>
  <c r="AR117" i="1"/>
  <c r="AQ117" i="1"/>
  <c r="H117" i="1"/>
  <c r="AR116" i="1"/>
  <c r="AQ116" i="1"/>
  <c r="H116" i="1"/>
  <c r="AR115" i="1"/>
  <c r="AQ115" i="1"/>
  <c r="H115" i="1"/>
  <c r="AR114" i="1"/>
  <c r="AQ114" i="1"/>
  <c r="H114" i="1"/>
  <c r="AR113" i="1"/>
  <c r="AQ113" i="1"/>
  <c r="H113" i="1"/>
  <c r="AR112" i="1"/>
  <c r="AQ112" i="1"/>
  <c r="H112" i="1"/>
  <c r="AR111" i="1"/>
  <c r="AQ111" i="1"/>
  <c r="H111" i="1"/>
  <c r="AR110" i="1"/>
  <c r="AQ110" i="1"/>
  <c r="H110" i="1"/>
  <c r="AR109" i="1"/>
  <c r="AQ109" i="1"/>
  <c r="H109" i="1"/>
  <c r="AR108" i="1"/>
  <c r="AQ108" i="1"/>
  <c r="H108" i="1"/>
  <c r="AR107" i="1"/>
  <c r="AQ107" i="1"/>
  <c r="H107" i="1"/>
  <c r="AR106" i="1"/>
  <c r="AQ106" i="1"/>
  <c r="H106" i="1"/>
  <c r="AR105" i="1"/>
  <c r="AQ105" i="1"/>
  <c r="H105" i="1"/>
  <c r="AR104" i="1"/>
  <c r="AQ104" i="1"/>
  <c r="H104" i="1"/>
  <c r="AR103" i="1"/>
  <c r="AQ103" i="1"/>
  <c r="H103" i="1"/>
  <c r="AR102" i="1"/>
  <c r="AQ102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BB131" i="1"/>
  <c r="BA131" i="1" s="1"/>
  <c r="J131" i="1"/>
  <c r="BB130" i="1"/>
  <c r="BA130" i="1" s="1"/>
  <c r="J130" i="1"/>
  <c r="BB129" i="1"/>
  <c r="BA129" i="1" s="1"/>
  <c r="J129" i="1"/>
  <c r="BB128" i="1"/>
  <c r="BA128" i="1" s="1"/>
  <c r="J128" i="1"/>
  <c r="BB127" i="1"/>
  <c r="BA127" i="1" s="1"/>
  <c r="J127" i="1"/>
  <c r="BB126" i="1"/>
  <c r="BA126" i="1" s="1"/>
  <c r="J126" i="1"/>
  <c r="BB125" i="1"/>
  <c r="BA125" i="1" s="1"/>
  <c r="J125" i="1"/>
  <c r="BB124" i="1"/>
  <c r="BA124" i="1" s="1"/>
  <c r="J124" i="1"/>
  <c r="BB123" i="1"/>
  <c r="BA123" i="1" s="1"/>
  <c r="J123" i="1"/>
  <c r="BB122" i="1"/>
  <c r="BA122" i="1" s="1"/>
  <c r="J122" i="1"/>
  <c r="BB121" i="1"/>
  <c r="BA121" i="1" s="1"/>
  <c r="J121" i="1"/>
  <c r="BB120" i="1"/>
  <c r="BA120" i="1" s="1"/>
  <c r="J120" i="1"/>
  <c r="BB119" i="1"/>
  <c r="BA119" i="1" s="1"/>
  <c r="J119" i="1"/>
  <c r="BB118" i="1"/>
  <c r="BA118" i="1" s="1"/>
  <c r="J118" i="1"/>
  <c r="BB117" i="1"/>
  <c r="BA117" i="1" s="1"/>
  <c r="J117" i="1"/>
  <c r="BB116" i="1"/>
  <c r="BA116" i="1" s="1"/>
  <c r="J116" i="1"/>
  <c r="BB115" i="1"/>
  <c r="BA115" i="1" s="1"/>
  <c r="J115" i="1"/>
  <c r="BB114" i="1"/>
  <c r="BA114" i="1" s="1"/>
  <c r="J114" i="1"/>
  <c r="BB113" i="1"/>
  <c r="BA113" i="1" s="1"/>
  <c r="J113" i="1"/>
  <c r="BB112" i="1"/>
  <c r="BA112" i="1" s="1"/>
  <c r="J112" i="1"/>
  <c r="BB111" i="1"/>
  <c r="BA111" i="1" s="1"/>
  <c r="J111" i="1"/>
  <c r="BB110" i="1"/>
  <c r="BA110" i="1" s="1"/>
  <c r="J110" i="1"/>
  <c r="BB109" i="1"/>
  <c r="BA109" i="1" s="1"/>
  <c r="J109" i="1"/>
  <c r="BB108" i="1"/>
  <c r="BA108" i="1" s="1"/>
  <c r="J108" i="1"/>
  <c r="BB107" i="1"/>
  <c r="BA107" i="1" s="1"/>
  <c r="J107" i="1"/>
  <c r="BB106" i="1"/>
  <c r="BA106" i="1" s="1"/>
  <c r="J106" i="1"/>
  <c r="BB105" i="1"/>
  <c r="BA105" i="1" s="1"/>
  <c r="J105" i="1"/>
  <c r="BB104" i="1"/>
  <c r="BA104" i="1" s="1"/>
  <c r="J104" i="1"/>
  <c r="BB103" i="1"/>
  <c r="BA103" i="1" s="1"/>
  <c r="J103" i="1"/>
  <c r="BB102" i="1"/>
  <c r="BA102" i="1" s="1"/>
  <c r="E85" i="1"/>
  <c r="E100" i="1" s="1"/>
  <c r="G85" i="1"/>
  <c r="G94" i="1" s="1"/>
  <c r="I85" i="1"/>
  <c r="I91" i="1" s="1"/>
  <c r="W91" i="1" s="1"/>
  <c r="D17" i="1"/>
  <c r="F17" i="1"/>
  <c r="J17" i="1"/>
  <c r="G91" i="1"/>
  <c r="G93" i="1"/>
  <c r="G95" i="1"/>
  <c r="S95" i="1" s="1"/>
  <c r="G97" i="1"/>
  <c r="G99" i="1"/>
  <c r="G101" i="1"/>
  <c r="H91" i="1"/>
  <c r="J91" i="1"/>
  <c r="AR91" i="1"/>
  <c r="AN85" i="1" s="1"/>
  <c r="AW91" i="1"/>
  <c r="AR85" i="1" s="1"/>
  <c r="BB91" i="1"/>
  <c r="BA91" i="1" s="1"/>
  <c r="H92" i="1"/>
  <c r="J92" i="1"/>
  <c r="AR92" i="1"/>
  <c r="AQ92" i="1"/>
  <c r="AW92" i="1"/>
  <c r="AV92" i="1"/>
  <c r="BB92" i="1"/>
  <c r="BA92" i="1" s="1"/>
  <c r="D93" i="1"/>
  <c r="H93" i="1"/>
  <c r="J93" i="1"/>
  <c r="AR93" i="1"/>
  <c r="AQ93" i="1"/>
  <c r="AW93" i="1"/>
  <c r="AV93" i="1"/>
  <c r="BB93" i="1"/>
  <c r="BA93" i="1" s="1"/>
  <c r="H94" i="1"/>
  <c r="J94" i="1"/>
  <c r="AR94" i="1"/>
  <c r="AQ94" i="1" s="1"/>
  <c r="AW94" i="1"/>
  <c r="AV94" i="1" s="1"/>
  <c r="BB94" i="1"/>
  <c r="BA94" i="1" s="1"/>
  <c r="H95" i="1"/>
  <c r="J95" i="1"/>
  <c r="AR95" i="1"/>
  <c r="AQ95" i="1"/>
  <c r="AW95" i="1"/>
  <c r="AV95" i="1"/>
  <c r="BB95" i="1"/>
  <c r="BA95" i="1" s="1"/>
  <c r="H96" i="1"/>
  <c r="J96" i="1"/>
  <c r="Y96" i="1" s="1"/>
  <c r="AR96" i="1"/>
  <c r="AQ96" i="1" s="1"/>
  <c r="AW96" i="1"/>
  <c r="AV96" i="1" s="1"/>
  <c r="BB96" i="1"/>
  <c r="BA96" i="1" s="1"/>
  <c r="H97" i="1"/>
  <c r="J97" i="1"/>
  <c r="AH97" i="1"/>
  <c r="AG97" i="1" s="1"/>
  <c r="AR97" i="1"/>
  <c r="AQ97" i="1" s="1"/>
  <c r="AW97" i="1"/>
  <c r="AV97" i="1" s="1"/>
  <c r="BB97" i="1"/>
  <c r="BA97" i="1" s="1"/>
  <c r="H98" i="1"/>
  <c r="J98" i="1"/>
  <c r="AR98" i="1"/>
  <c r="AQ98" i="1"/>
  <c r="AW98" i="1"/>
  <c r="AV98" i="1"/>
  <c r="BB98" i="1"/>
  <c r="BA98" i="1" s="1"/>
  <c r="H99" i="1"/>
  <c r="J99" i="1"/>
  <c r="AR99" i="1"/>
  <c r="AQ99" i="1" s="1"/>
  <c r="AW99" i="1"/>
  <c r="AV99" i="1" s="1"/>
  <c r="BB99" i="1"/>
  <c r="BA99" i="1" s="1"/>
  <c r="H100" i="1"/>
  <c r="J100" i="1"/>
  <c r="AR100" i="1"/>
  <c r="AQ100" i="1"/>
  <c r="AW100" i="1"/>
  <c r="AV100" i="1"/>
  <c r="BB100" i="1"/>
  <c r="BA100" i="1" s="1"/>
  <c r="H101" i="1"/>
  <c r="J101" i="1"/>
  <c r="AH101" i="1"/>
  <c r="AG101" i="1" s="1"/>
  <c r="AR101" i="1"/>
  <c r="AQ101" i="1"/>
  <c r="AW101" i="1"/>
  <c r="AV101" i="1"/>
  <c r="BB101" i="1"/>
  <c r="BA101" i="1" s="1"/>
  <c r="H102" i="1"/>
  <c r="J102" i="1"/>
  <c r="G103" i="1"/>
  <c r="Y95" i="1"/>
  <c r="AV91" i="1"/>
  <c r="AX90" i="1" a="1"/>
  <c r="AX95" i="1" s="1"/>
  <c r="BG92" i="1"/>
  <c r="BF92" i="1" s="1"/>
  <c r="BG96" i="1"/>
  <c r="BF96" i="1" s="1"/>
  <c r="BG100" i="1"/>
  <c r="BF100" i="1" s="1"/>
  <c r="BG104" i="1"/>
  <c r="BF104" i="1" s="1"/>
  <c r="BG108" i="1"/>
  <c r="BF108" i="1" s="1"/>
  <c r="BG112" i="1"/>
  <c r="BF112" i="1" s="1"/>
  <c r="BG116" i="1"/>
  <c r="BF116" i="1" s="1"/>
  <c r="BG120" i="1"/>
  <c r="BF120" i="1" s="1"/>
  <c r="BG124" i="1"/>
  <c r="BF124" i="1" s="1"/>
  <c r="BG128" i="1"/>
  <c r="BF128" i="1" s="1"/>
  <c r="BG93" i="1"/>
  <c r="BF93" i="1" s="1"/>
  <c r="BG97" i="1"/>
  <c r="BF97" i="1" s="1"/>
  <c r="BG101" i="1"/>
  <c r="BF101" i="1" s="1"/>
  <c r="BG105" i="1"/>
  <c r="BF105" i="1" s="1"/>
  <c r="BG109" i="1"/>
  <c r="BF109" i="1" s="1"/>
  <c r="BG113" i="1"/>
  <c r="BF113" i="1" s="1"/>
  <c r="BG117" i="1"/>
  <c r="BF117" i="1" s="1"/>
  <c r="BG121" i="1"/>
  <c r="BF121" i="1" s="1"/>
  <c r="BG125" i="1"/>
  <c r="BF125" i="1" s="1"/>
  <c r="BG129" i="1"/>
  <c r="BF129" i="1" s="1"/>
  <c r="BG131" i="1"/>
  <c r="BF131" i="1" s="1"/>
  <c r="BG94" i="1"/>
  <c r="BF94" i="1" s="1"/>
  <c r="BG98" i="1"/>
  <c r="BF98" i="1" s="1"/>
  <c r="BG102" i="1"/>
  <c r="BF102" i="1" s="1"/>
  <c r="BG106" i="1"/>
  <c r="BF106" i="1" s="1"/>
  <c r="BG110" i="1"/>
  <c r="BF110" i="1" s="1"/>
  <c r="BG114" i="1"/>
  <c r="BF114" i="1" s="1"/>
  <c r="BG118" i="1"/>
  <c r="BF118" i="1" s="1"/>
  <c r="BG122" i="1"/>
  <c r="BF122" i="1" s="1"/>
  <c r="BG126" i="1"/>
  <c r="BF126" i="1" s="1"/>
  <c r="BG130" i="1"/>
  <c r="BF130" i="1" s="1"/>
  <c r="BG95" i="1"/>
  <c r="BF95" i="1" s="1"/>
  <c r="BG99" i="1"/>
  <c r="BF99" i="1" s="1"/>
  <c r="BG103" i="1"/>
  <c r="BF103" i="1" s="1"/>
  <c r="BG107" i="1"/>
  <c r="BF107" i="1" s="1"/>
  <c r="BG111" i="1"/>
  <c r="BF111" i="1" s="1"/>
  <c r="BG115" i="1"/>
  <c r="BF115" i="1" s="1"/>
  <c r="BG119" i="1"/>
  <c r="BF119" i="1" s="1"/>
  <c r="BG123" i="1"/>
  <c r="BF123" i="1" s="1"/>
  <c r="BG127" i="1"/>
  <c r="BF127" i="1" s="1"/>
  <c r="BG91" i="1"/>
  <c r="BH90" i="1" s="1" a="1"/>
  <c r="BH131" i="1" s="1"/>
  <c r="AQ91" i="1"/>
  <c r="AS90" i="1" a="1"/>
  <c r="I154" i="1"/>
  <c r="I103" i="1"/>
  <c r="W103" i="1" s="1"/>
  <c r="I102" i="1"/>
  <c r="I101" i="1"/>
  <c r="W101" i="1" s="1"/>
  <c r="I100" i="1"/>
  <c r="I99" i="1"/>
  <c r="W99" i="1" s="1"/>
  <c r="I98" i="1"/>
  <c r="I97" i="1"/>
  <c r="W97" i="1" s="1"/>
  <c r="I96" i="1"/>
  <c r="I95" i="1"/>
  <c r="W95" i="1" s="1"/>
  <c r="I94" i="1"/>
  <c r="I93" i="1"/>
  <c r="W93" i="1" s="1"/>
  <c r="E93" i="1"/>
  <c r="I92" i="1"/>
  <c r="AH93" i="1"/>
  <c r="AG93" i="1" s="1"/>
  <c r="I105" i="1"/>
  <c r="W105" i="1"/>
  <c r="I107" i="1"/>
  <c r="I109" i="1"/>
  <c r="W109" i="1" s="1"/>
  <c r="I111" i="1"/>
  <c r="I113" i="1"/>
  <c r="I115" i="1"/>
  <c r="I117" i="1"/>
  <c r="I119" i="1"/>
  <c r="I121" i="1"/>
  <c r="W121" i="1"/>
  <c r="I123" i="1"/>
  <c r="I125" i="1"/>
  <c r="W125" i="1" s="1"/>
  <c r="I127" i="1"/>
  <c r="I129" i="1"/>
  <c r="I131" i="1"/>
  <c r="I133" i="1"/>
  <c r="I135" i="1"/>
  <c r="W135" i="1" s="1"/>
  <c r="I137" i="1"/>
  <c r="W137" i="1"/>
  <c r="I139" i="1"/>
  <c r="I141" i="1"/>
  <c r="W141" i="1" s="1"/>
  <c r="I143" i="1"/>
  <c r="I145" i="1"/>
  <c r="I147" i="1"/>
  <c r="I149" i="1"/>
  <c r="I151" i="1"/>
  <c r="I153" i="1"/>
  <c r="W153" i="1"/>
  <c r="G104" i="1"/>
  <c r="G106" i="1"/>
  <c r="S106" i="1" s="1"/>
  <c r="G108" i="1"/>
  <c r="G110" i="1"/>
  <c r="S110" i="1" s="1"/>
  <c r="G112" i="1"/>
  <c r="G114" i="1"/>
  <c r="S114" i="1" s="1"/>
  <c r="G116" i="1"/>
  <c r="G118" i="1"/>
  <c r="S118" i="1" s="1"/>
  <c r="G120" i="1"/>
  <c r="G135" i="1"/>
  <c r="S135" i="1" s="1"/>
  <c r="G137" i="1"/>
  <c r="G139" i="1"/>
  <c r="S139" i="1" s="1"/>
  <c r="G141" i="1"/>
  <c r="G143" i="1"/>
  <c r="S143" i="1" s="1"/>
  <c r="G145" i="1"/>
  <c r="G122" i="1"/>
  <c r="S122" i="1" s="1"/>
  <c r="G124" i="1"/>
  <c r="G126" i="1"/>
  <c r="S126" i="1" s="1"/>
  <c r="G128" i="1"/>
  <c r="G130" i="1"/>
  <c r="S130" i="1" s="1"/>
  <c r="G132" i="1"/>
  <c r="G134" i="1"/>
  <c r="S134" i="1" s="1"/>
  <c r="G147" i="1"/>
  <c r="G149" i="1"/>
  <c r="S149" i="1" s="1"/>
  <c r="G151" i="1"/>
  <c r="G153" i="1"/>
  <c r="S153" i="1" s="1"/>
  <c r="E130" i="1"/>
  <c r="I104" i="1"/>
  <c r="W104" i="1" s="1"/>
  <c r="I106" i="1"/>
  <c r="I108" i="1"/>
  <c r="I110" i="1"/>
  <c r="I112" i="1"/>
  <c r="I114" i="1"/>
  <c r="W114" i="1" s="1"/>
  <c r="I116" i="1"/>
  <c r="W116" i="1"/>
  <c r="I118" i="1"/>
  <c r="I120" i="1"/>
  <c r="W120" i="1" s="1"/>
  <c r="I122" i="1"/>
  <c r="I124" i="1"/>
  <c r="I126" i="1"/>
  <c r="I128" i="1"/>
  <c r="I130" i="1"/>
  <c r="W130" i="1" s="1"/>
  <c r="I132" i="1"/>
  <c r="W132" i="1"/>
  <c r="I134" i="1"/>
  <c r="I136" i="1"/>
  <c r="W136" i="1" s="1"/>
  <c r="I138" i="1"/>
  <c r="I140" i="1"/>
  <c r="I142" i="1"/>
  <c r="I144" i="1"/>
  <c r="I146" i="1"/>
  <c r="I148" i="1"/>
  <c r="W148" i="1"/>
  <c r="I150" i="1"/>
  <c r="I152" i="1"/>
  <c r="W152" i="1" s="1"/>
  <c r="G105" i="1"/>
  <c r="G107" i="1"/>
  <c r="G109" i="1"/>
  <c r="S109" i="1" s="1"/>
  <c r="G111" i="1"/>
  <c r="G113" i="1"/>
  <c r="G115" i="1"/>
  <c r="G117" i="1"/>
  <c r="S117" i="1" s="1"/>
  <c r="G119" i="1"/>
  <c r="G136" i="1"/>
  <c r="G138" i="1"/>
  <c r="G140" i="1"/>
  <c r="S140" i="1" s="1"/>
  <c r="G142" i="1"/>
  <c r="G144" i="1"/>
  <c r="G121" i="1"/>
  <c r="G123" i="1"/>
  <c r="S123" i="1" s="1"/>
  <c r="G125" i="1"/>
  <c r="G127" i="1"/>
  <c r="G129" i="1"/>
  <c r="G131" i="1"/>
  <c r="S131" i="1" s="1"/>
  <c r="G133" i="1"/>
  <c r="G146" i="1"/>
  <c r="G148" i="1"/>
  <c r="G150" i="1"/>
  <c r="S150" i="1" s="1"/>
  <c r="G152" i="1"/>
  <c r="E123" i="1"/>
  <c r="W150" i="1"/>
  <c r="W142" i="1"/>
  <c r="W134" i="1"/>
  <c r="W147" i="1"/>
  <c r="W119" i="1"/>
  <c r="BF91" i="1"/>
  <c r="W118" i="1"/>
  <c r="W110" i="1"/>
  <c r="W151" i="1"/>
  <c r="W131" i="1"/>
  <c r="W123" i="1"/>
  <c r="W115" i="1"/>
  <c r="AS90" i="1"/>
  <c r="AS125" i="1"/>
  <c r="AS101" i="1"/>
  <c r="AS93" i="1"/>
  <c r="AS122" i="1"/>
  <c r="AS102" i="1"/>
  <c r="AS131" i="1"/>
  <c r="AS119" i="1"/>
  <c r="AS99" i="1"/>
  <c r="AS128" i="1"/>
  <c r="AS120" i="1"/>
  <c r="AS96" i="1"/>
  <c r="AX127" i="1"/>
  <c r="AX111" i="1"/>
  <c r="AX120" i="1"/>
  <c r="AX104" i="1"/>
  <c r="AX129" i="1"/>
  <c r="AX105" i="1"/>
  <c r="AX97" i="1"/>
  <c r="AX122" i="1"/>
  <c r="AX106" i="1"/>
  <c r="M152" i="1"/>
  <c r="M144" i="1"/>
  <c r="M136" i="1"/>
  <c r="M93" i="1"/>
  <c r="O123" i="1"/>
  <c r="O93" i="1"/>
  <c r="O130" i="1"/>
  <c r="O100" i="1"/>
  <c r="M153" i="1"/>
  <c r="Y100" i="1" l="1"/>
  <c r="Y106" i="1"/>
  <c r="Y110" i="1"/>
  <c r="Y114" i="1"/>
  <c r="Y118" i="1"/>
  <c r="Y122" i="1"/>
  <c r="Y126" i="1"/>
  <c r="Y130" i="1"/>
  <c r="Y136" i="1"/>
  <c r="Y144" i="1"/>
  <c r="Y148" i="1"/>
  <c r="F18" i="1"/>
  <c r="Y101" i="1"/>
  <c r="F21" i="1"/>
  <c r="Y104" i="1"/>
  <c r="Y108" i="1"/>
  <c r="Y112" i="1"/>
  <c r="Y116" i="1"/>
  <c r="Y120" i="1"/>
  <c r="Y124" i="1"/>
  <c r="Y128" i="1"/>
  <c r="Y132" i="1"/>
  <c r="Y140" i="1"/>
  <c r="Y152" i="1"/>
  <c r="Y103" i="1"/>
  <c r="Y105" i="1"/>
  <c r="Y107" i="1"/>
  <c r="Y109" i="1"/>
  <c r="Y111" i="1"/>
  <c r="Y113" i="1"/>
  <c r="Y115" i="1"/>
  <c r="Y117" i="1"/>
  <c r="Y119" i="1"/>
  <c r="Y121" i="1"/>
  <c r="Y123" i="1"/>
  <c r="Y125" i="1"/>
  <c r="Y127" i="1"/>
  <c r="Y129" i="1"/>
  <c r="Y131" i="1"/>
  <c r="Y134" i="1"/>
  <c r="Y138" i="1"/>
  <c r="Y142" i="1"/>
  <c r="Y146" i="1"/>
  <c r="Y150" i="1"/>
  <c r="Y154" i="1"/>
  <c r="Y99" i="1"/>
  <c r="AT102" i="1"/>
  <c r="AS121" i="1"/>
  <c r="AS129" i="1"/>
  <c r="AS109" i="1"/>
  <c r="AS126" i="1"/>
  <c r="AT126" i="1" s="1"/>
  <c r="AS106" i="1"/>
  <c r="AS127" i="1"/>
  <c r="AT128" i="1" s="1"/>
  <c r="AS103" i="1"/>
  <c r="AS124" i="1"/>
  <c r="AT125" i="1" s="1"/>
  <c r="AS104" i="1"/>
  <c r="AS117" i="1"/>
  <c r="AS97" i="1"/>
  <c r="AS118" i="1"/>
  <c r="AT119" i="1" s="1"/>
  <c r="AS94" i="1"/>
  <c r="AS115" i="1"/>
  <c r="AS95" i="1"/>
  <c r="AS112" i="1"/>
  <c r="AS92" i="1"/>
  <c r="U102" i="1"/>
  <c r="U94" i="1"/>
  <c r="U93" i="1"/>
  <c r="U92" i="1"/>
  <c r="H18" i="1"/>
  <c r="AX114" i="1"/>
  <c r="AX113" i="1"/>
  <c r="AS108" i="1"/>
  <c r="AS111" i="1"/>
  <c r="AS110" i="1"/>
  <c r="AS113" i="1"/>
  <c r="AT114" i="1" s="1"/>
  <c r="U98" i="1"/>
  <c r="H19" i="1"/>
  <c r="U154" i="1"/>
  <c r="U152" i="1"/>
  <c r="U150" i="1"/>
  <c r="U148" i="1"/>
  <c r="U146" i="1"/>
  <c r="U144" i="1"/>
  <c r="U142" i="1"/>
  <c r="U140" i="1"/>
  <c r="U138" i="1"/>
  <c r="U136" i="1"/>
  <c r="U134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96" i="1"/>
  <c r="U101" i="1"/>
  <c r="U153" i="1"/>
  <c r="U151" i="1"/>
  <c r="U149" i="1"/>
  <c r="U147" i="1"/>
  <c r="U145" i="1"/>
  <c r="U143" i="1"/>
  <c r="U141" i="1"/>
  <c r="U139" i="1"/>
  <c r="U137" i="1"/>
  <c r="U135" i="1"/>
  <c r="U133" i="1"/>
  <c r="H17" i="1"/>
  <c r="U91" i="1"/>
  <c r="AX131" i="1"/>
  <c r="AX119" i="1"/>
  <c r="AX128" i="1"/>
  <c r="AX96" i="1"/>
  <c r="AY97" i="1" s="1"/>
  <c r="AX103" i="1"/>
  <c r="AY104" i="1" s="1"/>
  <c r="AX112" i="1"/>
  <c r="AY112" i="1" s="1"/>
  <c r="AX121" i="1"/>
  <c r="AX130" i="1"/>
  <c r="AX98" i="1"/>
  <c r="U97" i="1"/>
  <c r="W107" i="1"/>
  <c r="W139" i="1"/>
  <c r="W146" i="1"/>
  <c r="W126" i="1"/>
  <c r="S146" i="1"/>
  <c r="S127" i="1"/>
  <c r="S144" i="1"/>
  <c r="S136" i="1"/>
  <c r="S113" i="1"/>
  <c r="S105" i="1"/>
  <c r="W140" i="1"/>
  <c r="W128" i="1"/>
  <c r="W122" i="1"/>
  <c r="W108" i="1"/>
  <c r="W145" i="1"/>
  <c r="W133" i="1"/>
  <c r="W127" i="1"/>
  <c r="W113" i="1"/>
  <c r="W92" i="1"/>
  <c r="W94" i="1"/>
  <c r="W88" i="1" s="1"/>
  <c r="W98" i="1"/>
  <c r="W102" i="1"/>
  <c r="Y102" i="1"/>
  <c r="Y97" i="1"/>
  <c r="S97" i="1"/>
  <c r="J18" i="1"/>
  <c r="S94" i="1"/>
  <c r="Y135" i="1"/>
  <c r="Y139" i="1"/>
  <c r="Y143" i="1"/>
  <c r="Y147" i="1"/>
  <c r="Y151" i="1"/>
  <c r="I19" i="1"/>
  <c r="G19" i="1"/>
  <c r="F19" i="1"/>
  <c r="W144" i="1"/>
  <c r="W138" i="1"/>
  <c r="W124" i="1"/>
  <c r="W112" i="1"/>
  <c r="W106" i="1"/>
  <c r="W149" i="1"/>
  <c r="W143" i="1"/>
  <c r="W129" i="1"/>
  <c r="W117" i="1"/>
  <c r="W111" i="1"/>
  <c r="W96" i="1"/>
  <c r="W100" i="1"/>
  <c r="W154" i="1"/>
  <c r="Y91" i="1"/>
  <c r="U100" i="1"/>
  <c r="Y98" i="1"/>
  <c r="U95" i="1"/>
  <c r="Y94" i="1"/>
  <c r="Y93" i="1"/>
  <c r="Y92" i="1"/>
  <c r="Y133" i="1"/>
  <c r="Y137" i="1"/>
  <c r="Y141" i="1"/>
  <c r="Y145" i="1"/>
  <c r="Y149" i="1"/>
  <c r="Y153" i="1"/>
  <c r="I18" i="1"/>
  <c r="AT95" i="1"/>
  <c r="AT127" i="1"/>
  <c r="AS100" i="1"/>
  <c r="AT101" i="1" s="1"/>
  <c r="AS116" i="1"/>
  <c r="AS91" i="1"/>
  <c r="AT91" i="1" s="1"/>
  <c r="AS107" i="1"/>
  <c r="AT107" i="1" s="1"/>
  <c r="AS123" i="1"/>
  <c r="AS98" i="1"/>
  <c r="AT97" i="1" s="1"/>
  <c r="AS114" i="1"/>
  <c r="AS130" i="1"/>
  <c r="AS105" i="1"/>
  <c r="AT105" i="1" s="1"/>
  <c r="BL131" i="1"/>
  <c r="BL119" i="1"/>
  <c r="BK119" i="1" s="1"/>
  <c r="BL103" i="1"/>
  <c r="BK103" i="1" s="1"/>
  <c r="BL128" i="1"/>
  <c r="BK128" i="1" s="1"/>
  <c r="BL112" i="1"/>
  <c r="BK112" i="1" s="1"/>
  <c r="BL96" i="1"/>
  <c r="BK96" i="1" s="1"/>
  <c r="BL121" i="1"/>
  <c r="BK121" i="1" s="1"/>
  <c r="BL105" i="1"/>
  <c r="BK105" i="1" s="1"/>
  <c r="BL91" i="1"/>
  <c r="BL115" i="1"/>
  <c r="BK115" i="1" s="1"/>
  <c r="BL99" i="1"/>
  <c r="BK99" i="1" s="1"/>
  <c r="BL124" i="1"/>
  <c r="BK124" i="1" s="1"/>
  <c r="BL108" i="1"/>
  <c r="BK108" i="1" s="1"/>
  <c r="BL92" i="1"/>
  <c r="BK92" i="1" s="1"/>
  <c r="BL117" i="1"/>
  <c r="BK117" i="1" s="1"/>
  <c r="BL101" i="1"/>
  <c r="BK101" i="1" s="1"/>
  <c r="BL126" i="1"/>
  <c r="BK126" i="1" s="1"/>
  <c r="BL118" i="1"/>
  <c r="BK118" i="1" s="1"/>
  <c r="BL110" i="1"/>
  <c r="BK110" i="1" s="1"/>
  <c r="BL102" i="1"/>
  <c r="BK102" i="1" s="1"/>
  <c r="BL94" i="1"/>
  <c r="BK94" i="1" s="1"/>
  <c r="BL127" i="1"/>
  <c r="BK127" i="1" s="1"/>
  <c r="BL111" i="1"/>
  <c r="BK111" i="1" s="1"/>
  <c r="BL95" i="1"/>
  <c r="BK95" i="1" s="1"/>
  <c r="BL120" i="1"/>
  <c r="BK120" i="1" s="1"/>
  <c r="BL104" i="1"/>
  <c r="BK104" i="1" s="1"/>
  <c r="BL129" i="1"/>
  <c r="BK129" i="1" s="1"/>
  <c r="BL113" i="1"/>
  <c r="BK113" i="1" s="1"/>
  <c r="BL97" i="1"/>
  <c r="BK97" i="1" s="1"/>
  <c r="BL123" i="1"/>
  <c r="BK123" i="1" s="1"/>
  <c r="BL107" i="1"/>
  <c r="BK107" i="1" s="1"/>
  <c r="BL130" i="1"/>
  <c r="BK130" i="1" s="1"/>
  <c r="BL116" i="1"/>
  <c r="BK116" i="1" s="1"/>
  <c r="BL100" i="1"/>
  <c r="BK100" i="1" s="1"/>
  <c r="BL125" i="1"/>
  <c r="BK125" i="1" s="1"/>
  <c r="BL109" i="1"/>
  <c r="BK109" i="1" s="1"/>
  <c r="BL93" i="1"/>
  <c r="BK93" i="1" s="1"/>
  <c r="BL122" i="1"/>
  <c r="BK122" i="1" s="1"/>
  <c r="BL114" i="1"/>
  <c r="BK114" i="1" s="1"/>
  <c r="BL106" i="1"/>
  <c r="BK106" i="1" s="1"/>
  <c r="BL98" i="1"/>
  <c r="BK98" i="1" s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94" i="1"/>
  <c r="Q94" i="1" s="1"/>
  <c r="F101" i="1"/>
  <c r="Q101" i="1" s="1"/>
  <c r="F152" i="1"/>
  <c r="Q152" i="1" s="1"/>
  <c r="F148" i="1"/>
  <c r="Q148" i="1" s="1"/>
  <c r="F144" i="1"/>
  <c r="Q144" i="1" s="1"/>
  <c r="F140" i="1"/>
  <c r="Q140" i="1" s="1"/>
  <c r="F136" i="1"/>
  <c r="Q136" i="1" s="1"/>
  <c r="F132" i="1"/>
  <c r="Q132" i="1" s="1"/>
  <c r="F128" i="1"/>
  <c r="Q128" i="1" s="1"/>
  <c r="F124" i="1"/>
  <c r="Q124" i="1" s="1"/>
  <c r="F120" i="1"/>
  <c r="Q120" i="1" s="1"/>
  <c r="F116" i="1"/>
  <c r="Q116" i="1" s="1"/>
  <c r="F112" i="1"/>
  <c r="Q112" i="1" s="1"/>
  <c r="F108" i="1"/>
  <c r="Q108" i="1" s="1"/>
  <c r="F104" i="1"/>
  <c r="Q104" i="1" s="1"/>
  <c r="F92" i="1"/>
  <c r="Q92" i="1" s="1"/>
  <c r="F95" i="1"/>
  <c r="F98" i="1"/>
  <c r="Q98" i="1" s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1" i="1"/>
  <c r="Q91" i="1" s="1"/>
  <c r="F96" i="1"/>
  <c r="F99" i="1"/>
  <c r="F102" i="1"/>
  <c r="Q102" i="1" s="1"/>
  <c r="F154" i="1"/>
  <c r="Q154" i="1" s="1"/>
  <c r="F150" i="1"/>
  <c r="Q150" i="1" s="1"/>
  <c r="F146" i="1"/>
  <c r="Q146" i="1" s="1"/>
  <c r="F142" i="1"/>
  <c r="Q142" i="1" s="1"/>
  <c r="F138" i="1"/>
  <c r="Q138" i="1" s="1"/>
  <c r="F134" i="1"/>
  <c r="Q134" i="1" s="1"/>
  <c r="F130" i="1"/>
  <c r="Q130" i="1" s="1"/>
  <c r="F126" i="1"/>
  <c r="Q126" i="1" s="1"/>
  <c r="F122" i="1"/>
  <c r="Q122" i="1" s="1"/>
  <c r="F118" i="1"/>
  <c r="Q118" i="1" s="1"/>
  <c r="F114" i="1"/>
  <c r="Q114" i="1" s="1"/>
  <c r="F110" i="1"/>
  <c r="Q110" i="1" s="1"/>
  <c r="F106" i="1"/>
  <c r="Q106" i="1" s="1"/>
  <c r="F93" i="1"/>
  <c r="Q93" i="1" s="1"/>
  <c r="F97" i="1"/>
  <c r="Q97" i="1" s="1"/>
  <c r="F100" i="1"/>
  <c r="G100" i="1"/>
  <c r="G96" i="1"/>
  <c r="S96" i="1" s="1"/>
  <c r="G92" i="1"/>
  <c r="H21" i="1"/>
  <c r="G154" i="1"/>
  <c r="D19" i="1"/>
  <c r="G102" i="1"/>
  <c r="S102" i="1" s="1"/>
  <c r="G98" i="1"/>
  <c r="I21" i="1"/>
  <c r="J21" i="1"/>
  <c r="D100" i="1"/>
  <c r="M100" i="1" s="1"/>
  <c r="D96" i="1"/>
  <c r="M96" i="1" s="1"/>
  <c r="D105" i="1"/>
  <c r="M105" i="1" s="1"/>
  <c r="D109" i="1"/>
  <c r="M109" i="1" s="1"/>
  <c r="D113" i="1"/>
  <c r="M113" i="1" s="1"/>
  <c r="D117" i="1"/>
  <c r="M117" i="1" s="1"/>
  <c r="D121" i="1"/>
  <c r="M121" i="1" s="1"/>
  <c r="D125" i="1"/>
  <c r="M125" i="1" s="1"/>
  <c r="D129" i="1"/>
  <c r="M129" i="1" s="1"/>
  <c r="D135" i="1"/>
  <c r="M135" i="1" s="1"/>
  <c r="D143" i="1"/>
  <c r="M143" i="1" s="1"/>
  <c r="D151" i="1"/>
  <c r="M151" i="1" s="1"/>
  <c r="AH98" i="1"/>
  <c r="AG98" i="1" s="1"/>
  <c r="AH94" i="1"/>
  <c r="AG94" i="1" s="1"/>
  <c r="D104" i="1"/>
  <c r="M104" i="1" s="1"/>
  <c r="D108" i="1"/>
  <c r="M108" i="1" s="1"/>
  <c r="D112" i="1"/>
  <c r="M112" i="1" s="1"/>
  <c r="D116" i="1"/>
  <c r="M116" i="1" s="1"/>
  <c r="D120" i="1"/>
  <c r="M120" i="1" s="1"/>
  <c r="D124" i="1"/>
  <c r="M124" i="1" s="1"/>
  <c r="D128" i="1"/>
  <c r="M128" i="1" s="1"/>
  <c r="D132" i="1"/>
  <c r="M132" i="1" s="1"/>
  <c r="D140" i="1"/>
  <c r="M140" i="1" s="1"/>
  <c r="D148" i="1"/>
  <c r="M148" i="1" s="1"/>
  <c r="AH91" i="1"/>
  <c r="AG91" i="1" s="1"/>
  <c r="D101" i="1"/>
  <c r="M101" i="1" s="1"/>
  <c r="D97" i="1"/>
  <c r="M97" i="1" s="1"/>
  <c r="AH103" i="1"/>
  <c r="AG103" i="1" s="1"/>
  <c r="AH107" i="1"/>
  <c r="AG107" i="1" s="1"/>
  <c r="AH111" i="1"/>
  <c r="AG111" i="1" s="1"/>
  <c r="AH115" i="1"/>
  <c r="AG115" i="1" s="1"/>
  <c r="AH119" i="1"/>
  <c r="AG119" i="1" s="1"/>
  <c r="AH123" i="1"/>
  <c r="AG123" i="1" s="1"/>
  <c r="AH127" i="1"/>
  <c r="AG127" i="1" s="1"/>
  <c r="AH131" i="1"/>
  <c r="AG131" i="1" s="1"/>
  <c r="D139" i="1"/>
  <c r="M139" i="1" s="1"/>
  <c r="D147" i="1"/>
  <c r="M147" i="1" s="1"/>
  <c r="E131" i="1"/>
  <c r="O131" i="1" s="1"/>
  <c r="E138" i="1"/>
  <c r="O138" i="1" s="1"/>
  <c r="E106" i="1"/>
  <c r="O106" i="1" s="1"/>
  <c r="E139" i="1"/>
  <c r="O139" i="1" s="1"/>
  <c r="E107" i="1"/>
  <c r="O107" i="1" s="1"/>
  <c r="E146" i="1"/>
  <c r="O146" i="1" s="1"/>
  <c r="E114" i="1"/>
  <c r="O114" i="1" s="1"/>
  <c r="E101" i="1"/>
  <c r="O101" i="1" s="1"/>
  <c r="E147" i="1"/>
  <c r="O147" i="1" s="1"/>
  <c r="E115" i="1"/>
  <c r="O115" i="1" s="1"/>
  <c r="E154" i="1"/>
  <c r="O154" i="1" s="1"/>
  <c r="E122" i="1"/>
  <c r="O122" i="1" s="1"/>
  <c r="E97" i="1"/>
  <c r="O97" i="1" s="1"/>
  <c r="E91" i="1"/>
  <c r="E86" i="1"/>
  <c r="E149" i="1"/>
  <c r="O149" i="1" s="1"/>
  <c r="E141" i="1"/>
  <c r="O141" i="1" s="1"/>
  <c r="E133" i="1"/>
  <c r="O133" i="1" s="1"/>
  <c r="E125" i="1"/>
  <c r="E117" i="1"/>
  <c r="O117" i="1" s="1"/>
  <c r="E109" i="1"/>
  <c r="E148" i="1"/>
  <c r="O148" i="1" s="1"/>
  <c r="E140" i="1"/>
  <c r="O140" i="1" s="1"/>
  <c r="E132" i="1"/>
  <c r="E124" i="1"/>
  <c r="O124" i="1" s="1"/>
  <c r="E116" i="1"/>
  <c r="O116" i="1" s="1"/>
  <c r="E108" i="1"/>
  <c r="O108" i="1" s="1"/>
  <c r="E94" i="1"/>
  <c r="O94" i="1" s="1"/>
  <c r="E98" i="1"/>
  <c r="O98" i="1" s="1"/>
  <c r="E102" i="1"/>
  <c r="O102" i="1" s="1"/>
  <c r="E153" i="1"/>
  <c r="E151" i="1"/>
  <c r="O151" i="1" s="1"/>
  <c r="E143" i="1"/>
  <c r="O143" i="1" s="1"/>
  <c r="E135" i="1"/>
  <c r="O135" i="1" s="1"/>
  <c r="E127" i="1"/>
  <c r="O127" i="1" s="1"/>
  <c r="E119" i="1"/>
  <c r="O119" i="1" s="1"/>
  <c r="E111" i="1"/>
  <c r="O111" i="1" s="1"/>
  <c r="E150" i="1"/>
  <c r="O150" i="1" s="1"/>
  <c r="E142" i="1"/>
  <c r="O142" i="1" s="1"/>
  <c r="E134" i="1"/>
  <c r="O134" i="1" s="1"/>
  <c r="E126" i="1"/>
  <c r="O126" i="1" s="1"/>
  <c r="E118" i="1"/>
  <c r="O118" i="1" s="1"/>
  <c r="E110" i="1"/>
  <c r="O110" i="1" s="1"/>
  <c r="E103" i="1"/>
  <c r="O103" i="1" s="1"/>
  <c r="E95" i="1"/>
  <c r="O95" i="1" s="1"/>
  <c r="E99" i="1"/>
  <c r="O99" i="1" s="1"/>
  <c r="E145" i="1"/>
  <c r="O145" i="1" s="1"/>
  <c r="E137" i="1"/>
  <c r="O137" i="1" s="1"/>
  <c r="E129" i="1"/>
  <c r="O129" i="1" s="1"/>
  <c r="E121" i="1"/>
  <c r="O121" i="1" s="1"/>
  <c r="E113" i="1"/>
  <c r="O113" i="1" s="1"/>
  <c r="E105" i="1"/>
  <c r="O105" i="1" s="1"/>
  <c r="E152" i="1"/>
  <c r="O152" i="1" s="1"/>
  <c r="E144" i="1"/>
  <c r="E136" i="1"/>
  <c r="O136" i="1" s="1"/>
  <c r="E128" i="1"/>
  <c r="O128" i="1" s="1"/>
  <c r="E120" i="1"/>
  <c r="O120" i="1" s="1"/>
  <c r="E112" i="1"/>
  <c r="O112" i="1" s="1"/>
  <c r="E104" i="1"/>
  <c r="O104" i="1" s="1"/>
  <c r="E92" i="1"/>
  <c r="O92" i="1" s="1"/>
  <c r="E96" i="1"/>
  <c r="O96" i="1" s="1"/>
  <c r="AH92" i="1"/>
  <c r="AG92" i="1" s="1"/>
  <c r="AH100" i="1"/>
  <c r="AG100" i="1" s="1"/>
  <c r="D99" i="1"/>
  <c r="M99" i="1" s="1"/>
  <c r="AH96" i="1"/>
  <c r="AG96" i="1" s="1"/>
  <c r="D95" i="1"/>
  <c r="M95" i="1" s="1"/>
  <c r="AH104" i="1"/>
  <c r="AG104" i="1" s="1"/>
  <c r="D106" i="1"/>
  <c r="M106" i="1" s="1"/>
  <c r="AH108" i="1"/>
  <c r="AG108" i="1" s="1"/>
  <c r="D110" i="1"/>
  <c r="M110" i="1" s="1"/>
  <c r="AH112" i="1"/>
  <c r="AG112" i="1" s="1"/>
  <c r="D114" i="1"/>
  <c r="M114" i="1" s="1"/>
  <c r="AH116" i="1"/>
  <c r="AG116" i="1" s="1"/>
  <c r="D118" i="1"/>
  <c r="M118" i="1" s="1"/>
  <c r="AH120" i="1"/>
  <c r="AG120" i="1" s="1"/>
  <c r="D122" i="1"/>
  <c r="M122" i="1" s="1"/>
  <c r="AH124" i="1"/>
  <c r="AG124" i="1" s="1"/>
  <c r="D126" i="1"/>
  <c r="M126" i="1" s="1"/>
  <c r="AH128" i="1"/>
  <c r="AG128" i="1" s="1"/>
  <c r="D130" i="1"/>
  <c r="M130" i="1" s="1"/>
  <c r="D134" i="1"/>
  <c r="M134" i="1" s="1"/>
  <c r="D138" i="1"/>
  <c r="M138" i="1" s="1"/>
  <c r="D142" i="1"/>
  <c r="M142" i="1" s="1"/>
  <c r="D146" i="1"/>
  <c r="M146" i="1" s="1"/>
  <c r="D150" i="1"/>
  <c r="M150" i="1" s="1"/>
  <c r="D154" i="1"/>
  <c r="M154" i="1" s="1"/>
  <c r="D102" i="1"/>
  <c r="M102" i="1" s="1"/>
  <c r="AH99" i="1"/>
  <c r="AG99" i="1" s="1"/>
  <c r="D98" i="1"/>
  <c r="M98" i="1" s="1"/>
  <c r="AH95" i="1"/>
  <c r="AG95" i="1" s="1"/>
  <c r="D94" i="1"/>
  <c r="M94" i="1" s="1"/>
  <c r="D92" i="1"/>
  <c r="M92" i="1" s="1"/>
  <c r="D91" i="1"/>
  <c r="M91" i="1" s="1"/>
  <c r="D103" i="1"/>
  <c r="M103" i="1" s="1"/>
  <c r="AH105" i="1"/>
  <c r="AG105" i="1" s="1"/>
  <c r="D107" i="1"/>
  <c r="M107" i="1" s="1"/>
  <c r="AH109" i="1"/>
  <c r="AG109" i="1" s="1"/>
  <c r="D111" i="1"/>
  <c r="M111" i="1" s="1"/>
  <c r="AH113" i="1"/>
  <c r="AG113" i="1" s="1"/>
  <c r="D115" i="1"/>
  <c r="M115" i="1" s="1"/>
  <c r="AH117" i="1"/>
  <c r="AG117" i="1" s="1"/>
  <c r="D119" i="1"/>
  <c r="M119" i="1" s="1"/>
  <c r="AH121" i="1"/>
  <c r="AG121" i="1" s="1"/>
  <c r="D123" i="1"/>
  <c r="M123" i="1" s="1"/>
  <c r="AH125" i="1"/>
  <c r="AG125" i="1" s="1"/>
  <c r="D127" i="1"/>
  <c r="M127" i="1" s="1"/>
  <c r="D131" i="1"/>
  <c r="M131" i="1" s="1"/>
  <c r="D133" i="1"/>
  <c r="M133" i="1" s="1"/>
  <c r="D137" i="1"/>
  <c r="M137" i="1" s="1"/>
  <c r="D141" i="1"/>
  <c r="M141" i="1" s="1"/>
  <c r="D145" i="1"/>
  <c r="M145" i="1" s="1"/>
  <c r="D149" i="1"/>
  <c r="M149" i="1" s="1"/>
  <c r="C85" i="1"/>
  <c r="C91" i="1" s="1"/>
  <c r="C137" i="1"/>
  <c r="K137" i="1" s="1"/>
  <c r="C154" i="1"/>
  <c r="C130" i="1"/>
  <c r="K130" i="1" s="1"/>
  <c r="C115" i="1"/>
  <c r="K115" i="1" s="1"/>
  <c r="C107" i="1"/>
  <c r="K107" i="1" s="1"/>
  <c r="D18" i="1"/>
  <c r="D20" i="1"/>
  <c r="D21" i="1" s="1"/>
  <c r="C19" i="1"/>
  <c r="J155" i="1"/>
  <c r="J156" i="1" s="1"/>
  <c r="C20" i="1"/>
  <c r="BC90" i="1" a="1"/>
  <c r="BC126" i="1" s="1"/>
  <c r="AV85" i="1"/>
  <c r="AT120" i="1"/>
  <c r="AT103" i="1"/>
  <c r="AT94" i="1"/>
  <c r="AT93" i="1"/>
  <c r="AT118" i="1"/>
  <c r="AX94" i="1"/>
  <c r="AX102" i="1"/>
  <c r="AX110" i="1"/>
  <c r="AX118" i="1"/>
  <c r="AY119" i="1" s="1"/>
  <c r="AX126" i="1"/>
  <c r="AY127" i="1" s="1"/>
  <c r="AX93" i="1"/>
  <c r="AY94" i="1" s="1"/>
  <c r="AX101" i="1"/>
  <c r="AX109" i="1"/>
  <c r="AX117" i="1"/>
  <c r="AX125" i="1"/>
  <c r="AX92" i="1"/>
  <c r="AX100" i="1"/>
  <c r="AX108" i="1"/>
  <c r="AX116" i="1"/>
  <c r="AX124" i="1"/>
  <c r="AX91" i="1"/>
  <c r="AX99" i="1"/>
  <c r="AX107" i="1"/>
  <c r="AX115" i="1"/>
  <c r="AX123" i="1"/>
  <c r="AX90" i="1"/>
  <c r="AT109" i="1"/>
  <c r="BH106" i="1"/>
  <c r="BH97" i="1"/>
  <c r="BH130" i="1"/>
  <c r="BI131" i="1" s="1"/>
  <c r="BH105" i="1"/>
  <c r="BH121" i="1"/>
  <c r="BH96" i="1"/>
  <c r="BH112" i="1"/>
  <c r="BH128" i="1"/>
  <c r="BH117" i="1"/>
  <c r="BH107" i="1"/>
  <c r="BH90" i="1"/>
  <c r="BH118" i="1"/>
  <c r="BH113" i="1"/>
  <c r="BH95" i="1"/>
  <c r="BH111" i="1"/>
  <c r="BH127" i="1"/>
  <c r="BH104" i="1"/>
  <c r="BH120" i="1"/>
  <c r="BH101" i="1"/>
  <c r="BH91" i="1"/>
  <c r="BH123" i="1"/>
  <c r="BI96" i="1"/>
  <c r="E21" i="1"/>
  <c r="H156" i="1"/>
  <c r="C17" i="1"/>
  <c r="C18" i="1"/>
  <c r="L155" i="1"/>
  <c r="L156" i="1" s="1"/>
  <c r="E19" i="1"/>
  <c r="E18" i="1"/>
  <c r="S152" i="1"/>
  <c r="S148" i="1"/>
  <c r="S133" i="1"/>
  <c r="S129" i="1"/>
  <c r="S125" i="1"/>
  <c r="S121" i="1"/>
  <c r="S142" i="1"/>
  <c r="S138" i="1"/>
  <c r="S119" i="1"/>
  <c r="S115" i="1"/>
  <c r="S111" i="1"/>
  <c r="S107" i="1"/>
  <c r="S151" i="1"/>
  <c r="S147" i="1"/>
  <c r="S132" i="1"/>
  <c r="S128" i="1"/>
  <c r="S124" i="1"/>
  <c r="S145" i="1"/>
  <c r="S141" i="1"/>
  <c r="S137" i="1"/>
  <c r="S120" i="1"/>
  <c r="S116" i="1"/>
  <c r="S112" i="1"/>
  <c r="S108" i="1"/>
  <c r="S104" i="1"/>
  <c r="S103" i="1"/>
  <c r="Q100" i="1"/>
  <c r="Q99" i="1"/>
  <c r="Q96" i="1"/>
  <c r="Q95" i="1"/>
  <c r="S101" i="1"/>
  <c r="S100" i="1"/>
  <c r="S99" i="1"/>
  <c r="S98" i="1"/>
  <c r="S93" i="1"/>
  <c r="S92" i="1"/>
  <c r="S91" i="1"/>
  <c r="S154" i="1"/>
  <c r="Q103" i="1"/>
  <c r="Q105" i="1"/>
  <c r="Q107" i="1"/>
  <c r="Q109" i="1"/>
  <c r="Q111" i="1"/>
  <c r="Q113" i="1"/>
  <c r="Q115" i="1"/>
  <c r="Q117" i="1"/>
  <c r="Q119" i="1"/>
  <c r="Q121" i="1"/>
  <c r="Q123" i="1"/>
  <c r="Q125" i="1"/>
  <c r="Q127" i="1"/>
  <c r="Q129" i="1"/>
  <c r="Q131" i="1"/>
  <c r="Q133" i="1"/>
  <c r="Q135" i="1"/>
  <c r="Q137" i="1"/>
  <c r="Q139" i="1"/>
  <c r="Q141" i="1"/>
  <c r="Q143" i="1"/>
  <c r="Q145" i="1"/>
  <c r="Q147" i="1"/>
  <c r="Q149" i="1"/>
  <c r="Q151" i="1"/>
  <c r="Q153" i="1"/>
  <c r="AY105" i="1"/>
  <c r="AY121" i="1"/>
  <c r="AY96" i="1"/>
  <c r="AY103" i="1"/>
  <c r="AY128" i="1"/>
  <c r="AT92" i="1"/>
  <c r="AT100" i="1"/>
  <c r="AT124" i="1"/>
  <c r="AT131" i="1"/>
  <c r="AT96" i="1"/>
  <c r="AT121" i="1"/>
  <c r="BC128" i="1"/>
  <c r="BC112" i="1"/>
  <c r="BC96" i="1"/>
  <c r="BK131" i="1"/>
  <c r="BM90" i="1" a="1"/>
  <c r="G21" i="1"/>
  <c r="BI90" i="1"/>
  <c r="BH94" i="1"/>
  <c r="BH102" i="1"/>
  <c r="BH110" i="1"/>
  <c r="BH122" i="1"/>
  <c r="BI121" i="1" s="1"/>
  <c r="BH126" i="1"/>
  <c r="BH98" i="1"/>
  <c r="BH114" i="1"/>
  <c r="BH129" i="1"/>
  <c r="BH103" i="1"/>
  <c r="BH119" i="1"/>
  <c r="BH92" i="1"/>
  <c r="BH100" i="1"/>
  <c r="BH108" i="1"/>
  <c r="BH116" i="1"/>
  <c r="BI117" i="1" s="1"/>
  <c r="BH124" i="1"/>
  <c r="BH93" i="1"/>
  <c r="BH109" i="1"/>
  <c r="BH125" i="1"/>
  <c r="BH99" i="1"/>
  <c r="BH115" i="1"/>
  <c r="AM91" i="1"/>
  <c r="AM98" i="1"/>
  <c r="AL98" i="1" s="1"/>
  <c r="AM100" i="1"/>
  <c r="AL100" i="1" s="1"/>
  <c r="AM102" i="1"/>
  <c r="AL102" i="1" s="1"/>
  <c r="AM104" i="1"/>
  <c r="AL104" i="1" s="1"/>
  <c r="AM106" i="1"/>
  <c r="AL106" i="1" s="1"/>
  <c r="AM108" i="1"/>
  <c r="AL108" i="1" s="1"/>
  <c r="AM110" i="1"/>
  <c r="AL110" i="1" s="1"/>
  <c r="AM112" i="1"/>
  <c r="AL112" i="1" s="1"/>
  <c r="AM114" i="1"/>
  <c r="AL114" i="1" s="1"/>
  <c r="AM116" i="1"/>
  <c r="AL116" i="1" s="1"/>
  <c r="AM118" i="1"/>
  <c r="AL118" i="1" s="1"/>
  <c r="AM120" i="1"/>
  <c r="AL120" i="1" s="1"/>
  <c r="AM122" i="1"/>
  <c r="AL122" i="1" s="1"/>
  <c r="AM124" i="1"/>
  <c r="AL124" i="1" s="1"/>
  <c r="AM126" i="1"/>
  <c r="AL126" i="1" s="1"/>
  <c r="AM128" i="1"/>
  <c r="AL128" i="1" s="1"/>
  <c r="AM130" i="1"/>
  <c r="AL130" i="1" s="1"/>
  <c r="AM92" i="1"/>
  <c r="AL92" i="1" s="1"/>
  <c r="AM96" i="1"/>
  <c r="AL96" i="1" s="1"/>
  <c r="AM99" i="1"/>
  <c r="AL99" i="1" s="1"/>
  <c r="AM101" i="1"/>
  <c r="AL101" i="1" s="1"/>
  <c r="AM103" i="1"/>
  <c r="AL103" i="1" s="1"/>
  <c r="AM105" i="1"/>
  <c r="AL105" i="1" s="1"/>
  <c r="AM107" i="1"/>
  <c r="AL107" i="1" s="1"/>
  <c r="AM109" i="1"/>
  <c r="AL109" i="1" s="1"/>
  <c r="AM111" i="1"/>
  <c r="AL111" i="1" s="1"/>
  <c r="AM113" i="1"/>
  <c r="AL113" i="1" s="1"/>
  <c r="AM115" i="1"/>
  <c r="AL115" i="1" s="1"/>
  <c r="AM117" i="1"/>
  <c r="AL117" i="1" s="1"/>
  <c r="AM119" i="1"/>
  <c r="AL119" i="1" s="1"/>
  <c r="AM121" i="1"/>
  <c r="AL121" i="1" s="1"/>
  <c r="AM123" i="1"/>
  <c r="AL123" i="1" s="1"/>
  <c r="AM125" i="1"/>
  <c r="AL125" i="1" s="1"/>
  <c r="AM127" i="1"/>
  <c r="AL127" i="1" s="1"/>
  <c r="AM129" i="1"/>
  <c r="AL129" i="1" s="1"/>
  <c r="AM131" i="1"/>
  <c r="AL131" i="1" s="1"/>
  <c r="AM94" i="1"/>
  <c r="AL94" i="1" s="1"/>
  <c r="AL91" i="1"/>
  <c r="AM97" i="1"/>
  <c r="AL97" i="1" s="1"/>
  <c r="AM95" i="1"/>
  <c r="AL95" i="1" s="1"/>
  <c r="AM93" i="1"/>
  <c r="AL93" i="1" s="1"/>
  <c r="M88" i="1"/>
  <c r="N96" i="1" s="1"/>
  <c r="C86" i="1"/>
  <c r="AC96" i="1" s="1"/>
  <c r="AB96" i="1" s="1"/>
  <c r="AC97" i="1"/>
  <c r="AB97" i="1" s="1"/>
  <c r="BC129" i="1"/>
  <c r="BC121" i="1"/>
  <c r="BC113" i="1"/>
  <c r="BC105" i="1"/>
  <c r="BC97" i="1"/>
  <c r="O132" i="1"/>
  <c r="K91" i="1"/>
  <c r="O125" i="1"/>
  <c r="O144" i="1"/>
  <c r="K154" i="1"/>
  <c r="O109" i="1"/>
  <c r="O153" i="1"/>
  <c r="O91" i="1"/>
  <c r="X109" i="1" l="1"/>
  <c r="X103" i="1"/>
  <c r="X142" i="1"/>
  <c r="X132" i="1"/>
  <c r="X121" i="1"/>
  <c r="X97" i="1"/>
  <c r="X118" i="1"/>
  <c r="X150" i="1"/>
  <c r="X154" i="1"/>
  <c r="X104" i="1"/>
  <c r="X113" i="1"/>
  <c r="X126" i="1"/>
  <c r="X139" i="1"/>
  <c r="X116" i="1"/>
  <c r="X105" i="1"/>
  <c r="X152" i="1"/>
  <c r="X135" i="1"/>
  <c r="X96" i="1"/>
  <c r="X117" i="1"/>
  <c r="X114" i="1"/>
  <c r="X148" i="1"/>
  <c r="X133" i="1"/>
  <c r="X141" i="1"/>
  <c r="X134" i="1"/>
  <c r="X100" i="1"/>
  <c r="X101" i="1"/>
  <c r="X145" i="1"/>
  <c r="X119" i="1"/>
  <c r="X110" i="1"/>
  <c r="X91" i="1"/>
  <c r="X153" i="1"/>
  <c r="X120" i="1"/>
  <c r="X115" i="1"/>
  <c r="X124" i="1"/>
  <c r="X137" i="1"/>
  <c r="X131" i="1"/>
  <c r="X143" i="1"/>
  <c r="X106" i="1"/>
  <c r="X144" i="1"/>
  <c r="X128" i="1"/>
  <c r="U88" i="1"/>
  <c r="V103" i="1" s="1"/>
  <c r="AT112" i="1"/>
  <c r="AT117" i="1"/>
  <c r="AT129" i="1"/>
  <c r="BC101" i="1"/>
  <c r="BC117" i="1"/>
  <c r="BI127" i="1"/>
  <c r="BI95" i="1"/>
  <c r="BC120" i="1"/>
  <c r="AT130" i="1"/>
  <c r="AT98" i="1"/>
  <c r="AT108" i="1"/>
  <c r="BI106" i="1"/>
  <c r="AY114" i="1"/>
  <c r="AY110" i="1"/>
  <c r="AT110" i="1"/>
  <c r="AT123" i="1"/>
  <c r="Y88" i="1"/>
  <c r="Z136" i="1" s="1"/>
  <c r="X127" i="1"/>
  <c r="AY120" i="1"/>
  <c r="AY129" i="1"/>
  <c r="AY113" i="1"/>
  <c r="BC93" i="1"/>
  <c r="BC109" i="1"/>
  <c r="BC125" i="1"/>
  <c r="BD126" i="1" s="1"/>
  <c r="BC104" i="1"/>
  <c r="AY111" i="1"/>
  <c r="AY95" i="1"/>
  <c r="AT113" i="1"/>
  <c r="Z98" i="1"/>
  <c r="X112" i="1"/>
  <c r="X92" i="1"/>
  <c r="X146" i="1"/>
  <c r="AY98" i="1"/>
  <c r="AY130" i="1"/>
  <c r="V151" i="1"/>
  <c r="V154" i="1"/>
  <c r="V105" i="1"/>
  <c r="V142" i="1"/>
  <c r="V147" i="1"/>
  <c r="V128" i="1"/>
  <c r="V138" i="1"/>
  <c r="V120" i="1"/>
  <c r="V107" i="1"/>
  <c r="V113" i="1"/>
  <c r="V94" i="1"/>
  <c r="V124" i="1"/>
  <c r="V92" i="1"/>
  <c r="V106" i="1"/>
  <c r="V150" i="1"/>
  <c r="V111" i="1"/>
  <c r="V104" i="1"/>
  <c r="V153" i="1"/>
  <c r="V116" i="1"/>
  <c r="Z143" i="1"/>
  <c r="Z148" i="1"/>
  <c r="Z141" i="1"/>
  <c r="Z129" i="1"/>
  <c r="Z97" i="1"/>
  <c r="Z135" i="1"/>
  <c r="Z99" i="1"/>
  <c r="Z151" i="1"/>
  <c r="Z114" i="1"/>
  <c r="Z96" i="1"/>
  <c r="Z142" i="1"/>
  <c r="Z119" i="1"/>
  <c r="Z126" i="1"/>
  <c r="Z133" i="1"/>
  <c r="Z125" i="1"/>
  <c r="Z107" i="1"/>
  <c r="Z92" i="1"/>
  <c r="Z106" i="1"/>
  <c r="Z149" i="1"/>
  <c r="Z102" i="1"/>
  <c r="V114" i="1"/>
  <c r="V126" i="1"/>
  <c r="V152" i="1"/>
  <c r="BI116" i="1"/>
  <c r="BI101" i="1"/>
  <c r="BC99" i="1"/>
  <c r="BD100" i="1" s="1"/>
  <c r="BC107" i="1"/>
  <c r="BC115" i="1"/>
  <c r="BD116" i="1" s="1"/>
  <c r="BC123" i="1"/>
  <c r="BC131" i="1"/>
  <c r="BI111" i="1"/>
  <c r="BC92" i="1"/>
  <c r="BC108" i="1"/>
  <c r="BD109" i="1" s="1"/>
  <c r="BC124" i="1"/>
  <c r="BD125" i="1" s="1"/>
  <c r="AT122" i="1"/>
  <c r="AY122" i="1"/>
  <c r="X111" i="1"/>
  <c r="AY131" i="1"/>
  <c r="AT111" i="1"/>
  <c r="BC95" i="1"/>
  <c r="BC103" i="1"/>
  <c r="BD104" i="1" s="1"/>
  <c r="BC111" i="1"/>
  <c r="BD112" i="1" s="1"/>
  <c r="BC119" i="1"/>
  <c r="BC127" i="1"/>
  <c r="BD127" i="1" s="1"/>
  <c r="BI110" i="1"/>
  <c r="BI107" i="1"/>
  <c r="BI104" i="1"/>
  <c r="BC100" i="1"/>
  <c r="BC116" i="1"/>
  <c r="AT99" i="1"/>
  <c r="AU88" i="1" s="1"/>
  <c r="AT90" i="1"/>
  <c r="AY126" i="1"/>
  <c r="BI105" i="1"/>
  <c r="BC102" i="1"/>
  <c r="BD101" i="1" s="1"/>
  <c r="AY107" i="1"/>
  <c r="AY117" i="1"/>
  <c r="AT116" i="1"/>
  <c r="V115" i="1"/>
  <c r="V135" i="1"/>
  <c r="V101" i="1"/>
  <c r="V131" i="1"/>
  <c r="V95" i="1"/>
  <c r="V125" i="1"/>
  <c r="V149" i="1"/>
  <c r="V145" i="1"/>
  <c r="V121" i="1"/>
  <c r="AT106" i="1"/>
  <c r="AT104" i="1"/>
  <c r="C147" i="1"/>
  <c r="K147" i="1" s="1"/>
  <c r="C101" i="1"/>
  <c r="K101" i="1" s="1"/>
  <c r="C111" i="1"/>
  <c r="K111" i="1" s="1"/>
  <c r="AT115" i="1"/>
  <c r="BD102" i="1"/>
  <c r="AY92" i="1"/>
  <c r="AY101" i="1"/>
  <c r="C108" i="1"/>
  <c r="K108" i="1" s="1"/>
  <c r="C144" i="1"/>
  <c r="K144" i="1" s="1"/>
  <c r="C143" i="1"/>
  <c r="K143" i="1" s="1"/>
  <c r="BL85" i="1"/>
  <c r="BK91" i="1"/>
  <c r="AC105" i="1"/>
  <c r="AB105" i="1" s="1"/>
  <c r="AC106" i="1"/>
  <c r="AB106" i="1" s="1"/>
  <c r="AC113" i="1"/>
  <c r="AB113" i="1" s="1"/>
  <c r="AC114" i="1"/>
  <c r="AB114" i="1" s="1"/>
  <c r="C129" i="1"/>
  <c r="K129" i="1" s="1"/>
  <c r="C122" i="1"/>
  <c r="K122" i="1" s="1"/>
  <c r="C95" i="1"/>
  <c r="K95" i="1" s="1"/>
  <c r="C113" i="1"/>
  <c r="K113" i="1" s="1"/>
  <c r="C153" i="1"/>
  <c r="K153" i="1" s="1"/>
  <c r="C128" i="1"/>
  <c r="K128" i="1" s="1"/>
  <c r="C133" i="1"/>
  <c r="K133" i="1" s="1"/>
  <c r="AC129" i="1"/>
  <c r="AB129" i="1" s="1"/>
  <c r="AC122" i="1"/>
  <c r="AB122" i="1" s="1"/>
  <c r="C138" i="1"/>
  <c r="K138" i="1" s="1"/>
  <c r="C139" i="1"/>
  <c r="K139" i="1" s="1"/>
  <c r="C93" i="1"/>
  <c r="K93" i="1" s="1"/>
  <c r="C103" i="1"/>
  <c r="K103" i="1" s="1"/>
  <c r="C135" i="1"/>
  <c r="K135" i="1" s="1"/>
  <c r="C145" i="1"/>
  <c r="K145" i="1" s="1"/>
  <c r="C119" i="1"/>
  <c r="K119" i="1" s="1"/>
  <c r="C152" i="1"/>
  <c r="K152" i="1" s="1"/>
  <c r="C99" i="1"/>
  <c r="K99" i="1" s="1"/>
  <c r="C136" i="1"/>
  <c r="K136" i="1" s="1"/>
  <c r="C106" i="1"/>
  <c r="K106" i="1" s="1"/>
  <c r="C120" i="1"/>
  <c r="K120" i="1" s="1"/>
  <c r="AC121" i="1"/>
  <c r="AB121" i="1" s="1"/>
  <c r="AC130" i="1"/>
  <c r="AB130" i="1" s="1"/>
  <c r="AC98" i="1"/>
  <c r="AB98" i="1" s="1"/>
  <c r="C151" i="1"/>
  <c r="K151" i="1" s="1"/>
  <c r="AF85" i="1"/>
  <c r="N108" i="1"/>
  <c r="N95" i="1"/>
  <c r="AI90" i="1" a="1"/>
  <c r="C92" i="1"/>
  <c r="K92" i="1" s="1"/>
  <c r="C94" i="1"/>
  <c r="K94" i="1" s="1"/>
  <c r="C96" i="1"/>
  <c r="K96" i="1" s="1"/>
  <c r="C98" i="1"/>
  <c r="K98" i="1" s="1"/>
  <c r="C100" i="1"/>
  <c r="K100" i="1" s="1"/>
  <c r="C102" i="1"/>
  <c r="K102" i="1" s="1"/>
  <c r="C109" i="1"/>
  <c r="K109" i="1" s="1"/>
  <c r="C117" i="1"/>
  <c r="K117" i="1" s="1"/>
  <c r="C140" i="1"/>
  <c r="K140" i="1" s="1"/>
  <c r="C123" i="1"/>
  <c r="K123" i="1" s="1"/>
  <c r="C131" i="1"/>
  <c r="K131" i="1" s="1"/>
  <c r="C149" i="1"/>
  <c r="K149" i="1" s="1"/>
  <c r="C110" i="1"/>
  <c r="K110" i="1" s="1"/>
  <c r="C118" i="1"/>
  <c r="K118" i="1" s="1"/>
  <c r="C141" i="1"/>
  <c r="K141" i="1" s="1"/>
  <c r="C124" i="1"/>
  <c r="K124" i="1" s="1"/>
  <c r="C132" i="1"/>
  <c r="K132" i="1" s="1"/>
  <c r="C150" i="1"/>
  <c r="K150" i="1" s="1"/>
  <c r="AC131" i="1"/>
  <c r="AB131" i="1" s="1"/>
  <c r="AC123" i="1"/>
  <c r="AB123" i="1" s="1"/>
  <c r="AC115" i="1"/>
  <c r="AB115" i="1" s="1"/>
  <c r="AC107" i="1"/>
  <c r="AB107" i="1" s="1"/>
  <c r="AC99" i="1"/>
  <c r="AB99" i="1" s="1"/>
  <c r="AC91" i="1"/>
  <c r="AB91" i="1" s="1"/>
  <c r="AC124" i="1"/>
  <c r="AB124" i="1" s="1"/>
  <c r="AC116" i="1"/>
  <c r="AB116" i="1" s="1"/>
  <c r="AC108" i="1"/>
  <c r="AB108" i="1" s="1"/>
  <c r="AC100" i="1"/>
  <c r="AB100" i="1" s="1"/>
  <c r="AC92" i="1"/>
  <c r="AB92" i="1" s="1"/>
  <c r="AC125" i="1"/>
  <c r="AB125" i="1" s="1"/>
  <c r="AC117" i="1"/>
  <c r="AB117" i="1" s="1"/>
  <c r="AC109" i="1"/>
  <c r="AB109" i="1" s="1"/>
  <c r="AC101" i="1"/>
  <c r="AB101" i="1" s="1"/>
  <c r="AC93" i="1"/>
  <c r="AB93" i="1" s="1"/>
  <c r="AC126" i="1"/>
  <c r="AB126" i="1" s="1"/>
  <c r="AC118" i="1"/>
  <c r="AB118" i="1" s="1"/>
  <c r="AC110" i="1"/>
  <c r="AB110" i="1" s="1"/>
  <c r="AC102" i="1"/>
  <c r="AB102" i="1" s="1"/>
  <c r="AC94" i="1"/>
  <c r="AB94" i="1" s="1"/>
  <c r="C125" i="1"/>
  <c r="K125" i="1" s="1"/>
  <c r="C112" i="1"/>
  <c r="K112" i="1" s="1"/>
  <c r="C134" i="1"/>
  <c r="K134" i="1" s="1"/>
  <c r="AC127" i="1"/>
  <c r="AB127" i="1" s="1"/>
  <c r="AC119" i="1"/>
  <c r="AB119" i="1" s="1"/>
  <c r="AC111" i="1"/>
  <c r="AB111" i="1" s="1"/>
  <c r="AC103" i="1"/>
  <c r="AB103" i="1" s="1"/>
  <c r="AC95" i="1"/>
  <c r="AB95" i="1" s="1"/>
  <c r="AC128" i="1"/>
  <c r="AB128" i="1" s="1"/>
  <c r="AC120" i="1"/>
  <c r="AB120" i="1" s="1"/>
  <c r="AC112" i="1"/>
  <c r="AB112" i="1" s="1"/>
  <c r="AC104" i="1"/>
  <c r="AB104" i="1" s="1"/>
  <c r="C121" i="1"/>
  <c r="K121" i="1" s="1"/>
  <c r="C116" i="1"/>
  <c r="K116" i="1" s="1"/>
  <c r="C148" i="1"/>
  <c r="K148" i="1" s="1"/>
  <c r="C97" i="1"/>
  <c r="K97" i="1" s="1"/>
  <c r="C105" i="1"/>
  <c r="K105" i="1" s="1"/>
  <c r="C127" i="1"/>
  <c r="K127" i="1" s="1"/>
  <c r="C114" i="1"/>
  <c r="K114" i="1" s="1"/>
  <c r="C146" i="1"/>
  <c r="K146" i="1" s="1"/>
  <c r="C142" i="1"/>
  <c r="K142" i="1" s="1"/>
  <c r="C104" i="1"/>
  <c r="K104" i="1" s="1"/>
  <c r="C126" i="1"/>
  <c r="K126" i="1" s="1"/>
  <c r="C21" i="1"/>
  <c r="O88" i="1"/>
  <c r="P140" i="1" s="1"/>
  <c r="N106" i="1"/>
  <c r="N154" i="1"/>
  <c r="N148" i="1"/>
  <c r="N103" i="1"/>
  <c r="N114" i="1"/>
  <c r="N146" i="1"/>
  <c r="N116" i="1"/>
  <c r="N119" i="1"/>
  <c r="N111" i="1"/>
  <c r="N152" i="1"/>
  <c r="N142" i="1"/>
  <c r="N92" i="1"/>
  <c r="N140" i="1"/>
  <c r="N115" i="1"/>
  <c r="N149" i="1"/>
  <c r="N107" i="1"/>
  <c r="N133" i="1"/>
  <c r="N151" i="1"/>
  <c r="N136" i="1"/>
  <c r="N141" i="1"/>
  <c r="N144" i="1"/>
  <c r="N101" i="1"/>
  <c r="N145" i="1"/>
  <c r="N137" i="1"/>
  <c r="BI94" i="1"/>
  <c r="BC118" i="1"/>
  <c r="Z110" i="1"/>
  <c r="Z144" i="1"/>
  <c r="Z122" i="1"/>
  <c r="BC94" i="1"/>
  <c r="BC110" i="1"/>
  <c r="BD110" i="1" s="1"/>
  <c r="BC91" i="1"/>
  <c r="BC98" i="1"/>
  <c r="BC114" i="1"/>
  <c r="BD114" i="1" s="1"/>
  <c r="BC130" i="1"/>
  <c r="BC106" i="1"/>
  <c r="BD105" i="1" s="1"/>
  <c r="BC122" i="1"/>
  <c r="BD122" i="1" s="1"/>
  <c r="BC90" i="1"/>
  <c r="Z147" i="1"/>
  <c r="Z124" i="1"/>
  <c r="Z132" i="1"/>
  <c r="Z137" i="1"/>
  <c r="Z153" i="1"/>
  <c r="Z123" i="1"/>
  <c r="Z131" i="1"/>
  <c r="Z146" i="1"/>
  <c r="Z101" i="1"/>
  <c r="Z139" i="1"/>
  <c r="Z128" i="1"/>
  <c r="Z108" i="1"/>
  <c r="Z152" i="1"/>
  <c r="Z145" i="1"/>
  <c r="Z127" i="1"/>
  <c r="Z109" i="1"/>
  <c r="Z154" i="1"/>
  <c r="Z103" i="1"/>
  <c r="Z140" i="1"/>
  <c r="Z116" i="1"/>
  <c r="Z94" i="1"/>
  <c r="Z91" i="1"/>
  <c r="Z138" i="1"/>
  <c r="Z117" i="1"/>
  <c r="AY91" i="1"/>
  <c r="AY90" i="1"/>
  <c r="AY116" i="1"/>
  <c r="AY100" i="1"/>
  <c r="AY125" i="1"/>
  <c r="AY109" i="1"/>
  <c r="AY93" i="1"/>
  <c r="AY118" i="1"/>
  <c r="AY102" i="1"/>
  <c r="Z113" i="1"/>
  <c r="Z105" i="1"/>
  <c r="AY115" i="1"/>
  <c r="X130" i="1"/>
  <c r="AY124" i="1"/>
  <c r="AY123" i="1"/>
  <c r="AY108" i="1"/>
  <c r="AY106" i="1"/>
  <c r="Z95" i="1"/>
  <c r="Z112" i="1"/>
  <c r="Z104" i="1"/>
  <c r="Z100" i="1"/>
  <c r="X123" i="1"/>
  <c r="X147" i="1"/>
  <c r="X140" i="1"/>
  <c r="X129" i="1"/>
  <c r="X149" i="1"/>
  <c r="X136" i="1"/>
  <c r="X94" i="1"/>
  <c r="X102" i="1"/>
  <c r="X151" i="1"/>
  <c r="X122" i="1"/>
  <c r="X93" i="1"/>
  <c r="X98" i="1"/>
  <c r="X138" i="1"/>
  <c r="X108" i="1"/>
  <c r="X95" i="1"/>
  <c r="X125" i="1"/>
  <c r="X99" i="1"/>
  <c r="X107" i="1"/>
  <c r="AY99" i="1"/>
  <c r="Q88" i="1"/>
  <c r="R120" i="1" s="1"/>
  <c r="BI112" i="1"/>
  <c r="BI100" i="1"/>
  <c r="BI125" i="1"/>
  <c r="S88" i="1"/>
  <c r="T154" i="1" s="1"/>
  <c r="BD92" i="1"/>
  <c r="BD96" i="1"/>
  <c r="BD108" i="1"/>
  <c r="BD120" i="1"/>
  <c r="BD128" i="1"/>
  <c r="BD97" i="1"/>
  <c r="AZ88" i="1"/>
  <c r="BM90" i="1"/>
  <c r="BM97" i="1"/>
  <c r="BM105" i="1"/>
  <c r="BM113" i="1"/>
  <c r="BM121" i="1"/>
  <c r="BM129" i="1"/>
  <c r="BM95" i="1"/>
  <c r="BM103" i="1"/>
  <c r="BM111" i="1"/>
  <c r="BM119" i="1"/>
  <c r="BM127" i="1"/>
  <c r="BM128" i="1"/>
  <c r="BM120" i="1"/>
  <c r="BM112" i="1"/>
  <c r="BM104" i="1"/>
  <c r="BM96" i="1"/>
  <c r="BM130" i="1"/>
  <c r="BM122" i="1"/>
  <c r="BM114" i="1"/>
  <c r="BM106" i="1"/>
  <c r="BM93" i="1"/>
  <c r="BM101" i="1"/>
  <c r="BM109" i="1"/>
  <c r="BM117" i="1"/>
  <c r="BM125" i="1"/>
  <c r="BM91" i="1"/>
  <c r="BM99" i="1"/>
  <c r="BM107" i="1"/>
  <c r="BM123" i="1"/>
  <c r="BM124" i="1"/>
  <c r="BM108" i="1"/>
  <c r="BM92" i="1"/>
  <c r="BM118" i="1"/>
  <c r="BM102" i="1"/>
  <c r="BM94" i="1"/>
  <c r="BM115" i="1"/>
  <c r="BM131" i="1"/>
  <c r="BM116" i="1"/>
  <c r="BM100" i="1"/>
  <c r="BM126" i="1"/>
  <c r="BM110" i="1"/>
  <c r="BM98" i="1"/>
  <c r="R97" i="1"/>
  <c r="R153" i="1"/>
  <c r="R133" i="1"/>
  <c r="R117" i="1"/>
  <c r="R109" i="1"/>
  <c r="BI126" i="1"/>
  <c r="BI120" i="1"/>
  <c r="BI118" i="1"/>
  <c r="BI130" i="1"/>
  <c r="BI129" i="1"/>
  <c r="BI98" i="1"/>
  <c r="BI97" i="1"/>
  <c r="BI99" i="1"/>
  <c r="BI123" i="1"/>
  <c r="BI122" i="1"/>
  <c r="BI103" i="1"/>
  <c r="BI124" i="1"/>
  <c r="BI102" i="1"/>
  <c r="BI128" i="1"/>
  <c r="R122" i="1"/>
  <c r="R118" i="1"/>
  <c r="R147" i="1"/>
  <c r="R131" i="1"/>
  <c r="R123" i="1"/>
  <c r="R103" i="1"/>
  <c r="BI109" i="1"/>
  <c r="BI108" i="1"/>
  <c r="BI93" i="1"/>
  <c r="BI91" i="1"/>
  <c r="BI114" i="1"/>
  <c r="BI115" i="1"/>
  <c r="BI113" i="1"/>
  <c r="BI92" i="1"/>
  <c r="BI119" i="1"/>
  <c r="AN90" i="1" a="1"/>
  <c r="AJ85" i="1"/>
  <c r="N150" i="1"/>
  <c r="N138" i="1"/>
  <c r="N97" i="1"/>
  <c r="N153" i="1"/>
  <c r="N147" i="1"/>
  <c r="N143" i="1"/>
  <c r="N139" i="1"/>
  <c r="N91" i="1"/>
  <c r="N135" i="1"/>
  <c r="N118" i="1"/>
  <c r="N120" i="1"/>
  <c r="N112" i="1"/>
  <c r="N113" i="1"/>
  <c r="N105" i="1"/>
  <c r="N98" i="1"/>
  <c r="N121" i="1"/>
  <c r="N123" i="1"/>
  <c r="N125" i="1"/>
  <c r="N127" i="1"/>
  <c r="N129" i="1"/>
  <c r="N131" i="1"/>
  <c r="N134" i="1"/>
  <c r="N124" i="1"/>
  <c r="N110" i="1"/>
  <c r="N117" i="1"/>
  <c r="N104" i="1"/>
  <c r="N102" i="1"/>
  <c r="N109" i="1"/>
  <c r="N94" i="1"/>
  <c r="N99" i="1"/>
  <c r="N93" i="1"/>
  <c r="N122" i="1"/>
  <c r="N126" i="1"/>
  <c r="N128" i="1"/>
  <c r="N130" i="1"/>
  <c r="N132" i="1"/>
  <c r="N100" i="1"/>
  <c r="R107" i="1" l="1"/>
  <c r="R151" i="1"/>
  <c r="R137" i="1"/>
  <c r="Z120" i="1"/>
  <c r="Z93" i="1"/>
  <c r="Z130" i="1"/>
  <c r="V133" i="1"/>
  <c r="V127" i="1"/>
  <c r="V139" i="1"/>
  <c r="V123" i="1"/>
  <c r="V118" i="1"/>
  <c r="V93" i="1"/>
  <c r="V122" i="1"/>
  <c r="Z134" i="1"/>
  <c r="Z150" i="1"/>
  <c r="Z118" i="1"/>
  <c r="Z121" i="1"/>
  <c r="Z115" i="1"/>
  <c r="Z111" i="1"/>
  <c r="V108" i="1"/>
  <c r="V144" i="1"/>
  <c r="V117" i="1"/>
  <c r="V132" i="1"/>
  <c r="V110" i="1"/>
  <c r="V100" i="1"/>
  <c r="V141" i="1"/>
  <c r="V140" i="1"/>
  <c r="V97" i="1"/>
  <c r="V146" i="1"/>
  <c r="BD123" i="1"/>
  <c r="BD93" i="1"/>
  <c r="V99" i="1"/>
  <c r="V98" i="1"/>
  <c r="V134" i="1"/>
  <c r="V129" i="1"/>
  <c r="BD107" i="1"/>
  <c r="V130" i="1"/>
  <c r="V96" i="1"/>
  <c r="V102" i="1"/>
  <c r="V137" i="1"/>
  <c r="V112" i="1"/>
  <c r="V148" i="1"/>
  <c r="V91" i="1"/>
  <c r="V119" i="1"/>
  <c r="V109" i="1"/>
  <c r="V143" i="1"/>
  <c r="V136" i="1"/>
  <c r="AU122" i="1"/>
  <c r="AU131" i="1"/>
  <c r="AU130" i="1"/>
  <c r="AU121" i="1"/>
  <c r="AU107" i="1"/>
  <c r="AU92" i="1"/>
  <c r="BD111" i="1"/>
  <c r="BD98" i="1"/>
  <c r="BH85" i="1"/>
  <c r="R115" i="1"/>
  <c r="R135" i="1"/>
  <c r="R101" i="1"/>
  <c r="R130" i="1"/>
  <c r="R95" i="1"/>
  <c r="R121" i="1"/>
  <c r="R141" i="1"/>
  <c r="BD121" i="1"/>
  <c r="R100" i="1"/>
  <c r="BD106" i="1"/>
  <c r="BD91" i="1"/>
  <c r="BD117" i="1"/>
  <c r="BD124" i="1"/>
  <c r="BD103" i="1"/>
  <c r="R99" i="1"/>
  <c r="R119" i="1"/>
  <c r="R139" i="1"/>
  <c r="R91" i="1"/>
  <c r="R134" i="1"/>
  <c r="R105" i="1"/>
  <c r="R125" i="1"/>
  <c r="R149" i="1"/>
  <c r="BD113" i="1"/>
  <c r="BD115" i="1"/>
  <c r="BD99" i="1"/>
  <c r="R92" i="1"/>
  <c r="BD130" i="1"/>
  <c r="K88" i="1"/>
  <c r="L153" i="1" s="1"/>
  <c r="T148" i="1"/>
  <c r="P142" i="1"/>
  <c r="R111" i="1"/>
  <c r="R127" i="1"/>
  <c r="R143" i="1"/>
  <c r="R93" i="1"/>
  <c r="R126" i="1"/>
  <c r="R113" i="1"/>
  <c r="R129" i="1"/>
  <c r="R145" i="1"/>
  <c r="AU100" i="1"/>
  <c r="AU96" i="1"/>
  <c r="BD129" i="1"/>
  <c r="T115" i="1"/>
  <c r="BD90" i="1"/>
  <c r="BD94" i="1"/>
  <c r="BD118" i="1"/>
  <c r="AU124" i="1"/>
  <c r="AU114" i="1"/>
  <c r="BD119" i="1"/>
  <c r="BD95" i="1"/>
  <c r="T145" i="1"/>
  <c r="T103" i="1"/>
  <c r="P120" i="1"/>
  <c r="AA85" i="1"/>
  <c r="P128" i="1"/>
  <c r="P145" i="1"/>
  <c r="L94" i="1"/>
  <c r="L132" i="1"/>
  <c r="P91" i="1"/>
  <c r="P102" i="1"/>
  <c r="P104" i="1"/>
  <c r="P135" i="1"/>
  <c r="AI131" i="1"/>
  <c r="AI102" i="1"/>
  <c r="AI128" i="1"/>
  <c r="AI119" i="1"/>
  <c r="AI94" i="1"/>
  <c r="AI103" i="1"/>
  <c r="AI106" i="1"/>
  <c r="AI129" i="1"/>
  <c r="AI111" i="1"/>
  <c r="AI98" i="1"/>
  <c r="AI126" i="1"/>
  <c r="AI117" i="1"/>
  <c r="AI108" i="1"/>
  <c r="AI99" i="1"/>
  <c r="AI105" i="1"/>
  <c r="AI96" i="1"/>
  <c r="AI112" i="1"/>
  <c r="AI113" i="1"/>
  <c r="AI95" i="1"/>
  <c r="AI118" i="1"/>
  <c r="AI109" i="1"/>
  <c r="AI100" i="1"/>
  <c r="AI91" i="1"/>
  <c r="AI123" i="1"/>
  <c r="AI110" i="1"/>
  <c r="AJ111" i="1" s="1"/>
  <c r="AI121" i="1"/>
  <c r="AI97" i="1"/>
  <c r="AI120" i="1"/>
  <c r="AI114" i="1"/>
  <c r="AI101" i="1"/>
  <c r="AJ102" i="1" s="1"/>
  <c r="AI92" i="1"/>
  <c r="AI124" i="1"/>
  <c r="AI115" i="1"/>
  <c r="AI130" i="1"/>
  <c r="AI90" i="1"/>
  <c r="AI122" i="1"/>
  <c r="AJ123" i="1" s="1"/>
  <c r="AI104" i="1"/>
  <c r="AI127" i="1"/>
  <c r="AI93" i="1"/>
  <c r="AI125" i="1"/>
  <c r="AI116" i="1"/>
  <c r="AI107" i="1"/>
  <c r="L100" i="1"/>
  <c r="L145" i="1"/>
  <c r="AD90" i="1" a="1"/>
  <c r="AD94" i="1" s="1"/>
  <c r="L144" i="1"/>
  <c r="L150" i="1"/>
  <c r="L121" i="1"/>
  <c r="L102" i="1"/>
  <c r="P118" i="1"/>
  <c r="P147" i="1"/>
  <c r="P93" i="1"/>
  <c r="P138" i="1"/>
  <c r="P107" i="1"/>
  <c r="P95" i="1"/>
  <c r="P148" i="1"/>
  <c r="P152" i="1"/>
  <c r="P94" i="1"/>
  <c r="P126" i="1"/>
  <c r="P141" i="1"/>
  <c r="P97" i="1"/>
  <c r="P115" i="1"/>
  <c r="P151" i="1"/>
  <c r="P117" i="1"/>
  <c r="P100" i="1"/>
  <c r="P110" i="1"/>
  <c r="P109" i="1"/>
  <c r="P101" i="1"/>
  <c r="P146" i="1"/>
  <c r="P154" i="1"/>
  <c r="P143" i="1"/>
  <c r="P136" i="1"/>
  <c r="P149" i="1"/>
  <c r="L116" i="1"/>
  <c r="L134" i="1"/>
  <c r="L108" i="1"/>
  <c r="L133" i="1"/>
  <c r="L110" i="1"/>
  <c r="L140" i="1"/>
  <c r="L114" i="1"/>
  <c r="P153" i="1"/>
  <c r="P113" i="1"/>
  <c r="P144" i="1"/>
  <c r="P125" i="1"/>
  <c r="P130" i="1"/>
  <c r="P119" i="1"/>
  <c r="P124" i="1"/>
  <c r="P133" i="1"/>
  <c r="P112" i="1"/>
  <c r="P116" i="1"/>
  <c r="P132" i="1"/>
  <c r="P114" i="1"/>
  <c r="P137" i="1"/>
  <c r="P106" i="1"/>
  <c r="P105" i="1"/>
  <c r="P98" i="1"/>
  <c r="P96" i="1"/>
  <c r="P129" i="1"/>
  <c r="P139" i="1"/>
  <c r="P131" i="1"/>
  <c r="P103" i="1"/>
  <c r="P122" i="1"/>
  <c r="P111" i="1"/>
  <c r="P127" i="1"/>
  <c r="P92" i="1"/>
  <c r="P123" i="1"/>
  <c r="P150" i="1"/>
  <c r="P121" i="1"/>
  <c r="P99" i="1"/>
  <c r="P134" i="1"/>
  <c r="P108" i="1"/>
  <c r="L98" i="1"/>
  <c r="L123" i="1"/>
  <c r="L128" i="1"/>
  <c r="L120" i="1"/>
  <c r="L106" i="1"/>
  <c r="L137" i="1"/>
  <c r="L112" i="1"/>
  <c r="T121" i="1"/>
  <c r="T147" i="1"/>
  <c r="T116" i="1"/>
  <c r="T98" i="1"/>
  <c r="R108" i="1"/>
  <c r="R132" i="1"/>
  <c r="BN127" i="1"/>
  <c r="T129" i="1"/>
  <c r="T138" i="1"/>
  <c r="T107" i="1"/>
  <c r="T128" i="1"/>
  <c r="T137" i="1"/>
  <c r="T108" i="1"/>
  <c r="T100" i="1"/>
  <c r="T93" i="1"/>
  <c r="T91" i="1"/>
  <c r="R114" i="1"/>
  <c r="R150" i="1"/>
  <c r="R98" i="1"/>
  <c r="R140" i="1"/>
  <c r="T133" i="1"/>
  <c r="T111" i="1"/>
  <c r="T120" i="1"/>
  <c r="T99" i="1"/>
  <c r="R112" i="1"/>
  <c r="R142" i="1"/>
  <c r="R116" i="1"/>
  <c r="R106" i="1"/>
  <c r="R148" i="1"/>
  <c r="R128" i="1"/>
  <c r="T142" i="1"/>
  <c r="T132" i="1"/>
  <c r="T104" i="1"/>
  <c r="BD131" i="1"/>
  <c r="R154" i="1"/>
  <c r="R146" i="1"/>
  <c r="R138" i="1"/>
  <c r="R124" i="1"/>
  <c r="R94" i="1"/>
  <c r="R102" i="1"/>
  <c r="R110" i="1"/>
  <c r="R152" i="1"/>
  <c r="R144" i="1"/>
  <c r="R136" i="1"/>
  <c r="R104" i="1"/>
  <c r="R96" i="1"/>
  <c r="BN111" i="1"/>
  <c r="BN101" i="1"/>
  <c r="BN95" i="1"/>
  <c r="BN119" i="1"/>
  <c r="BN124" i="1"/>
  <c r="BN105" i="1"/>
  <c r="BN121" i="1"/>
  <c r="BN128" i="1"/>
  <c r="T124" i="1"/>
  <c r="T127" i="1"/>
  <c r="T150" i="1"/>
  <c r="T118" i="1"/>
  <c r="T136" i="1"/>
  <c r="T139" i="1"/>
  <c r="T123" i="1"/>
  <c r="T146" i="1"/>
  <c r="T144" i="1"/>
  <c r="T96" i="1"/>
  <c r="T95" i="1"/>
  <c r="T126" i="1"/>
  <c r="T106" i="1"/>
  <c r="T105" i="1"/>
  <c r="T143" i="1"/>
  <c r="T140" i="1"/>
  <c r="T117" i="1"/>
  <c r="T109" i="1"/>
  <c r="T149" i="1"/>
  <c r="T113" i="1"/>
  <c r="T130" i="1"/>
  <c r="T110" i="1"/>
  <c r="T94" i="1"/>
  <c r="T102" i="1"/>
  <c r="T97" i="1"/>
  <c r="T153" i="1"/>
  <c r="T135" i="1"/>
  <c r="T131" i="1"/>
  <c r="T134" i="1"/>
  <c r="T114" i="1"/>
  <c r="T122" i="1"/>
  <c r="T152" i="1"/>
  <c r="T125" i="1"/>
  <c r="T119" i="1"/>
  <c r="T151" i="1"/>
  <c r="T141" i="1"/>
  <c r="T112" i="1"/>
  <c r="T101" i="1"/>
  <c r="T92" i="1"/>
  <c r="AZ122" i="1"/>
  <c r="AZ101" i="1"/>
  <c r="AZ125" i="1"/>
  <c r="AZ131" i="1"/>
  <c r="AZ129" i="1"/>
  <c r="AZ116" i="1"/>
  <c r="AZ102" i="1"/>
  <c r="AZ97" i="1"/>
  <c r="AZ117" i="1"/>
  <c r="AZ123" i="1"/>
  <c r="AZ108" i="1"/>
  <c r="AZ112" i="1"/>
  <c r="AZ95" i="1"/>
  <c r="AZ115" i="1"/>
  <c r="AZ90" i="1"/>
  <c r="AZ100" i="1"/>
  <c r="AZ93" i="1"/>
  <c r="AZ124" i="1"/>
  <c r="AZ118" i="1"/>
  <c r="AZ106" i="1"/>
  <c r="AZ109" i="1"/>
  <c r="AZ127" i="1"/>
  <c r="AZ99" i="1"/>
  <c r="AZ107" i="1"/>
  <c r="AZ119" i="1"/>
  <c r="AZ92" i="1"/>
  <c r="AZ91" i="1"/>
  <c r="AZ105" i="1"/>
  <c r="AZ94" i="1"/>
  <c r="AZ111" i="1"/>
  <c r="AZ98" i="1"/>
  <c r="AZ113" i="1"/>
  <c r="AZ104" i="1"/>
  <c r="AZ120" i="1"/>
  <c r="AU90" i="1"/>
  <c r="AU108" i="1"/>
  <c r="AU123" i="1"/>
  <c r="AU105" i="1"/>
  <c r="AZ114" i="1"/>
  <c r="AZ121" i="1"/>
  <c r="AZ103" i="1"/>
  <c r="AZ128" i="1"/>
  <c r="AZ130" i="1"/>
  <c r="AZ96" i="1"/>
  <c r="AZ110" i="1"/>
  <c r="AZ126" i="1"/>
  <c r="AU120" i="1"/>
  <c r="AU129" i="1"/>
  <c r="AU125" i="1"/>
  <c r="AU126" i="1"/>
  <c r="AU119" i="1"/>
  <c r="AU101" i="1"/>
  <c r="AU91" i="1"/>
  <c r="AU127" i="1"/>
  <c r="AU102" i="1"/>
  <c r="AU94" i="1"/>
  <c r="AU106" i="1"/>
  <c r="AU104" i="1"/>
  <c r="AU115" i="1"/>
  <c r="AU113" i="1"/>
  <c r="AU117" i="1"/>
  <c r="AU110" i="1"/>
  <c r="AU103" i="1"/>
  <c r="AU97" i="1"/>
  <c r="AU109" i="1"/>
  <c r="AU111" i="1"/>
  <c r="AU95" i="1"/>
  <c r="AU118" i="1"/>
  <c r="AU93" i="1"/>
  <c r="AU116" i="1"/>
  <c r="AU99" i="1"/>
  <c r="AU98" i="1"/>
  <c r="AU112" i="1"/>
  <c r="AU128" i="1"/>
  <c r="BN103" i="1"/>
  <c r="BN99" i="1"/>
  <c r="BN117" i="1"/>
  <c r="BN116" i="1"/>
  <c r="BN93" i="1"/>
  <c r="BN125" i="1"/>
  <c r="BN108" i="1"/>
  <c r="BN92" i="1"/>
  <c r="BN118" i="1"/>
  <c r="BN102" i="1"/>
  <c r="BN107" i="1"/>
  <c r="BN123" i="1"/>
  <c r="BN97" i="1"/>
  <c r="BN113" i="1"/>
  <c r="BN129" i="1"/>
  <c r="BN120" i="1"/>
  <c r="BN104" i="1"/>
  <c r="BN130" i="1"/>
  <c r="BN114" i="1"/>
  <c r="BN98" i="1"/>
  <c r="BN109" i="1"/>
  <c r="BN100" i="1"/>
  <c r="BN126" i="1"/>
  <c r="BN110" i="1"/>
  <c r="BN94" i="1"/>
  <c r="BN115" i="1"/>
  <c r="BN131" i="1"/>
  <c r="BN112" i="1"/>
  <c r="BN96" i="1"/>
  <c r="BN122" i="1"/>
  <c r="BN106" i="1"/>
  <c r="BN91" i="1"/>
  <c r="BN90" i="1"/>
  <c r="BJ88" i="1"/>
  <c r="BJ92" i="1" s="1"/>
  <c r="AN90" i="1"/>
  <c r="AN127" i="1"/>
  <c r="AN119" i="1"/>
  <c r="AN125" i="1"/>
  <c r="AN117" i="1"/>
  <c r="AN109" i="1"/>
  <c r="AN101" i="1"/>
  <c r="AN93" i="1"/>
  <c r="AN126" i="1"/>
  <c r="AN118" i="1"/>
  <c r="AN110" i="1"/>
  <c r="AN102" i="1"/>
  <c r="AN94" i="1"/>
  <c r="AN111" i="1"/>
  <c r="AN103" i="1"/>
  <c r="AN95" i="1"/>
  <c r="AN128" i="1"/>
  <c r="AN120" i="1"/>
  <c r="AN112" i="1"/>
  <c r="AN104" i="1"/>
  <c r="AN96" i="1"/>
  <c r="AN131" i="1"/>
  <c r="AN123" i="1"/>
  <c r="AN129" i="1"/>
  <c r="AN121" i="1"/>
  <c r="AN113" i="1"/>
  <c r="AN105" i="1"/>
  <c r="AN97" i="1"/>
  <c r="AN130" i="1"/>
  <c r="AN122" i="1"/>
  <c r="AN114" i="1"/>
  <c r="AN106" i="1"/>
  <c r="AN98" i="1"/>
  <c r="AN115" i="1"/>
  <c r="AN107" i="1"/>
  <c r="AN99" i="1"/>
  <c r="AN91" i="1"/>
  <c r="AN124" i="1"/>
  <c r="AN116" i="1"/>
  <c r="AN108" i="1"/>
  <c r="AN100" i="1"/>
  <c r="AN92" i="1"/>
  <c r="BE88" i="1" l="1"/>
  <c r="BE117" i="1" s="1"/>
  <c r="L139" i="1"/>
  <c r="L141" i="1"/>
  <c r="L103" i="1"/>
  <c r="L97" i="1"/>
  <c r="L96" i="1"/>
  <c r="L126" i="1"/>
  <c r="L136" i="1"/>
  <c r="L124" i="1"/>
  <c r="L101" i="1"/>
  <c r="L105" i="1"/>
  <c r="L122" i="1"/>
  <c r="L154" i="1"/>
  <c r="L107" i="1"/>
  <c r="L104" i="1"/>
  <c r="L119" i="1"/>
  <c r="L135" i="1"/>
  <c r="L115" i="1"/>
  <c r="L117" i="1"/>
  <c r="L147" i="1"/>
  <c r="L92" i="1"/>
  <c r="L146" i="1"/>
  <c r="L142" i="1"/>
  <c r="L91" i="1"/>
  <c r="L130" i="1"/>
  <c r="L149" i="1"/>
  <c r="L95" i="1"/>
  <c r="L111" i="1"/>
  <c r="L138" i="1"/>
  <c r="L127" i="1"/>
  <c r="L99" i="1"/>
  <c r="L125" i="1"/>
  <c r="L152" i="1"/>
  <c r="L113" i="1"/>
  <c r="L93" i="1"/>
  <c r="L143" i="1"/>
  <c r="L129" i="1"/>
  <c r="L151" i="1"/>
  <c r="L109" i="1"/>
  <c r="L148" i="1"/>
  <c r="L131" i="1"/>
  <c r="L118" i="1"/>
  <c r="BE92" i="1"/>
  <c r="BE103" i="1"/>
  <c r="AJ94" i="1"/>
  <c r="AD125" i="1"/>
  <c r="AD92" i="1"/>
  <c r="AD123" i="1"/>
  <c r="AD131" i="1"/>
  <c r="AD96" i="1"/>
  <c r="AD129" i="1"/>
  <c r="AD90" i="1"/>
  <c r="AD112" i="1"/>
  <c r="AD114" i="1"/>
  <c r="AD100" i="1"/>
  <c r="AD102" i="1"/>
  <c r="AD120" i="1"/>
  <c r="AD106" i="1"/>
  <c r="AD108" i="1"/>
  <c r="AD110" i="1"/>
  <c r="AD128" i="1"/>
  <c r="AD130" i="1"/>
  <c r="AD91" i="1"/>
  <c r="AD118" i="1"/>
  <c r="AD95" i="1"/>
  <c r="AD97" i="1"/>
  <c r="AD124" i="1"/>
  <c r="AD126" i="1"/>
  <c r="AD119" i="1"/>
  <c r="AE119" i="1" s="1"/>
  <c r="AD105" i="1"/>
  <c r="AD107" i="1"/>
  <c r="AD109" i="1"/>
  <c r="AD111" i="1"/>
  <c r="AD113" i="1"/>
  <c r="AD115" i="1"/>
  <c r="AD101" i="1"/>
  <c r="AJ108" i="1"/>
  <c r="AJ128" i="1"/>
  <c r="AJ131" i="1"/>
  <c r="AJ122" i="1"/>
  <c r="AJ114" i="1"/>
  <c r="AJ104" i="1"/>
  <c r="AJ90" i="1"/>
  <c r="AJ91" i="1"/>
  <c r="AJ120" i="1"/>
  <c r="AJ121" i="1"/>
  <c r="AJ101" i="1"/>
  <c r="AJ100" i="1"/>
  <c r="AJ99" i="1"/>
  <c r="AJ103" i="1"/>
  <c r="AJ93" i="1"/>
  <c r="AJ98" i="1"/>
  <c r="AJ92" i="1"/>
  <c r="AJ96" i="1"/>
  <c r="AJ106" i="1"/>
  <c r="AJ127" i="1"/>
  <c r="AJ107" i="1"/>
  <c r="AJ129" i="1"/>
  <c r="AJ126" i="1"/>
  <c r="AJ125" i="1"/>
  <c r="AJ124" i="1"/>
  <c r="AJ119" i="1"/>
  <c r="AJ97" i="1"/>
  <c r="AJ118" i="1"/>
  <c r="AJ130" i="1"/>
  <c r="AJ117" i="1"/>
  <c r="AJ105" i="1"/>
  <c r="AJ116" i="1"/>
  <c r="AJ115" i="1"/>
  <c r="AJ110" i="1"/>
  <c r="AJ113" i="1"/>
  <c r="AJ109" i="1"/>
  <c r="AJ112" i="1"/>
  <c r="AJ95" i="1"/>
  <c r="AD103" i="1"/>
  <c r="AD121" i="1"/>
  <c r="AD98" i="1"/>
  <c r="AD116" i="1"/>
  <c r="AD93" i="1"/>
  <c r="AD127" i="1"/>
  <c r="AD104" i="1"/>
  <c r="AD122" i="1"/>
  <c r="AD99" i="1"/>
  <c r="AD117" i="1"/>
  <c r="AO101" i="1"/>
  <c r="AO117" i="1"/>
  <c r="AO92" i="1"/>
  <c r="AO108" i="1"/>
  <c r="AO131" i="1"/>
  <c r="AO122" i="1"/>
  <c r="AO118" i="1"/>
  <c r="BE93" i="1"/>
  <c r="BE119" i="1"/>
  <c r="BE95" i="1"/>
  <c r="BE127" i="1"/>
  <c r="BJ97" i="1"/>
  <c r="AO93" i="1"/>
  <c r="AO109" i="1"/>
  <c r="BJ118" i="1"/>
  <c r="BJ103" i="1"/>
  <c r="BE90" i="1"/>
  <c r="BE130" i="1"/>
  <c r="BE94" i="1"/>
  <c r="BE126" i="1"/>
  <c r="BE122" i="1"/>
  <c r="BE118" i="1"/>
  <c r="BE131" i="1"/>
  <c r="BE108" i="1"/>
  <c r="BE116" i="1"/>
  <c r="BE124" i="1"/>
  <c r="BE107" i="1"/>
  <c r="BE115" i="1"/>
  <c r="BE97" i="1"/>
  <c r="BE91" i="1"/>
  <c r="BE96" i="1"/>
  <c r="BE104" i="1"/>
  <c r="BE128" i="1"/>
  <c r="BE121" i="1"/>
  <c r="BO88" i="1"/>
  <c r="BO90" i="1" s="1"/>
  <c r="BJ129" i="1"/>
  <c r="BJ123" i="1"/>
  <c r="BJ102" i="1"/>
  <c r="BJ108" i="1"/>
  <c r="BJ115" i="1"/>
  <c r="BJ130" i="1"/>
  <c r="BJ99" i="1"/>
  <c r="BJ124" i="1"/>
  <c r="BJ109" i="1"/>
  <c r="BJ114" i="1"/>
  <c r="BJ120" i="1"/>
  <c r="BJ96" i="1"/>
  <c r="BJ131" i="1"/>
  <c r="BJ112" i="1"/>
  <c r="BJ95" i="1"/>
  <c r="BJ94" i="1"/>
  <c r="BJ117" i="1"/>
  <c r="BJ105" i="1"/>
  <c r="BJ127" i="1"/>
  <c r="BJ104" i="1"/>
  <c r="BJ107" i="1"/>
  <c r="BJ116" i="1"/>
  <c r="BJ101" i="1"/>
  <c r="BJ100" i="1"/>
  <c r="BJ125" i="1"/>
  <c r="BJ111" i="1"/>
  <c r="BJ121" i="1"/>
  <c r="BJ106" i="1"/>
  <c r="BJ90" i="1"/>
  <c r="BJ110" i="1"/>
  <c r="BJ91" i="1"/>
  <c r="BJ126" i="1"/>
  <c r="BJ98" i="1"/>
  <c r="BJ122" i="1"/>
  <c r="BJ128" i="1"/>
  <c r="BJ93" i="1"/>
  <c r="BJ113" i="1"/>
  <c r="BJ119" i="1"/>
  <c r="AO125" i="1"/>
  <c r="AO100" i="1"/>
  <c r="AO116" i="1"/>
  <c r="AO107" i="1"/>
  <c r="AO123" i="1"/>
  <c r="AO98" i="1"/>
  <c r="AO114" i="1"/>
  <c r="AO130" i="1"/>
  <c r="AO105" i="1"/>
  <c r="AO121" i="1"/>
  <c r="AO96" i="1"/>
  <c r="AO112" i="1"/>
  <c r="AO103" i="1"/>
  <c r="AO119" i="1"/>
  <c r="AO94" i="1"/>
  <c r="AO110" i="1"/>
  <c r="AO126" i="1"/>
  <c r="AO128" i="1"/>
  <c r="AO99" i="1"/>
  <c r="AO115" i="1"/>
  <c r="AO106" i="1"/>
  <c r="AO124" i="1"/>
  <c r="AO97" i="1"/>
  <c r="AO113" i="1"/>
  <c r="AO129" i="1"/>
  <c r="AO104" i="1"/>
  <c r="AO95" i="1"/>
  <c r="AO111" i="1"/>
  <c r="AO127" i="1"/>
  <c r="AO102" i="1"/>
  <c r="AO120" i="1"/>
  <c r="AO90" i="1"/>
  <c r="AO91" i="1"/>
  <c r="BE112" i="1" l="1"/>
  <c r="BE129" i="1"/>
  <c r="BE99" i="1"/>
  <c r="BE125" i="1"/>
  <c r="BE106" i="1"/>
  <c r="BE114" i="1"/>
  <c r="BE111" i="1"/>
  <c r="BE101" i="1"/>
  <c r="BE120" i="1"/>
  <c r="BE109" i="1"/>
  <c r="BE123" i="1"/>
  <c r="BE105" i="1"/>
  <c r="BE100" i="1"/>
  <c r="BE102" i="1"/>
  <c r="BE110" i="1"/>
  <c r="BE98" i="1"/>
  <c r="BE113" i="1"/>
  <c r="AE120" i="1"/>
  <c r="AE118" i="1"/>
  <c r="AE108" i="1"/>
  <c r="AE109" i="1"/>
  <c r="AE101" i="1"/>
  <c r="AE113" i="1"/>
  <c r="AE131" i="1"/>
  <c r="AE114" i="1"/>
  <c r="AE122" i="1"/>
  <c r="AE123" i="1"/>
  <c r="AE100" i="1"/>
  <c r="AE124" i="1"/>
  <c r="AE90" i="1"/>
  <c r="AE117" i="1"/>
  <c r="AE105" i="1"/>
  <c r="AE97" i="1"/>
  <c r="AE107" i="1"/>
  <c r="AE115" i="1"/>
  <c r="AE91" i="1"/>
  <c r="AE126" i="1"/>
  <c r="AE130" i="1"/>
  <c r="AE106" i="1"/>
  <c r="AE125" i="1"/>
  <c r="AE112" i="1"/>
  <c r="AE96" i="1"/>
  <c r="AE129" i="1"/>
  <c r="AE111" i="1"/>
  <c r="AE94" i="1"/>
  <c r="AE104" i="1"/>
  <c r="AE95" i="1"/>
  <c r="AE110" i="1"/>
  <c r="AE116" i="1"/>
  <c r="AE121" i="1"/>
  <c r="AK88" i="1"/>
  <c r="AE103" i="1"/>
  <c r="AE93" i="1"/>
  <c r="AE98" i="1"/>
  <c r="AE127" i="1"/>
  <c r="AE128" i="1"/>
  <c r="AE102" i="1"/>
  <c r="AE99" i="1"/>
  <c r="AE92" i="1"/>
  <c r="BO117" i="1"/>
  <c r="BO98" i="1"/>
  <c r="BO123" i="1"/>
  <c r="BO116" i="1"/>
  <c r="BO92" i="1"/>
  <c r="BO120" i="1"/>
  <c r="BO131" i="1"/>
  <c r="BO114" i="1"/>
  <c r="BO99" i="1"/>
  <c r="BO125" i="1"/>
  <c r="BO102" i="1"/>
  <c r="BO113" i="1"/>
  <c r="BO130" i="1"/>
  <c r="BO126" i="1"/>
  <c r="BO122" i="1"/>
  <c r="BO107" i="1"/>
  <c r="BO115" i="1"/>
  <c r="BO94" i="1"/>
  <c r="BO112" i="1"/>
  <c r="BO91" i="1"/>
  <c r="BO108" i="1"/>
  <c r="BO129" i="1"/>
  <c r="BO100" i="1"/>
  <c r="BO106" i="1"/>
  <c r="BO93" i="1"/>
  <c r="BO118" i="1"/>
  <c r="BO97" i="1"/>
  <c r="BO104" i="1"/>
  <c r="BO109" i="1"/>
  <c r="BO110" i="1"/>
  <c r="BO96" i="1"/>
  <c r="BO103" i="1"/>
  <c r="BO101" i="1"/>
  <c r="BO119" i="1"/>
  <c r="BO124" i="1"/>
  <c r="BO121" i="1"/>
  <c r="BO127" i="1"/>
  <c r="BO111" i="1"/>
  <c r="BO95" i="1"/>
  <c r="BO105" i="1"/>
  <c r="BO128" i="1"/>
  <c r="AP88" i="1"/>
  <c r="AP120" i="1" s="1"/>
  <c r="AF88" i="1" l="1"/>
  <c r="AF109" i="1" s="1"/>
  <c r="AK115" i="1"/>
  <c r="AK125" i="1"/>
  <c r="AK123" i="1"/>
  <c r="AK94" i="1"/>
  <c r="AK122" i="1"/>
  <c r="AK106" i="1"/>
  <c r="AK116" i="1"/>
  <c r="AK90" i="1"/>
  <c r="AK101" i="1"/>
  <c r="AK126" i="1"/>
  <c r="AK127" i="1"/>
  <c r="AK118" i="1"/>
  <c r="AK91" i="1"/>
  <c r="AK97" i="1"/>
  <c r="AK109" i="1"/>
  <c r="AK95" i="1"/>
  <c r="AK131" i="1"/>
  <c r="AK113" i="1"/>
  <c r="AK117" i="1"/>
  <c r="AK111" i="1"/>
  <c r="AK100" i="1"/>
  <c r="AK102" i="1"/>
  <c r="AK98" i="1"/>
  <c r="AK114" i="1"/>
  <c r="AK108" i="1"/>
  <c r="AK128" i="1"/>
  <c r="AK104" i="1"/>
  <c r="AK112" i="1"/>
  <c r="AK119" i="1"/>
  <c r="AK103" i="1"/>
  <c r="AK92" i="1"/>
  <c r="AK96" i="1"/>
  <c r="AK99" i="1"/>
  <c r="AK121" i="1"/>
  <c r="AK120" i="1"/>
  <c r="AK130" i="1"/>
  <c r="AK105" i="1"/>
  <c r="AK110" i="1"/>
  <c r="AK124" i="1"/>
  <c r="AK93" i="1"/>
  <c r="AK129" i="1"/>
  <c r="AK107" i="1"/>
  <c r="AP100" i="1"/>
  <c r="AP121" i="1"/>
  <c r="AP128" i="1"/>
  <c r="AP104" i="1"/>
  <c r="AP98" i="1"/>
  <c r="AP119" i="1"/>
  <c r="AP124" i="1"/>
  <c r="AP102" i="1"/>
  <c r="AP107" i="1"/>
  <c r="AP130" i="1"/>
  <c r="AP112" i="1"/>
  <c r="AP110" i="1"/>
  <c r="AP115" i="1"/>
  <c r="AP113" i="1"/>
  <c r="AP111" i="1"/>
  <c r="AP90" i="1"/>
  <c r="AP116" i="1"/>
  <c r="AP114" i="1"/>
  <c r="AP96" i="1"/>
  <c r="AP94" i="1"/>
  <c r="AP99" i="1"/>
  <c r="AP97" i="1"/>
  <c r="AP95" i="1"/>
  <c r="AP93" i="1"/>
  <c r="AP101" i="1"/>
  <c r="AP125" i="1"/>
  <c r="AP92" i="1"/>
  <c r="AP118" i="1"/>
  <c r="AP131" i="1"/>
  <c r="AP122" i="1"/>
  <c r="AP117" i="1"/>
  <c r="AP109" i="1"/>
  <c r="AP108" i="1"/>
  <c r="AP123" i="1"/>
  <c r="AP105" i="1"/>
  <c r="AP103" i="1"/>
  <c r="AP126" i="1"/>
  <c r="AP106" i="1"/>
  <c r="AP129" i="1"/>
  <c r="AP127" i="1"/>
  <c r="AP91" i="1"/>
  <c r="AF100" i="1" l="1"/>
  <c r="AF111" i="1"/>
  <c r="AF115" i="1"/>
  <c r="AF123" i="1"/>
  <c r="AF116" i="1"/>
  <c r="AF101" i="1"/>
  <c r="AF107" i="1"/>
  <c r="AF117" i="1"/>
  <c r="AF103" i="1"/>
  <c r="AF91" i="1"/>
  <c r="AF122" i="1"/>
  <c r="AF90" i="1"/>
  <c r="AF128" i="1"/>
  <c r="AF95" i="1"/>
  <c r="AF99" i="1"/>
  <c r="AF108" i="1"/>
  <c r="AF118" i="1"/>
  <c r="AF129" i="1"/>
  <c r="AF127" i="1"/>
  <c r="AF121" i="1"/>
  <c r="AF96" i="1"/>
  <c r="AF126" i="1"/>
  <c r="AF97" i="1"/>
  <c r="AF98" i="1"/>
  <c r="AF102" i="1"/>
  <c r="AF124" i="1"/>
  <c r="AF110" i="1"/>
  <c r="AF104" i="1"/>
  <c r="AF131" i="1"/>
  <c r="AF105" i="1"/>
  <c r="AF112" i="1"/>
  <c r="AF114" i="1"/>
  <c r="AF120" i="1"/>
  <c r="AF119" i="1"/>
  <c r="AF130" i="1"/>
  <c r="AF94" i="1"/>
  <c r="AF113" i="1"/>
  <c r="AF125" i="1"/>
  <c r="AF106" i="1"/>
  <c r="AF93" i="1"/>
  <c r="AF92" i="1"/>
</calcChain>
</file>

<file path=xl/sharedStrings.xml><?xml version="1.0" encoding="utf-8"?>
<sst xmlns="http://schemas.openxmlformats.org/spreadsheetml/2006/main" count="157" uniqueCount="93">
  <si>
    <r>
      <t>C</t>
    </r>
    <r>
      <rPr>
        <b/>
        <vertAlign val="subscript"/>
        <sz val="18"/>
        <rFont val="Arial"/>
        <family val="2"/>
      </rPr>
      <t>PK</t>
    </r>
    <r>
      <rPr>
        <b/>
        <sz val="18"/>
        <rFont val="Arial"/>
        <family val="2"/>
      </rPr>
      <t xml:space="preserve"> Report of</t>
    </r>
  </si>
  <si>
    <t>Date:</t>
  </si>
  <si>
    <t>Machine name:</t>
  </si>
  <si>
    <t>A PN:</t>
    <phoneticPr fontId="10" type="noConversion"/>
  </si>
  <si>
    <t>Line &amp; Station:</t>
  </si>
  <si>
    <t>Machine SN:</t>
  </si>
  <si>
    <t>P PN:</t>
    <phoneticPr fontId="10" type="noConversion"/>
  </si>
  <si>
    <t>CCD data description:</t>
    <phoneticPr fontId="10" type="noConversion"/>
  </si>
  <si>
    <t>Machine Vendor:</t>
  </si>
  <si>
    <t xml:space="preserve"> </t>
  </si>
  <si>
    <t>Material:</t>
  </si>
  <si>
    <t>Measured By:</t>
    <phoneticPr fontId="10" type="noConversion"/>
  </si>
  <si>
    <t>Holder No.:</t>
  </si>
  <si>
    <t>Vendor:</t>
  </si>
  <si>
    <t>Checked By:</t>
    <phoneticPr fontId="10" type="noConversion"/>
  </si>
  <si>
    <t>Max spec</t>
  </si>
  <si>
    <t>Target Spec</t>
  </si>
  <si>
    <t>Min spec</t>
  </si>
  <si>
    <t>MAX</t>
  </si>
  <si>
    <t>MIN</t>
  </si>
  <si>
    <t>Range</t>
    <phoneticPr fontId="10" type="noConversion"/>
  </si>
  <si>
    <t>Mean</t>
  </si>
  <si>
    <t>Std dev.</t>
  </si>
  <si>
    <t>Ca</t>
  </si>
  <si>
    <r>
      <t>Cp</t>
    </r>
    <r>
      <rPr>
        <b/>
        <vertAlign val="subscript"/>
        <sz val="10"/>
        <color indexed="8"/>
        <rFont val="Verdana"/>
        <family val="2"/>
      </rPr>
      <t>U</t>
    </r>
  </si>
  <si>
    <r>
      <t>Cp</t>
    </r>
    <r>
      <rPr>
        <b/>
        <vertAlign val="subscript"/>
        <sz val="10"/>
        <color indexed="8"/>
        <rFont val="Verdana"/>
        <family val="2"/>
      </rPr>
      <t>L</t>
    </r>
  </si>
  <si>
    <t>Cp</t>
  </si>
  <si>
    <t>Cpk</t>
  </si>
  <si>
    <t>A</t>
  </si>
  <si>
    <t>B</t>
  </si>
  <si>
    <t>C</t>
  </si>
  <si>
    <t>CC</t>
  </si>
  <si>
    <t>DD</t>
  </si>
  <si>
    <t>D</t>
  </si>
  <si>
    <t>E</t>
  </si>
  <si>
    <t>F</t>
  </si>
  <si>
    <t>Scatter</t>
  </si>
  <si>
    <t>Shrink</t>
  </si>
  <si>
    <t>Control Limits:</t>
  </si>
  <si>
    <t>LCL</t>
  </si>
  <si>
    <t>Target</t>
  </si>
  <si>
    <t>UCL</t>
  </si>
  <si>
    <t>Vert</t>
  </si>
  <si>
    <t>Scale Span</t>
  </si>
  <si>
    <t>Scale Max</t>
  </si>
  <si>
    <t>Scale Min</t>
  </si>
  <si>
    <t>Div</t>
  </si>
  <si>
    <t>Bin Width</t>
  </si>
  <si>
    <t>No. of Steps</t>
  </si>
  <si>
    <t>No. of Bins</t>
  </si>
  <si>
    <t>Max Vals:</t>
  </si>
  <si>
    <t>Density A</t>
  </si>
  <si>
    <t>Density B</t>
  </si>
  <si>
    <t>Density C</t>
  </si>
  <si>
    <t>Density D</t>
  </si>
  <si>
    <t>Density E</t>
  </si>
  <si>
    <t>Density F</t>
  </si>
  <si>
    <t>Density CC</t>
  </si>
  <si>
    <t>Density DD</t>
  </si>
  <si>
    <t>Values</t>
  </si>
  <si>
    <t>Bins</t>
  </si>
  <si>
    <t>Freq</t>
  </si>
  <si>
    <t>3-pt Avg</t>
  </si>
  <si>
    <t>Scale</t>
  </si>
  <si>
    <t>Step</t>
  </si>
  <si>
    <t>Norm A</t>
  </si>
  <si>
    <t>Norm B</t>
  </si>
  <si>
    <t>Norm C</t>
  </si>
  <si>
    <t>Norm CC</t>
  </si>
  <si>
    <t>Norm DD</t>
  </si>
  <si>
    <t>Norm D</t>
  </si>
  <si>
    <t>Norm E</t>
  </si>
  <si>
    <t>Norm F</t>
  </si>
  <si>
    <t>Scatter:</t>
  </si>
  <si>
    <t>Control Limits for "C"E</t>
    <phoneticPr fontId="1" type="noConversion"/>
  </si>
  <si>
    <t>control limts for "A"C</t>
    <phoneticPr fontId="1" type="noConversion"/>
  </si>
  <si>
    <t>Control limits for "B"D</t>
    <phoneticPr fontId="1" type="noConversion"/>
  </si>
  <si>
    <t>Control Limts for "D"H</t>
    <phoneticPr fontId="1" type="noConversion"/>
  </si>
  <si>
    <t>Control limts for "E"I</t>
    <phoneticPr fontId="1" type="noConversion"/>
  </si>
  <si>
    <t>Control Limits for "F"J</t>
    <phoneticPr fontId="1" type="noConversion"/>
  </si>
  <si>
    <t>Control Limits for "CC"F</t>
    <phoneticPr fontId="1" type="noConversion"/>
  </si>
  <si>
    <t>Control Limits for "DD"G</t>
    <phoneticPr fontId="1" type="noConversion"/>
  </si>
  <si>
    <t>N/A</t>
    <phoneticPr fontId="1" type="noConversion"/>
  </si>
  <si>
    <t>N/A3</t>
    <phoneticPr fontId="1" type="noConversion"/>
  </si>
  <si>
    <t>N/A2</t>
    <phoneticPr fontId="1" type="noConversion"/>
  </si>
  <si>
    <t>N/A1</t>
    <phoneticPr fontId="1" type="noConversion"/>
  </si>
  <si>
    <t>N/A4</t>
    <phoneticPr fontId="1" type="noConversion"/>
  </si>
  <si>
    <t>BBS</t>
    <phoneticPr fontId="1" type="noConversion"/>
  </si>
  <si>
    <t>BBS</t>
    <phoneticPr fontId="1" type="noConversion"/>
  </si>
  <si>
    <t>PBS-CC</t>
    <phoneticPr fontId="1" type="noConversion"/>
  </si>
  <si>
    <t>VBS(-)-CC</t>
    <phoneticPr fontId="1" type="noConversion"/>
  </si>
  <si>
    <t>VBS(+)-CC</t>
    <phoneticPr fontId="1" type="noConversion"/>
  </si>
  <si>
    <t>N/A1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</si>
</sst>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 * #,##0_ ;_ * \-#,##0_ ;_ * &quot;-&quot;_ ;_ @_ "/>
    <numFmt numFmtId="43" formatCode="_ * #,##0.00_ ;_ * \-#,##0.00_ ;_ * &quot;-&quot;??_ ;_ @_ "/>
    <numFmt numFmtId="176" formatCode="#,##0.000"/>
    <numFmt numFmtId="177" formatCode="[$-809]dd\ mmmm\ yyyy;@"/>
    <numFmt numFmtId="178" formatCode="0.000_ "/>
    <numFmt numFmtId="179" formatCode="0.00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  <numFmt numFmtId="182" formatCode="0.000000000"/>
    <numFmt numFmtId="183" formatCode="0.00000000"/>
    <numFmt numFmtId="184" formatCode="0.00_)"/>
    <numFmt numFmtId="185" formatCode="_-* #,##0.0_-;\-* #,##0.0_-;_-* &quot;-&quot;??_-;_-@_-"/>
    <numFmt numFmtId="186" formatCode="_-* #,##0&quot;$&quot;_-;\-* #,##0&quot;$&quot;_-;_-* &quot;-&quot;&quot;$&quot;_-;_-@_-"/>
    <numFmt numFmtId="187" formatCode="_(&quot;$&quot;* #,##0.0_);_(&quot;$&quot;* \(#,##0.0\);_(&quot;$&quot;* &quot;-&quot;??_);_(@_)"/>
  </numFmts>
  <fonts count="6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8"/>
      <name val="Arial"/>
      <family val="2"/>
    </font>
    <font>
      <b/>
      <vertAlign val="subscript"/>
      <sz val="18"/>
      <name val="Arial"/>
      <family val="2"/>
    </font>
    <font>
      <sz val="12"/>
      <name val="Arial"/>
      <family val="2"/>
    </font>
    <font>
      <sz val="10"/>
      <name val="宋体"/>
      <family val="3"/>
      <charset val="134"/>
      <scheme val="minor"/>
    </font>
    <font>
      <sz val="16"/>
      <name val="Arial"/>
      <family val="2"/>
    </font>
    <font>
      <sz val="10"/>
      <name val="Verdana"/>
      <family val="2"/>
    </font>
    <font>
      <sz val="9"/>
      <name val="新細明體"/>
      <family val="1"/>
      <charset val="136"/>
    </font>
    <font>
      <sz val="9"/>
      <name val="Verdana"/>
      <family val="2"/>
    </font>
    <font>
      <sz val="10"/>
      <name val="細明體"/>
      <family val="3"/>
      <charset val="136"/>
    </font>
    <font>
      <b/>
      <sz val="10"/>
      <name val="Verdana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u/>
      <sz val="22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indexed="8"/>
      <name val="Arial"/>
      <family val="2"/>
    </font>
    <font>
      <b/>
      <vertAlign val="subscript"/>
      <sz val="10"/>
      <color indexed="8"/>
      <name val="Verdana"/>
      <family val="2"/>
    </font>
    <font>
      <b/>
      <sz val="12"/>
      <name val="Times New Roman"/>
      <family val="1"/>
    </font>
    <font>
      <b/>
      <sz val="12"/>
      <color theme="1"/>
      <name val="宋体"/>
      <family val="2"/>
      <scheme val="minor"/>
    </font>
    <font>
      <b/>
      <sz val="20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name val="宋体"/>
      <family val="3"/>
      <charset val="136"/>
    </font>
    <font>
      <sz val="10"/>
      <color indexed="8"/>
      <name val="MS Sans Serif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u/>
      <sz val="10"/>
      <color indexed="12"/>
      <name val="Arial"/>
      <family val="2"/>
    </font>
    <font>
      <sz val="11"/>
      <name val="__ _____"/>
      <family val="1"/>
    </font>
    <font>
      <sz val="10"/>
      <name val="__ _____"/>
      <family val="1"/>
    </font>
    <font>
      <sz val="12"/>
      <name val="____"/>
      <family val="2"/>
    </font>
    <font>
      <sz val="12"/>
      <name val="怴嵶柧閾"/>
      <family val="2"/>
      <charset val="134"/>
    </font>
    <font>
      <sz val="12"/>
      <name val="?"/>
      <family val="1"/>
    </font>
    <font>
      <sz val="9"/>
      <name val="Geneva"/>
      <family val="2"/>
    </font>
    <font>
      <sz val="11"/>
      <color indexed="8"/>
      <name val="宋体"/>
      <family val="3"/>
      <charset val="136"/>
    </font>
    <font>
      <sz val="11"/>
      <color indexed="9"/>
      <name val="宋体"/>
      <family val="3"/>
      <charset val="136"/>
    </font>
    <font>
      <sz val="9"/>
      <name val="Monaco"/>
      <family val="2"/>
    </font>
    <font>
      <sz val="10"/>
      <name val="Geneva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name val="標楷體"/>
      <family val="4"/>
      <charset val="136"/>
    </font>
    <font>
      <b/>
      <u/>
      <sz val="10"/>
      <color indexed="53"/>
      <name val="Geneva"/>
      <family val="2"/>
    </font>
    <font>
      <b/>
      <i/>
      <sz val="16"/>
      <name val="Helv"/>
      <family val="2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6"/>
    </font>
    <font>
      <sz val="11"/>
      <color indexed="14"/>
      <name val="宋体"/>
      <family val="3"/>
      <charset val="136"/>
    </font>
    <font>
      <sz val="11"/>
      <color indexed="20"/>
      <name val="宋体"/>
      <family val="3"/>
      <charset val="136"/>
    </font>
    <font>
      <sz val="11"/>
      <color indexed="28"/>
      <name val="宋体"/>
      <family val="3"/>
      <charset val="136"/>
    </font>
    <font>
      <sz val="11"/>
      <color indexed="60"/>
      <name val="宋体"/>
      <family val="3"/>
      <charset val="136"/>
    </font>
    <font>
      <i/>
      <sz val="11"/>
      <color indexed="23"/>
      <name val="宋体"/>
      <family val="3"/>
      <charset val="136"/>
    </font>
    <font>
      <sz val="11"/>
      <name val="돋움"/>
      <family val="2"/>
      <charset val="134"/>
    </font>
    <font>
      <sz val="12"/>
      <color indexed="14"/>
      <name val="新細明體"/>
      <family val="1"/>
      <charset val="136"/>
    </font>
    <font>
      <sz val="11"/>
      <color indexed="10"/>
      <name val="宋体"/>
      <family val="3"/>
      <charset val="136"/>
    </font>
    <font>
      <b/>
      <sz val="18"/>
      <color indexed="62"/>
      <name val="宋体"/>
      <family val="3"/>
      <charset val="136"/>
    </font>
    <font>
      <b/>
      <sz val="15"/>
      <color indexed="62"/>
      <name val="宋体"/>
      <family val="3"/>
      <charset val="136"/>
    </font>
    <font>
      <b/>
      <sz val="13"/>
      <color indexed="62"/>
      <name val="宋体"/>
      <family val="3"/>
      <charset val="136"/>
    </font>
    <font>
      <b/>
      <sz val="11"/>
      <color indexed="62"/>
      <name val="宋体"/>
      <family val="3"/>
      <charset val="136"/>
    </font>
    <font>
      <b/>
      <sz val="11"/>
      <color indexed="9"/>
      <name val="宋体"/>
      <family val="3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sz val="11"/>
      <color indexed="52"/>
      <name val="宋体"/>
      <family val="3"/>
      <charset val="136"/>
    </font>
    <font>
      <sz val="12"/>
      <name val="穝灿砰"/>
      <family val="2"/>
      <charset val="134"/>
    </font>
    <font>
      <u/>
      <sz val="12"/>
      <color theme="10"/>
      <name val="宋体"/>
      <family val="1"/>
      <charset val="136"/>
      <scheme val="minor"/>
    </font>
    <font>
      <u/>
      <sz val="12"/>
      <color theme="11"/>
      <name val="宋体"/>
      <family val="1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4EE257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A8E5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81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24" fillId="0" borderId="0"/>
    <xf numFmtId="0" fontId="26" fillId="0" borderId="0"/>
    <xf numFmtId="0" fontId="27" fillId="0" borderId="0"/>
    <xf numFmtId="0" fontId="25" fillId="9" borderId="0" applyNumberFormat="0" applyBorder="0" applyAlignment="0" applyProtection="0"/>
    <xf numFmtId="180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18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0" fontId="3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31" fillId="0" borderId="0"/>
    <xf numFmtId="0" fontId="31" fillId="0" borderId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0" fontId="32" fillId="0" borderId="0"/>
    <xf numFmtId="0" fontId="32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32" fillId="0" borderId="0"/>
    <xf numFmtId="0" fontId="35" fillId="0" borderId="0"/>
    <xf numFmtId="0" fontId="35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34" fillId="0" borderId="0"/>
    <xf numFmtId="0" fontId="33" fillId="0" borderId="0"/>
    <xf numFmtId="0" fontId="34" fillId="0" borderId="0"/>
    <xf numFmtId="180" fontId="28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8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36" fillId="3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182" fontId="38" fillId="0" borderId="0" applyFill="0" applyBorder="0" applyAlignment="0"/>
    <xf numFmtId="183" fontId="38" fillId="0" borderId="0" applyFill="0" applyBorder="0" applyAlignment="0"/>
    <xf numFmtId="0" fontId="39" fillId="0" borderId="0" applyFill="0" applyBorder="0" applyAlignment="0"/>
    <xf numFmtId="0" fontId="39" fillId="0" borderId="0" applyFill="0" applyBorder="0" applyAlignment="0"/>
    <xf numFmtId="0" fontId="39" fillId="0" borderId="0" applyFill="0" applyBorder="0" applyAlignment="0"/>
    <xf numFmtId="182" fontId="38" fillId="0" borderId="0" applyFill="0" applyBorder="0" applyAlignment="0"/>
    <xf numFmtId="0" fontId="39" fillId="0" borderId="0" applyFill="0" applyBorder="0" applyAlignment="0"/>
    <xf numFmtId="183" fontId="38" fillId="0" borderId="0" applyFill="0" applyBorder="0" applyAlignment="0"/>
    <xf numFmtId="182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40" fillId="0" borderId="0" applyFill="0" applyBorder="0" applyAlignment="0"/>
    <xf numFmtId="182" fontId="38" fillId="0" borderId="0" applyFill="0" applyBorder="0" applyAlignment="0"/>
    <xf numFmtId="183" fontId="38" fillId="0" borderId="0" applyFill="0" applyBorder="0" applyAlignment="0"/>
    <xf numFmtId="182" fontId="38" fillId="0" borderId="0" applyFill="0" applyBorder="0" applyAlignment="0"/>
    <xf numFmtId="0" fontId="39" fillId="0" borderId="0" applyFill="0" applyBorder="0" applyAlignment="0"/>
    <xf numFmtId="183" fontId="38" fillId="0" borderId="0" applyFill="0" applyBorder="0" applyAlignment="0"/>
    <xf numFmtId="0" fontId="41" fillId="13" borderId="0" applyNumberFormat="0" applyBorder="0" applyAlignment="0" applyProtection="0"/>
    <xf numFmtId="0" fontId="14" fillId="0" borderId="25" applyNumberFormat="0" applyAlignment="0" applyProtection="0">
      <alignment horizontal="left" vertical="center"/>
    </xf>
    <xf numFmtId="0" fontId="14" fillId="0" borderId="10">
      <alignment horizontal="left" vertical="center"/>
    </xf>
    <xf numFmtId="0" fontId="41" fillId="11" borderId="9" applyNumberFormat="0" applyBorder="0" applyAlignment="0" applyProtection="0"/>
    <xf numFmtId="0" fontId="42" fillId="0" borderId="9" applyNumberFormat="0">
      <alignment horizontal="center" vertical="center"/>
    </xf>
    <xf numFmtId="182" fontId="38" fillId="0" borderId="0" applyFill="0" applyBorder="0" applyAlignment="0"/>
    <xf numFmtId="183" fontId="38" fillId="0" borderId="0" applyFill="0" applyBorder="0" applyAlignment="0"/>
    <xf numFmtId="182" fontId="38" fillId="0" borderId="0" applyFill="0" applyBorder="0" applyAlignment="0"/>
    <xf numFmtId="0" fontId="39" fillId="0" borderId="0" applyFill="0" applyBorder="0" applyAlignment="0"/>
    <xf numFmtId="183" fontId="38" fillId="0" borderId="0" applyFill="0" applyBorder="0" applyAlignment="0"/>
    <xf numFmtId="0" fontId="43" fillId="0" borderId="9" applyNumberFormat="0" applyFill="0" applyBorder="0" applyAlignment="0" applyProtection="0">
      <alignment horizontal="center" wrapText="1"/>
    </xf>
    <xf numFmtId="184" fontId="44" fillId="0" borderId="0"/>
    <xf numFmtId="0" fontId="3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8" fillId="0" borderId="0"/>
    <xf numFmtId="0" fontId="27" fillId="0" borderId="0"/>
    <xf numFmtId="0" fontId="28" fillId="0" borderId="0" applyFont="0" applyFill="0" applyBorder="0" applyAlignment="0" applyProtection="0"/>
    <xf numFmtId="185" fontId="28" fillId="0" borderId="0" applyFont="0" applyFill="0" applyBorder="0" applyAlignment="0" applyProtection="0"/>
    <xf numFmtId="10" fontId="28" fillId="0" borderId="0" applyFont="0" applyFill="0" applyBorder="0" applyAlignment="0" applyProtection="0"/>
    <xf numFmtId="182" fontId="38" fillId="0" borderId="0" applyFill="0" applyBorder="0" applyAlignment="0"/>
    <xf numFmtId="183" fontId="38" fillId="0" borderId="0" applyFill="0" applyBorder="0" applyAlignment="0"/>
    <xf numFmtId="182" fontId="38" fillId="0" borderId="0" applyFill="0" applyBorder="0" applyAlignment="0"/>
    <xf numFmtId="0" fontId="39" fillId="0" borderId="0" applyFill="0" applyBorder="0" applyAlignment="0"/>
    <xf numFmtId="183" fontId="38" fillId="0" borderId="0" applyFill="0" applyBorder="0" applyAlignment="0"/>
    <xf numFmtId="49" fontId="40" fillId="0" borderId="0" applyFill="0" applyBorder="0" applyAlignment="0"/>
    <xf numFmtId="0" fontId="39" fillId="0" borderId="0" applyFill="0" applyBorder="0" applyAlignment="0"/>
    <xf numFmtId="182" fontId="38" fillId="0" borderId="0" applyFill="0" applyBorder="0" applyAlignment="0"/>
    <xf numFmtId="0" fontId="28" fillId="0" borderId="0"/>
    <xf numFmtId="0" fontId="2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5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6" fillId="18" borderId="0" applyNumberFormat="0" applyBorder="0" applyProtection="0">
      <alignment vertical="center"/>
    </xf>
    <xf numFmtId="0" fontId="45" fillId="18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5" fillId="11" borderId="26" applyNumberFormat="0" applyFont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47" fillId="19" borderId="0" applyNumberFormat="0" applyBorder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25" fillId="0" borderId="0"/>
    <xf numFmtId="0" fontId="28" fillId="0" borderId="0">
      <alignment vertical="center"/>
    </xf>
    <xf numFmtId="186" fontId="25" fillId="0" borderId="0" applyFont="0" applyFill="0" applyBorder="0" applyAlignment="0" applyProtection="0"/>
    <xf numFmtId="0" fontId="27" fillId="0" borderId="0"/>
    <xf numFmtId="0" fontId="51" fillId="0" borderId="0" applyNumberFormat="0" applyFill="0" applyBorder="0" applyAlignment="0" applyProtection="0">
      <alignment vertical="center"/>
    </xf>
    <xf numFmtId="0" fontId="35" fillId="0" borderId="0"/>
    <xf numFmtId="0" fontId="35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52" fillId="0" borderId="0"/>
    <xf numFmtId="0" fontId="53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49" fillId="19" borderId="0" applyNumberFormat="0" applyBorder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32" applyNumberFormat="0" applyFill="0" applyAlignment="0" applyProtection="0">
      <alignment vertical="center"/>
    </xf>
    <xf numFmtId="0" fontId="57" fillId="0" borderId="29" applyNumberFormat="0" applyFill="0" applyAlignment="0" applyProtection="0">
      <alignment vertical="center"/>
    </xf>
    <xf numFmtId="0" fontId="58" fillId="0" borderId="33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5" fillId="0" borderId="0"/>
    <xf numFmtId="0" fontId="59" fillId="23" borderId="31" applyNumberFormat="0" applyAlignment="0" applyProtection="0">
      <alignment vertical="center"/>
    </xf>
    <xf numFmtId="0" fontId="60" fillId="0" borderId="34" applyNumberFormat="0" applyFill="0" applyAlignment="0" applyProtection="0">
      <alignment vertical="center"/>
    </xf>
    <xf numFmtId="0" fontId="61" fillId="3" borderId="27" applyNumberFormat="0" applyAlignment="0" applyProtection="0">
      <alignment vertical="center"/>
    </xf>
    <xf numFmtId="0" fontId="62" fillId="10" borderId="27" applyNumberFormat="0" applyAlignment="0" applyProtection="0">
      <alignment vertical="center"/>
    </xf>
    <xf numFmtId="0" fontId="63" fillId="3" borderId="30" applyNumberFormat="0" applyAlignment="0" applyProtection="0">
      <alignment vertical="center"/>
    </xf>
    <xf numFmtId="0" fontId="64" fillId="0" borderId="28" applyNumberFormat="0" applyFill="0" applyAlignment="0" applyProtection="0">
      <alignment vertical="center"/>
    </xf>
    <xf numFmtId="0" fontId="65" fillId="0" borderId="0"/>
    <xf numFmtId="0" fontId="28" fillId="0" borderId="0">
      <alignment vertical="center"/>
    </xf>
    <xf numFmtId="0" fontId="28" fillId="0" borderId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24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5" fillId="0" borderId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</cellStyleXfs>
  <cellXfs count="111">
    <xf numFmtId="0" fontId="0" fillId="0" borderId="0" xfId="0">
      <alignment vertical="center"/>
    </xf>
    <xf numFmtId="0" fontId="3" fillId="0" borderId="0" xfId="2" applyAlignment="1"/>
    <xf numFmtId="176" fontId="7" fillId="3" borderId="0" xfId="2" applyNumberFormat="1" applyFont="1" applyFill="1" applyBorder="1" applyAlignment="1" applyProtection="1">
      <alignment vertical="center" wrapText="1"/>
    </xf>
    <xf numFmtId="0" fontId="3" fillId="0" borderId="0" xfId="2"/>
    <xf numFmtId="0" fontId="3" fillId="3" borderId="0" xfId="2" applyFill="1" applyBorder="1" applyAlignment="1" applyProtection="1">
      <protection locked="0"/>
    </xf>
    <xf numFmtId="0" fontId="3" fillId="2" borderId="4" xfId="2" applyFill="1" applyBorder="1" applyAlignment="1" applyProtection="1"/>
    <xf numFmtId="0" fontId="8" fillId="2" borderId="4" xfId="2" applyFont="1" applyFill="1" applyBorder="1" applyAlignment="1" applyProtection="1">
      <alignment horizontal="right"/>
    </xf>
    <xf numFmtId="177" fontId="6" fillId="2" borderId="5" xfId="2" applyNumberFormat="1" applyFont="1" applyFill="1" applyBorder="1" applyAlignment="1" applyProtection="1">
      <protection locked="0"/>
    </xf>
    <xf numFmtId="0" fontId="3" fillId="3" borderId="0" xfId="2" applyFill="1" applyBorder="1"/>
    <xf numFmtId="0" fontId="9" fillId="0" borderId="6" xfId="2" applyNumberFormat="1" applyFont="1" applyBorder="1" applyAlignment="1">
      <alignment horizontal="right" vertical="center"/>
    </xf>
    <xf numFmtId="0" fontId="9" fillId="0" borderId="9" xfId="2" applyFont="1" applyBorder="1" applyAlignment="1">
      <alignment horizontal="right" vertical="center" wrapText="1"/>
    </xf>
    <xf numFmtId="0" fontId="11" fillId="0" borderId="9" xfId="2" applyNumberFormat="1" applyFont="1" applyBorder="1" applyAlignment="1">
      <alignment horizontal="right" vertical="center" wrapText="1"/>
    </xf>
    <xf numFmtId="0" fontId="11" fillId="0" borderId="9" xfId="2" applyNumberFormat="1" applyFont="1" applyBorder="1" applyAlignment="1">
      <alignment horizontal="right" vertical="top" wrapText="1"/>
    </xf>
    <xf numFmtId="0" fontId="9" fillId="0" borderId="9" xfId="2" applyFont="1" applyBorder="1" applyAlignment="1">
      <alignment horizontal="right" vertical="center"/>
    </xf>
    <xf numFmtId="0" fontId="13" fillId="2" borderId="6" xfId="2" applyNumberFormat="1" applyFont="1" applyFill="1" applyBorder="1" applyAlignment="1" applyProtection="1">
      <alignment horizontal="center" vertical="center"/>
      <protection locked="0"/>
    </xf>
    <xf numFmtId="176" fontId="7" fillId="3" borderId="12" xfId="2" applyNumberFormat="1" applyFont="1" applyFill="1" applyBorder="1" applyAlignment="1" applyProtection="1">
      <alignment horizontal="center" vertical="center" wrapText="1"/>
    </xf>
    <xf numFmtId="176" fontId="7" fillId="3" borderId="0" xfId="2" applyNumberFormat="1" applyFont="1" applyFill="1" applyBorder="1" applyAlignment="1" applyProtection="1">
      <alignment horizontal="center" vertical="center" wrapText="1"/>
    </xf>
    <xf numFmtId="0" fontId="15" fillId="4" borderId="6" xfId="2" applyFont="1" applyFill="1" applyBorder="1" applyAlignment="1" applyProtection="1">
      <alignment horizontal="right" vertical="center"/>
      <protection locked="0"/>
    </xf>
    <xf numFmtId="0" fontId="16" fillId="4" borderId="9" xfId="2" applyNumberFormat="1" applyFont="1" applyFill="1" applyBorder="1" applyAlignment="1" applyProtection="1">
      <alignment horizontal="center" vertical="center" wrapText="1"/>
    </xf>
    <xf numFmtId="0" fontId="16" fillId="4" borderId="0" xfId="2" applyNumberFormat="1" applyFont="1" applyFill="1" applyBorder="1" applyAlignment="1" applyProtection="1">
      <alignment horizontal="center" vertical="center" wrapText="1"/>
    </xf>
    <xf numFmtId="176" fontId="17" fillId="3" borderId="12" xfId="2" applyNumberFormat="1" applyFont="1" applyFill="1" applyBorder="1" applyAlignment="1" applyProtection="1">
      <alignment horizontal="left" vertical="top"/>
    </xf>
    <xf numFmtId="0" fontId="15" fillId="4" borderId="6" xfId="2" applyFont="1" applyFill="1" applyBorder="1" applyAlignment="1">
      <alignment horizontal="right" vertical="center"/>
    </xf>
    <xf numFmtId="178" fontId="18" fillId="5" borderId="9" xfId="0" applyNumberFormat="1" applyFont="1" applyFill="1" applyBorder="1" applyAlignment="1" applyProtection="1">
      <alignment horizontal="center" vertical="center"/>
    </xf>
    <xf numFmtId="178" fontId="18" fillId="5" borderId="8" xfId="0" applyNumberFormat="1" applyFont="1" applyFill="1" applyBorder="1" applyAlignment="1" applyProtection="1">
      <alignment horizontal="center" vertical="center"/>
    </xf>
    <xf numFmtId="176" fontId="7" fillId="3" borderId="12" xfId="2" applyNumberFormat="1" applyFont="1" applyFill="1" applyBorder="1" applyAlignment="1" applyProtection="1">
      <alignment horizontal="left" vertical="center"/>
    </xf>
    <xf numFmtId="178" fontId="18" fillId="5" borderId="13" xfId="0" applyNumberFormat="1" applyFont="1" applyFill="1" applyBorder="1" applyAlignment="1" applyProtection="1">
      <alignment horizontal="center" vertical="center"/>
    </xf>
    <xf numFmtId="178" fontId="18" fillId="5" borderId="5" xfId="0" applyNumberFormat="1" applyFont="1" applyFill="1" applyBorder="1" applyAlignment="1" applyProtection="1">
      <alignment horizontal="center" vertical="center"/>
    </xf>
    <xf numFmtId="178" fontId="19" fillId="6" borderId="9" xfId="2" applyNumberFormat="1" applyFont="1" applyFill="1" applyBorder="1" applyAlignment="1" applyProtection="1">
      <alignment horizontal="center" vertical="center"/>
    </xf>
    <xf numFmtId="178" fontId="19" fillId="7" borderId="9" xfId="2" applyNumberFormat="1" applyFont="1" applyFill="1" applyBorder="1" applyAlignment="1" applyProtection="1">
      <alignment horizontal="center" vertical="center"/>
    </xf>
    <xf numFmtId="178" fontId="3" fillId="3" borderId="0" xfId="2" applyNumberFormat="1" applyFill="1" applyBorder="1"/>
    <xf numFmtId="178" fontId="19" fillId="7" borderId="9" xfId="2" applyNumberFormat="1" applyFont="1" applyFill="1" applyBorder="1" applyAlignment="1" applyProtection="1">
      <alignment horizontal="center"/>
    </xf>
    <xf numFmtId="178" fontId="6" fillId="7" borderId="9" xfId="2" applyNumberFormat="1" applyFont="1" applyFill="1" applyBorder="1" applyAlignment="1" applyProtection="1">
      <alignment horizontal="center"/>
    </xf>
    <xf numFmtId="178" fontId="6" fillId="0" borderId="9" xfId="0" applyNumberFormat="1" applyFont="1" applyBorder="1" applyAlignment="1" applyProtection="1">
      <alignment horizontal="center" vertical="center"/>
      <protection locked="0"/>
    </xf>
    <xf numFmtId="0" fontId="3" fillId="0" borderId="1" xfId="2" applyBorder="1"/>
    <xf numFmtId="0" fontId="3" fillId="0" borderId="0" xfId="2" applyBorder="1"/>
    <xf numFmtId="0" fontId="0" fillId="0" borderId="0" xfId="0" applyAlignment="1" applyProtection="1"/>
    <xf numFmtId="0" fontId="22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9" fontId="0" fillId="8" borderId="0" xfId="1" applyFont="1" applyFill="1" applyAlignment="1" applyProtection="1">
      <alignment horizontal="right"/>
      <protection locked="0"/>
    </xf>
    <xf numFmtId="179" fontId="0" fillId="0" borderId="0" xfId="0" applyNumberFormat="1" applyAlignment="1" applyProtection="1"/>
    <xf numFmtId="0" fontId="0" fillId="0" borderId="0" xfId="0" applyFill="1" applyAlignment="1" applyProtection="1"/>
    <xf numFmtId="0" fontId="0" fillId="0" borderId="0" xfId="0" applyAlignment="1" applyProtection="1">
      <alignment horizontal="left"/>
    </xf>
    <xf numFmtId="0" fontId="0" fillId="8" borderId="0" xfId="0" applyFill="1" applyAlignment="1" applyProtection="1">
      <protection locked="0"/>
    </xf>
    <xf numFmtId="0" fontId="22" fillId="0" borderId="0" xfId="0" applyFont="1" applyAlignment="1" applyProtection="1"/>
    <xf numFmtId="0" fontId="22" fillId="0" borderId="14" xfId="0" applyFont="1" applyBorder="1" applyAlignment="1" applyProtection="1"/>
    <xf numFmtId="0" fontId="22" fillId="0" borderId="4" xfId="0" applyFont="1" applyBorder="1" applyAlignment="1" applyProtection="1"/>
    <xf numFmtId="0" fontId="22" fillId="0" borderId="15" xfId="0" applyFont="1" applyBorder="1" applyAlignment="1" applyProtection="1"/>
    <xf numFmtId="0" fontId="22" fillId="0" borderId="9" xfId="0" applyFont="1" applyBorder="1" applyAlignment="1" applyProtection="1">
      <alignment horizontal="center"/>
    </xf>
    <xf numFmtId="0" fontId="22" fillId="0" borderId="7" xfId="0" applyFont="1" applyBorder="1" applyAlignment="1" applyProtection="1">
      <alignment horizontal="center"/>
    </xf>
    <xf numFmtId="0" fontId="22" fillId="0" borderId="10" xfId="0" applyFont="1" applyBorder="1" applyAlignment="1" applyProtection="1">
      <alignment horizontal="center"/>
    </xf>
    <xf numFmtId="0" fontId="22" fillId="0" borderId="16" xfId="0" applyFont="1" applyBorder="1" applyAlignment="1" applyProtection="1">
      <alignment horizontal="center"/>
    </xf>
    <xf numFmtId="0" fontId="22" fillId="0" borderId="8" xfId="0" applyFont="1" applyBorder="1" applyAlignment="1" applyProtection="1">
      <alignment horizontal="center"/>
    </xf>
    <xf numFmtId="0" fontId="22" fillId="0" borderId="17" xfId="0" applyFont="1" applyBorder="1" applyAlignment="1" applyProtection="1">
      <alignment horizontal="center"/>
    </xf>
    <xf numFmtId="0" fontId="22" fillId="0" borderId="1" xfId="0" applyFont="1" applyBorder="1" applyAlignment="1" applyProtection="1">
      <alignment horizontal="center"/>
    </xf>
    <xf numFmtId="0" fontId="22" fillId="0" borderId="18" xfId="0" applyFont="1" applyBorder="1" applyAlignment="1" applyProtection="1">
      <alignment horizontal="center"/>
    </xf>
    <xf numFmtId="0" fontId="0" fillId="0" borderId="19" xfId="0" applyBorder="1" applyAlignment="1" applyProtection="1"/>
    <xf numFmtId="0" fontId="0" fillId="0" borderId="20" xfId="0" applyBorder="1" applyAlignment="1" applyProtection="1"/>
    <xf numFmtId="0" fontId="0" fillId="0" borderId="2" xfId="0" applyBorder="1" applyAlignment="1" applyProtection="1"/>
    <xf numFmtId="0" fontId="0" fillId="0" borderId="21" xfId="0" applyBorder="1" applyAlignment="1" applyProtection="1"/>
    <xf numFmtId="0" fontId="0" fillId="0" borderId="3" xfId="0" applyBorder="1" applyAlignment="1" applyProtection="1"/>
    <xf numFmtId="0" fontId="0" fillId="0" borderId="13" xfId="0" applyBorder="1" applyAlignment="1" applyProtection="1"/>
    <xf numFmtId="0" fontId="0" fillId="0" borderId="22" xfId="0" applyBorder="1" applyAlignment="1" applyProtection="1"/>
    <xf numFmtId="0" fontId="0" fillId="0" borderId="0" xfId="0" applyBorder="1" applyAlignment="1" applyProtection="1"/>
    <xf numFmtId="0" fontId="0" fillId="0" borderId="0" xfId="0" applyAlignment="1" applyProtection="1">
      <protection locked="0"/>
    </xf>
    <xf numFmtId="0" fontId="3" fillId="0" borderId="3" xfId="2" applyBorder="1" applyAlignment="1"/>
    <xf numFmtId="0" fontId="3" fillId="3" borderId="22" xfId="2" applyFill="1" applyBorder="1" applyAlignment="1" applyProtection="1"/>
    <xf numFmtId="0" fontId="15" fillId="4" borderId="23" xfId="2" applyFont="1" applyFill="1" applyBorder="1" applyAlignment="1">
      <alignment horizontal="right" vertical="center"/>
    </xf>
    <xf numFmtId="0" fontId="13" fillId="3" borderId="1" xfId="2" applyFont="1" applyFill="1" applyBorder="1" applyAlignment="1">
      <alignment horizontal="center" vertical="center"/>
    </xf>
    <xf numFmtId="0" fontId="21" fillId="3" borderId="1" xfId="2" applyFont="1" applyFill="1" applyBorder="1" applyAlignment="1">
      <alignment horizontal="center" vertical="center"/>
    </xf>
    <xf numFmtId="0" fontId="3" fillId="3" borderId="0" xfId="2" applyFill="1" applyBorder="1" applyAlignment="1"/>
    <xf numFmtId="178" fontId="0" fillId="0" borderId="0" xfId="0" applyNumberFormat="1" applyBorder="1" applyAlignment="1" applyProtection="1"/>
    <xf numFmtId="178" fontId="0" fillId="0" borderId="0" xfId="0" applyNumberFormat="1" applyAlignment="1" applyProtection="1"/>
    <xf numFmtId="178" fontId="6" fillId="0" borderId="9" xfId="3" applyNumberFormat="1" applyFont="1" applyBorder="1" applyAlignment="1" applyProtection="1">
      <alignment horizontal="center" vertical="center"/>
      <protection locked="0"/>
    </xf>
    <xf numFmtId="176" fontId="21" fillId="3" borderId="0" xfId="2" applyNumberFormat="1" applyFont="1" applyFill="1" applyBorder="1" applyAlignment="1">
      <alignment vertical="center"/>
    </xf>
    <xf numFmtId="0" fontId="15" fillId="4" borderId="9" xfId="2" applyNumberFormat="1" applyFont="1" applyFill="1" applyBorder="1" applyAlignment="1" applyProtection="1">
      <alignment horizontal="center" vertical="center" wrapText="1"/>
    </xf>
    <xf numFmtId="0" fontId="0" fillId="24" borderId="0" xfId="0" applyFill="1" applyAlignment="1" applyProtection="1"/>
    <xf numFmtId="0" fontId="0" fillId="24" borderId="0" xfId="0" applyFill="1" applyBorder="1" applyAlignment="1" applyProtection="1"/>
    <xf numFmtId="0" fontId="0" fillId="25" borderId="0" xfId="0" applyFill="1" applyAlignment="1" applyProtection="1"/>
    <xf numFmtId="0" fontId="0" fillId="25" borderId="0" xfId="0" applyFill="1" applyBorder="1" applyAlignment="1" applyProtection="1"/>
    <xf numFmtId="0" fontId="13" fillId="3" borderId="1" xfId="2" applyFont="1" applyFill="1" applyBorder="1" applyAlignment="1">
      <alignment horizontal="center" vertical="center"/>
    </xf>
    <xf numFmtId="0" fontId="13" fillId="3" borderId="0" xfId="2" applyFont="1" applyFill="1" applyBorder="1" applyAlignment="1">
      <alignment horizontal="center" vertical="center"/>
    </xf>
    <xf numFmtId="0" fontId="14" fillId="4" borderId="7" xfId="2" applyNumberFormat="1" applyFont="1" applyFill="1" applyBorder="1" applyAlignment="1" applyProtection="1">
      <alignment horizontal="center" vertical="center"/>
    </xf>
    <xf numFmtId="0" fontId="14" fillId="4" borderId="10" xfId="2" applyNumberFormat="1" applyFont="1" applyFill="1" applyBorder="1" applyAlignment="1" applyProtection="1">
      <alignment horizontal="center" vertical="center"/>
    </xf>
    <xf numFmtId="0" fontId="14" fillId="4" borderId="8" xfId="2" applyNumberFormat="1" applyFont="1" applyFill="1" applyBorder="1" applyAlignment="1" applyProtection="1">
      <alignment horizontal="center" vertical="center"/>
    </xf>
    <xf numFmtId="0" fontId="14" fillId="4" borderId="11" xfId="2" applyNumberFormat="1" applyFont="1" applyFill="1" applyBorder="1" applyAlignment="1" applyProtection="1">
      <alignment horizontal="center" vertical="center"/>
    </xf>
    <xf numFmtId="0" fontId="3" fillId="0" borderId="0" xfId="2" applyBorder="1" applyAlignment="1">
      <alignment horizontal="center"/>
    </xf>
    <xf numFmtId="176" fontId="21" fillId="3" borderId="0" xfId="2" applyNumberFormat="1" applyFont="1" applyFill="1" applyBorder="1" applyAlignment="1">
      <alignment horizontal="center" vertical="center"/>
    </xf>
    <xf numFmtId="0" fontId="9" fillId="0" borderId="7" xfId="2" applyNumberFormat="1" applyFont="1" applyBorder="1" applyAlignment="1" applyProtection="1">
      <alignment horizontal="center" vertical="center"/>
      <protection locked="0"/>
    </xf>
    <xf numFmtId="0" fontId="9" fillId="0" borderId="8" xfId="2" applyNumberFormat="1" applyFont="1" applyBorder="1" applyAlignment="1" applyProtection="1">
      <alignment horizontal="center" vertical="center"/>
      <protection locked="0"/>
    </xf>
    <xf numFmtId="0" fontId="9" fillId="0" borderId="7" xfId="2" applyFont="1" applyBorder="1" applyAlignment="1" applyProtection="1">
      <alignment horizontal="center" vertical="center"/>
      <protection locked="0"/>
    </xf>
    <xf numFmtId="0" fontId="9" fillId="0" borderId="10" xfId="2" applyFont="1" applyBorder="1" applyAlignment="1" applyProtection="1">
      <alignment horizontal="center" vertical="center"/>
      <protection locked="0"/>
    </xf>
    <xf numFmtId="0" fontId="9" fillId="0" borderId="8" xfId="2" applyFont="1" applyBorder="1" applyAlignment="1" applyProtection="1">
      <alignment horizontal="center" vertical="center"/>
      <protection locked="0"/>
    </xf>
    <xf numFmtId="0" fontId="12" fillId="0" borderId="7" xfId="2" applyNumberFormat="1" applyFont="1" applyBorder="1" applyAlignment="1" applyProtection="1">
      <alignment horizontal="center" vertical="center"/>
      <protection locked="0"/>
    </xf>
    <xf numFmtId="0" fontId="12" fillId="0" borderId="8" xfId="2" applyNumberFormat="1" applyFont="1" applyBorder="1" applyAlignment="1" applyProtection="1">
      <alignment horizontal="center" vertical="center"/>
      <protection locked="0"/>
    </xf>
    <xf numFmtId="0" fontId="12" fillId="0" borderId="9" xfId="2" applyNumberFormat="1" applyFont="1" applyBorder="1" applyAlignment="1" applyProtection="1">
      <alignment horizontal="center" vertical="center"/>
      <protection locked="0"/>
    </xf>
    <xf numFmtId="49" fontId="9" fillId="3" borderId="7" xfId="2" applyNumberFormat="1" applyFont="1" applyFill="1" applyBorder="1" applyAlignment="1" applyProtection="1">
      <alignment horizontal="center" vertical="center"/>
      <protection locked="0"/>
    </xf>
    <xf numFmtId="49" fontId="9" fillId="3" borderId="8" xfId="2" applyNumberFormat="1" applyFont="1" applyFill="1" applyBorder="1" applyAlignment="1" applyProtection="1">
      <alignment horizontal="center" vertical="center"/>
      <protection locked="0"/>
    </xf>
    <xf numFmtId="0" fontId="9" fillId="0" borderId="7" xfId="2" applyFont="1" applyBorder="1" applyAlignment="1" applyProtection="1">
      <alignment horizontal="center" vertical="center" wrapText="1"/>
      <protection locked="0"/>
    </xf>
    <xf numFmtId="0" fontId="9" fillId="0" borderId="10" xfId="2" applyFont="1" applyBorder="1" applyAlignment="1" applyProtection="1">
      <alignment horizontal="center" vertical="center" wrapText="1"/>
      <protection locked="0"/>
    </xf>
    <xf numFmtId="0" fontId="9" fillId="0" borderId="8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/>
    </xf>
    <xf numFmtId="0" fontId="6" fillId="2" borderId="1" xfId="2" applyFont="1" applyFill="1" applyBorder="1" applyAlignment="1" applyProtection="1">
      <alignment horizontal="center"/>
    </xf>
    <xf numFmtId="0" fontId="6" fillId="2" borderId="2" xfId="2" applyFont="1" applyFill="1" applyBorder="1" applyAlignment="1" applyProtection="1">
      <alignment horizontal="center"/>
    </xf>
    <xf numFmtId="0" fontId="9" fillId="0" borderId="7" xfId="2" applyNumberFormat="1" applyFont="1" applyBorder="1" applyAlignment="1" applyProtection="1">
      <alignment horizontal="center" vertical="center"/>
    </xf>
    <xf numFmtId="0" fontId="9" fillId="0" borderId="8" xfId="2" applyNumberFormat="1" applyFont="1" applyBorder="1" applyAlignment="1" applyProtection="1">
      <alignment horizontal="center" vertical="center"/>
    </xf>
    <xf numFmtId="0" fontId="23" fillId="0" borderId="0" xfId="2" applyFont="1" applyBorder="1" applyAlignment="1">
      <alignment horizontal="center" vertical="center"/>
    </xf>
    <xf numFmtId="0" fontId="23" fillId="0" borderId="24" xfId="2" applyFont="1" applyBorder="1" applyAlignment="1">
      <alignment horizontal="center" vertical="center"/>
    </xf>
    <xf numFmtId="0" fontId="23" fillId="0" borderId="4" xfId="2" applyFont="1" applyBorder="1" applyAlignment="1">
      <alignment horizontal="center" vertical="center"/>
    </xf>
    <xf numFmtId="0" fontId="23" fillId="0" borderId="5" xfId="2" applyFont="1" applyBorder="1" applyAlignment="1">
      <alignment horizontal="center" vertical="center"/>
    </xf>
  </cellXfs>
  <cellStyles count="813">
    <cellStyle name="?" xfId="4"/>
    <cellStyle name="? 2" xfId="5"/>
    <cellStyle name="@ET_Style?CF_Style_1" xfId="6"/>
    <cellStyle name="_" xfId="7"/>
    <cellStyle name="__" xfId="8"/>
    <cellStyle name="__ [0.00]_A9805" xfId="9"/>
    <cellStyle name="__ [0.00]_A980520" xfId="10"/>
    <cellStyle name="__ [0.00]_A980616" xfId="11"/>
    <cellStyle name="__ [0.00]_A980715" xfId="12"/>
    <cellStyle name="__ [0.00]_A980724" xfId="13"/>
    <cellStyle name="__ [0.00]_A980903" xfId="14"/>
    <cellStyle name="__ [0.00]_A980903_981001" xfId="15"/>
    <cellStyle name="__ [0.00]_Book1 ___ 1" xfId="16"/>
    <cellStyle name="__ [0.00]_Book1 ___ 1-1" xfId="17"/>
    <cellStyle name="__ [0.00]_Book1 ___ 1-2" xfId="18"/>
    <cellStyle name="__ [0.00]_Book1 ___ 1-3" xfId="19"/>
    <cellStyle name="__ [0.00]_Book1 ___ 2" xfId="20"/>
    <cellStyle name="__ [0.00]_Book2" xfId="21"/>
    <cellStyle name="____ [0.00]_A9805" xfId="22"/>
    <cellStyle name="____ [0.00]_A980520" xfId="23"/>
    <cellStyle name="____ [0.00]_A980616" xfId="24"/>
    <cellStyle name="____ [0.00]_A980715" xfId="25"/>
    <cellStyle name="____ [0.00]_A980724" xfId="26"/>
    <cellStyle name="____ [0.00]_A980903" xfId="27"/>
    <cellStyle name="____ [0.00]_A980903_981001" xfId="28"/>
    <cellStyle name="____ [0.00]_Book1 ___ 1" xfId="29"/>
    <cellStyle name="____ [0.00]_Book1 ___ 1-1" xfId="30"/>
    <cellStyle name="____ [0.00]_Book1 ___ 1-2" xfId="31"/>
    <cellStyle name="____ [0.00]_Book1 ___ 1-3" xfId="32"/>
    <cellStyle name="____ [0.00]_Book1 ___ 2" xfId="33"/>
    <cellStyle name="____ [0.00]_Book2" xfId="34"/>
    <cellStyle name="_____A9805" xfId="35"/>
    <cellStyle name="_____A980520" xfId="36"/>
    <cellStyle name="_____A980616" xfId="37"/>
    <cellStyle name="_____A980715" xfId="38"/>
    <cellStyle name="_____A980724" xfId="39"/>
    <cellStyle name="_____A9809_____" xfId="40"/>
    <cellStyle name="_____A980903" xfId="41"/>
    <cellStyle name="_____A980903_981001" xfId="42"/>
    <cellStyle name="_____A980923" xfId="43"/>
    <cellStyle name="_____A980928" xfId="44"/>
    <cellStyle name="_____Book1 ___ 1" xfId="45"/>
    <cellStyle name="_____Book1 ___ 1-1" xfId="46"/>
    <cellStyle name="_____Book1 ___ 1-2" xfId="47"/>
    <cellStyle name="_____Book1 ___ 1-3" xfId="48"/>
    <cellStyle name="_____Book1 ___ 2" xfId="49"/>
    <cellStyle name="_____Book2" xfId="50"/>
    <cellStyle name="____P62 LH meeting minutes on 4-1 R1" xfId="51"/>
    <cellStyle name="___A9805" xfId="52"/>
    <cellStyle name="___A9805_RGB-220235 4Unit 470382030 Manufacturing" xfId="53"/>
    <cellStyle name="___A9805_WEEKLY TEMPLATE" xfId="54"/>
    <cellStyle name="___A980520" xfId="55"/>
    <cellStyle name="___A980520_RGB-220235 4Unit 470382030 Manufacturing" xfId="56"/>
    <cellStyle name="___A980520_WEEKLY TEMPLATE" xfId="57"/>
    <cellStyle name="___A980616" xfId="58"/>
    <cellStyle name="___A980616_RGB-220235 4Unit 470382030 Manufacturing" xfId="59"/>
    <cellStyle name="___A980616_WEEKLY TEMPLATE" xfId="60"/>
    <cellStyle name="___A980715" xfId="61"/>
    <cellStyle name="___A980715_RGB-220235 4Unit 470382030 Manufacturing" xfId="62"/>
    <cellStyle name="___A980715_WEEKLY TEMPLATE" xfId="63"/>
    <cellStyle name="___A980724" xfId="64"/>
    <cellStyle name="___A980724_RGB-220235 4Unit 470382030 Manufacturing" xfId="65"/>
    <cellStyle name="___A980724_WEEKLY TEMPLATE" xfId="66"/>
    <cellStyle name="___A980810" xfId="67"/>
    <cellStyle name="___A980810_RGB-220235 4Unit 470382030 Manufacturing" xfId="68"/>
    <cellStyle name="___A9809_____" xfId="69"/>
    <cellStyle name="___A980903" xfId="70"/>
    <cellStyle name="___A980903_981001" xfId="71"/>
    <cellStyle name="___A980903_981001_RGB-220235 4Unit 470382030 Manufacturing" xfId="72"/>
    <cellStyle name="___A980903_RGB-220235 4Unit 470382030 Manufacturing" xfId="73"/>
    <cellStyle name="___A980903_WEEKLY TEMPLATE" xfId="74"/>
    <cellStyle name="___A980923" xfId="75"/>
    <cellStyle name="___A980928" xfId="76"/>
    <cellStyle name="___Book1 ___ 1" xfId="77"/>
    <cellStyle name="___Book1 ___ 1_RGB-220235 4Unit 470382030 Manufacturing" xfId="78"/>
    <cellStyle name="___Book1 ___ 1_WEEKLY TEMPLATE" xfId="79"/>
    <cellStyle name="___Book1 ___ 1-1" xfId="80"/>
    <cellStyle name="___Book1 ___ 1-1_RGB-220235 4Unit 470382030 Manufacturing" xfId="81"/>
    <cellStyle name="___Book1 ___ 1-2" xfId="82"/>
    <cellStyle name="___Book1 ___ 1-2_RGB-220235 4Unit 470382030 Manufacturing" xfId="83"/>
    <cellStyle name="___Book1 ___ 1-3" xfId="84"/>
    <cellStyle name="___Book1 ___ 1-3_RGB-220235 4Unit 470382030 Manufacturing" xfId="85"/>
    <cellStyle name="___Book1 ___ 2" xfId="86"/>
    <cellStyle name="___Book1 ___ 2_RGB-220235 4Unit 470382030 Manufacturing" xfId="87"/>
    <cellStyle name="___Book1 ___ 2_WEEKLY TEMPLATE" xfId="88"/>
    <cellStyle name="___Book2" xfId="89"/>
    <cellStyle name="___Book2_RGB-220235 4Unit 470382030 Manufacturing" xfId="90"/>
    <cellStyle name="___Book2_WEEKLY TEMPLATE" xfId="91"/>
    <cellStyle name="___CPK__" xfId="92"/>
    <cellStyle name="___Czech P62 Capacity Plan V1" xfId="93"/>
    <cellStyle name="___eMac_2" xfId="94"/>
    <cellStyle name="___eMac_2_~9459718" xfId="95"/>
    <cellStyle name="___eMac_2_LH_RFA_Q4'03WW40~40.xls" xfId="96"/>
    <cellStyle name="___eMac_2_LH_RFA_Q4'03WW40~40.xls_~9459718" xfId="97"/>
    <cellStyle name="___eMac_2_LH_RFA_Q4'03WW40~40.xls_P86B-LH-WK4" xfId="98"/>
    <cellStyle name="___eMac_2_LH_RFA_Q4'03WW40~40.xls_P86B-LH-wk44" xfId="99"/>
    <cellStyle name="___eMac_2_P86B-LH-WK4" xfId="100"/>
    <cellStyle name="___eMac_2_P86B-LH-wk44" xfId="101"/>
    <cellStyle name="___LH P62 AM Multiplex Line Document(UPH100)Rev.E 1-30 for DVT all" xfId="102"/>
    <cellStyle name="___LH P62 AM Unique Line Document Rev-D 1-18" xfId="103"/>
    <cellStyle name="___LH P62 AM Unique Line Document Rev-D 1-18_P62A capacity wkbk2" xfId="104"/>
    <cellStyle name="___LH P62 AM Unique Line Document Rev-D 1-18_P62A Equiplistv1.6(OEM)6-6" xfId="105"/>
    <cellStyle name="___LH P62 AM Unique Line Document Rev-D 1-18_P62A Invesmt-PlanVsAct(Rev7)_1031,02" xfId="106"/>
    <cellStyle name="___LH P62 AM Unique Line Document Rev-D 1-18_P62A Investmest -Plv8)_1106,02" xfId="107"/>
    <cellStyle name="___LH P62 AM Unique Line Document Rev-D 1-18_P62A Unique Line Document Rev-31  9-27" xfId="108"/>
    <cellStyle name="___LH P62 AM Unique Line Document Rev-D 1-18_P62A Unique Line Document Rev-31 9-27" xfId="109"/>
    <cellStyle name="___LH P62 AM Unique Line Document Rev-D 1-18_P86 AMA-200uph-permV1-1" xfId="110"/>
    <cellStyle name="___LH P62 AM Unique Line Document Rev-D 1-18_P86MfgRediTemplateV3-5" xfId="111"/>
    <cellStyle name="___LH P62 FATP Document Rev-08 12--28" xfId="112"/>
    <cellStyle name="___LH P62 FATP Document RI-8-T12 Rev_16 02-21" xfId="113"/>
    <cellStyle name="___LH P62 FATP Lead Time Check List Rev_10 1-9" xfId="114"/>
    <cellStyle name="___P62 AM leadtime  2-22" xfId="115"/>
    <cellStyle name="___P62 AM setup check list 1-23" xfId="116"/>
    <cellStyle name="___P62 BOM Ver 6.4 purchasimg &amp; LT wkst 0420" xfId="117"/>
    <cellStyle name="___P62-100engv(OEM)6-3-7" xfId="118"/>
    <cellStyle name="___P62-100LH(OEM-Sub)6-3-5" xfId="119"/>
    <cellStyle name="___P62A Unique Line Document Rev-F 2-27 With 2-2-6-2" xfId="120"/>
    <cellStyle name="___P62A Unique Line Document Rev-F 2-27 With 2-2-6-2_P62A Unique Line Document Rev-29  8-14" xfId="121"/>
    <cellStyle name="___P62A_Process_Flow(4.3)" xfId="122"/>
    <cellStyle name="___P62A_Process_Flow(4.3)_P62A capacity wkbk2" xfId="123"/>
    <cellStyle name="___P62A_Process_Flow(4.3)_P62A Invesmt-PlanVsAct(Rev7)_1031,02" xfId="124"/>
    <cellStyle name="___P62A_Process_Flow(4.3)_P62A Investmest -Plv8)_1106,02" xfId="125"/>
    <cellStyle name="___P62A_Process_Flow(4.3)_P62A Unique Line Document Rev-31  9-27" xfId="126"/>
    <cellStyle name="___P62A_Process_Flow(4.3)_P62A Unique Line Document Rev-31 9-27" xfId="127"/>
    <cellStyle name="___P62A_Process_Flow(4.3)_P86 AMA-200uph-permV1-1" xfId="128"/>
    <cellStyle name="___P62A_Process_Flow(4.3)_P86MfgRediTemplateV3-5" xfId="129"/>
    <cellStyle name="___P86" xfId="130"/>
    <cellStyle name="___P86_~9459718" xfId="131"/>
    <cellStyle name="___P86_P86B-LH-WK4" xfId="132"/>
    <cellStyle name="___P86_P86B-LH-wk44" xfId="133"/>
    <cellStyle name="_Apple SMT yield report ---U27A11" xfId="134"/>
    <cellStyle name="_N58 PDCA Data Daily Audit  11  Nov" xfId="135"/>
    <cellStyle name="_N88 EVT1 Key Parts" xfId="136"/>
    <cellStyle name="_N88 EVT1 Mini Build Testing Yield Report 1112" xfId="137"/>
    <cellStyle name="_N98 EVT1 MIL" xfId="138"/>
    <cellStyle name="_U260-050704" xfId="139"/>
    <cellStyle name="20% - 强调文字颜色 1 2" xfId="140"/>
    <cellStyle name="20% - 强调文字颜色 2 2" xfId="141"/>
    <cellStyle name="20% - 强调文字颜色 3 2" xfId="142"/>
    <cellStyle name="20% - 强调文字颜色 4 2" xfId="143"/>
    <cellStyle name="20% - 强调文字颜色 5 2" xfId="144"/>
    <cellStyle name="20% - 强调文字颜色 6 2" xfId="145"/>
    <cellStyle name="40% - 强调文字颜色 1 2" xfId="146"/>
    <cellStyle name="40% - 强调文字颜色 2 2" xfId="147"/>
    <cellStyle name="40% - 强调文字颜色 3 2" xfId="148"/>
    <cellStyle name="40% - 强调文字颜色 4 2" xfId="149"/>
    <cellStyle name="40% - 强调文字颜色 5 2" xfId="150"/>
    <cellStyle name="40% - 强调文字颜色 6 2" xfId="151"/>
    <cellStyle name="60% - 强调文字颜色 1 2" xfId="152"/>
    <cellStyle name="60% - 强调文字颜色 2 2" xfId="153"/>
    <cellStyle name="60% - 强调文字颜色 3 2" xfId="154"/>
    <cellStyle name="60% - 强调文字颜色 4 2" xfId="155"/>
    <cellStyle name="60% - 强调文字颜色 5 2" xfId="156"/>
    <cellStyle name="60% - 强调文字颜色 6 2" xfId="157"/>
    <cellStyle name="Calc Currency (0)" xfId="158"/>
    <cellStyle name="Calc Currency (2)" xfId="159"/>
    <cellStyle name="Calc Percent (0)" xfId="160"/>
    <cellStyle name="Calc Percent (1)" xfId="161"/>
    <cellStyle name="Calc Percent (2)" xfId="162"/>
    <cellStyle name="Calc Units (0)" xfId="163"/>
    <cellStyle name="Calc Units (1)" xfId="164"/>
    <cellStyle name="Calc Units (2)" xfId="165"/>
    <cellStyle name="Comma [00]" xfId="166"/>
    <cellStyle name="Currency [00]" xfId="167"/>
    <cellStyle name="Date Short" xfId="168"/>
    <cellStyle name="Enter Currency (0)" xfId="169"/>
    <cellStyle name="Enter Currency (2)" xfId="170"/>
    <cellStyle name="Enter Units (0)" xfId="171"/>
    <cellStyle name="Enter Units (1)" xfId="172"/>
    <cellStyle name="Enter Units (2)" xfId="173"/>
    <cellStyle name="Grey" xfId="174"/>
    <cellStyle name="Header1" xfId="175"/>
    <cellStyle name="Header2" xfId="176"/>
    <cellStyle name="Input [yellow]" xfId="177"/>
    <cellStyle name="J1" xfId="178"/>
    <cellStyle name="Link Currency (0)" xfId="179"/>
    <cellStyle name="Link Currency (2)" xfId="180"/>
    <cellStyle name="Link Units (0)" xfId="181"/>
    <cellStyle name="Link Units (1)" xfId="182"/>
    <cellStyle name="Link Units (2)" xfId="183"/>
    <cellStyle name="modified" xfId="184"/>
    <cellStyle name="Normal - Style1" xfId="185"/>
    <cellStyle name="Normal 1" xfId="186"/>
    <cellStyle name="Normal 2" xfId="187"/>
    <cellStyle name="Normal 2 2" xfId="188"/>
    <cellStyle name="Normal 2 2 2" xfId="189"/>
    <cellStyle name="Normal 2 2 3" xfId="190"/>
    <cellStyle name="Normal 2 3" xfId="191"/>
    <cellStyle name="Normal 3" xfId="192"/>
    <cellStyle name="normální_Project P62 Investment0801" xfId="193"/>
    <cellStyle name="Percent [0]" xfId="194"/>
    <cellStyle name="Percent [00]" xfId="195"/>
    <cellStyle name="Percent [2]" xfId="196"/>
    <cellStyle name="PrePop Currency (0)" xfId="197"/>
    <cellStyle name="PrePop Currency (2)" xfId="198"/>
    <cellStyle name="PrePop Units (0)" xfId="199"/>
    <cellStyle name="PrePop Units (1)" xfId="200"/>
    <cellStyle name="PrePop Units (2)" xfId="201"/>
    <cellStyle name="Text Indent A" xfId="202"/>
    <cellStyle name="Text Indent B" xfId="203"/>
    <cellStyle name="Text Indent C" xfId="204"/>
    <cellStyle name="_Q59AHPCBAMLB-bom" xfId="484"/>
    <cellStyle name="百分比" xfId="1" builtinId="5"/>
    <cellStyle name="百分比 2" xfId="244"/>
    <cellStyle name="百分比 3" xfId="543"/>
    <cellStyle name="标题 1 2" xfId="473"/>
    <cellStyle name="标题 2 2" xfId="474"/>
    <cellStyle name="标题 3 2" xfId="475"/>
    <cellStyle name="标题 4 2" xfId="476"/>
    <cellStyle name="标题 5" xfId="472"/>
    <cellStyle name="標準_梶山2001" xfId="429"/>
    <cellStyle name="差 2" xfId="246"/>
    <cellStyle name="差_EVT2 FATP Test Station Readiness Jul 14 11AM-1" xfId="247"/>
    <cellStyle name="差_EVT2 FATP Test Station Readiness Jul 14 11AM-1_20100831" xfId="248"/>
    <cellStyle name="差_EVT2 FATP Test Station Readiness Jul 14 11AM-1_20100903" xfId="249"/>
    <cellStyle name="差_EVT2 FATP Test Station Readiness Jul 14 11AM-1_Assembly Line Readiness20100815" xfId="250"/>
    <cellStyle name="差_EVT2 FATP Test Station Readiness Jul 14 11AM-1_DVT FE ASS'Y Fixture Station Readiness Aug .15" xfId="251"/>
    <cellStyle name="差_EVT2 FATP Test Station Readiness Jul 14 11AM-1_EVT2 FATP Test Station Readiness Jul 18 07AM" xfId="252"/>
    <cellStyle name="差_EVT2 FATP Test Station Readiness Jul 14 11AM-1_FE Fixture EVT2 Readiness" xfId="253"/>
    <cellStyle name="差_EVT2 FATP Test Station Readiness Jul 14 11AM-1_Verification Data_20100919" xfId="254"/>
    <cellStyle name="差_EVT2 FATP Test Station Readiness Jul 14 11AM-1_Verification Data20101014" xfId="255"/>
    <cellStyle name="差_EVT2 FATP Test Station Readiness Jul 14 11AM-1_Verification Data20101018" xfId="256"/>
    <cellStyle name="差_EVT2 FATP Test Station Readiness Jul 14 11AM-1_黃干0816" xfId="260"/>
    <cellStyle name="差_EVT2 FATP Test Station Readiness Jul 14 11AM-1_周森0818" xfId="258"/>
    <cellStyle name="差_EVT2 FATP Test Station Readiness Jul 14 11AM-1_周森19" xfId="259"/>
    <cellStyle name="差_EVT2 FATP Test Station Readiness Jul 14 11AM-1_朱惠20100817" xfId="257"/>
    <cellStyle name="差_N88diag_status_0613" xfId="261"/>
    <cellStyle name="差_N88diag_status_0613_Eagle PROTO 0 - MIL and TIL - 2-2-2010_2300" xfId="262"/>
    <cellStyle name="差_N88diag_status_0613_Eagle PROTO 0 - MIL and TIL - 2-2-2010_2300_20100831" xfId="263"/>
    <cellStyle name="差_N88diag_status_0613_Eagle PROTO 0 - MIL and TIL - 2-2-2010_2300_20100903" xfId="264"/>
    <cellStyle name="差_N88diag_status_0613_Eagle PROTO 0 - MIL and TIL - 2-2-2010_2300_Assembly Line Readiness20100815" xfId="265"/>
    <cellStyle name="差_N88diag_status_0613_Eagle PROTO 0 - MIL and TIL - 2-2-2010_2300_DVT FE ASS'Y Fixture Station Readiness Aug .15" xfId="266"/>
    <cellStyle name="差_N88diag_status_0613_Eagle PROTO 0 - MIL and TIL - 2-2-2010_2300_EVT2 FATP Test Station Readiness Jul 14 11AM-1" xfId="267"/>
    <cellStyle name="差_N88diag_status_0613_Eagle PROTO 0 - MIL and TIL - 2-2-2010_2300_EVT2 FATP Test Station Readiness Jul 14 11AM-1_20100831" xfId="268"/>
    <cellStyle name="差_N88diag_status_0613_Eagle PROTO 0 - MIL and TIL - 2-2-2010_2300_EVT2 FATP Test Station Readiness Jul 14 11AM-1_20100903" xfId="269"/>
    <cellStyle name="差_N88diag_status_0613_Eagle PROTO 0 - MIL and TIL - 2-2-2010_2300_EVT2 FATP Test Station Readiness Jul 14 11AM-1_Assembly Line Readiness20100815" xfId="270"/>
    <cellStyle name="差_N88diag_status_0613_Eagle PROTO 0 - MIL and TIL - 2-2-2010_2300_EVT2 FATP Test Station Readiness Jul 14 11AM-1_DVT FE ASS'Y Fixture Station Readiness Aug .15" xfId="271"/>
    <cellStyle name="差_N88diag_status_0613_Eagle PROTO 0 - MIL and TIL - 2-2-2010_2300_EVT2 FATP Test Station Readiness Jul 14 11AM-1_EVT2 FATP Test Station Readiness Jul 18 07AM" xfId="272"/>
    <cellStyle name="差_N88diag_status_0613_Eagle PROTO 0 - MIL and TIL - 2-2-2010_2300_EVT2 FATP Test Station Readiness Jul 14 11AM-1_FE Fixture EVT2 Readiness" xfId="273"/>
    <cellStyle name="差_N88diag_status_0613_Eagle PROTO 0 - MIL and TIL - 2-2-2010_2300_EVT2 FATP Test Station Readiness Jul 14 11AM-1_Verification Data_20100919" xfId="274"/>
    <cellStyle name="差_N88diag_status_0613_Eagle PROTO 0 - MIL and TIL - 2-2-2010_2300_EVT2 FATP Test Station Readiness Jul 14 11AM-1_Verification Data20101014" xfId="275"/>
    <cellStyle name="差_N88diag_status_0613_Eagle PROTO 0 - MIL and TIL - 2-2-2010_2300_EVT2 FATP Test Station Readiness Jul 14 11AM-1_Verification Data20101018" xfId="276"/>
    <cellStyle name="差_N88diag_status_0613_Eagle PROTO 0 - MIL and TIL - 2-2-2010_2300_EVT2 FATP Test Station Readiness Jul 14 11AM-1_黃干0816" xfId="280"/>
    <cellStyle name="差_N88diag_status_0613_Eagle PROTO 0 - MIL and TIL - 2-2-2010_2300_EVT2 FATP Test Station Readiness Jul 14 11AM-1_周森0818" xfId="278"/>
    <cellStyle name="差_N88diag_status_0613_Eagle PROTO 0 - MIL and TIL - 2-2-2010_2300_EVT2 FATP Test Station Readiness Jul 14 11AM-1_周森19" xfId="279"/>
    <cellStyle name="差_N88diag_status_0613_Eagle PROTO 0 - MIL and TIL - 2-2-2010_2300_EVT2 FATP Test Station Readiness Jul 14 11AM-1_朱惠20100817" xfId="277"/>
    <cellStyle name="差_N88diag_status_0613_Eagle PROTO 0 - MIL and TIL - 2-2-2010_2300_EVT2 FATP Test Station Readiness Jul 18 07AM" xfId="281"/>
    <cellStyle name="差_N88diag_status_0613_Eagle PROTO 0 - MIL and TIL - 2-2-2010_2300_FE Fixture EVT2 Readiness" xfId="282"/>
    <cellStyle name="差_N88diag_status_0613_Eagle PROTO 0 - MIL and TIL - 2-2-2010_2300_Test Station Readiness" xfId="283"/>
    <cellStyle name="差_N88diag_status_0613_Eagle PROTO 0 - MIL and TIL - 2-2-2010_2300_Test Station Readiness_EVT2 FATP Test Station Readiness Jul 14 11AM-1" xfId="284"/>
    <cellStyle name="差_N88diag_status_0613_Eagle PROTO 0 - MIL and TIL - 2-2-2010_2300_Test Station Readiness_EVT2 FATP Test Station Readiness Jul 14 11AM-1_20100831" xfId="285"/>
    <cellStyle name="差_N88diag_status_0613_Eagle PROTO 0 - MIL and TIL - 2-2-2010_2300_Test Station Readiness_EVT2 FATP Test Station Readiness Jul 14 11AM-1_20100903" xfId="286"/>
    <cellStyle name="差_N88diag_status_0613_Eagle PROTO 0 - MIL and TIL - 2-2-2010_2300_Test Station Readiness_EVT2 FATP Test Station Readiness Jul 14 11AM-1_Assembly Line Readiness20100815" xfId="287"/>
    <cellStyle name="差_N88diag_status_0613_Eagle PROTO 0 - MIL and TIL - 2-2-2010_2300_Test Station Readiness_EVT2 FATP Test Station Readiness Jul 14 11AM-1_DVT FE ASS'Y Fixture Station Readiness Aug .15" xfId="288"/>
    <cellStyle name="差_N88diag_status_0613_Eagle PROTO 0 - MIL and TIL - 2-2-2010_2300_Test Station Readiness_EVT2 FATP Test Station Readiness Jul 14 11AM-1_EVT2 FATP Test Station Readiness Jul 18 07AM" xfId="289"/>
    <cellStyle name="差_N88diag_status_0613_Eagle PROTO 0 - MIL and TIL - 2-2-2010_2300_Test Station Readiness_EVT2 FATP Test Station Readiness Jul 14 11AM-1_FE Fixture EVT2 Readiness" xfId="290"/>
    <cellStyle name="差_N88diag_status_0613_Eagle PROTO 0 - MIL and TIL - 2-2-2010_2300_Test Station Readiness_EVT2 FATP Test Station Readiness Jul 14 11AM-1_Verification Data_20100919" xfId="291"/>
    <cellStyle name="差_N88diag_status_0613_Eagle PROTO 0 - MIL and TIL - 2-2-2010_2300_Test Station Readiness_EVT2 FATP Test Station Readiness Jul 14 11AM-1_Verification Data20101014" xfId="292"/>
    <cellStyle name="差_N88diag_status_0613_Eagle PROTO 0 - MIL and TIL - 2-2-2010_2300_Test Station Readiness_EVT2 FATP Test Station Readiness Jul 14 11AM-1_Verification Data20101018" xfId="293"/>
    <cellStyle name="差_N88diag_status_0613_Eagle PROTO 0 - MIL and TIL - 2-2-2010_2300_Test Station Readiness_EVT2 FATP Test Station Readiness Jul 14 11AM-1_黃干0816" xfId="297"/>
    <cellStyle name="差_N88diag_status_0613_Eagle PROTO 0 - MIL and TIL - 2-2-2010_2300_Test Station Readiness_EVT2 FATP Test Station Readiness Jul 14 11AM-1_周森0818" xfId="295"/>
    <cellStyle name="差_N88diag_status_0613_Eagle PROTO 0 - MIL and TIL - 2-2-2010_2300_Test Station Readiness_EVT2 FATP Test Station Readiness Jul 14 11AM-1_周森19" xfId="296"/>
    <cellStyle name="差_N88diag_status_0613_Eagle PROTO 0 - MIL and TIL - 2-2-2010_2300_Test Station Readiness_EVT2 FATP Test Station Readiness Jul 14 11AM-1_朱惠20100817" xfId="294"/>
    <cellStyle name="差_N88diag_status_0613_Eagle PROTO 0 - MIL and TIL - 2-2-2010_2300_Verification Data_20100919" xfId="298"/>
    <cellStyle name="差_N88diag_status_0613_Eagle PROTO 0 - MIL and TIL - 2-2-2010_2300_Verification Data20101014" xfId="299"/>
    <cellStyle name="差_N88diag_status_0613_Eagle PROTO 0 - MIL and TIL - 2-2-2010_2300_Verification Data20101018" xfId="300"/>
    <cellStyle name="差_N88diag_status_0613_Eagle PROTO 0 - MIL and TIL - 2-2-2010_2300_黃干0816" xfId="304"/>
    <cellStyle name="差_N88diag_status_0613_Eagle PROTO 0 - MIL and TIL - 2-2-2010_2300_周森0818" xfId="302"/>
    <cellStyle name="差_N88diag_status_0613_Eagle PROTO 0 - MIL and TIL - 2-2-2010_2300_周森19" xfId="303"/>
    <cellStyle name="差_N88diag_status_0613_Eagle PROTO 0 - MIL and TIL - 2-2-2010_2300_朱惠20100817" xfId="301"/>
    <cellStyle name="差_N88diag_status_0613_EVT2 FATP Test Station Readiness Jul 14 11AM-1" xfId="305"/>
    <cellStyle name="差_N88diag_status_0613_EVT2 FATP Test Station Readiness Jul 14 11AM-1_20100831" xfId="306"/>
    <cellStyle name="差_N88diag_status_0613_EVT2 FATP Test Station Readiness Jul 14 11AM-1_20100903" xfId="307"/>
    <cellStyle name="差_N88diag_status_0613_EVT2 FATP Test Station Readiness Jul 14 11AM-1_Assembly Line Readiness20100815" xfId="308"/>
    <cellStyle name="差_N88diag_status_0613_EVT2 FATP Test Station Readiness Jul 14 11AM-1_DVT FE ASS'Y Fixture Station Readiness Aug .15" xfId="309"/>
    <cellStyle name="差_N88diag_status_0613_EVT2 FATP Test Station Readiness Jul 14 11AM-1_EVT2 FATP Test Station Readiness Jul 18 07AM" xfId="310"/>
    <cellStyle name="差_N88diag_status_0613_EVT2 FATP Test Station Readiness Jul 14 11AM-1_FE Fixture EVT2 Readiness" xfId="311"/>
    <cellStyle name="差_N88diag_status_0613_EVT2 FATP Test Station Readiness Jul 14 11AM-1_Verification Data_20100919" xfId="312"/>
    <cellStyle name="差_N88diag_status_0613_EVT2 FATP Test Station Readiness Jul 14 11AM-1_Verification Data20101014" xfId="313"/>
    <cellStyle name="差_N88diag_status_0613_EVT2 FATP Test Station Readiness Jul 14 11AM-1_Verification Data20101018" xfId="314"/>
    <cellStyle name="差_N88diag_status_0613_EVT2 FATP Test Station Readiness Jul 14 11AM-1_黃干0816" xfId="318"/>
    <cellStyle name="差_N88diag_status_0613_EVT2 FATP Test Station Readiness Jul 14 11AM-1_周森0818" xfId="316"/>
    <cellStyle name="差_N88diag_status_0613_EVT2 FATP Test Station Readiness Jul 14 11AM-1_周森19" xfId="317"/>
    <cellStyle name="差_N88diag_status_0613_EVT2 FATP Test Station Readiness Jul 14 11AM-1_朱惠20100817" xfId="315"/>
    <cellStyle name="差_N88diag_status_0613_N92_Proto1_QTGK_Readiness_2010_04_06" xfId="319"/>
    <cellStyle name="差_N88diag_status_0613_N92_Proto1_QTGK_Readiness_2010_04_06_EVT2 FATP Test Station Readiness Jul 14 11AM-1" xfId="320"/>
    <cellStyle name="差_N88diag_status_0613_N92_Proto1_QTGK_Readiness_2010_04_06_EVT2 FATP Test Station Readiness Jul 14 11AM-1_20100831" xfId="321"/>
    <cellStyle name="差_N88diag_status_0613_N92_Proto1_QTGK_Readiness_2010_04_06_EVT2 FATP Test Station Readiness Jul 14 11AM-1_20100903" xfId="322"/>
    <cellStyle name="差_N88diag_status_0613_N92_Proto1_QTGK_Readiness_2010_04_06_EVT2 FATP Test Station Readiness Jul 14 11AM-1_Assembly Line Readiness20100815" xfId="323"/>
    <cellStyle name="差_N88diag_status_0613_N92_Proto1_QTGK_Readiness_2010_04_06_EVT2 FATP Test Station Readiness Jul 14 11AM-1_DVT FE ASS'Y Fixture Station Readiness Aug .15" xfId="324"/>
    <cellStyle name="差_N88diag_status_0613_N92_Proto1_QTGK_Readiness_2010_04_06_EVT2 FATP Test Station Readiness Jul 14 11AM-1_EVT2 FATP Test Station Readiness Jul 18 07AM" xfId="325"/>
    <cellStyle name="差_N88diag_status_0613_N92_Proto1_QTGK_Readiness_2010_04_06_EVT2 FATP Test Station Readiness Jul 14 11AM-1_FE Fixture EVT2 Readiness" xfId="326"/>
    <cellStyle name="差_N88diag_status_0613_N92_Proto1_QTGK_Readiness_2010_04_06_EVT2 FATP Test Station Readiness Jul 14 11AM-1_Verification Data_20100919" xfId="327"/>
    <cellStyle name="差_N88diag_status_0613_N92_Proto1_QTGK_Readiness_2010_04_06_EVT2 FATP Test Station Readiness Jul 14 11AM-1_Verification Data20101014" xfId="328"/>
    <cellStyle name="差_N88diag_status_0613_N92_Proto1_QTGK_Readiness_2010_04_06_EVT2 FATP Test Station Readiness Jul 14 11AM-1_Verification Data20101018" xfId="329"/>
    <cellStyle name="差_N88diag_status_0613_N92_Proto1_QTGK_Readiness_2010_04_06_EVT2 FATP Test Station Readiness Jul 14 11AM-1_黃干0816" xfId="333"/>
    <cellStyle name="差_N88diag_status_0613_N92_Proto1_QTGK_Readiness_2010_04_06_EVT2 FATP Test Station Readiness Jul 14 11AM-1_周森0818" xfId="331"/>
    <cellStyle name="差_N88diag_status_0613_N92_Proto1_QTGK_Readiness_2010_04_06_EVT2 FATP Test Station Readiness Jul 14 11AM-1_周森19" xfId="332"/>
    <cellStyle name="差_N88diag_status_0613_N92_Proto1_QTGK_Readiness_2010_04_06_EVT2 FATP Test Station Readiness Jul 14 11AM-1_朱惠20100817" xfId="330"/>
    <cellStyle name="差_N88diag_status_0623" xfId="334"/>
    <cellStyle name="差_N88diag_status_0623_Eagle PROTO 0 - MIL and TIL - 2-2-2010_2300" xfId="335"/>
    <cellStyle name="差_N88diag_status_0623_Eagle PROTO 0 - MIL and TIL - 2-2-2010_2300_20100831" xfId="336"/>
    <cellStyle name="差_N88diag_status_0623_Eagle PROTO 0 - MIL and TIL - 2-2-2010_2300_20100903" xfId="337"/>
    <cellStyle name="差_N88diag_status_0623_Eagle PROTO 0 - MIL and TIL - 2-2-2010_2300_Assembly Line Readiness20100815" xfId="338"/>
    <cellStyle name="差_N88diag_status_0623_Eagle PROTO 0 - MIL and TIL - 2-2-2010_2300_DVT FE ASS'Y Fixture Station Readiness Aug .15" xfId="339"/>
    <cellStyle name="差_N88diag_status_0623_Eagle PROTO 0 - MIL and TIL - 2-2-2010_2300_EVT2 FATP Test Station Readiness Jul 14 11AM-1" xfId="340"/>
    <cellStyle name="差_N88diag_status_0623_Eagle PROTO 0 - MIL and TIL - 2-2-2010_2300_EVT2 FATP Test Station Readiness Jul 14 11AM-1_20100831" xfId="341"/>
    <cellStyle name="差_N88diag_status_0623_Eagle PROTO 0 - MIL and TIL - 2-2-2010_2300_EVT2 FATP Test Station Readiness Jul 14 11AM-1_20100903" xfId="342"/>
    <cellStyle name="差_N88diag_status_0623_Eagle PROTO 0 - MIL and TIL - 2-2-2010_2300_EVT2 FATP Test Station Readiness Jul 14 11AM-1_Assembly Line Readiness20100815" xfId="343"/>
    <cellStyle name="差_N88diag_status_0623_Eagle PROTO 0 - MIL and TIL - 2-2-2010_2300_EVT2 FATP Test Station Readiness Jul 14 11AM-1_DVT FE ASS'Y Fixture Station Readiness Aug .15" xfId="344"/>
    <cellStyle name="差_N88diag_status_0623_Eagle PROTO 0 - MIL and TIL - 2-2-2010_2300_EVT2 FATP Test Station Readiness Jul 14 11AM-1_EVT2 FATP Test Station Readiness Jul 18 07AM" xfId="345"/>
    <cellStyle name="差_N88diag_status_0623_Eagle PROTO 0 - MIL and TIL - 2-2-2010_2300_EVT2 FATP Test Station Readiness Jul 14 11AM-1_FE Fixture EVT2 Readiness" xfId="346"/>
    <cellStyle name="差_N88diag_status_0623_Eagle PROTO 0 - MIL and TIL - 2-2-2010_2300_EVT2 FATP Test Station Readiness Jul 14 11AM-1_Verification Data_20100919" xfId="347"/>
    <cellStyle name="差_N88diag_status_0623_Eagle PROTO 0 - MIL and TIL - 2-2-2010_2300_EVT2 FATP Test Station Readiness Jul 14 11AM-1_Verification Data20101014" xfId="348"/>
    <cellStyle name="差_N88diag_status_0623_Eagle PROTO 0 - MIL and TIL - 2-2-2010_2300_EVT2 FATP Test Station Readiness Jul 14 11AM-1_Verification Data20101018" xfId="349"/>
    <cellStyle name="差_N88diag_status_0623_Eagle PROTO 0 - MIL and TIL - 2-2-2010_2300_EVT2 FATP Test Station Readiness Jul 14 11AM-1_黃干0816" xfId="353"/>
    <cellStyle name="差_N88diag_status_0623_Eagle PROTO 0 - MIL and TIL - 2-2-2010_2300_EVT2 FATP Test Station Readiness Jul 14 11AM-1_周森0818" xfId="351"/>
    <cellStyle name="差_N88diag_status_0623_Eagle PROTO 0 - MIL and TIL - 2-2-2010_2300_EVT2 FATP Test Station Readiness Jul 14 11AM-1_周森19" xfId="352"/>
    <cellStyle name="差_N88diag_status_0623_Eagle PROTO 0 - MIL and TIL - 2-2-2010_2300_EVT2 FATP Test Station Readiness Jul 14 11AM-1_朱惠20100817" xfId="350"/>
    <cellStyle name="差_N88diag_status_0623_Eagle PROTO 0 - MIL and TIL - 2-2-2010_2300_EVT2 FATP Test Station Readiness Jul 18 07AM" xfId="354"/>
    <cellStyle name="差_N88diag_status_0623_Eagle PROTO 0 - MIL and TIL - 2-2-2010_2300_FE Fixture EVT2 Readiness" xfId="355"/>
    <cellStyle name="差_N88diag_status_0623_Eagle PROTO 0 - MIL and TIL - 2-2-2010_2300_Test Station Readiness" xfId="356"/>
    <cellStyle name="差_N88diag_status_0623_Eagle PROTO 0 - MIL and TIL - 2-2-2010_2300_Test Station Readiness_EVT2 FATP Test Station Readiness Jul 14 11AM-1" xfId="357"/>
    <cellStyle name="差_N88diag_status_0623_Eagle PROTO 0 - MIL and TIL - 2-2-2010_2300_Test Station Readiness_EVT2 FATP Test Station Readiness Jul 14 11AM-1_20100831" xfId="358"/>
    <cellStyle name="差_N88diag_status_0623_Eagle PROTO 0 - MIL and TIL - 2-2-2010_2300_Test Station Readiness_EVT2 FATP Test Station Readiness Jul 14 11AM-1_20100903" xfId="359"/>
    <cellStyle name="差_N88diag_status_0623_Eagle PROTO 0 - MIL and TIL - 2-2-2010_2300_Test Station Readiness_EVT2 FATP Test Station Readiness Jul 14 11AM-1_Assembly Line Readiness20100815" xfId="360"/>
    <cellStyle name="差_N88diag_status_0623_Eagle PROTO 0 - MIL and TIL - 2-2-2010_2300_Test Station Readiness_EVT2 FATP Test Station Readiness Jul 14 11AM-1_DVT FE ASS'Y Fixture Station Readiness Aug .15" xfId="361"/>
    <cellStyle name="差_N88diag_status_0623_Eagle PROTO 0 - MIL and TIL - 2-2-2010_2300_Test Station Readiness_EVT2 FATP Test Station Readiness Jul 14 11AM-1_EVT2 FATP Test Station Readiness Jul 18 07AM" xfId="362"/>
    <cellStyle name="差_N88diag_status_0623_Eagle PROTO 0 - MIL and TIL - 2-2-2010_2300_Test Station Readiness_EVT2 FATP Test Station Readiness Jul 14 11AM-1_FE Fixture EVT2 Readiness" xfId="363"/>
    <cellStyle name="差_N88diag_status_0623_Eagle PROTO 0 - MIL and TIL - 2-2-2010_2300_Test Station Readiness_EVT2 FATP Test Station Readiness Jul 14 11AM-1_Verification Data_20100919" xfId="364"/>
    <cellStyle name="差_N88diag_status_0623_Eagle PROTO 0 - MIL and TIL - 2-2-2010_2300_Test Station Readiness_EVT2 FATP Test Station Readiness Jul 14 11AM-1_Verification Data20101014" xfId="365"/>
    <cellStyle name="差_N88diag_status_0623_Eagle PROTO 0 - MIL and TIL - 2-2-2010_2300_Test Station Readiness_EVT2 FATP Test Station Readiness Jul 14 11AM-1_Verification Data20101018" xfId="366"/>
    <cellStyle name="差_N88diag_status_0623_Eagle PROTO 0 - MIL and TIL - 2-2-2010_2300_Test Station Readiness_EVT2 FATP Test Station Readiness Jul 14 11AM-1_黃干0816" xfId="370"/>
    <cellStyle name="差_N88diag_status_0623_Eagle PROTO 0 - MIL and TIL - 2-2-2010_2300_Test Station Readiness_EVT2 FATP Test Station Readiness Jul 14 11AM-1_周森0818" xfId="368"/>
    <cellStyle name="差_N88diag_status_0623_Eagle PROTO 0 - MIL and TIL - 2-2-2010_2300_Test Station Readiness_EVT2 FATP Test Station Readiness Jul 14 11AM-1_周森19" xfId="369"/>
    <cellStyle name="差_N88diag_status_0623_Eagle PROTO 0 - MIL and TIL - 2-2-2010_2300_Test Station Readiness_EVT2 FATP Test Station Readiness Jul 14 11AM-1_朱惠20100817" xfId="367"/>
    <cellStyle name="差_N88diag_status_0623_Eagle PROTO 0 - MIL and TIL - 2-2-2010_2300_Verification Data_20100919" xfId="371"/>
    <cellStyle name="差_N88diag_status_0623_Eagle PROTO 0 - MIL and TIL - 2-2-2010_2300_Verification Data20101014" xfId="372"/>
    <cellStyle name="差_N88diag_status_0623_Eagle PROTO 0 - MIL and TIL - 2-2-2010_2300_Verification Data20101018" xfId="373"/>
    <cellStyle name="差_N88diag_status_0623_Eagle PROTO 0 - MIL and TIL - 2-2-2010_2300_黃干0816" xfId="377"/>
    <cellStyle name="差_N88diag_status_0623_Eagle PROTO 0 - MIL and TIL - 2-2-2010_2300_周森0818" xfId="375"/>
    <cellStyle name="差_N88diag_status_0623_Eagle PROTO 0 - MIL and TIL - 2-2-2010_2300_周森19" xfId="376"/>
    <cellStyle name="差_N88diag_status_0623_Eagle PROTO 0 - MIL and TIL - 2-2-2010_2300_朱惠20100817" xfId="374"/>
    <cellStyle name="差_N88diag_status_0623_EVT2 FATP Test Station Readiness Jul 14 11AM-1" xfId="378"/>
    <cellStyle name="差_N88diag_status_0623_EVT2 FATP Test Station Readiness Jul 14 11AM-1_20100831" xfId="379"/>
    <cellStyle name="差_N88diag_status_0623_EVT2 FATP Test Station Readiness Jul 14 11AM-1_20100903" xfId="380"/>
    <cellStyle name="差_N88diag_status_0623_EVT2 FATP Test Station Readiness Jul 14 11AM-1_Assembly Line Readiness20100815" xfId="381"/>
    <cellStyle name="差_N88diag_status_0623_EVT2 FATP Test Station Readiness Jul 14 11AM-1_DVT FE ASS'Y Fixture Station Readiness Aug .15" xfId="382"/>
    <cellStyle name="差_N88diag_status_0623_EVT2 FATP Test Station Readiness Jul 14 11AM-1_EVT2 FATP Test Station Readiness Jul 18 07AM" xfId="383"/>
    <cellStyle name="差_N88diag_status_0623_EVT2 FATP Test Station Readiness Jul 14 11AM-1_FE Fixture EVT2 Readiness" xfId="384"/>
    <cellStyle name="差_N88diag_status_0623_EVT2 FATP Test Station Readiness Jul 14 11AM-1_Verification Data_20100919" xfId="385"/>
    <cellStyle name="差_N88diag_status_0623_EVT2 FATP Test Station Readiness Jul 14 11AM-1_Verification Data20101014" xfId="386"/>
    <cellStyle name="差_N88diag_status_0623_EVT2 FATP Test Station Readiness Jul 14 11AM-1_Verification Data20101018" xfId="387"/>
    <cellStyle name="差_N88diag_status_0623_EVT2 FATP Test Station Readiness Jul 14 11AM-1_黃干0816" xfId="391"/>
    <cellStyle name="差_N88diag_status_0623_EVT2 FATP Test Station Readiness Jul 14 11AM-1_周森0818" xfId="389"/>
    <cellStyle name="差_N88diag_status_0623_EVT2 FATP Test Station Readiness Jul 14 11AM-1_周森19" xfId="390"/>
    <cellStyle name="差_N88diag_status_0623_EVT2 FATP Test Station Readiness Jul 14 11AM-1_朱惠20100817" xfId="388"/>
    <cellStyle name="差_N88diag_status_0623_N92_Proto1_QTGK_Readiness_2010_04_06" xfId="392"/>
    <cellStyle name="差_N88diag_status_0623_N92_Proto1_QTGK_Readiness_2010_04_06_EVT2 FATP Test Station Readiness Jul 14 11AM-1" xfId="393"/>
    <cellStyle name="差_N88diag_status_0623_N92_Proto1_QTGK_Readiness_2010_04_06_EVT2 FATP Test Station Readiness Jul 14 11AM-1_20100831" xfId="394"/>
    <cellStyle name="差_N88diag_status_0623_N92_Proto1_QTGK_Readiness_2010_04_06_EVT2 FATP Test Station Readiness Jul 14 11AM-1_20100903" xfId="395"/>
    <cellStyle name="差_N88diag_status_0623_N92_Proto1_QTGK_Readiness_2010_04_06_EVT2 FATP Test Station Readiness Jul 14 11AM-1_Assembly Line Readiness20100815" xfId="396"/>
    <cellStyle name="差_N88diag_status_0623_N92_Proto1_QTGK_Readiness_2010_04_06_EVT2 FATP Test Station Readiness Jul 14 11AM-1_DVT FE ASS'Y Fixture Station Readiness Aug .15" xfId="397"/>
    <cellStyle name="差_N88diag_status_0623_N92_Proto1_QTGK_Readiness_2010_04_06_EVT2 FATP Test Station Readiness Jul 14 11AM-1_EVT2 FATP Test Station Readiness Jul 18 07AM" xfId="398"/>
    <cellStyle name="差_N88diag_status_0623_N92_Proto1_QTGK_Readiness_2010_04_06_EVT2 FATP Test Station Readiness Jul 14 11AM-1_FE Fixture EVT2 Readiness" xfId="399"/>
    <cellStyle name="差_N88diag_status_0623_N92_Proto1_QTGK_Readiness_2010_04_06_EVT2 FATP Test Station Readiness Jul 14 11AM-1_Verification Data_20100919" xfId="400"/>
    <cellStyle name="差_N88diag_status_0623_N92_Proto1_QTGK_Readiness_2010_04_06_EVT2 FATP Test Station Readiness Jul 14 11AM-1_Verification Data20101014" xfId="401"/>
    <cellStyle name="差_N88diag_status_0623_N92_Proto1_QTGK_Readiness_2010_04_06_EVT2 FATP Test Station Readiness Jul 14 11AM-1_Verification Data20101018" xfId="402"/>
    <cellStyle name="差_N88diag_status_0623_N92_Proto1_QTGK_Readiness_2010_04_06_EVT2 FATP Test Station Readiness Jul 14 11AM-1_黃干0816" xfId="406"/>
    <cellStyle name="差_N88diag_status_0623_N92_Proto1_QTGK_Readiness_2010_04_06_EVT2 FATP Test Station Readiness Jul 14 11AM-1_周森0818" xfId="404"/>
    <cellStyle name="差_N88diag_status_0623_N92_Proto1_QTGK_Readiness_2010_04_06_EVT2 FATP Test Station Readiness Jul 14 11AM-1_周森19" xfId="405"/>
    <cellStyle name="差_N88diag_status_0623_N92_Proto1_QTGK_Readiness_2010_04_06_EVT2 FATP Test Station Readiness Jul 14 11AM-1_朱惠20100817" xfId="403"/>
    <cellStyle name="差_N92_Proto1_QTGK_Readiness_2010_04_06" xfId="407"/>
    <cellStyle name="差_N92_Proto1_QTGK_Readiness_2010_04_06_EVT2 FATP Test Station Readiness Jul 14 11AM-1" xfId="408"/>
    <cellStyle name="差_N92_Proto1_QTGK_Readiness_2010_04_06_EVT2 FATP Test Station Readiness Jul 14 11AM-1_20100831" xfId="409"/>
    <cellStyle name="差_N92_Proto1_QTGK_Readiness_2010_04_06_EVT2 FATP Test Station Readiness Jul 14 11AM-1_20100903" xfId="410"/>
    <cellStyle name="差_N92_Proto1_QTGK_Readiness_2010_04_06_EVT2 FATP Test Station Readiness Jul 14 11AM-1_Assembly Line Readiness20100815" xfId="411"/>
    <cellStyle name="差_N92_Proto1_QTGK_Readiness_2010_04_06_EVT2 FATP Test Station Readiness Jul 14 11AM-1_DVT FE ASS'Y Fixture Station Readiness Aug .15" xfId="412"/>
    <cellStyle name="差_N92_Proto1_QTGK_Readiness_2010_04_06_EVT2 FATP Test Station Readiness Jul 14 11AM-1_EVT2 FATP Test Station Readiness Jul 18 07AM" xfId="413"/>
    <cellStyle name="差_N92_Proto1_QTGK_Readiness_2010_04_06_EVT2 FATP Test Station Readiness Jul 14 11AM-1_FE Fixture EVT2 Readiness" xfId="414"/>
    <cellStyle name="差_N92_Proto1_QTGK_Readiness_2010_04_06_EVT2 FATP Test Station Readiness Jul 14 11AM-1_Verification Data_20100919" xfId="415"/>
    <cellStyle name="差_N92_Proto1_QTGK_Readiness_2010_04_06_EVT2 FATP Test Station Readiness Jul 14 11AM-1_Verification Data20101014" xfId="416"/>
    <cellStyle name="差_N92_Proto1_QTGK_Readiness_2010_04_06_EVT2 FATP Test Station Readiness Jul 14 11AM-1_Verification Data20101018" xfId="417"/>
    <cellStyle name="差_N92_Proto1_QTGK_Readiness_2010_04_06_EVT2 FATP Test Station Readiness Jul 14 11AM-1_黃干0816" xfId="421"/>
    <cellStyle name="差_N92_Proto1_QTGK_Readiness_2010_04_06_EVT2 FATP Test Station Readiness Jul 14 11AM-1_周森0818" xfId="419"/>
    <cellStyle name="差_N92_Proto1_QTGK_Readiness_2010_04_06_EVT2 FATP Test Station Readiness Jul 14 11AM-1_周森19" xfId="420"/>
    <cellStyle name="差_N92_Proto1_QTGK_Readiness_2010_04_06_EVT2 FATP Test Station Readiness Jul 14 11AM-1_朱惠20100817" xfId="418"/>
    <cellStyle name="常规" xfId="0" builtinId="0"/>
    <cellStyle name="常规 2" xfId="423"/>
    <cellStyle name="常规 3" xfId="424"/>
    <cellStyle name="常规 4" xfId="3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1" builtinId="8" hidden="1"/>
    <cellStyle name="好_Eagle PROTO 0 - MIL and TIL - 2-2-2010_2300" xfId="213"/>
    <cellStyle name="好_EVT2 FATP Test Station Readiness Jul 14 11AM-1" xfId="214"/>
    <cellStyle name="好_EVT2 FATP Test Station Readiness Jul 14 11AM-1_20100831" xfId="215"/>
    <cellStyle name="好_EVT2 FATP Test Station Readiness Jul 14 11AM-1_20100903" xfId="216"/>
    <cellStyle name="好_EVT2 FATP Test Station Readiness Jul 14 11AM-1_Assembly Line Readiness20100815" xfId="217"/>
    <cellStyle name="好_EVT2 FATP Test Station Readiness Jul 14 11AM-1_DVT FE ASS'Y Fixture Station Readiness Aug .15" xfId="218"/>
    <cellStyle name="好_EVT2 FATP Test Station Readiness Jul 14 11AM-1_EVT2 FATP Test Station Readiness Jul 18 07AM" xfId="219"/>
    <cellStyle name="好_EVT2 FATP Test Station Readiness Jul 14 11AM-1_FE Fixture EVT2 Readiness" xfId="220"/>
    <cellStyle name="好_EVT2 FATP Test Station Readiness Jul 14 11AM-1_Verification Data_20100919" xfId="221"/>
    <cellStyle name="好_EVT2 FATP Test Station Readiness Jul 14 11AM-1_Verification Data20101014" xfId="222"/>
    <cellStyle name="好_EVT2 FATP Test Station Readiness Jul 14 11AM-1_Verification Data20101018" xfId="223"/>
    <cellStyle name="好_EVT2 FATP Test Station Readiness Jul 14 11AM-1_黃干0816" xfId="227"/>
    <cellStyle name="好_EVT2 FATP Test Station Readiness Jul 14 11AM-1_周森0818" xfId="225"/>
    <cellStyle name="好_EVT2 FATP Test Station Readiness Jul 14 11AM-1_周森19" xfId="226"/>
    <cellStyle name="好_EVT2 FATP Test Station Readiness Jul 14 11AM-1_朱惠20100817" xfId="224"/>
    <cellStyle name="好_N92_Proto1_QTGK_Readiness_2010_04_06" xfId="228"/>
    <cellStyle name="好_N92_Proto1_QTGK_Readiness_2010_04_06_EVT2 FATP Test Station Readiness Jul 14 11AM-1" xfId="229"/>
    <cellStyle name="好_N92_Proto1_QTGK_Readiness_2010_04_06_EVT2 FATP Test Station Readiness Jul 14 11AM-1_20100831" xfId="230"/>
    <cellStyle name="好_N92_Proto1_QTGK_Readiness_2010_04_06_EVT2 FATP Test Station Readiness Jul 14 11AM-1_20100903" xfId="231"/>
    <cellStyle name="好_N92_Proto1_QTGK_Readiness_2010_04_06_EVT2 FATP Test Station Readiness Jul 14 11AM-1_Assembly Line Readiness20100815" xfId="232"/>
    <cellStyle name="好_N92_Proto1_QTGK_Readiness_2010_04_06_EVT2 FATP Test Station Readiness Jul 14 11AM-1_DVT FE ASS'Y Fixture Station Readiness Aug .15" xfId="233"/>
    <cellStyle name="好_N92_Proto1_QTGK_Readiness_2010_04_06_EVT2 FATP Test Station Readiness Jul 14 11AM-1_EVT2 FATP Test Station Readiness Jul 18 07AM" xfId="234"/>
    <cellStyle name="好_N92_Proto1_QTGK_Readiness_2010_04_06_EVT2 FATP Test Station Readiness Jul 14 11AM-1_FE Fixture EVT2 Readiness" xfId="235"/>
    <cellStyle name="好_N92_Proto1_QTGK_Readiness_2010_04_06_EVT2 FATP Test Station Readiness Jul 14 11AM-1_Verification Data_20100919" xfId="236"/>
    <cellStyle name="好_N92_Proto1_QTGK_Readiness_2010_04_06_EVT2 FATP Test Station Readiness Jul 14 11AM-1_Verification Data20101014" xfId="237"/>
    <cellStyle name="好_N92_Proto1_QTGK_Readiness_2010_04_06_EVT2 FATP Test Station Readiness Jul 14 11AM-1_Verification Data20101018" xfId="238"/>
    <cellStyle name="好_N92_Proto1_QTGK_Readiness_2010_04_06_EVT2 FATP Test Station Readiness Jul 14 11AM-1_黃干0816" xfId="242"/>
    <cellStyle name="好_N92_Proto1_QTGK_Readiness_2010_04_06_EVT2 FATP Test Station Readiness Jul 14 11AM-1_周森0818" xfId="240"/>
    <cellStyle name="好_N92_Proto1_QTGK_Readiness_2010_04_06_EVT2 FATP Test Station Readiness Jul 14 11AM-1_周森19" xfId="241"/>
    <cellStyle name="好_N92_Proto1_QTGK_Readiness_2010_04_06_EVT2 FATP Test Station Readiness Jul 14 11AM-1_朱惠20100817" xfId="239"/>
    <cellStyle name="好_Yield_Report_Proto 0 Total_Report_MN-20100129 1600 REV1" xfId="243"/>
    <cellStyle name="壞_Eagle PROTO 0 - MIL and TIL - 2-2-2010_2300" xfId="434"/>
    <cellStyle name="壞_EVT2 FATP Test Station Readiness Jul 14 11AM-1" xfId="435"/>
    <cellStyle name="壞_EVT2 FATP Test Station Readiness Jul 14 11AM-1_20100831" xfId="436"/>
    <cellStyle name="壞_EVT2 FATP Test Station Readiness Jul 14 11AM-1_20100903" xfId="437"/>
    <cellStyle name="壞_EVT2 FATP Test Station Readiness Jul 14 11AM-1_Assembly Line Readiness20100815" xfId="438"/>
    <cellStyle name="壞_EVT2 FATP Test Station Readiness Jul 14 11AM-1_DVT FE ASS'Y Fixture Station Readiness Aug .15" xfId="439"/>
    <cellStyle name="壞_EVT2 FATP Test Station Readiness Jul 14 11AM-1_EVT2 FATP Test Station Readiness Jul 18 07AM" xfId="440"/>
    <cellStyle name="壞_EVT2 FATP Test Station Readiness Jul 14 11AM-1_FE Fixture EVT2 Readiness" xfId="441"/>
    <cellStyle name="壞_EVT2 FATP Test Station Readiness Jul 14 11AM-1_Verification Data_20100919" xfId="442"/>
    <cellStyle name="壞_EVT2 FATP Test Station Readiness Jul 14 11AM-1_Verification Data20101014" xfId="443"/>
    <cellStyle name="壞_EVT2 FATP Test Station Readiness Jul 14 11AM-1_Verification Data20101018" xfId="444"/>
    <cellStyle name="壞_EVT2 FATP Test Station Readiness Jul 14 11AM-1_黃干0816" xfId="448"/>
    <cellStyle name="壞_EVT2 FATP Test Station Readiness Jul 14 11AM-1_周森0818" xfId="446"/>
    <cellStyle name="壞_EVT2 FATP Test Station Readiness Jul 14 11AM-1_周森19" xfId="447"/>
    <cellStyle name="壞_EVT2 FATP Test Station Readiness Jul 14 11AM-1_朱惠20100817" xfId="445"/>
    <cellStyle name="壞_N92_Proto1_QTGK_Readiness_2010_04_06" xfId="449"/>
    <cellStyle name="壞_N92_Proto1_QTGK_Readiness_2010_04_06_EVT2 FATP Test Station Readiness Jul 14 11AM-1" xfId="450"/>
    <cellStyle name="壞_N92_Proto1_QTGK_Readiness_2010_04_06_EVT2 FATP Test Station Readiness Jul 14 11AM-1_20100831" xfId="451"/>
    <cellStyle name="壞_N92_Proto1_QTGK_Readiness_2010_04_06_EVT2 FATP Test Station Readiness Jul 14 11AM-1_20100903" xfId="452"/>
    <cellStyle name="壞_N92_Proto1_QTGK_Readiness_2010_04_06_EVT2 FATP Test Station Readiness Jul 14 11AM-1_Assembly Line Readiness20100815" xfId="453"/>
    <cellStyle name="壞_N92_Proto1_QTGK_Readiness_2010_04_06_EVT2 FATP Test Station Readiness Jul 14 11AM-1_DVT FE ASS'Y Fixture Station Readiness Aug .15" xfId="454"/>
    <cellStyle name="壞_N92_Proto1_QTGK_Readiness_2010_04_06_EVT2 FATP Test Station Readiness Jul 14 11AM-1_EVT2 FATP Test Station Readiness Jul 18 07AM" xfId="455"/>
    <cellStyle name="壞_N92_Proto1_QTGK_Readiness_2010_04_06_EVT2 FATP Test Station Readiness Jul 14 11AM-1_FE Fixture EVT2 Readiness" xfId="456"/>
    <cellStyle name="壞_N92_Proto1_QTGK_Readiness_2010_04_06_EVT2 FATP Test Station Readiness Jul 14 11AM-1_Verification Data_20100919" xfId="457"/>
    <cellStyle name="壞_N92_Proto1_QTGK_Readiness_2010_04_06_EVT2 FATP Test Station Readiness Jul 14 11AM-1_Verification Data20101014" xfId="458"/>
    <cellStyle name="壞_N92_Proto1_QTGK_Readiness_2010_04_06_EVT2 FATP Test Station Readiness Jul 14 11AM-1_Verification Data20101018" xfId="459"/>
    <cellStyle name="壞_N92_Proto1_QTGK_Readiness_2010_04_06_EVT2 FATP Test Station Readiness Jul 14 11AM-1_黃干0816" xfId="463"/>
    <cellStyle name="壞_N92_Proto1_QTGK_Readiness_2010_04_06_EVT2 FATP Test Station Readiness Jul 14 11AM-1_周森0818" xfId="461"/>
    <cellStyle name="壞_N92_Proto1_QTGK_Readiness_2010_04_06_EVT2 FATP Test Station Readiness Jul 14 11AM-1_周森19" xfId="462"/>
    <cellStyle name="壞_N92_Proto1_QTGK_Readiness_2010_04_06_EVT2 FATP Test Station Readiness Jul 14 11AM-1_朱惠20100817" xfId="460"/>
    <cellStyle name="壞_Yield_Report_Proto 0 Total_Report_MN-20100129 1600 REV1" xfId="464"/>
    <cellStyle name="汇总 2" xfId="479"/>
    <cellStyle name="貨幣[0]_laroux" xfId="425"/>
    <cellStyle name="计算 2" xfId="480"/>
    <cellStyle name="㽎㼿㼿㼿㼿㼿㼿㼿?" xfId="486"/>
    <cellStyle name="检查单元格 2" xfId="478"/>
    <cellStyle name="解释性文本 2" xfId="427"/>
    <cellStyle name="警告文本 2" xfId="465"/>
    <cellStyle name="链接单元格 2" xfId="483"/>
    <cellStyle name="强调文字颜色 1 2" xfId="466"/>
    <cellStyle name="强调文字颜色 2 2" xfId="467"/>
    <cellStyle name="强调文字颜色 3 2" xfId="468"/>
    <cellStyle name="强调文字颜色 4 2" xfId="469"/>
    <cellStyle name="强调文字颜色 5 2" xfId="470"/>
    <cellStyle name="强调文字颜色 6 2" xfId="471"/>
    <cellStyle name="适中 2" xfId="422"/>
    <cellStyle name="输出 2" xfId="482"/>
    <cellStyle name="输入 2" xfId="481"/>
    <cellStyle name="㼿㼿㼿㼿㼿" xfId="485"/>
    <cellStyle name="样式 1" xfId="477"/>
    <cellStyle name="樣式 1" xfId="428"/>
    <cellStyle name="一般 11" xfId="205"/>
    <cellStyle name="一般 2" xfId="2"/>
    <cellStyle name="一般 2 2" xfId="810"/>
    <cellStyle name="一般 2 3" xfId="206"/>
    <cellStyle name="一般 4" xfId="207"/>
    <cellStyle name="一般 5" xfId="208"/>
    <cellStyle name="一般 6" xfId="209"/>
    <cellStyle name="一般 7" xfId="210"/>
    <cellStyle name="一般 8" xfId="211"/>
    <cellStyle name="一般 9" xfId="212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5" builtinId="9" hidden="1"/>
    <cellStyle name="已访问的超链接" xfId="547" builtinId="9" hidden="1"/>
    <cellStyle name="已访问的超链接" xfId="549" builtinId="9" hidden="1"/>
    <cellStyle name="已访问的超链接" xfId="551" builtinId="9" hidden="1"/>
    <cellStyle name="已访问的超链接" xfId="553" builtinId="9" hidden="1"/>
    <cellStyle name="已访问的超链接" xfId="555" builtinId="9" hidden="1"/>
    <cellStyle name="已访问的超链接" xfId="557" builtinId="9" hidden="1"/>
    <cellStyle name="已访问的超链接" xfId="559" builtinId="9" hidden="1"/>
    <cellStyle name="已访问的超链接" xfId="561" builtinId="9" hidden="1"/>
    <cellStyle name="已访问的超链接" xfId="563" builtinId="9" hidden="1"/>
    <cellStyle name="已访问的超链接" xfId="565" builtinId="9" hidden="1"/>
    <cellStyle name="已访问的超链接" xfId="567" builtinId="9" hidden="1"/>
    <cellStyle name="已访问的超链接" xfId="569" builtinId="9" hidden="1"/>
    <cellStyle name="已访问的超链接" xfId="571" builtinId="9" hidden="1"/>
    <cellStyle name="已访问的超链接" xfId="573" builtinId="9" hidden="1"/>
    <cellStyle name="已访问的超链接" xfId="575" builtinId="9" hidden="1"/>
    <cellStyle name="已访问的超链接" xfId="577" builtinId="9" hidden="1"/>
    <cellStyle name="已访问的超链接" xfId="579" builtinId="9" hidden="1"/>
    <cellStyle name="已访问的超链接" xfId="581" builtinId="9" hidden="1"/>
    <cellStyle name="已访问的超链接" xfId="583" builtinId="9" hidden="1"/>
    <cellStyle name="已访问的超链接" xfId="585" builtinId="9" hidden="1"/>
    <cellStyle name="已访问的超链接" xfId="587" builtinId="9" hidden="1"/>
    <cellStyle name="已访问的超链接" xfId="589" builtinId="9" hidden="1"/>
    <cellStyle name="已访问的超链接" xfId="591" builtinId="9" hidden="1"/>
    <cellStyle name="已访问的超链接" xfId="593" builtinId="9" hidden="1"/>
    <cellStyle name="已访问的超链接" xfId="595" builtinId="9" hidden="1"/>
    <cellStyle name="已访问的超链接" xfId="597" builtinId="9" hidden="1"/>
    <cellStyle name="已访问的超链接" xfId="599" builtinId="9" hidden="1"/>
    <cellStyle name="已访问的超链接" xfId="601" builtinId="9" hidden="1"/>
    <cellStyle name="已访问的超链接" xfId="603" builtinId="9" hidden="1"/>
    <cellStyle name="已访问的超链接" xfId="605" builtinId="9" hidden="1"/>
    <cellStyle name="已访问的超链接" xfId="607" builtinId="9" hidden="1"/>
    <cellStyle name="已访问的超链接" xfId="609" builtinId="9" hidden="1"/>
    <cellStyle name="已访问的超链接" xfId="611" builtinId="9" hidden="1"/>
    <cellStyle name="已访问的超链接" xfId="613" builtinId="9" hidden="1"/>
    <cellStyle name="已访问的超链接" xfId="615" builtinId="9" hidden="1"/>
    <cellStyle name="已访问的超链接" xfId="617" builtinId="9" hidden="1"/>
    <cellStyle name="已访问的超链接" xfId="619" builtinId="9" hidden="1"/>
    <cellStyle name="已访问的超链接" xfId="621" builtinId="9" hidden="1"/>
    <cellStyle name="已访问的超链接" xfId="623" builtinId="9" hidden="1"/>
    <cellStyle name="已访问的超链接" xfId="625" builtinId="9" hidden="1"/>
    <cellStyle name="已访问的超链接" xfId="627" builtinId="9" hidden="1"/>
    <cellStyle name="已访问的超链接" xfId="629" builtinId="9" hidden="1"/>
    <cellStyle name="已访问的超链接" xfId="631" builtinId="9" hidden="1"/>
    <cellStyle name="已访问的超链接" xfId="633" builtinId="9" hidden="1"/>
    <cellStyle name="已访问的超链接" xfId="635" builtinId="9" hidden="1"/>
    <cellStyle name="已访问的超链接" xfId="637" builtinId="9" hidden="1"/>
    <cellStyle name="已访问的超链接" xfId="639" builtinId="9" hidden="1"/>
    <cellStyle name="已访问的超链接" xfId="641" builtinId="9" hidden="1"/>
    <cellStyle name="已访问的超链接" xfId="643" builtinId="9" hidden="1"/>
    <cellStyle name="已访问的超链接" xfId="645" builtinId="9" hidden="1"/>
    <cellStyle name="已访问的超链接" xfId="647" builtinId="9" hidden="1"/>
    <cellStyle name="已访问的超链接" xfId="649" builtinId="9" hidden="1"/>
    <cellStyle name="已访问的超链接" xfId="651" builtinId="9" hidden="1"/>
    <cellStyle name="已访问的超链接" xfId="653" builtinId="9" hidden="1"/>
    <cellStyle name="已访问的超链接" xfId="655" builtinId="9" hidden="1"/>
    <cellStyle name="已访问的超链接" xfId="657" builtinId="9" hidden="1"/>
    <cellStyle name="已访问的超链接" xfId="659" builtinId="9" hidden="1"/>
    <cellStyle name="已访问的超链接" xfId="661" builtinId="9" hidden="1"/>
    <cellStyle name="已访问的超链接" xfId="663" builtinId="9" hidden="1"/>
    <cellStyle name="已访问的超链接" xfId="665" builtinId="9" hidden="1"/>
    <cellStyle name="已访问的超链接" xfId="667" builtinId="9" hidden="1"/>
    <cellStyle name="已访问的超链接" xfId="669" builtinId="9" hidden="1"/>
    <cellStyle name="已访问的超链接" xfId="671" builtinId="9" hidden="1"/>
    <cellStyle name="已访问的超链接" xfId="673" builtinId="9" hidden="1"/>
    <cellStyle name="已访问的超链接" xfId="675" builtinId="9" hidden="1"/>
    <cellStyle name="已访问的超链接" xfId="677" builtinId="9" hidden="1"/>
    <cellStyle name="已访问的超链接" xfId="679" builtinId="9" hidden="1"/>
    <cellStyle name="已访问的超链接" xfId="681" builtinId="9" hidden="1"/>
    <cellStyle name="已访问的超链接" xfId="683" builtinId="9" hidden="1"/>
    <cellStyle name="已访问的超链接" xfId="685" builtinId="9" hidden="1"/>
    <cellStyle name="已访问的超链接" xfId="687" builtinId="9" hidden="1"/>
    <cellStyle name="已访问的超链接" xfId="689" builtinId="9" hidden="1"/>
    <cellStyle name="已访问的超链接" xfId="691" builtinId="9" hidden="1"/>
    <cellStyle name="已访问的超链接" xfId="693" builtinId="9" hidden="1"/>
    <cellStyle name="已访问的超链接" xfId="695" builtinId="9" hidden="1"/>
    <cellStyle name="已访问的超链接" xfId="697" builtinId="9" hidden="1"/>
    <cellStyle name="已访问的超链接" xfId="699" builtinId="9" hidden="1"/>
    <cellStyle name="已访问的超链接" xfId="701" builtinId="9" hidden="1"/>
    <cellStyle name="已访问的超链接" xfId="703" builtinId="9" hidden="1"/>
    <cellStyle name="已访问的超链接" xfId="705" builtinId="9" hidden="1"/>
    <cellStyle name="已访问的超链接" xfId="707" builtinId="9" hidden="1"/>
    <cellStyle name="已访问的超链接" xfId="709" builtinId="9" hidden="1"/>
    <cellStyle name="已访问的超链接" xfId="711" builtinId="9" hidden="1"/>
    <cellStyle name="已访问的超链接" xfId="713" builtinId="9" hidden="1"/>
    <cellStyle name="已访问的超链接" xfId="715" builtinId="9" hidden="1"/>
    <cellStyle name="已访问的超链接" xfId="717" builtinId="9" hidden="1"/>
    <cellStyle name="已访问的超链接" xfId="719" builtinId="9" hidden="1"/>
    <cellStyle name="已访问的超链接" xfId="721" builtinId="9" hidden="1"/>
    <cellStyle name="已访问的超链接" xfId="723" builtinId="9" hidden="1"/>
    <cellStyle name="已访问的超链接" xfId="725" builtinId="9" hidden="1"/>
    <cellStyle name="已访问的超链接" xfId="727" builtinId="9" hidden="1"/>
    <cellStyle name="已访问的超链接" xfId="729" builtinId="9" hidden="1"/>
    <cellStyle name="已访问的超链接" xfId="731" builtinId="9" hidden="1"/>
    <cellStyle name="已访问的超链接" xfId="733" builtinId="9" hidden="1"/>
    <cellStyle name="已访问的超链接" xfId="735" builtinId="9" hidden="1"/>
    <cellStyle name="已访问的超链接" xfId="737" builtinId="9" hidden="1"/>
    <cellStyle name="已访问的超链接" xfId="739" builtinId="9" hidden="1"/>
    <cellStyle name="已访问的超链接" xfId="741" builtinId="9" hidden="1"/>
    <cellStyle name="已访问的超链接" xfId="743" builtinId="9" hidden="1"/>
    <cellStyle name="已访问的超链接" xfId="745" builtinId="9" hidden="1"/>
    <cellStyle name="已访问的超链接" xfId="747" builtinId="9" hidden="1"/>
    <cellStyle name="已访问的超链接" xfId="749" builtinId="9" hidden="1"/>
    <cellStyle name="已访问的超链接" xfId="751" builtinId="9" hidden="1"/>
    <cellStyle name="已访问的超链接" xfId="753" builtinId="9" hidden="1"/>
    <cellStyle name="已访问的超链接" xfId="755" builtinId="9" hidden="1"/>
    <cellStyle name="已访问的超链接" xfId="757" builtinId="9" hidden="1"/>
    <cellStyle name="已访问的超链接" xfId="759" builtinId="9" hidden="1"/>
    <cellStyle name="已访问的超链接" xfId="761" builtinId="9" hidden="1"/>
    <cellStyle name="已访问的超链接" xfId="763" builtinId="9" hidden="1"/>
    <cellStyle name="已访问的超链接" xfId="765" builtinId="9" hidden="1"/>
    <cellStyle name="已访问的超链接" xfId="767" builtinId="9" hidden="1"/>
    <cellStyle name="已访问的超链接" xfId="769" builtinId="9" hidden="1"/>
    <cellStyle name="已访问的超链接" xfId="771" builtinId="9" hidden="1"/>
    <cellStyle name="已访问的超链接" xfId="773" builtinId="9" hidden="1"/>
    <cellStyle name="已访问的超链接" xfId="775" builtinId="9" hidden="1"/>
    <cellStyle name="已访问的超链接" xfId="777" builtinId="9" hidden="1"/>
    <cellStyle name="已访问的超链接" xfId="779" builtinId="9" hidden="1"/>
    <cellStyle name="已访问的超链接" xfId="781" builtinId="9" hidden="1"/>
    <cellStyle name="已访问的超链接" xfId="783" builtinId="9" hidden="1"/>
    <cellStyle name="已访问的超链接" xfId="785" builtinId="9" hidden="1"/>
    <cellStyle name="已访问的超链接" xfId="787" builtinId="9" hidden="1"/>
    <cellStyle name="已访问的超链接" xfId="789" builtinId="9" hidden="1"/>
    <cellStyle name="已访问的超链接" xfId="791" builtinId="9" hidden="1"/>
    <cellStyle name="已访问的超链接" xfId="793" builtinId="9" hidden="1"/>
    <cellStyle name="已访问的超链接" xfId="795" builtinId="9" hidden="1"/>
    <cellStyle name="已访问的超链接" xfId="797" builtinId="9" hidden="1"/>
    <cellStyle name="已访问的超链接" xfId="799" builtinId="9" hidden="1"/>
    <cellStyle name="已访问的超链接" xfId="801" builtinId="9" hidden="1"/>
    <cellStyle name="已访问的超链接" xfId="803" builtinId="9" hidden="1"/>
    <cellStyle name="已访问的超链接" xfId="805" builtinId="9" hidden="1"/>
    <cellStyle name="已访问的超链接" xfId="807" builtinId="9" hidden="1"/>
    <cellStyle name="已访问的超链接" xfId="809" builtinId="9" hidden="1"/>
    <cellStyle name="已访问的超链接" xfId="812" builtinId="9" hidden="1"/>
    <cellStyle name="注释 2" xfId="245"/>
    <cellStyle name="뷭?_laroux" xfId="426"/>
    <cellStyle name="콤마 [0]_95" xfId="430"/>
    <cellStyle name="콤마_95" xfId="431"/>
    <cellStyle name="통화_P62_PT_investment_list_Nov28" xfId="432"/>
    <cellStyle name="표준_P62_PT_investment_list_FEB02" xfId="433"/>
  </cellStyles>
  <dxfs count="11">
    <dxf>
      <fill>
        <patternFill>
          <bgColor indexed="36"/>
        </patternFill>
      </fill>
    </dxf>
    <dxf>
      <font>
        <condense val="0"/>
        <extend val="0"/>
        <color auto="1"/>
      </font>
    </dxf>
    <dxf>
      <font>
        <color auto="1"/>
      </font>
    </dxf>
    <dxf>
      <font>
        <color auto="1"/>
      </font>
    </dxf>
    <dxf>
      <fill>
        <patternFill>
          <bgColor indexed="36"/>
        </patternFill>
      </fill>
    </dxf>
    <dxf>
      <font>
        <condense val="0"/>
        <extend val="0"/>
        <color auto="1"/>
      </font>
    </dxf>
    <dxf>
      <font>
        <color auto="1"/>
      </font>
    </dxf>
    <dxf>
      <fill>
        <patternFill>
          <bgColor indexed="36"/>
        </patternFill>
      </fill>
    </dxf>
    <dxf>
      <font>
        <condense val="0"/>
        <extend val="0"/>
        <color auto="1"/>
      </font>
    </dxf>
    <dxf>
      <font>
        <color auto="1"/>
      </font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lang="zh-TW"/>
            </a:pPr>
            <a:r>
              <a:rPr lang="en-US" sz="1800" b="1" i="0" u="none" strike="noStrike" baseline="0">
                <a:effectLst/>
              </a:rPr>
              <a:t>PBSCC</a:t>
            </a:r>
            <a:endParaRPr lang="en-US"/>
          </a:p>
        </c:rich>
      </c:tx>
      <c:layout>
        <c:manualLayout>
          <c:xMode val="edge"/>
          <c:yMode val="edge"/>
          <c:x val="0.33042574919571688"/>
          <c:y val="3.92701123348976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34770108777325E-2"/>
          <c:y val="0.21111111111111125"/>
          <c:w val="0.68011714475744822"/>
          <c:h val="0.67154345290172102"/>
        </c:manualLayout>
      </c:layout>
      <c:scatterChart>
        <c:scatterStyle val="lineMarker"/>
        <c:varyColors val="0"/>
        <c:ser>
          <c:idx val="0"/>
          <c:order val="0"/>
          <c:tx>
            <c:v>Normal Dist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CPKV1!$C$91:$C$154</c:f>
              <c:numCache>
                <c:formatCode>General</c:formatCode>
                <c:ptCount val="64"/>
                <c:pt idx="0">
                  <c:v>0</c:v>
                </c:pt>
                <c:pt idx="1">
                  <c:v>8.9843750000000004E-4</c:v>
                </c:pt>
                <c:pt idx="2">
                  <c:v>1.7968750000000001E-3</c:v>
                </c:pt>
                <c:pt idx="3">
                  <c:v>2.6953125000000002E-3</c:v>
                </c:pt>
                <c:pt idx="4">
                  <c:v>3.5937500000000002E-3</c:v>
                </c:pt>
                <c:pt idx="5">
                  <c:v>4.4921875000000005E-3</c:v>
                </c:pt>
                <c:pt idx="6">
                  <c:v>5.3906250000000005E-3</c:v>
                </c:pt>
                <c:pt idx="7">
                  <c:v>6.2890625000000004E-3</c:v>
                </c:pt>
                <c:pt idx="8">
                  <c:v>7.1875000000000003E-3</c:v>
                </c:pt>
                <c:pt idx="9">
                  <c:v>8.0859375000000011E-3</c:v>
                </c:pt>
                <c:pt idx="10">
                  <c:v>8.984375000000001E-3</c:v>
                </c:pt>
                <c:pt idx="11">
                  <c:v>9.882812500000001E-3</c:v>
                </c:pt>
                <c:pt idx="12">
                  <c:v>1.0781250000000001E-2</c:v>
                </c:pt>
                <c:pt idx="13">
                  <c:v>1.1679687500000001E-2</c:v>
                </c:pt>
                <c:pt idx="14">
                  <c:v>1.2578125000000001E-2</c:v>
                </c:pt>
                <c:pt idx="15">
                  <c:v>1.3476562500000001E-2</c:v>
                </c:pt>
                <c:pt idx="16">
                  <c:v>1.4375000000000001E-2</c:v>
                </c:pt>
                <c:pt idx="17">
                  <c:v>1.5273437500000001E-2</c:v>
                </c:pt>
                <c:pt idx="18">
                  <c:v>1.6171875000000002E-2</c:v>
                </c:pt>
                <c:pt idx="19">
                  <c:v>1.70703125E-2</c:v>
                </c:pt>
                <c:pt idx="20">
                  <c:v>1.7968750000000002E-2</c:v>
                </c:pt>
                <c:pt idx="21">
                  <c:v>1.88671875E-2</c:v>
                </c:pt>
                <c:pt idx="22">
                  <c:v>1.9765625000000002E-2</c:v>
                </c:pt>
                <c:pt idx="23">
                  <c:v>2.06640625E-2</c:v>
                </c:pt>
                <c:pt idx="24">
                  <c:v>2.1562500000000002E-2</c:v>
                </c:pt>
                <c:pt idx="25">
                  <c:v>2.24609375E-2</c:v>
                </c:pt>
                <c:pt idx="26">
                  <c:v>2.3359375000000002E-2</c:v>
                </c:pt>
                <c:pt idx="27">
                  <c:v>2.42578125E-2</c:v>
                </c:pt>
                <c:pt idx="28">
                  <c:v>2.5156250000000002E-2</c:v>
                </c:pt>
                <c:pt idx="29">
                  <c:v>2.60546875E-2</c:v>
                </c:pt>
                <c:pt idx="30">
                  <c:v>2.6953125000000001E-2</c:v>
                </c:pt>
                <c:pt idx="31">
                  <c:v>2.78515625E-2</c:v>
                </c:pt>
                <c:pt idx="32">
                  <c:v>2.8750000000000001E-2</c:v>
                </c:pt>
                <c:pt idx="33">
                  <c:v>2.9648437500000003E-2</c:v>
                </c:pt>
                <c:pt idx="34">
                  <c:v>3.0546875000000001E-2</c:v>
                </c:pt>
                <c:pt idx="35">
                  <c:v>3.1445312500000003E-2</c:v>
                </c:pt>
                <c:pt idx="36">
                  <c:v>3.2343750000000004E-2</c:v>
                </c:pt>
                <c:pt idx="37">
                  <c:v>3.3242187499999999E-2</c:v>
                </c:pt>
                <c:pt idx="38">
                  <c:v>3.4140625000000001E-2</c:v>
                </c:pt>
                <c:pt idx="39">
                  <c:v>3.5039062500000002E-2</c:v>
                </c:pt>
                <c:pt idx="40">
                  <c:v>3.5937500000000004E-2</c:v>
                </c:pt>
                <c:pt idx="41">
                  <c:v>3.6835937499999999E-2</c:v>
                </c:pt>
                <c:pt idx="42">
                  <c:v>3.7734375000000001E-2</c:v>
                </c:pt>
                <c:pt idx="43">
                  <c:v>3.8632812500000002E-2</c:v>
                </c:pt>
                <c:pt idx="44">
                  <c:v>3.9531250000000004E-2</c:v>
                </c:pt>
                <c:pt idx="45">
                  <c:v>4.0429687499999999E-2</c:v>
                </c:pt>
                <c:pt idx="46">
                  <c:v>4.1328125E-2</c:v>
                </c:pt>
                <c:pt idx="47">
                  <c:v>4.2226562500000002E-2</c:v>
                </c:pt>
                <c:pt idx="48">
                  <c:v>4.3125000000000004E-2</c:v>
                </c:pt>
                <c:pt idx="49">
                  <c:v>4.4023437500000005E-2</c:v>
                </c:pt>
                <c:pt idx="50">
                  <c:v>4.4921875E-2</c:v>
                </c:pt>
                <c:pt idx="51">
                  <c:v>4.5820312500000002E-2</c:v>
                </c:pt>
                <c:pt idx="52">
                  <c:v>4.6718750000000003E-2</c:v>
                </c:pt>
                <c:pt idx="53">
                  <c:v>4.7617187500000005E-2</c:v>
                </c:pt>
                <c:pt idx="54">
                  <c:v>4.8515625E-2</c:v>
                </c:pt>
                <c:pt idx="55">
                  <c:v>4.9414062500000001E-2</c:v>
                </c:pt>
                <c:pt idx="56">
                  <c:v>5.0312500000000003E-2</c:v>
                </c:pt>
                <c:pt idx="57">
                  <c:v>5.1210937500000005E-2</c:v>
                </c:pt>
                <c:pt idx="58">
                  <c:v>5.2109374999999999E-2</c:v>
                </c:pt>
                <c:pt idx="59">
                  <c:v>5.3007812500000001E-2</c:v>
                </c:pt>
                <c:pt idx="60">
                  <c:v>5.3906250000000003E-2</c:v>
                </c:pt>
                <c:pt idx="61">
                  <c:v>5.4804687500000004E-2</c:v>
                </c:pt>
                <c:pt idx="62">
                  <c:v>5.5703124999999999E-2</c:v>
                </c:pt>
                <c:pt idx="63">
                  <c:v>5.6601562500000001E-2</c:v>
                </c:pt>
              </c:numCache>
            </c:numRef>
          </c:xVal>
          <c:yVal>
            <c:numRef>
              <c:f>CPKV1!$L$91:$L$154</c:f>
              <c:numCache>
                <c:formatCode>General</c:formatCode>
                <c:ptCount val="64"/>
                <c:pt idx="0">
                  <c:v>0.16936584173216154</c:v>
                </c:pt>
                <c:pt idx="1">
                  <c:v>0.19998518711685725</c:v>
                </c:pt>
                <c:pt idx="2">
                  <c:v>0.23416088281642497</c:v>
                </c:pt>
                <c:pt idx="3">
                  <c:v>0.27187882170905275</c:v>
                </c:pt>
                <c:pt idx="4">
                  <c:v>0.31302637045595999</c:v>
                </c:pt>
                <c:pt idx="5">
                  <c:v>0.35738061047726855</c:v>
                </c:pt>
                <c:pt idx="6">
                  <c:v>0.40459970459235051</c:v>
                </c:pt>
                <c:pt idx="7">
                  <c:v>0.45421832409497009</c:v>
                </c:pt>
                <c:pt idx="8">
                  <c:v>0.50564795366608617</c:v>
                </c:pt>
                <c:pt idx="9">
                  <c:v>0.55818269949139065</c:v>
                </c:pt>
                <c:pt idx="10">
                  <c:v>0.61101096440378</c:v>
                </c:pt>
                <c:pt idx="11">
                  <c:v>0.66323303478256534</c:v>
                </c:pt>
                <c:pt idx="12">
                  <c:v>0.71388426579558095</c:v>
                </c:pt>
                <c:pt idx="13">
                  <c:v>0.76196317834771676</c:v>
                </c:pt>
                <c:pt idx="14">
                  <c:v>0.80646342056715703</c:v>
                </c:pt>
                <c:pt idx="15">
                  <c:v>0.84640822809363181</c:v>
                </c:pt>
                <c:pt idx="16">
                  <c:v>0.88088576896355852</c:v>
                </c:pt>
                <c:pt idx="17">
                  <c:v>0.90908360474825234</c:v>
                </c:pt>
                <c:pt idx="18">
                  <c:v>0.93032045756391413</c:v>
                </c:pt>
                <c:pt idx="19">
                  <c:v>0.94407355187141573</c:v>
                </c:pt>
                <c:pt idx="20">
                  <c:v>0.95</c:v>
                </c:pt>
                <c:pt idx="21">
                  <c:v>0.94795101020284345</c:v>
                </c:pt>
                <c:pt idx="22">
                  <c:v>0.9379780953235678</c:v>
                </c:pt>
                <c:pt idx="23">
                  <c:v>0.92033092038554554</c:v>
                </c:pt>
                <c:pt idx="24">
                  <c:v>0.89544691466361848</c:v>
                </c:pt>
                <c:pt idx="25">
                  <c:v>0.8639332516546786</c:v>
                </c:pt>
                <c:pt idx="26">
                  <c:v>0.82654223327961474</c:v>
                </c:pt>
                <c:pt idx="27">
                  <c:v>0.78414147115399779</c:v>
                </c:pt>
                <c:pt idx="28">
                  <c:v>0.73768051325473682</c:v>
                </c:pt>
                <c:pt idx="29">
                  <c:v>0.6881557031072516</c:v>
                </c:pt>
                <c:pt idx="30">
                  <c:v>0.6365750751018181</c:v>
                </c:pt>
                <c:pt idx="31">
                  <c:v>0.58392498826520423</c:v>
                </c:pt>
                <c:pt idx="32">
                  <c:v>0.53113999559657565</c:v>
                </c:pt>
                <c:pt idx="33">
                  <c:v>0.47907715830759795</c:v>
                </c:pt>
                <c:pt idx="34">
                  <c:v>0.42849567055883397</c:v>
                </c:pt>
                <c:pt idx="35">
                  <c:v>0.38004228962081094</c:v>
                </c:pt>
                <c:pt idx="36">
                  <c:v>0.33424269762322539</c:v>
                </c:pt>
                <c:pt idx="37">
                  <c:v>0.29149858026666203</c:v>
                </c:pt>
                <c:pt idx="38">
                  <c:v>0.25208991639027112</c:v>
                </c:pt>
                <c:pt idx="39">
                  <c:v>0.21618174533954893</c:v>
                </c:pt>
                <c:pt idx="40">
                  <c:v>0.18383452512806822</c:v>
                </c:pt>
                <c:pt idx="41">
                  <c:v>0.15501711520464931</c:v>
                </c:pt>
                <c:pt idx="42">
                  <c:v>0.12962140896837385</c:v>
                </c:pt>
                <c:pt idx="43">
                  <c:v>0.10747769388839619</c:v>
                </c:pt>
                <c:pt idx="44">
                  <c:v>8.8369918623967536E-2</c:v>
                </c:pt>
                <c:pt idx="45">
                  <c:v>7.2050182469382482E-2</c:v>
                </c:pt>
                <c:pt idx="46">
                  <c:v>5.8251917959388937E-2</c:v>
                </c:pt>
                <c:pt idx="47">
                  <c:v>4.6701398676257541E-2</c:v>
                </c:pt>
                <c:pt idx="48">
                  <c:v>3.7127359239678234E-2</c:v>
                </c:pt>
                <c:pt idx="49">
                  <c:v>2.9268653759679571E-2</c:v>
                </c:pt>
                <c:pt idx="50">
                  <c:v>2.2879996210345786E-2</c:v>
                </c:pt>
                <c:pt idx="51">
                  <c:v>1.7735917645178054E-2</c:v>
                </c:pt>
                <c:pt idx="52">
                  <c:v>1.3633139953537335E-2</c:v>
                </c:pt>
                <c:pt idx="53">
                  <c:v>1.0391605158708022E-2</c:v>
                </c:pt>
                <c:pt idx="54">
                  <c:v>7.8544159170746107E-3</c:v>
                </c:pt>
                <c:pt idx="55">
                  <c:v>5.8869407810436189E-3</c:v>
                </c:pt>
                <c:pt idx="56">
                  <c:v>4.3753213282105219E-3</c:v>
                </c:pt>
                <c:pt idx="57">
                  <c:v>3.2245918669616346E-3</c:v>
                </c:pt>
                <c:pt idx="58">
                  <c:v>2.3565902102753965E-3</c:v>
                </c:pt>
                <c:pt idx="59">
                  <c:v>1.7078034964467987E-3</c:v>
                </c:pt>
                <c:pt idx="60">
                  <c:v>1.227259045533899E-3</c:v>
                </c:pt>
                <c:pt idx="61">
                  <c:v>8.7453883448018114E-4</c:v>
                </c:pt>
                <c:pt idx="62">
                  <c:v>6.1796868935380255E-4</c:v>
                </c:pt>
                <c:pt idx="63">
                  <c:v>4.3301042990049937E-4</c:v>
                </c:pt>
              </c:numCache>
            </c:numRef>
          </c:yVal>
          <c:smooth val="1"/>
        </c:ser>
        <c:ser>
          <c:idx val="1"/>
          <c:order val="1"/>
          <c:tx>
            <c:v>Scatter</c:v>
          </c:tx>
          <c:spPr>
            <a:ln>
              <a:noFill/>
            </a:ln>
            <a:effectLst/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marker>
          <c:xVal>
            <c:numRef>
              <c:f>CPKV1!$C$22:$C$53</c:f>
              <c:numCache>
                <c:formatCode>General</c:formatCode>
                <c:ptCount val="32"/>
                <c:pt idx="0">
                  <c:v>1.4E-2</c:v>
                </c:pt>
                <c:pt idx="1">
                  <c:v>1.6E-2</c:v>
                </c:pt>
                <c:pt idx="2">
                  <c:v>1.0999999999999999E-2</c:v>
                </c:pt>
                <c:pt idx="3">
                  <c:v>1.2E-2</c:v>
                </c:pt>
                <c:pt idx="4">
                  <c:v>3.1E-2</c:v>
                </c:pt>
                <c:pt idx="5">
                  <c:v>7.0000000000000001E-3</c:v>
                </c:pt>
                <c:pt idx="6">
                  <c:v>1.9E-2</c:v>
                </c:pt>
                <c:pt idx="7">
                  <c:v>2.8000000000000001E-2</c:v>
                </c:pt>
                <c:pt idx="8">
                  <c:v>1.0999999999999999E-2</c:v>
                </c:pt>
                <c:pt idx="9">
                  <c:v>3.6999999999999998E-2</c:v>
                </c:pt>
                <c:pt idx="10">
                  <c:v>2.4E-2</c:v>
                </c:pt>
                <c:pt idx="11">
                  <c:v>2.7E-2</c:v>
                </c:pt>
                <c:pt idx="12">
                  <c:v>3.0000000000000001E-3</c:v>
                </c:pt>
                <c:pt idx="13">
                  <c:v>2.5000000000000001E-2</c:v>
                </c:pt>
                <c:pt idx="14">
                  <c:v>2.1999999999999999E-2</c:v>
                </c:pt>
                <c:pt idx="15">
                  <c:v>4.0000000000000001E-3</c:v>
                </c:pt>
                <c:pt idx="16">
                  <c:v>2.9000000000000001E-2</c:v>
                </c:pt>
                <c:pt idx="17">
                  <c:v>0.01</c:v>
                </c:pt>
                <c:pt idx="18">
                  <c:v>2.8000000000000001E-2</c:v>
                </c:pt>
                <c:pt idx="19">
                  <c:v>2.1000000000000001E-2</c:v>
                </c:pt>
                <c:pt idx="20">
                  <c:v>0.01</c:v>
                </c:pt>
                <c:pt idx="21">
                  <c:v>3.5999999999999997E-2</c:v>
                </c:pt>
                <c:pt idx="22">
                  <c:v>0.01</c:v>
                </c:pt>
                <c:pt idx="23">
                  <c:v>1.4E-2</c:v>
                </c:pt>
                <c:pt idx="24">
                  <c:v>0.02</c:v>
                </c:pt>
                <c:pt idx="25">
                  <c:v>8.0000000000000002E-3</c:v>
                </c:pt>
                <c:pt idx="26">
                  <c:v>3.0000000000000001E-3</c:v>
                </c:pt>
                <c:pt idx="27">
                  <c:v>1.7000000000000001E-2</c:v>
                </c:pt>
                <c:pt idx="28">
                  <c:v>0.03</c:v>
                </c:pt>
                <c:pt idx="29">
                  <c:v>8.9999999999999993E-3</c:v>
                </c:pt>
                <c:pt idx="30">
                  <c:v>0.03</c:v>
                </c:pt>
                <c:pt idx="31">
                  <c:v>1.6E-2</c:v>
                </c:pt>
              </c:numCache>
            </c:numRef>
          </c:xVal>
          <c:yVal>
            <c:numRef>
              <c:f>CPKV1!$C$158:$C$189</c:f>
              <c:numCache>
                <c:formatCode>General</c:formatCode>
                <c:ptCount val="32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1.02</c:v>
                </c:pt>
              </c:numCache>
            </c:numRef>
          </c:yVal>
          <c:smooth val="0"/>
        </c:ser>
        <c:ser>
          <c:idx val="2"/>
          <c:order val="2"/>
          <c:tx>
            <c:v>Pop Density</c:v>
          </c:tx>
          <c:spPr>
            <a:ln w="19050">
              <a:solidFill>
                <a:srgbClr val="008000"/>
              </a:solidFill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2"/>
            <c:spPr>
              <a:ln w="82550" cap="rnd">
                <a:solidFill>
                  <a:srgbClr val="008000">
                    <a:alpha val="10000"/>
                  </a:srgbClr>
                </a:solidFill>
                <a:prstDash val="solid"/>
                <a:miter lim="800000"/>
                <a:headEnd type="none" w="sm" len="sm"/>
              </a:ln>
              <a:effectLst/>
            </c:spPr>
          </c:errBars>
          <c:xVal>
            <c:numRef>
              <c:f>CPKV1!$AB$91:$AB$131</c:f>
              <c:numCache>
                <c:formatCode>General</c:formatCode>
                <c:ptCount val="41"/>
                <c:pt idx="0">
                  <c:v>-7.1874999999999999E-4</c:v>
                </c:pt>
                <c:pt idx="1">
                  <c:v>7.1874999999999999E-4</c:v>
                </c:pt>
                <c:pt idx="2">
                  <c:v>2.1562500000000002E-3</c:v>
                </c:pt>
                <c:pt idx="3">
                  <c:v>3.5937500000000006E-3</c:v>
                </c:pt>
                <c:pt idx="4">
                  <c:v>5.0312500000000001E-3</c:v>
                </c:pt>
                <c:pt idx="5">
                  <c:v>6.4687499999999997E-3</c:v>
                </c:pt>
                <c:pt idx="6">
                  <c:v>7.9062500000000001E-3</c:v>
                </c:pt>
                <c:pt idx="7">
                  <c:v>9.3437499999999996E-3</c:v>
                </c:pt>
                <c:pt idx="8">
                  <c:v>1.0781249999999999E-2</c:v>
                </c:pt>
                <c:pt idx="9">
                  <c:v>1.2218749999999999E-2</c:v>
                </c:pt>
                <c:pt idx="10">
                  <c:v>1.3656249999999998E-2</c:v>
                </c:pt>
                <c:pt idx="11">
                  <c:v>1.509375E-2</c:v>
                </c:pt>
                <c:pt idx="12">
                  <c:v>1.6531250000000001E-2</c:v>
                </c:pt>
                <c:pt idx="13">
                  <c:v>1.7968749999999999E-2</c:v>
                </c:pt>
                <c:pt idx="14">
                  <c:v>1.940625E-2</c:v>
                </c:pt>
                <c:pt idx="15">
                  <c:v>2.0843749999999998E-2</c:v>
                </c:pt>
                <c:pt idx="16">
                  <c:v>2.2281249999999999E-2</c:v>
                </c:pt>
                <c:pt idx="17">
                  <c:v>2.371875E-2</c:v>
                </c:pt>
                <c:pt idx="18">
                  <c:v>2.5156249999999998E-2</c:v>
                </c:pt>
                <c:pt idx="19">
                  <c:v>2.6593749999999999E-2</c:v>
                </c:pt>
                <c:pt idx="20">
                  <c:v>2.8031249999999997E-2</c:v>
                </c:pt>
                <c:pt idx="21">
                  <c:v>2.9468749999999998E-2</c:v>
                </c:pt>
                <c:pt idx="22">
                  <c:v>3.090625E-2</c:v>
                </c:pt>
                <c:pt idx="23">
                  <c:v>3.2343750000000004E-2</c:v>
                </c:pt>
                <c:pt idx="24">
                  <c:v>3.3781250000000006E-2</c:v>
                </c:pt>
                <c:pt idx="25">
                  <c:v>3.521875E-2</c:v>
                </c:pt>
                <c:pt idx="26">
                  <c:v>3.6656250000000001E-2</c:v>
                </c:pt>
                <c:pt idx="27">
                  <c:v>3.8093750000000003E-2</c:v>
                </c:pt>
                <c:pt idx="28">
                  <c:v>3.9531250000000004E-2</c:v>
                </c:pt>
                <c:pt idx="29">
                  <c:v>4.0968750000000005E-2</c:v>
                </c:pt>
                <c:pt idx="30">
                  <c:v>4.240625E-2</c:v>
                </c:pt>
                <c:pt idx="31">
                  <c:v>4.3843750000000001E-2</c:v>
                </c:pt>
                <c:pt idx="32">
                  <c:v>4.5281250000000002E-2</c:v>
                </c:pt>
                <c:pt idx="33">
                  <c:v>4.6718750000000003E-2</c:v>
                </c:pt>
                <c:pt idx="34">
                  <c:v>4.8156250000000005E-2</c:v>
                </c:pt>
                <c:pt idx="35">
                  <c:v>4.9593749999999999E-2</c:v>
                </c:pt>
                <c:pt idx="36">
                  <c:v>5.103125E-2</c:v>
                </c:pt>
                <c:pt idx="37">
                  <c:v>5.2468750000000001E-2</c:v>
                </c:pt>
                <c:pt idx="38">
                  <c:v>5.3906250000000003E-2</c:v>
                </c:pt>
                <c:pt idx="39">
                  <c:v>5.5343750000000004E-2</c:v>
                </c:pt>
                <c:pt idx="40">
                  <c:v>5.6781249999999998E-2</c:v>
                </c:pt>
              </c:numCache>
            </c:numRef>
          </c:xVal>
          <c:yVal>
            <c:numRef>
              <c:f>CPKV1!$AF$90:$AF$130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0.38961038961038957</c:v>
                </c:pt>
                <c:pt idx="3">
                  <c:v>0.38961038961038957</c:v>
                </c:pt>
                <c:pt idx="4">
                  <c:v>0.51948051948051943</c:v>
                </c:pt>
                <c:pt idx="5">
                  <c:v>0.25974025974025972</c:v>
                </c:pt>
                <c:pt idx="6">
                  <c:v>0.77922077922077915</c:v>
                </c:pt>
                <c:pt idx="7">
                  <c:v>0.90909090909090906</c:v>
                </c:pt>
                <c:pt idx="8">
                  <c:v>0.90909090909090906</c:v>
                </c:pt>
                <c:pt idx="9">
                  <c:v>0.64935064935064934</c:v>
                </c:pt>
                <c:pt idx="10">
                  <c:v>0.38961038961038957</c:v>
                </c:pt>
                <c:pt idx="11">
                  <c:v>0.64935064935064934</c:v>
                </c:pt>
                <c:pt idx="12">
                  <c:v>0.38961038961038957</c:v>
                </c:pt>
                <c:pt idx="13">
                  <c:v>0.64935064935064934</c:v>
                </c:pt>
                <c:pt idx="14">
                  <c:v>0.38961038961038957</c:v>
                </c:pt>
                <c:pt idx="15">
                  <c:v>0.51948051948051943</c:v>
                </c:pt>
                <c:pt idx="16">
                  <c:v>0.38961038961038957</c:v>
                </c:pt>
                <c:pt idx="17">
                  <c:v>0.38961038961038957</c:v>
                </c:pt>
                <c:pt idx="18">
                  <c:v>0.38961038961038957</c:v>
                </c:pt>
                <c:pt idx="19">
                  <c:v>0.51948051948051943</c:v>
                </c:pt>
                <c:pt idx="20">
                  <c:v>0.77922077922077915</c:v>
                </c:pt>
                <c:pt idx="21">
                  <c:v>0.77922077922077915</c:v>
                </c:pt>
                <c:pt idx="22">
                  <c:v>0.51948051948051943</c:v>
                </c:pt>
                <c:pt idx="23">
                  <c:v>0.12987012987012986</c:v>
                </c:pt>
                <c:pt idx="24">
                  <c:v>0</c:v>
                </c:pt>
                <c:pt idx="25">
                  <c:v>0.25974025974025972</c:v>
                </c:pt>
                <c:pt idx="26">
                  <c:v>0.25974025974025972</c:v>
                </c:pt>
                <c:pt idx="27">
                  <c:v>0.25974025974025972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Target</c:v>
          </c:tx>
          <c:spPr>
            <a:ln w="381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CPKV1!$Z$82:$Z$83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4"/>
          <c:order val="4"/>
          <c:tx>
            <c:v>UCL</c:v>
          </c:tx>
          <c:spPr>
            <a:ln w="38100">
              <a:solidFill>
                <a:srgbClr val="6615FD"/>
              </a:solidFill>
              <a:prstDash val="lgDash"/>
            </a:ln>
          </c:spPr>
          <c:marker>
            <c:symbol val="none"/>
          </c:marker>
          <c:xVal>
            <c:numRef>
              <c:f>CPKV1!$AA$82:$AA$83</c:f>
              <c:numCache>
                <c:formatCode>0.00_ 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5"/>
          <c:order val="5"/>
          <c:tx>
            <c:v>LCL</c:v>
          </c:tx>
          <c:spPr>
            <a:ln w="38100">
              <a:solidFill>
                <a:srgbClr val="0080FF"/>
              </a:solidFill>
              <a:prstDash val="lgDash"/>
            </a:ln>
          </c:spPr>
          <c:marker>
            <c:symbol val="none"/>
          </c:marker>
          <c:xVal>
            <c:numRef>
              <c:f>CPKV1!$Y$82:$Y$83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64672"/>
        <c:axId val="177578752"/>
      </c:scatterChart>
      <c:valAx>
        <c:axId val="177564672"/>
        <c:scaling>
          <c:orientation val="minMax"/>
        </c:scaling>
        <c:delete val="0"/>
        <c:axPos val="b"/>
        <c:minorGridlines>
          <c:spPr>
            <a:ln w="0"/>
          </c:spPr>
        </c:minorGridlines>
        <c:numFmt formatCode="#,##0.00" sourceLinked="0"/>
        <c:majorTickMark val="out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578752"/>
        <c:crosses val="autoZero"/>
        <c:crossBetween val="midCat"/>
      </c:valAx>
      <c:valAx>
        <c:axId val="177578752"/>
        <c:scaling>
          <c:orientation val="minMax"/>
          <c:max val="1.1000000000000001"/>
          <c:min val="0"/>
        </c:scaling>
        <c:delete val="0"/>
        <c:axPos val="l"/>
        <c:minorGridlines/>
        <c:numFmt formatCode="0.0" sourceLinked="0"/>
        <c:majorTickMark val="none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564672"/>
        <c:crosses val="autoZero"/>
        <c:crossBetween val="midCat"/>
        <c:majorUnit val="0.2"/>
      </c:valAx>
    </c:plotArea>
    <c:plotVisOnly val="0"/>
    <c:dispBlanksAs val="gap"/>
    <c:showDLblsOverMax val="0"/>
  </c:chart>
  <c:printSettings>
    <c:headerFooter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lang="zh-TW"/>
            </a:pPr>
            <a:r>
              <a:rPr lang="en-US" sz="1800" b="1" i="0" u="none" strike="noStrike" baseline="0">
                <a:effectLst/>
              </a:rPr>
              <a:t>VBSUpCC</a:t>
            </a:r>
            <a:endParaRPr lang="en-US"/>
          </a:p>
        </c:rich>
      </c:tx>
      <c:layout>
        <c:manualLayout>
          <c:xMode val="edge"/>
          <c:yMode val="edge"/>
          <c:x val="0.31993552004485565"/>
          <c:y val="3.561795491143317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34770108777325E-2"/>
          <c:y val="0.21111111111111125"/>
          <c:w val="0.68011714475744822"/>
          <c:h val="0.67154345290172102"/>
        </c:manualLayout>
      </c:layout>
      <c:scatterChart>
        <c:scatterStyle val="lineMarker"/>
        <c:varyColors val="0"/>
        <c:ser>
          <c:idx val="0"/>
          <c:order val="0"/>
          <c:tx>
            <c:v>Normal Dist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CPKV1!$D$91:$D$154</c:f>
              <c:numCache>
                <c:formatCode>General</c:formatCode>
                <c:ptCount val="64"/>
                <c:pt idx="0">
                  <c:v>0</c:v>
                </c:pt>
                <c:pt idx="1">
                  <c:v>8.9843750000000004E-4</c:v>
                </c:pt>
                <c:pt idx="2">
                  <c:v>1.7968750000000001E-3</c:v>
                </c:pt>
                <c:pt idx="3">
                  <c:v>2.6953125000000002E-3</c:v>
                </c:pt>
                <c:pt idx="4">
                  <c:v>3.5937500000000002E-3</c:v>
                </c:pt>
                <c:pt idx="5">
                  <c:v>4.4921875000000005E-3</c:v>
                </c:pt>
                <c:pt idx="6">
                  <c:v>5.3906250000000005E-3</c:v>
                </c:pt>
                <c:pt idx="7">
                  <c:v>6.2890625000000004E-3</c:v>
                </c:pt>
                <c:pt idx="8">
                  <c:v>7.1875000000000003E-3</c:v>
                </c:pt>
                <c:pt idx="9">
                  <c:v>8.0859375000000011E-3</c:v>
                </c:pt>
                <c:pt idx="10">
                  <c:v>8.984375000000001E-3</c:v>
                </c:pt>
                <c:pt idx="11">
                  <c:v>9.882812500000001E-3</c:v>
                </c:pt>
                <c:pt idx="12">
                  <c:v>1.0781250000000001E-2</c:v>
                </c:pt>
                <c:pt idx="13">
                  <c:v>1.1679687500000001E-2</c:v>
                </c:pt>
                <c:pt idx="14">
                  <c:v>1.2578125000000001E-2</c:v>
                </c:pt>
                <c:pt idx="15">
                  <c:v>1.3476562500000001E-2</c:v>
                </c:pt>
                <c:pt idx="16">
                  <c:v>1.4375000000000001E-2</c:v>
                </c:pt>
                <c:pt idx="17">
                  <c:v>1.5273437500000001E-2</c:v>
                </c:pt>
                <c:pt idx="18">
                  <c:v>1.6171875000000002E-2</c:v>
                </c:pt>
                <c:pt idx="19">
                  <c:v>1.70703125E-2</c:v>
                </c:pt>
                <c:pt idx="20">
                  <c:v>1.7968750000000002E-2</c:v>
                </c:pt>
                <c:pt idx="21">
                  <c:v>1.88671875E-2</c:v>
                </c:pt>
                <c:pt idx="22">
                  <c:v>1.9765625000000002E-2</c:v>
                </c:pt>
                <c:pt idx="23">
                  <c:v>2.06640625E-2</c:v>
                </c:pt>
                <c:pt idx="24">
                  <c:v>2.1562500000000002E-2</c:v>
                </c:pt>
                <c:pt idx="25">
                  <c:v>2.24609375E-2</c:v>
                </c:pt>
                <c:pt idx="26">
                  <c:v>2.3359375000000002E-2</c:v>
                </c:pt>
                <c:pt idx="27">
                  <c:v>2.42578125E-2</c:v>
                </c:pt>
                <c:pt idx="28">
                  <c:v>2.5156250000000002E-2</c:v>
                </c:pt>
                <c:pt idx="29">
                  <c:v>2.60546875E-2</c:v>
                </c:pt>
                <c:pt idx="30">
                  <c:v>2.6953125000000001E-2</c:v>
                </c:pt>
                <c:pt idx="31">
                  <c:v>2.78515625E-2</c:v>
                </c:pt>
                <c:pt idx="32">
                  <c:v>2.8750000000000001E-2</c:v>
                </c:pt>
                <c:pt idx="33">
                  <c:v>2.9648437500000003E-2</c:v>
                </c:pt>
                <c:pt idx="34">
                  <c:v>3.0546875000000001E-2</c:v>
                </c:pt>
                <c:pt idx="35">
                  <c:v>3.1445312500000003E-2</c:v>
                </c:pt>
                <c:pt idx="36">
                  <c:v>3.2343750000000004E-2</c:v>
                </c:pt>
                <c:pt idx="37">
                  <c:v>3.3242187499999999E-2</c:v>
                </c:pt>
                <c:pt idx="38">
                  <c:v>3.4140625000000001E-2</c:v>
                </c:pt>
                <c:pt idx="39">
                  <c:v>3.5039062500000002E-2</c:v>
                </c:pt>
                <c:pt idx="40">
                  <c:v>3.5937500000000004E-2</c:v>
                </c:pt>
                <c:pt idx="41">
                  <c:v>3.6835937499999999E-2</c:v>
                </c:pt>
                <c:pt idx="42">
                  <c:v>3.7734375000000001E-2</c:v>
                </c:pt>
                <c:pt idx="43">
                  <c:v>3.8632812500000002E-2</c:v>
                </c:pt>
                <c:pt idx="44">
                  <c:v>3.9531250000000004E-2</c:v>
                </c:pt>
                <c:pt idx="45">
                  <c:v>4.0429687499999999E-2</c:v>
                </c:pt>
                <c:pt idx="46">
                  <c:v>4.1328125E-2</c:v>
                </c:pt>
                <c:pt idx="47">
                  <c:v>4.2226562500000002E-2</c:v>
                </c:pt>
                <c:pt idx="48">
                  <c:v>4.3125000000000004E-2</c:v>
                </c:pt>
                <c:pt idx="49">
                  <c:v>4.4023437500000005E-2</c:v>
                </c:pt>
                <c:pt idx="50">
                  <c:v>4.4921875E-2</c:v>
                </c:pt>
                <c:pt idx="51">
                  <c:v>4.5820312500000002E-2</c:v>
                </c:pt>
                <c:pt idx="52">
                  <c:v>4.6718750000000003E-2</c:v>
                </c:pt>
                <c:pt idx="53">
                  <c:v>4.7617187500000005E-2</c:v>
                </c:pt>
                <c:pt idx="54">
                  <c:v>4.8515625E-2</c:v>
                </c:pt>
                <c:pt idx="55">
                  <c:v>4.9414062500000001E-2</c:v>
                </c:pt>
                <c:pt idx="56">
                  <c:v>5.0312500000000003E-2</c:v>
                </c:pt>
                <c:pt idx="57">
                  <c:v>5.1210937500000005E-2</c:v>
                </c:pt>
                <c:pt idx="58">
                  <c:v>5.2109374999999999E-2</c:v>
                </c:pt>
                <c:pt idx="59">
                  <c:v>5.3007812500000001E-2</c:v>
                </c:pt>
                <c:pt idx="60">
                  <c:v>5.3906250000000003E-2</c:v>
                </c:pt>
                <c:pt idx="61">
                  <c:v>5.4804687500000004E-2</c:v>
                </c:pt>
                <c:pt idx="62">
                  <c:v>5.5703124999999999E-2</c:v>
                </c:pt>
                <c:pt idx="63">
                  <c:v>5.6601562500000001E-2</c:v>
                </c:pt>
              </c:numCache>
            </c:numRef>
          </c:xVal>
          <c:yVal>
            <c:numRef>
              <c:f>CPKV1!$N$91:$N$154</c:f>
              <c:numCache>
                <c:formatCode>General</c:formatCode>
                <c:ptCount val="64"/>
                <c:pt idx="0">
                  <c:v>9.5934116598905841E-2</c:v>
                </c:pt>
                <c:pt idx="1">
                  <c:v>0.11615136447838544</c:v>
                </c:pt>
                <c:pt idx="2">
                  <c:v>0.13946370926448209</c:v>
                </c:pt>
                <c:pt idx="3">
                  <c:v>0.16606716362187263</c:v>
                </c:pt>
                <c:pt idx="4">
                  <c:v>0.19610649830330831</c:v>
                </c:pt>
                <c:pt idx="5">
                  <c:v>0.22966026537523818</c:v>
                </c:pt>
                <c:pt idx="6">
                  <c:v>0.26672602958715802</c:v>
                </c:pt>
                <c:pt idx="7">
                  <c:v>0.30720664020937782</c:v>
                </c:pt>
                <c:pt idx="8">
                  <c:v>0.35089845627275129</c:v>
                </c:pt>
                <c:pt idx="9">
                  <c:v>0.39748246741575133</c:v>
                </c:pt>
                <c:pt idx="10">
                  <c:v>0.44651921966423586</c:v>
                </c:pt>
                <c:pt idx="11">
                  <c:v>0.49744835338624854</c:v>
                </c:pt>
                <c:pt idx="12">
                  <c:v>0.54959338735887764</c:v>
                </c:pt>
                <c:pt idx="13">
                  <c:v>0.60217214229745453</c:v>
                </c:pt>
                <c:pt idx="14">
                  <c:v>0.65431289966431094</c:v>
                </c:pt>
                <c:pt idx="15">
                  <c:v>0.70507605364729353</c:v>
                </c:pt>
                <c:pt idx="16">
                  <c:v>0.75348065780131279</c:v>
                </c:pt>
                <c:pt idx="17">
                  <c:v>0.79853491877747773</c:v>
                </c:pt>
                <c:pt idx="18">
                  <c:v>0.83926937544294755</c:v>
                </c:pt>
                <c:pt idx="19">
                  <c:v>0.87477124952581986</c:v>
                </c:pt>
                <c:pt idx="20">
                  <c:v>0.90421828751365396</c:v>
                </c:pt>
                <c:pt idx="21">
                  <c:v>0.92691035105318975</c:v>
                </c:pt>
                <c:pt idx="22">
                  <c:v>0.94229706500733756</c:v>
                </c:pt>
                <c:pt idx="23">
                  <c:v>0.95</c:v>
                </c:pt>
                <c:pt idx="24">
                  <c:v>0.94982814146028172</c:v>
                </c:pt>
                <c:pt idx="25">
                  <c:v>0.94178576236481637</c:v>
                </c:pt>
                <c:pt idx="26">
                  <c:v>0.92607224665950916</c:v>
                </c:pt>
                <c:pt idx="27">
                  <c:v>0.90307387354830637</c:v>
                </c:pt>
                <c:pt idx="28">
                  <c:v>0.8733480352893066</c:v>
                </c:pt>
                <c:pt idx="29">
                  <c:v>0.83760078872816457</c:v>
                </c:pt>
                <c:pt idx="30">
                  <c:v>0.79665900255032507</c:v>
                </c:pt>
                <c:pt idx="31">
                  <c:v>0.75143863304089398</c:v>
                </c:pt>
                <c:pt idx="32">
                  <c:v>0.7029108238841939</c:v>
                </c:pt>
                <c:pt idx="33">
                  <c:v>0.65206757237249413</c:v>
                </c:pt>
                <c:pt idx="34">
                  <c:v>0.59988863711459572</c:v>
                </c:pt>
                <c:pt idx="35">
                  <c:v>0.54731119177387522</c:v>
                </c:pt>
                <c:pt idx="36">
                  <c:v>0.49520347397569436</c:v>
                </c:pt>
                <c:pt idx="37">
                  <c:v>0.44434336230811827</c:v>
                </c:pt>
                <c:pt idx="38">
                  <c:v>0.39540246438319576</c:v>
                </c:pt>
                <c:pt idx="39">
                  <c:v>0.34893594281718426</c:v>
                </c:pt>
                <c:pt idx="40">
                  <c:v>0.30537796939589967</c:v>
                </c:pt>
                <c:pt idx="41">
                  <c:v>0.26504240233301252</c:v>
                </c:pt>
                <c:pt idx="42">
                  <c:v>0.22812804369929771</c:v>
                </c:pt>
                <c:pt idx="43">
                  <c:v>0.19472766385566856</c:v>
                </c:pt>
                <c:pt idx="44">
                  <c:v>0.16483988073091432</c:v>
                </c:pt>
                <c:pt idx="45">
                  <c:v>0.1383829517859845</c:v>
                </c:pt>
                <c:pt idx="46">
                  <c:v>0.11520956825745328</c:v>
                </c:pt>
                <c:pt idx="47">
                  <c:v>9.5121823826983559E-2</c:v>
                </c:pt>
                <c:pt idx="48">
                  <c:v>7.7885650011024987E-2</c:v>
                </c:pt>
                <c:pt idx="49">
                  <c:v>6.3244154268193326E-2</c:v>
                </c:pt>
                <c:pt idx="50">
                  <c:v>5.0929450508465576E-2</c:v>
                </c:pt>
                <c:pt idx="51">
                  <c:v>4.0672723295976092E-2</c:v>
                </c:pt>
                <c:pt idx="52">
                  <c:v>3.2212406748583278E-2</c:v>
                </c:pt>
                <c:pt idx="53">
                  <c:v>2.5300479788098601E-2</c:v>
                </c:pt>
                <c:pt idx="54">
                  <c:v>1.9706976571566552E-2</c:v>
                </c:pt>
                <c:pt idx="55">
                  <c:v>1.5222882809269958E-2</c:v>
                </c:pt>
                <c:pt idx="56">
                  <c:v>1.1661635647850175E-2</c:v>
                </c:pt>
                <c:pt idx="57">
                  <c:v>8.859469006653466E-3</c:v>
                </c:pt>
                <c:pt idx="58">
                  <c:v>6.6748510455523508E-3</c:v>
                </c:pt>
                <c:pt idx="59">
                  <c:v>4.98724983243221E-3</c:v>
                </c:pt>
                <c:pt idx="60">
                  <c:v>3.6954414929298626E-3</c:v>
                </c:pt>
                <c:pt idx="61">
                  <c:v>2.7155462115561963E-3</c:v>
                </c:pt>
                <c:pt idx="62">
                  <c:v>1.9789450046301714E-3</c:v>
                </c:pt>
                <c:pt idx="63">
                  <c:v>1.4301971662808407E-3</c:v>
                </c:pt>
              </c:numCache>
            </c:numRef>
          </c:yVal>
          <c:smooth val="1"/>
        </c:ser>
        <c:ser>
          <c:idx val="1"/>
          <c:order val="1"/>
          <c:tx>
            <c:v>Scatter</c:v>
          </c:tx>
          <c:spPr>
            <a:ln>
              <a:noFill/>
            </a:ln>
            <a:effectLst/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marker>
          <c:xVal>
            <c:numRef>
              <c:f>CPKV1!$C$22:$C$53</c:f>
              <c:numCache>
                <c:formatCode>General</c:formatCode>
                <c:ptCount val="32"/>
                <c:pt idx="0">
                  <c:v>1.4E-2</c:v>
                </c:pt>
                <c:pt idx="1">
                  <c:v>1.6E-2</c:v>
                </c:pt>
                <c:pt idx="2">
                  <c:v>1.0999999999999999E-2</c:v>
                </c:pt>
                <c:pt idx="3">
                  <c:v>1.2E-2</c:v>
                </c:pt>
                <c:pt idx="4">
                  <c:v>3.1E-2</c:v>
                </c:pt>
                <c:pt idx="5">
                  <c:v>7.0000000000000001E-3</c:v>
                </c:pt>
                <c:pt idx="6">
                  <c:v>1.9E-2</c:v>
                </c:pt>
                <c:pt idx="7">
                  <c:v>2.8000000000000001E-2</c:v>
                </c:pt>
                <c:pt idx="8">
                  <c:v>1.0999999999999999E-2</c:v>
                </c:pt>
                <c:pt idx="9">
                  <c:v>3.6999999999999998E-2</c:v>
                </c:pt>
                <c:pt idx="10">
                  <c:v>2.4E-2</c:v>
                </c:pt>
                <c:pt idx="11">
                  <c:v>2.7E-2</c:v>
                </c:pt>
                <c:pt idx="12">
                  <c:v>3.0000000000000001E-3</c:v>
                </c:pt>
                <c:pt idx="13">
                  <c:v>2.5000000000000001E-2</c:v>
                </c:pt>
                <c:pt idx="14">
                  <c:v>2.1999999999999999E-2</c:v>
                </c:pt>
                <c:pt idx="15">
                  <c:v>4.0000000000000001E-3</c:v>
                </c:pt>
                <c:pt idx="16">
                  <c:v>2.9000000000000001E-2</c:v>
                </c:pt>
                <c:pt idx="17">
                  <c:v>0.01</c:v>
                </c:pt>
                <c:pt idx="18">
                  <c:v>2.8000000000000001E-2</c:v>
                </c:pt>
                <c:pt idx="19">
                  <c:v>2.1000000000000001E-2</c:v>
                </c:pt>
                <c:pt idx="20">
                  <c:v>0.01</c:v>
                </c:pt>
                <c:pt idx="21">
                  <c:v>3.5999999999999997E-2</c:v>
                </c:pt>
                <c:pt idx="22">
                  <c:v>0.01</c:v>
                </c:pt>
                <c:pt idx="23">
                  <c:v>1.4E-2</c:v>
                </c:pt>
                <c:pt idx="24">
                  <c:v>0.02</c:v>
                </c:pt>
                <c:pt idx="25">
                  <c:v>8.0000000000000002E-3</c:v>
                </c:pt>
                <c:pt idx="26">
                  <c:v>3.0000000000000001E-3</c:v>
                </c:pt>
                <c:pt idx="27">
                  <c:v>1.7000000000000001E-2</c:v>
                </c:pt>
                <c:pt idx="28">
                  <c:v>0.03</c:v>
                </c:pt>
                <c:pt idx="29">
                  <c:v>8.9999999999999993E-3</c:v>
                </c:pt>
                <c:pt idx="30">
                  <c:v>0.03</c:v>
                </c:pt>
                <c:pt idx="31">
                  <c:v>1.6E-2</c:v>
                </c:pt>
              </c:numCache>
            </c:numRef>
          </c:xVal>
          <c:yVal>
            <c:numRef>
              <c:f>CPKV1!$C$158:$C$189</c:f>
              <c:numCache>
                <c:formatCode>General</c:formatCode>
                <c:ptCount val="32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1.02</c:v>
                </c:pt>
              </c:numCache>
            </c:numRef>
          </c:yVal>
          <c:smooth val="0"/>
        </c:ser>
        <c:ser>
          <c:idx val="2"/>
          <c:order val="2"/>
          <c:tx>
            <c:v>Pop Density</c:v>
          </c:tx>
          <c:spPr>
            <a:ln w="19050">
              <a:solidFill>
                <a:srgbClr val="008000"/>
              </a:solidFill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2"/>
            <c:spPr>
              <a:ln w="82550" cap="rnd">
                <a:solidFill>
                  <a:srgbClr val="008000">
                    <a:alpha val="10000"/>
                  </a:srgbClr>
                </a:solidFill>
                <a:prstDash val="solid"/>
                <a:miter lim="800000"/>
                <a:headEnd type="none" w="sm" len="sm"/>
              </a:ln>
              <a:effectLst/>
            </c:spPr>
          </c:errBars>
          <c:xVal>
            <c:numRef>
              <c:f>CPKV1!$AG$91:$AG$131</c:f>
              <c:numCache>
                <c:formatCode>General</c:formatCode>
                <c:ptCount val="41"/>
                <c:pt idx="0">
                  <c:v>-7.1874999999999999E-4</c:v>
                </c:pt>
                <c:pt idx="1">
                  <c:v>7.1874999999999999E-4</c:v>
                </c:pt>
                <c:pt idx="2">
                  <c:v>2.1562500000000002E-3</c:v>
                </c:pt>
                <c:pt idx="3">
                  <c:v>3.5937500000000006E-3</c:v>
                </c:pt>
                <c:pt idx="4">
                  <c:v>5.0312500000000001E-3</c:v>
                </c:pt>
                <c:pt idx="5">
                  <c:v>6.4687499999999997E-3</c:v>
                </c:pt>
                <c:pt idx="6">
                  <c:v>7.9062500000000001E-3</c:v>
                </c:pt>
                <c:pt idx="7">
                  <c:v>9.3437499999999996E-3</c:v>
                </c:pt>
                <c:pt idx="8">
                  <c:v>1.0781249999999999E-2</c:v>
                </c:pt>
                <c:pt idx="9">
                  <c:v>1.2218749999999999E-2</c:v>
                </c:pt>
                <c:pt idx="10">
                  <c:v>1.3656249999999998E-2</c:v>
                </c:pt>
                <c:pt idx="11">
                  <c:v>1.509375E-2</c:v>
                </c:pt>
                <c:pt idx="12">
                  <c:v>1.6531250000000001E-2</c:v>
                </c:pt>
                <c:pt idx="13">
                  <c:v>1.7968749999999999E-2</c:v>
                </c:pt>
                <c:pt idx="14">
                  <c:v>1.940625E-2</c:v>
                </c:pt>
                <c:pt idx="15">
                  <c:v>2.0843749999999998E-2</c:v>
                </c:pt>
                <c:pt idx="16">
                  <c:v>2.2281249999999999E-2</c:v>
                </c:pt>
                <c:pt idx="17">
                  <c:v>2.371875E-2</c:v>
                </c:pt>
                <c:pt idx="18">
                  <c:v>2.5156249999999998E-2</c:v>
                </c:pt>
                <c:pt idx="19">
                  <c:v>2.6593749999999999E-2</c:v>
                </c:pt>
                <c:pt idx="20">
                  <c:v>2.8031249999999997E-2</c:v>
                </c:pt>
                <c:pt idx="21">
                  <c:v>2.9468749999999998E-2</c:v>
                </c:pt>
                <c:pt idx="22">
                  <c:v>3.090625E-2</c:v>
                </c:pt>
                <c:pt idx="23">
                  <c:v>3.2343750000000004E-2</c:v>
                </c:pt>
                <c:pt idx="24">
                  <c:v>3.3781250000000006E-2</c:v>
                </c:pt>
                <c:pt idx="25">
                  <c:v>3.521875E-2</c:v>
                </c:pt>
                <c:pt idx="26">
                  <c:v>3.6656250000000001E-2</c:v>
                </c:pt>
                <c:pt idx="27">
                  <c:v>3.8093750000000003E-2</c:v>
                </c:pt>
                <c:pt idx="28">
                  <c:v>3.9531250000000004E-2</c:v>
                </c:pt>
                <c:pt idx="29">
                  <c:v>4.0968750000000005E-2</c:v>
                </c:pt>
                <c:pt idx="30">
                  <c:v>4.240625E-2</c:v>
                </c:pt>
                <c:pt idx="31">
                  <c:v>4.3843750000000001E-2</c:v>
                </c:pt>
                <c:pt idx="32">
                  <c:v>4.5281250000000002E-2</c:v>
                </c:pt>
                <c:pt idx="33">
                  <c:v>4.6718750000000003E-2</c:v>
                </c:pt>
                <c:pt idx="34">
                  <c:v>4.8156250000000005E-2</c:v>
                </c:pt>
                <c:pt idx="35">
                  <c:v>4.9593749999999999E-2</c:v>
                </c:pt>
                <c:pt idx="36">
                  <c:v>5.103125E-2</c:v>
                </c:pt>
                <c:pt idx="37">
                  <c:v>5.2468750000000001E-2</c:v>
                </c:pt>
                <c:pt idx="38">
                  <c:v>5.3906250000000003E-2</c:v>
                </c:pt>
                <c:pt idx="39">
                  <c:v>5.5343750000000004E-2</c:v>
                </c:pt>
                <c:pt idx="40">
                  <c:v>5.6781249999999998E-2</c:v>
                </c:pt>
              </c:numCache>
            </c:numRef>
          </c:xVal>
          <c:yVal>
            <c:numRef>
              <c:f>CPKV1!$AK$91:$AK$131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0.12987012987012986</c:v>
                </c:pt>
                <c:pt idx="3">
                  <c:v>0.12987012987012986</c:v>
                </c:pt>
                <c:pt idx="4">
                  <c:v>0.38961038961038957</c:v>
                </c:pt>
                <c:pt idx="5">
                  <c:v>0.51948051948051943</c:v>
                </c:pt>
                <c:pt idx="6">
                  <c:v>0.90909090909090906</c:v>
                </c:pt>
                <c:pt idx="7">
                  <c:v>0.90909090909090906</c:v>
                </c:pt>
                <c:pt idx="8">
                  <c:v>0.90909090909090906</c:v>
                </c:pt>
                <c:pt idx="9">
                  <c:v>0.64935064935064934</c:v>
                </c:pt>
                <c:pt idx="10">
                  <c:v>0.38961038961038957</c:v>
                </c:pt>
                <c:pt idx="11">
                  <c:v>0.12987012987012986</c:v>
                </c:pt>
                <c:pt idx="12">
                  <c:v>0.12987012987012986</c:v>
                </c:pt>
                <c:pt idx="13">
                  <c:v>0.25974025974025972</c:v>
                </c:pt>
                <c:pt idx="14">
                  <c:v>0.38961038961038957</c:v>
                </c:pt>
                <c:pt idx="15">
                  <c:v>0.51948051948051943</c:v>
                </c:pt>
                <c:pt idx="16">
                  <c:v>0.64935064935064934</c:v>
                </c:pt>
                <c:pt idx="17">
                  <c:v>0.77922077922077915</c:v>
                </c:pt>
                <c:pt idx="18">
                  <c:v>0.77922077922077915</c:v>
                </c:pt>
                <c:pt idx="19">
                  <c:v>0.77922077922077915</c:v>
                </c:pt>
                <c:pt idx="20">
                  <c:v>0.51948051948051943</c:v>
                </c:pt>
                <c:pt idx="21">
                  <c:v>0.64935064935064934</c:v>
                </c:pt>
                <c:pt idx="22">
                  <c:v>0.51948051948051943</c:v>
                </c:pt>
                <c:pt idx="23">
                  <c:v>0.51948051948051943</c:v>
                </c:pt>
                <c:pt idx="24">
                  <c:v>0.25974025974025972</c:v>
                </c:pt>
                <c:pt idx="25">
                  <c:v>0.25974025974025972</c:v>
                </c:pt>
                <c:pt idx="26">
                  <c:v>0.25974025974025972</c:v>
                </c:pt>
                <c:pt idx="27">
                  <c:v>0.12987012987012986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Target</c:v>
          </c:tx>
          <c:spPr>
            <a:ln w="381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CPKV1!$AE$82:$AE$83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4"/>
          <c:order val="4"/>
          <c:tx>
            <c:v>UCL</c:v>
          </c:tx>
          <c:spPr>
            <a:ln w="38100">
              <a:solidFill>
                <a:srgbClr val="6615FD"/>
              </a:solidFill>
              <a:prstDash val="lgDash"/>
            </a:ln>
          </c:spPr>
          <c:marker>
            <c:symbol val="none"/>
          </c:marker>
          <c:xVal>
            <c:numRef>
              <c:f>CPKV1!$AF$82:$AF$83</c:f>
              <c:numCache>
                <c:formatCode>0.00_ 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5"/>
          <c:order val="5"/>
          <c:tx>
            <c:v>LCL</c:v>
          </c:tx>
          <c:spPr>
            <a:ln w="38100">
              <a:solidFill>
                <a:srgbClr val="0080FF"/>
              </a:solidFill>
              <a:prstDash val="lgDash"/>
            </a:ln>
          </c:spPr>
          <c:marker>
            <c:symbol val="none"/>
          </c:marker>
          <c:xVal>
            <c:numRef>
              <c:f>CPKV1!$AD$82:$AD$83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16064"/>
        <c:axId val="177417600"/>
      </c:scatterChart>
      <c:valAx>
        <c:axId val="177416064"/>
        <c:scaling>
          <c:orientation val="minMax"/>
        </c:scaling>
        <c:delete val="0"/>
        <c:axPos val="b"/>
        <c:minorGridlines>
          <c:spPr>
            <a:ln w="0"/>
          </c:spPr>
        </c:minorGridlines>
        <c:numFmt formatCode="#,##0.00" sourceLinked="0"/>
        <c:majorTickMark val="out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417600"/>
        <c:crosses val="autoZero"/>
        <c:crossBetween val="midCat"/>
      </c:valAx>
      <c:valAx>
        <c:axId val="177417600"/>
        <c:scaling>
          <c:orientation val="minMax"/>
          <c:max val="1.1000000000000001"/>
          <c:min val="0"/>
        </c:scaling>
        <c:delete val="0"/>
        <c:axPos val="l"/>
        <c:minorGridlines>
          <c:spPr>
            <a:ln w="0"/>
          </c:spPr>
        </c:minorGridlines>
        <c:numFmt formatCode="0.0" sourceLinked="0"/>
        <c:majorTickMark val="none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416064"/>
        <c:crosses val="autoZero"/>
        <c:crossBetween val="midCat"/>
        <c:majorUnit val="0.2"/>
      </c:valAx>
    </c:plotArea>
    <c:plotVisOnly val="0"/>
    <c:dispBlanksAs val="gap"/>
    <c:showDLblsOverMax val="0"/>
  </c:chart>
  <c:printSettings>
    <c:headerFooter/>
    <c:pageMargins b="1" l="0.750000000000001" r="0.75000000000000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lang="zh-TW"/>
            </a:pPr>
            <a:r>
              <a:rPr lang="en-US" sz="1800" b="1" i="0" u="none" strike="noStrike" baseline="0">
                <a:effectLst/>
              </a:rPr>
              <a:t>VBSDownCC</a:t>
            </a:r>
            <a:endParaRPr lang="en-US"/>
          </a:p>
        </c:rich>
      </c:tx>
      <c:layout>
        <c:manualLayout>
          <c:xMode val="edge"/>
          <c:yMode val="edge"/>
          <c:x val="0.2870919942488131"/>
          <c:y val="3.9270138888888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34770108777325E-2"/>
          <c:y val="0.21111111111111125"/>
          <c:w val="0.68011714475744822"/>
          <c:h val="0.67154345290172102"/>
        </c:manualLayout>
      </c:layout>
      <c:scatterChart>
        <c:scatterStyle val="lineMarker"/>
        <c:varyColors val="0"/>
        <c:ser>
          <c:idx val="0"/>
          <c:order val="0"/>
          <c:tx>
            <c:v>Normal Dist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CPKV1!$E$91:$E$154</c:f>
              <c:numCache>
                <c:formatCode>General</c:formatCode>
                <c:ptCount val="64"/>
                <c:pt idx="0">
                  <c:v>0</c:v>
                </c:pt>
                <c:pt idx="1">
                  <c:v>8.9843750000000004E-4</c:v>
                </c:pt>
                <c:pt idx="2">
                  <c:v>1.7968750000000001E-3</c:v>
                </c:pt>
                <c:pt idx="3">
                  <c:v>2.6953125000000002E-3</c:v>
                </c:pt>
                <c:pt idx="4">
                  <c:v>3.5937500000000002E-3</c:v>
                </c:pt>
                <c:pt idx="5">
                  <c:v>4.4921875000000005E-3</c:v>
                </c:pt>
                <c:pt idx="6">
                  <c:v>5.3906250000000005E-3</c:v>
                </c:pt>
                <c:pt idx="7">
                  <c:v>6.2890625000000004E-3</c:v>
                </c:pt>
                <c:pt idx="8">
                  <c:v>7.1875000000000003E-3</c:v>
                </c:pt>
                <c:pt idx="9">
                  <c:v>8.0859375000000011E-3</c:v>
                </c:pt>
                <c:pt idx="10">
                  <c:v>8.984375000000001E-3</c:v>
                </c:pt>
                <c:pt idx="11">
                  <c:v>9.882812500000001E-3</c:v>
                </c:pt>
                <c:pt idx="12">
                  <c:v>1.0781250000000001E-2</c:v>
                </c:pt>
                <c:pt idx="13">
                  <c:v>1.1679687500000001E-2</c:v>
                </c:pt>
                <c:pt idx="14">
                  <c:v>1.2578125000000001E-2</c:v>
                </c:pt>
                <c:pt idx="15">
                  <c:v>1.3476562500000001E-2</c:v>
                </c:pt>
                <c:pt idx="16">
                  <c:v>1.4375000000000001E-2</c:v>
                </c:pt>
                <c:pt idx="17">
                  <c:v>1.5273437500000001E-2</c:v>
                </c:pt>
                <c:pt idx="18">
                  <c:v>1.6171875000000002E-2</c:v>
                </c:pt>
                <c:pt idx="19">
                  <c:v>1.70703125E-2</c:v>
                </c:pt>
                <c:pt idx="20">
                  <c:v>1.7968750000000002E-2</c:v>
                </c:pt>
                <c:pt idx="21">
                  <c:v>1.88671875E-2</c:v>
                </c:pt>
                <c:pt idx="22">
                  <c:v>1.9765625000000002E-2</c:v>
                </c:pt>
                <c:pt idx="23">
                  <c:v>2.06640625E-2</c:v>
                </c:pt>
                <c:pt idx="24">
                  <c:v>2.1562500000000002E-2</c:v>
                </c:pt>
                <c:pt idx="25">
                  <c:v>2.24609375E-2</c:v>
                </c:pt>
                <c:pt idx="26">
                  <c:v>2.3359375000000002E-2</c:v>
                </c:pt>
                <c:pt idx="27">
                  <c:v>2.42578125E-2</c:v>
                </c:pt>
                <c:pt idx="28">
                  <c:v>2.5156250000000002E-2</c:v>
                </c:pt>
                <c:pt idx="29">
                  <c:v>2.60546875E-2</c:v>
                </c:pt>
                <c:pt idx="30">
                  <c:v>2.6953125000000001E-2</c:v>
                </c:pt>
                <c:pt idx="31">
                  <c:v>2.78515625E-2</c:v>
                </c:pt>
                <c:pt idx="32">
                  <c:v>2.8750000000000001E-2</c:v>
                </c:pt>
                <c:pt idx="33">
                  <c:v>2.9648437500000003E-2</c:v>
                </c:pt>
                <c:pt idx="34">
                  <c:v>3.0546875000000001E-2</c:v>
                </c:pt>
                <c:pt idx="35">
                  <c:v>3.1445312500000003E-2</c:v>
                </c:pt>
                <c:pt idx="36">
                  <c:v>3.2343750000000004E-2</c:v>
                </c:pt>
                <c:pt idx="37">
                  <c:v>3.3242187499999999E-2</c:v>
                </c:pt>
                <c:pt idx="38">
                  <c:v>3.4140625000000001E-2</c:v>
                </c:pt>
                <c:pt idx="39">
                  <c:v>3.5039062500000002E-2</c:v>
                </c:pt>
                <c:pt idx="40">
                  <c:v>3.5937500000000004E-2</c:v>
                </c:pt>
                <c:pt idx="41">
                  <c:v>3.6835937499999999E-2</c:v>
                </c:pt>
                <c:pt idx="42">
                  <c:v>3.7734375000000001E-2</c:v>
                </c:pt>
                <c:pt idx="43">
                  <c:v>3.8632812500000002E-2</c:v>
                </c:pt>
                <c:pt idx="44">
                  <c:v>3.9531250000000004E-2</c:v>
                </c:pt>
                <c:pt idx="45">
                  <c:v>4.0429687499999999E-2</c:v>
                </c:pt>
                <c:pt idx="46">
                  <c:v>4.1328125E-2</c:v>
                </c:pt>
                <c:pt idx="47">
                  <c:v>4.2226562500000002E-2</c:v>
                </c:pt>
                <c:pt idx="48">
                  <c:v>4.3125000000000004E-2</c:v>
                </c:pt>
                <c:pt idx="49">
                  <c:v>4.4023437500000005E-2</c:v>
                </c:pt>
                <c:pt idx="50">
                  <c:v>4.4921875E-2</c:v>
                </c:pt>
                <c:pt idx="51">
                  <c:v>4.5820312500000002E-2</c:v>
                </c:pt>
                <c:pt idx="52">
                  <c:v>4.6718750000000003E-2</c:v>
                </c:pt>
                <c:pt idx="53">
                  <c:v>4.7617187500000005E-2</c:v>
                </c:pt>
                <c:pt idx="54">
                  <c:v>4.8515625E-2</c:v>
                </c:pt>
                <c:pt idx="55">
                  <c:v>4.9414062500000001E-2</c:v>
                </c:pt>
                <c:pt idx="56">
                  <c:v>5.0312500000000003E-2</c:v>
                </c:pt>
                <c:pt idx="57">
                  <c:v>5.1210937500000005E-2</c:v>
                </c:pt>
                <c:pt idx="58">
                  <c:v>5.2109374999999999E-2</c:v>
                </c:pt>
                <c:pt idx="59">
                  <c:v>5.3007812500000001E-2</c:v>
                </c:pt>
                <c:pt idx="60">
                  <c:v>5.3906250000000003E-2</c:v>
                </c:pt>
                <c:pt idx="61">
                  <c:v>5.4804687500000004E-2</c:v>
                </c:pt>
                <c:pt idx="62">
                  <c:v>5.5703124999999999E-2</c:v>
                </c:pt>
                <c:pt idx="63">
                  <c:v>5.6601562500000001E-2</c:v>
                </c:pt>
              </c:numCache>
            </c:numRef>
          </c:xVal>
          <c:yVal>
            <c:numRef>
              <c:f>CPKV1!$P$91:$P$154</c:f>
              <c:numCache>
                <c:formatCode>General</c:formatCode>
                <c:ptCount val="64"/>
                <c:pt idx="0">
                  <c:v>0.10687227956056224</c:v>
                </c:pt>
                <c:pt idx="1">
                  <c:v>0.12515267804581884</c:v>
                </c:pt>
                <c:pt idx="2">
                  <c:v>0.14569462045123802</c:v>
                </c:pt>
                <c:pt idx="3">
                  <c:v>0.16860683673940771</c:v>
                </c:pt>
                <c:pt idx="4">
                  <c:v>0.19397025633687531</c:v>
                </c:pt>
                <c:pt idx="5">
                  <c:v>0.22183159089033166</c:v>
                </c:pt>
                <c:pt idx="6">
                  <c:v>0.2521970155050432</c:v>
                </c:pt>
                <c:pt idx="7">
                  <c:v>0.28502620263805628</c:v>
                </c:pt>
                <c:pt idx="8">
                  <c:v>0.32022698450246845</c:v>
                </c:pt>
                <c:pt idx="9">
                  <c:v>0.35765093075906446</c:v>
                </c:pt>
                <c:pt idx="10">
                  <c:v>0.39709012630933432</c:v>
                </c:pt>
                <c:pt idx="11">
                  <c:v>0.43827541755773985</c:v>
                </c:pt>
                <c:pt idx="12">
                  <c:v>0.48087636367467773</c:v>
                </c:pt>
                <c:pt idx="13">
                  <c:v>0.52450308210359475</c:v>
                </c:pt>
                <c:pt idx="14">
                  <c:v>0.56871011570484653</c:v>
                </c:pt>
                <c:pt idx="15">
                  <c:v>0.61300237440089711</c:v>
                </c:pt>
                <c:pt idx="16">
                  <c:v>0.65684311984333055</c:v>
                </c:pt>
                <c:pt idx="17">
                  <c:v>0.69966387120216489</c:v>
                </c:pt>
                <c:pt idx="18">
                  <c:v>0.74087601813199988</c:v>
                </c:pt>
                <c:pt idx="19">
                  <c:v>0.77988383821975782</c:v>
                </c:pt>
                <c:pt idx="20">
                  <c:v>0.81609853586822878</c:v>
                </c:pt>
                <c:pt idx="21">
                  <c:v>0.84895285257484399</c:v>
                </c:pt>
                <c:pt idx="22">
                  <c:v>0.87791574939627226</c:v>
                </c:pt>
                <c:pt idx="23">
                  <c:v>0.90250663470363612</c:v>
                </c:pt>
                <c:pt idx="24">
                  <c:v>0.92230860668734083</c:v>
                </c:pt>
                <c:pt idx="25">
                  <c:v>0.93698020169849527</c:v>
                </c:pt>
                <c:pt idx="26">
                  <c:v>0.94626518618833255</c:v>
                </c:pt>
                <c:pt idx="27">
                  <c:v>0.95</c:v>
                </c:pt>
                <c:pt idx="28">
                  <c:v>0.94811854891713354</c:v>
                </c:pt>
                <c:pt idx="29">
                  <c:v>0.94065415025589083</c:v>
                </c:pt>
                <c:pt idx="30">
                  <c:v>0.92773855147755735</c:v>
                </c:pt>
                <c:pt idx="31">
                  <c:v>0.90959806221272899</c:v>
                </c:pt>
                <c:pt idx="32">
                  <c:v>0.88654695836881869</c:v>
                </c:pt>
                <c:pt idx="33">
                  <c:v>0.8589784269210553</c:v>
                </c:pt>
                <c:pt idx="34">
                  <c:v>0.82735341588038147</c:v>
                </c:pt>
                <c:pt idx="35">
                  <c:v>0.79218783100137935</c:v>
                </c:pt>
                <c:pt idx="36">
                  <c:v>0.75403857543689201</c:v>
                </c:pt>
                <c:pt idx="37">
                  <c:v>0.71348895854917993</c:v>
                </c:pt>
                <c:pt idx="38">
                  <c:v>0.67113400472624096</c:v>
                </c:pt>
                <c:pt idx="39">
                  <c:v>0.62756617308801232</c:v>
                </c:pt>
                <c:pt idx="40">
                  <c:v>0.58336195654111</c:v>
                </c:pt>
                <c:pt idx="41">
                  <c:v>0.53906976707526655</c:v>
                </c:pt>
                <c:pt idx="42">
                  <c:v>0.49519943772587732</c:v>
                </c:pt>
                <c:pt idx="43">
                  <c:v>0.45221358508844445</c:v>
                </c:pt>
                <c:pt idx="44">
                  <c:v>0.41052098475411891</c:v>
                </c:pt>
                <c:pt idx="45">
                  <c:v>0.37047202055743278</c:v>
                </c:pt>
                <c:pt idx="46">
                  <c:v>0.33235618172275139</c:v>
                </c:pt>
                <c:pt idx="47">
                  <c:v>0.29640150386209468</c:v>
                </c:pt>
                <c:pt idx="48">
                  <c:v>0.26277578347954239</c:v>
                </c:pt>
                <c:pt idx="49">
                  <c:v>0.23158934339048307</c:v>
                </c:pt>
                <c:pt idx="50">
                  <c:v>0.20289908948364296</c:v>
                </c:pt>
                <c:pt idx="51">
                  <c:v>0.17671357778370186</c:v>
                </c:pt>
                <c:pt idx="52">
                  <c:v>0.15299880417057821</c:v>
                </c:pt>
                <c:pt idx="53">
                  <c:v>0.13168443598755808</c:v>
                </c:pt>
                <c:pt idx="54">
                  <c:v>0.11267022315585735</c:v>
                </c:pt>
                <c:pt idx="55">
                  <c:v>9.5832353950074736E-2</c:v>
                </c:pt>
                <c:pt idx="56">
                  <c:v>8.1029554721332969E-2</c:v>
                </c:pt>
                <c:pt idx="57">
                  <c:v>6.8108771007989843E-2</c:v>
                </c:pt>
                <c:pt idx="58">
                  <c:v>5.6910307211128219E-2</c:v>
                </c:pt>
                <c:pt idx="59">
                  <c:v>4.727234116123958E-2</c:v>
                </c:pt>
                <c:pt idx="60">
                  <c:v>3.9034766646310948E-2</c:v>
                </c:pt>
                <c:pt idx="61">
                  <c:v>3.2042349901840884E-2</c:v>
                </c:pt>
                <c:pt idx="62">
                  <c:v>2.6147214200880443E-2</c:v>
                </c:pt>
                <c:pt idx="63">
                  <c:v>2.1210689465232319E-2</c:v>
                </c:pt>
              </c:numCache>
            </c:numRef>
          </c:yVal>
          <c:smooth val="1"/>
        </c:ser>
        <c:ser>
          <c:idx val="1"/>
          <c:order val="1"/>
          <c:tx>
            <c:v>Scatter</c:v>
          </c:tx>
          <c:spPr>
            <a:ln>
              <a:noFill/>
            </a:ln>
            <a:effectLst/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marker>
          <c:xVal>
            <c:numRef>
              <c:f>CPKV1!$C$22:$C$53</c:f>
              <c:numCache>
                <c:formatCode>General</c:formatCode>
                <c:ptCount val="32"/>
                <c:pt idx="0">
                  <c:v>1.4E-2</c:v>
                </c:pt>
                <c:pt idx="1">
                  <c:v>1.6E-2</c:v>
                </c:pt>
                <c:pt idx="2">
                  <c:v>1.0999999999999999E-2</c:v>
                </c:pt>
                <c:pt idx="3">
                  <c:v>1.2E-2</c:v>
                </c:pt>
                <c:pt idx="4">
                  <c:v>3.1E-2</c:v>
                </c:pt>
                <c:pt idx="5">
                  <c:v>7.0000000000000001E-3</c:v>
                </c:pt>
                <c:pt idx="6">
                  <c:v>1.9E-2</c:v>
                </c:pt>
                <c:pt idx="7">
                  <c:v>2.8000000000000001E-2</c:v>
                </c:pt>
                <c:pt idx="8">
                  <c:v>1.0999999999999999E-2</c:v>
                </c:pt>
                <c:pt idx="9">
                  <c:v>3.6999999999999998E-2</c:v>
                </c:pt>
                <c:pt idx="10">
                  <c:v>2.4E-2</c:v>
                </c:pt>
                <c:pt idx="11">
                  <c:v>2.7E-2</c:v>
                </c:pt>
                <c:pt idx="12">
                  <c:v>3.0000000000000001E-3</c:v>
                </c:pt>
                <c:pt idx="13">
                  <c:v>2.5000000000000001E-2</c:v>
                </c:pt>
                <c:pt idx="14">
                  <c:v>2.1999999999999999E-2</c:v>
                </c:pt>
                <c:pt idx="15">
                  <c:v>4.0000000000000001E-3</c:v>
                </c:pt>
                <c:pt idx="16">
                  <c:v>2.9000000000000001E-2</c:v>
                </c:pt>
                <c:pt idx="17">
                  <c:v>0.01</c:v>
                </c:pt>
                <c:pt idx="18">
                  <c:v>2.8000000000000001E-2</c:v>
                </c:pt>
                <c:pt idx="19">
                  <c:v>2.1000000000000001E-2</c:v>
                </c:pt>
                <c:pt idx="20">
                  <c:v>0.01</c:v>
                </c:pt>
                <c:pt idx="21">
                  <c:v>3.5999999999999997E-2</c:v>
                </c:pt>
                <c:pt idx="22">
                  <c:v>0.01</c:v>
                </c:pt>
                <c:pt idx="23">
                  <c:v>1.4E-2</c:v>
                </c:pt>
                <c:pt idx="24">
                  <c:v>0.02</c:v>
                </c:pt>
                <c:pt idx="25">
                  <c:v>8.0000000000000002E-3</c:v>
                </c:pt>
                <c:pt idx="26">
                  <c:v>3.0000000000000001E-3</c:v>
                </c:pt>
                <c:pt idx="27">
                  <c:v>1.7000000000000001E-2</c:v>
                </c:pt>
                <c:pt idx="28">
                  <c:v>0.03</c:v>
                </c:pt>
                <c:pt idx="29">
                  <c:v>8.9999999999999993E-3</c:v>
                </c:pt>
                <c:pt idx="30">
                  <c:v>0.03</c:v>
                </c:pt>
                <c:pt idx="31">
                  <c:v>1.6E-2</c:v>
                </c:pt>
              </c:numCache>
            </c:numRef>
          </c:xVal>
          <c:yVal>
            <c:numRef>
              <c:f>CPKV1!$C$158:$C$189</c:f>
              <c:numCache>
                <c:formatCode>General</c:formatCode>
                <c:ptCount val="32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1.02</c:v>
                </c:pt>
              </c:numCache>
            </c:numRef>
          </c:yVal>
          <c:smooth val="0"/>
        </c:ser>
        <c:ser>
          <c:idx val="2"/>
          <c:order val="2"/>
          <c:tx>
            <c:v>Pop Density</c:v>
          </c:tx>
          <c:spPr>
            <a:ln w="19050">
              <a:solidFill>
                <a:srgbClr val="008000"/>
              </a:solidFill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2"/>
            <c:spPr>
              <a:ln w="82550" cap="rnd">
                <a:solidFill>
                  <a:srgbClr val="008000">
                    <a:alpha val="10000"/>
                  </a:srgbClr>
                </a:solidFill>
                <a:prstDash val="solid"/>
                <a:miter lim="800000"/>
                <a:headEnd type="none" w="sm" len="sm"/>
              </a:ln>
              <a:effectLst/>
            </c:spPr>
          </c:errBars>
          <c:xVal>
            <c:numRef>
              <c:f>CPKV1!$AL$91:$AL$131</c:f>
              <c:numCache>
                <c:formatCode>General</c:formatCode>
                <c:ptCount val="41"/>
                <c:pt idx="0">
                  <c:v>-7.1874999999999999E-4</c:v>
                </c:pt>
                <c:pt idx="1">
                  <c:v>7.1874999999999999E-4</c:v>
                </c:pt>
                <c:pt idx="2">
                  <c:v>2.1562500000000002E-3</c:v>
                </c:pt>
                <c:pt idx="3">
                  <c:v>3.5937500000000006E-3</c:v>
                </c:pt>
                <c:pt idx="4">
                  <c:v>5.0312500000000001E-3</c:v>
                </c:pt>
                <c:pt idx="5">
                  <c:v>6.4687499999999997E-3</c:v>
                </c:pt>
                <c:pt idx="6">
                  <c:v>7.9062500000000001E-3</c:v>
                </c:pt>
                <c:pt idx="7">
                  <c:v>9.3437499999999996E-3</c:v>
                </c:pt>
                <c:pt idx="8">
                  <c:v>1.0781249999999999E-2</c:v>
                </c:pt>
                <c:pt idx="9">
                  <c:v>1.2218749999999999E-2</c:v>
                </c:pt>
                <c:pt idx="10">
                  <c:v>1.3656249999999998E-2</c:v>
                </c:pt>
                <c:pt idx="11">
                  <c:v>1.509375E-2</c:v>
                </c:pt>
                <c:pt idx="12">
                  <c:v>1.6531250000000001E-2</c:v>
                </c:pt>
                <c:pt idx="13">
                  <c:v>1.7968749999999999E-2</c:v>
                </c:pt>
                <c:pt idx="14">
                  <c:v>1.940625E-2</c:v>
                </c:pt>
                <c:pt idx="15">
                  <c:v>2.0843749999999998E-2</c:v>
                </c:pt>
                <c:pt idx="16">
                  <c:v>2.2281249999999999E-2</c:v>
                </c:pt>
                <c:pt idx="17">
                  <c:v>2.371875E-2</c:v>
                </c:pt>
                <c:pt idx="18">
                  <c:v>2.5156249999999998E-2</c:v>
                </c:pt>
                <c:pt idx="19">
                  <c:v>2.6593749999999999E-2</c:v>
                </c:pt>
                <c:pt idx="20">
                  <c:v>2.8031249999999997E-2</c:v>
                </c:pt>
                <c:pt idx="21">
                  <c:v>2.9468749999999998E-2</c:v>
                </c:pt>
                <c:pt idx="22">
                  <c:v>3.090625E-2</c:v>
                </c:pt>
                <c:pt idx="23">
                  <c:v>3.2343750000000004E-2</c:v>
                </c:pt>
                <c:pt idx="24">
                  <c:v>3.3781250000000006E-2</c:v>
                </c:pt>
                <c:pt idx="25">
                  <c:v>3.521875E-2</c:v>
                </c:pt>
                <c:pt idx="26">
                  <c:v>3.6656250000000001E-2</c:v>
                </c:pt>
                <c:pt idx="27">
                  <c:v>3.8093750000000003E-2</c:v>
                </c:pt>
                <c:pt idx="28">
                  <c:v>3.9531250000000004E-2</c:v>
                </c:pt>
                <c:pt idx="29">
                  <c:v>4.0968750000000005E-2</c:v>
                </c:pt>
                <c:pt idx="30">
                  <c:v>4.240625E-2</c:v>
                </c:pt>
                <c:pt idx="31">
                  <c:v>4.3843750000000001E-2</c:v>
                </c:pt>
                <c:pt idx="32">
                  <c:v>4.5281250000000002E-2</c:v>
                </c:pt>
                <c:pt idx="33">
                  <c:v>4.6718750000000003E-2</c:v>
                </c:pt>
                <c:pt idx="34">
                  <c:v>4.8156250000000005E-2</c:v>
                </c:pt>
                <c:pt idx="35">
                  <c:v>4.9593749999999999E-2</c:v>
                </c:pt>
                <c:pt idx="36">
                  <c:v>5.103125E-2</c:v>
                </c:pt>
                <c:pt idx="37">
                  <c:v>5.2468750000000001E-2</c:v>
                </c:pt>
                <c:pt idx="38">
                  <c:v>5.3906250000000003E-2</c:v>
                </c:pt>
                <c:pt idx="39">
                  <c:v>5.5343750000000004E-2</c:v>
                </c:pt>
                <c:pt idx="40">
                  <c:v>5.6781249999999998E-2</c:v>
                </c:pt>
              </c:numCache>
            </c:numRef>
          </c:xVal>
          <c:yVal>
            <c:numRef>
              <c:f>CPKV1!$AP$91:$AP$131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0.12987012987012986</c:v>
                </c:pt>
                <c:pt idx="3">
                  <c:v>0.38961038961038957</c:v>
                </c:pt>
                <c:pt idx="4">
                  <c:v>0.38961038961038957</c:v>
                </c:pt>
                <c:pt idx="5">
                  <c:v>0.51948051948051943</c:v>
                </c:pt>
                <c:pt idx="6">
                  <c:v>0.51948051948051943</c:v>
                </c:pt>
                <c:pt idx="7">
                  <c:v>0.64935064935064934</c:v>
                </c:pt>
                <c:pt idx="8">
                  <c:v>0.38961038961038957</c:v>
                </c:pt>
                <c:pt idx="9">
                  <c:v>0.12987012987012986</c:v>
                </c:pt>
                <c:pt idx="10">
                  <c:v>0.25974025974025972</c:v>
                </c:pt>
                <c:pt idx="11">
                  <c:v>0.38961038961038957</c:v>
                </c:pt>
                <c:pt idx="12">
                  <c:v>0.51948051948051943</c:v>
                </c:pt>
                <c:pt idx="13">
                  <c:v>0.38961038961038957</c:v>
                </c:pt>
                <c:pt idx="14">
                  <c:v>0.25974025974025972</c:v>
                </c:pt>
                <c:pt idx="15">
                  <c:v>0.25974025974025972</c:v>
                </c:pt>
                <c:pt idx="16">
                  <c:v>0.25974025974025972</c:v>
                </c:pt>
                <c:pt idx="17">
                  <c:v>0.64935064935064934</c:v>
                </c:pt>
                <c:pt idx="18">
                  <c:v>0.77922077922077915</c:v>
                </c:pt>
                <c:pt idx="19">
                  <c:v>0.77922077922077915</c:v>
                </c:pt>
                <c:pt idx="20">
                  <c:v>0.38961038961038957</c:v>
                </c:pt>
                <c:pt idx="21">
                  <c:v>0.51948051948051943</c:v>
                </c:pt>
                <c:pt idx="22">
                  <c:v>0.77922077922077915</c:v>
                </c:pt>
                <c:pt idx="23">
                  <c:v>0.90909090909090906</c:v>
                </c:pt>
                <c:pt idx="24">
                  <c:v>0.51948051948051943</c:v>
                </c:pt>
                <c:pt idx="25">
                  <c:v>0.38961038961038957</c:v>
                </c:pt>
                <c:pt idx="26">
                  <c:v>0.25974025974025972</c:v>
                </c:pt>
                <c:pt idx="27">
                  <c:v>0.25974025974025972</c:v>
                </c:pt>
                <c:pt idx="28">
                  <c:v>0</c:v>
                </c:pt>
                <c:pt idx="29">
                  <c:v>0</c:v>
                </c:pt>
                <c:pt idx="30">
                  <c:v>0.12987012987012986</c:v>
                </c:pt>
                <c:pt idx="31">
                  <c:v>0.12987012987012986</c:v>
                </c:pt>
                <c:pt idx="32">
                  <c:v>0.12987012987012986</c:v>
                </c:pt>
                <c:pt idx="33">
                  <c:v>0.12987012987012986</c:v>
                </c:pt>
                <c:pt idx="34">
                  <c:v>0.12987012987012986</c:v>
                </c:pt>
                <c:pt idx="35">
                  <c:v>0.12987012987012986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Target</c:v>
          </c:tx>
          <c:spPr>
            <a:ln w="381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CPKV1!$AI$82:$AI$83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4"/>
          <c:order val="4"/>
          <c:tx>
            <c:v>UCL</c:v>
          </c:tx>
          <c:spPr>
            <a:ln w="38100">
              <a:solidFill>
                <a:srgbClr val="6615FD"/>
              </a:solidFill>
              <a:prstDash val="lgDash"/>
            </a:ln>
          </c:spPr>
          <c:marker>
            <c:symbol val="none"/>
          </c:marker>
          <c:xVal>
            <c:numRef>
              <c:f>CPKV1!$AJ$82:$AJ$83</c:f>
              <c:numCache>
                <c:formatCode>0.00_ 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5"/>
          <c:order val="5"/>
          <c:tx>
            <c:v>LCL</c:v>
          </c:tx>
          <c:spPr>
            <a:ln w="38100">
              <a:solidFill>
                <a:srgbClr val="0080FF"/>
              </a:solidFill>
              <a:prstDash val="lgDash"/>
            </a:ln>
          </c:spPr>
          <c:marker>
            <c:symbol val="none"/>
          </c:marker>
          <c:xVal>
            <c:numRef>
              <c:f>CPKV1!$AH$82:$AH$83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79680"/>
        <c:axId val="177481216"/>
      </c:scatterChart>
      <c:valAx>
        <c:axId val="177479680"/>
        <c:scaling>
          <c:orientation val="minMax"/>
        </c:scaling>
        <c:delete val="0"/>
        <c:axPos val="b"/>
        <c:minorGridlines>
          <c:spPr>
            <a:ln w="0"/>
          </c:spPr>
        </c:minorGridlines>
        <c:numFmt formatCode="#,##0.00" sourceLinked="0"/>
        <c:majorTickMark val="out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481216"/>
        <c:crosses val="autoZero"/>
        <c:crossBetween val="midCat"/>
      </c:valAx>
      <c:valAx>
        <c:axId val="177481216"/>
        <c:scaling>
          <c:orientation val="minMax"/>
          <c:max val="1.1000000000000001"/>
          <c:min val="0"/>
        </c:scaling>
        <c:delete val="0"/>
        <c:axPos val="l"/>
        <c:minorGridlines>
          <c:spPr>
            <a:ln w="0"/>
          </c:spPr>
        </c:minorGridlines>
        <c:numFmt formatCode="0.0" sourceLinked="0"/>
        <c:majorTickMark val="none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479680"/>
        <c:crosses val="autoZero"/>
        <c:crossBetween val="midCat"/>
        <c:majorUnit val="0.2"/>
      </c:valAx>
    </c:plotArea>
    <c:plotVisOnly val="0"/>
    <c:dispBlanksAs val="gap"/>
    <c:showDLblsOverMax val="0"/>
  </c:chart>
  <c:printSettings>
    <c:headerFooter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lang="zh-TW"/>
            </a:pPr>
            <a:r>
              <a:rPr lang="en-US"/>
              <a:t>N/A</a:t>
            </a:r>
          </a:p>
        </c:rich>
      </c:tx>
      <c:layout>
        <c:manualLayout>
          <c:xMode val="edge"/>
          <c:yMode val="edge"/>
          <c:x val="0.42674793385466864"/>
          <c:y val="3.92700241907471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34770108777325E-2"/>
          <c:y val="0.21111111111111125"/>
          <c:w val="0.68011714475744822"/>
          <c:h val="0.67154345290172102"/>
        </c:manualLayout>
      </c:layout>
      <c:scatterChart>
        <c:scatterStyle val="lineMarker"/>
        <c:varyColors val="0"/>
        <c:ser>
          <c:idx val="0"/>
          <c:order val="0"/>
          <c:tx>
            <c:v>Normal Dist</c:v>
          </c:tx>
          <c:spPr>
            <a:ln w="190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CPKV1!$F$91:$F$154</c:f>
              <c:numCache>
                <c:formatCode>General</c:formatCode>
                <c:ptCount val="64"/>
                <c:pt idx="0">
                  <c:v>0</c:v>
                </c:pt>
                <c:pt idx="1">
                  <c:v>2.6953124999999998E-3</c:v>
                </c:pt>
                <c:pt idx="2">
                  <c:v>5.3906249999999996E-3</c:v>
                </c:pt>
                <c:pt idx="3">
                  <c:v>8.0859374999999994E-3</c:v>
                </c:pt>
                <c:pt idx="4">
                  <c:v>1.0781249999999999E-2</c:v>
                </c:pt>
                <c:pt idx="5">
                  <c:v>1.3476562499999999E-2</c:v>
                </c:pt>
                <c:pt idx="6">
                  <c:v>1.6171874999999999E-2</c:v>
                </c:pt>
                <c:pt idx="7">
                  <c:v>1.88671875E-2</c:v>
                </c:pt>
                <c:pt idx="8">
                  <c:v>2.1562499999999998E-2</c:v>
                </c:pt>
                <c:pt idx="9">
                  <c:v>2.4257812499999996E-2</c:v>
                </c:pt>
                <c:pt idx="10">
                  <c:v>2.6953124999999998E-2</c:v>
                </c:pt>
                <c:pt idx="11">
                  <c:v>2.9648437499999999E-2</c:v>
                </c:pt>
                <c:pt idx="12">
                  <c:v>3.2343749999999998E-2</c:v>
                </c:pt>
                <c:pt idx="13">
                  <c:v>3.5039062499999996E-2</c:v>
                </c:pt>
                <c:pt idx="14">
                  <c:v>3.7734375000000001E-2</c:v>
                </c:pt>
                <c:pt idx="15">
                  <c:v>4.0429687499999999E-2</c:v>
                </c:pt>
                <c:pt idx="16">
                  <c:v>4.3124999999999997E-2</c:v>
                </c:pt>
                <c:pt idx="17">
                  <c:v>4.5820312499999995E-2</c:v>
                </c:pt>
                <c:pt idx="18">
                  <c:v>4.8515624999999993E-2</c:v>
                </c:pt>
                <c:pt idx="19">
                  <c:v>5.1210937499999998E-2</c:v>
                </c:pt>
                <c:pt idx="20">
                  <c:v>5.3906249999999996E-2</c:v>
                </c:pt>
                <c:pt idx="21">
                  <c:v>5.6601562499999994E-2</c:v>
                </c:pt>
                <c:pt idx="22">
                  <c:v>5.9296874999999999E-2</c:v>
                </c:pt>
                <c:pt idx="23">
                  <c:v>6.1992187499999997E-2</c:v>
                </c:pt>
                <c:pt idx="24">
                  <c:v>6.4687499999999995E-2</c:v>
                </c:pt>
                <c:pt idx="25">
                  <c:v>6.73828125E-2</c:v>
                </c:pt>
                <c:pt idx="26">
                  <c:v>7.0078124999999991E-2</c:v>
                </c:pt>
                <c:pt idx="27">
                  <c:v>7.2773437499999996E-2</c:v>
                </c:pt>
                <c:pt idx="28">
                  <c:v>7.5468750000000001E-2</c:v>
                </c:pt>
                <c:pt idx="29">
                  <c:v>7.8164062499999992E-2</c:v>
                </c:pt>
                <c:pt idx="30">
                  <c:v>8.0859374999999997E-2</c:v>
                </c:pt>
                <c:pt idx="31">
                  <c:v>8.3554687499999988E-2</c:v>
                </c:pt>
                <c:pt idx="32">
                  <c:v>8.6249999999999993E-2</c:v>
                </c:pt>
                <c:pt idx="33">
                  <c:v>8.8945312499999998E-2</c:v>
                </c:pt>
                <c:pt idx="34">
                  <c:v>9.1640624999999989E-2</c:v>
                </c:pt>
                <c:pt idx="35">
                  <c:v>9.4335937499999994E-2</c:v>
                </c:pt>
                <c:pt idx="36">
                  <c:v>9.7031249999999986E-2</c:v>
                </c:pt>
                <c:pt idx="37">
                  <c:v>9.9726562499999991E-2</c:v>
                </c:pt>
                <c:pt idx="38">
                  <c:v>0.102421875</c:v>
                </c:pt>
                <c:pt idx="39">
                  <c:v>0.10511718749999999</c:v>
                </c:pt>
                <c:pt idx="40">
                  <c:v>0.10781249999999999</c:v>
                </c:pt>
                <c:pt idx="41">
                  <c:v>0.1105078125</c:v>
                </c:pt>
                <c:pt idx="42">
                  <c:v>0.11320312499999999</c:v>
                </c:pt>
                <c:pt idx="43">
                  <c:v>0.11589843749999999</c:v>
                </c:pt>
                <c:pt idx="44">
                  <c:v>0.11859375</c:v>
                </c:pt>
                <c:pt idx="45">
                  <c:v>0.12128906249999999</c:v>
                </c:pt>
                <c:pt idx="46">
                  <c:v>0.12398437499999999</c:v>
                </c:pt>
                <c:pt idx="47">
                  <c:v>0.1266796875</c:v>
                </c:pt>
                <c:pt idx="48">
                  <c:v>0.12937499999999999</c:v>
                </c:pt>
                <c:pt idx="49">
                  <c:v>0.13207031249999998</c:v>
                </c:pt>
                <c:pt idx="50">
                  <c:v>0.134765625</c:v>
                </c:pt>
                <c:pt idx="51">
                  <c:v>0.13746093749999999</c:v>
                </c:pt>
                <c:pt idx="52">
                  <c:v>0.14015624999999998</c:v>
                </c:pt>
                <c:pt idx="53">
                  <c:v>0.1428515625</c:v>
                </c:pt>
                <c:pt idx="54">
                  <c:v>0.14554687499999999</c:v>
                </c:pt>
                <c:pt idx="55">
                  <c:v>0.14824218749999998</c:v>
                </c:pt>
                <c:pt idx="56">
                  <c:v>0.1509375</c:v>
                </c:pt>
                <c:pt idx="57">
                  <c:v>0.15363281249999999</c:v>
                </c:pt>
                <c:pt idx="58">
                  <c:v>0.15632812499999998</c:v>
                </c:pt>
                <c:pt idx="59">
                  <c:v>0.15902343749999998</c:v>
                </c:pt>
                <c:pt idx="60">
                  <c:v>0.16171874999999999</c:v>
                </c:pt>
                <c:pt idx="61">
                  <c:v>0.16441406249999999</c:v>
                </c:pt>
                <c:pt idx="62">
                  <c:v>0.16710937499999998</c:v>
                </c:pt>
                <c:pt idx="63">
                  <c:v>0.1698046875</c:v>
                </c:pt>
              </c:numCache>
            </c:numRef>
          </c:xVal>
          <c:yVal>
            <c:numRef>
              <c:f>CPKV1!$R$91:$R$154</c:f>
              <c:numCache>
                <c:formatCode>General</c:formatCode>
                <c:ptCount val="64"/>
                <c:pt idx="0">
                  <c:v>4.7958644351700427E-2</c:v>
                </c:pt>
                <c:pt idx="1">
                  <c:v>7.9344412585022631E-2</c:v>
                </c:pt>
                <c:pt idx="2">
                  <c:v>0.12531848119899397</c:v>
                </c:pt>
                <c:pt idx="3">
                  <c:v>0.1889571017367554</c:v>
                </c:pt>
                <c:pt idx="4">
                  <c:v>0.27199482295975791</c:v>
                </c:pt>
                <c:pt idx="5">
                  <c:v>0.37377252938784905</c:v>
                </c:pt>
                <c:pt idx="6">
                  <c:v>0.49034691102296485</c:v>
                </c:pt>
                <c:pt idx="7">
                  <c:v>0.61411376326099676</c:v>
                </c:pt>
                <c:pt idx="8">
                  <c:v>0.7342492986179523</c:v>
                </c:pt>
                <c:pt idx="9">
                  <c:v>0.83808404457139007</c:v>
                </c:pt>
                <c:pt idx="10">
                  <c:v>0.91323159352204197</c:v>
                </c:pt>
                <c:pt idx="11">
                  <c:v>0.95</c:v>
                </c:pt>
                <c:pt idx="12">
                  <c:v>0.94344286772300523</c:v>
                </c:pt>
                <c:pt idx="13">
                  <c:v>0.89445177172975399</c:v>
                </c:pt>
                <c:pt idx="14">
                  <c:v>0.80955726470033806</c:v>
                </c:pt>
                <c:pt idx="15">
                  <c:v>0.69949971637498032</c:v>
                </c:pt>
                <c:pt idx="16">
                  <c:v>0.57700135601572256</c:v>
                </c:pt>
                <c:pt idx="17">
                  <c:v>0.45437606646572481</c:v>
                </c:pt>
                <c:pt idx="18">
                  <c:v>0.3415886122823879</c:v>
                </c:pt>
                <c:pt idx="19">
                  <c:v>0.24515493668410218</c:v>
                </c:pt>
                <c:pt idx="20">
                  <c:v>0.16796826057950334</c:v>
                </c:pt>
                <c:pt idx="21">
                  <c:v>0.10986595352336551</c:v>
                </c:pt>
                <c:pt idx="22">
                  <c:v>6.8603829107700839E-2</c:v>
                </c:pt>
                <c:pt idx="23">
                  <c:v>4.0896195312290697E-2</c:v>
                </c:pt>
                <c:pt idx="24">
                  <c:v>2.3273772176043862E-2</c:v>
                </c:pt>
                <c:pt idx="25">
                  <c:v>1.2644450887871927E-2</c:v>
                </c:pt>
                <c:pt idx="26">
                  <c:v>6.5581673058065651E-3</c:v>
                </c:pt>
                <c:pt idx="27">
                  <c:v>3.2472395833569646E-3</c:v>
                </c:pt>
                <c:pt idx="28">
                  <c:v>1.5349544616311958E-3</c:v>
                </c:pt>
                <c:pt idx="29">
                  <c:v>6.9266936677900108E-4</c:v>
                </c:pt>
                <c:pt idx="30">
                  <c:v>2.9840478990045787E-4</c:v>
                </c:pt>
                <c:pt idx="31">
                  <c:v>1.2272553140187079E-4</c:v>
                </c:pt>
                <c:pt idx="32">
                  <c:v>4.8185167744393849E-5</c:v>
                </c:pt>
                <c:pt idx="33">
                  <c:v>1.806097335102044E-5</c:v>
                </c:pt>
                <c:pt idx="34">
                  <c:v>6.4627633152933201E-6</c:v>
                </c:pt>
                <c:pt idx="35">
                  <c:v>2.2077234623753591E-6</c:v>
                </c:pt>
                <c:pt idx="36">
                  <c:v>7.1997997549923072E-7</c:v>
                </c:pt>
                <c:pt idx="37">
                  <c:v>2.2415347967704696E-7</c:v>
                </c:pt>
                <c:pt idx="38">
                  <c:v>6.6622338864221834E-8</c:v>
                </c:pt>
                <c:pt idx="39">
                  <c:v>1.8903559464836352E-8</c:v>
                </c:pt>
                <c:pt idx="40">
                  <c:v>5.1205501411023909E-9</c:v>
                </c:pt>
                <c:pt idx="41">
                  <c:v>1.3241554770395541E-9</c:v>
                </c:pt>
                <c:pt idx="42">
                  <c:v>3.2689679448159947E-10</c:v>
                </c:pt>
                <c:pt idx="43">
                  <c:v>7.7042730319592551E-11</c:v>
                </c:pt>
                <c:pt idx="44">
                  <c:v>1.7334127691316682E-11</c:v>
                </c:pt>
                <c:pt idx="45">
                  <c:v>3.7232452166477647E-12</c:v>
                </c:pt>
                <c:pt idx="46">
                  <c:v>7.6346760081645383E-13</c:v>
                </c:pt>
                <c:pt idx="47">
                  <c:v>1.4945446897677251E-13</c:v>
                </c:pt>
                <c:pt idx="48">
                  <c:v>2.7930359303975025E-14</c:v>
                </c:pt>
                <c:pt idx="49">
                  <c:v>4.9830295444181103E-15</c:v>
                </c:pt>
                <c:pt idx="50">
                  <c:v>8.4871079139337872E-16</c:v>
                </c:pt>
                <c:pt idx="51">
                  <c:v>1.3799879975327457E-16</c:v>
                </c:pt>
                <c:pt idx="52">
                  <c:v>2.142102345125365E-17</c:v>
                </c:pt>
                <c:pt idx="53">
                  <c:v>3.1743473469757159E-18</c:v>
                </c:pt>
                <c:pt idx="54">
                  <c:v>4.4907409128883541E-19</c:v>
                </c:pt>
                <c:pt idx="55">
                  <c:v>6.0650009793775441E-20</c:v>
                </c:pt>
                <c:pt idx="56">
                  <c:v>7.8197536882411818E-21</c:v>
                </c:pt>
                <c:pt idx="57">
                  <c:v>9.6250854658179353E-22</c:v>
                </c:pt>
                <c:pt idx="58">
                  <c:v>1.1310073782909483E-22</c:v>
                </c:pt>
                <c:pt idx="59">
                  <c:v>1.2687486828805923E-23</c:v>
                </c:pt>
                <c:pt idx="60">
                  <c:v>1.3587360347063791E-24</c:v>
                </c:pt>
                <c:pt idx="61">
                  <c:v>1.3891332448870901E-25</c:v>
                </c:pt>
                <c:pt idx="62">
                  <c:v>1.3558200104674598E-26</c:v>
                </c:pt>
                <c:pt idx="63">
                  <c:v>1.2633087272199351E-27</c:v>
                </c:pt>
              </c:numCache>
            </c:numRef>
          </c:yVal>
          <c:smooth val="1"/>
        </c:ser>
        <c:ser>
          <c:idx val="1"/>
          <c:order val="1"/>
          <c:tx>
            <c:v>Scatter</c:v>
          </c:tx>
          <c:spPr>
            <a:ln>
              <a:noFill/>
            </a:ln>
            <a:effectLst/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</c:marker>
          <c:xVal>
            <c:numRef>
              <c:f>CPKV1!$C$22:$C$53</c:f>
              <c:numCache>
                <c:formatCode>General</c:formatCode>
                <c:ptCount val="32"/>
                <c:pt idx="0">
                  <c:v>1.4E-2</c:v>
                </c:pt>
                <c:pt idx="1">
                  <c:v>1.6E-2</c:v>
                </c:pt>
                <c:pt idx="2">
                  <c:v>1.0999999999999999E-2</c:v>
                </c:pt>
                <c:pt idx="3">
                  <c:v>1.2E-2</c:v>
                </c:pt>
                <c:pt idx="4">
                  <c:v>3.1E-2</c:v>
                </c:pt>
                <c:pt idx="5">
                  <c:v>7.0000000000000001E-3</c:v>
                </c:pt>
                <c:pt idx="6">
                  <c:v>1.9E-2</c:v>
                </c:pt>
                <c:pt idx="7">
                  <c:v>2.8000000000000001E-2</c:v>
                </c:pt>
                <c:pt idx="8">
                  <c:v>1.0999999999999999E-2</c:v>
                </c:pt>
                <c:pt idx="9">
                  <c:v>3.6999999999999998E-2</c:v>
                </c:pt>
                <c:pt idx="10">
                  <c:v>2.4E-2</c:v>
                </c:pt>
                <c:pt idx="11">
                  <c:v>2.7E-2</c:v>
                </c:pt>
                <c:pt idx="12">
                  <c:v>3.0000000000000001E-3</c:v>
                </c:pt>
                <c:pt idx="13">
                  <c:v>2.5000000000000001E-2</c:v>
                </c:pt>
                <c:pt idx="14">
                  <c:v>2.1999999999999999E-2</c:v>
                </c:pt>
                <c:pt idx="15">
                  <c:v>4.0000000000000001E-3</c:v>
                </c:pt>
                <c:pt idx="16">
                  <c:v>2.9000000000000001E-2</c:v>
                </c:pt>
                <c:pt idx="17">
                  <c:v>0.01</c:v>
                </c:pt>
                <c:pt idx="18">
                  <c:v>2.8000000000000001E-2</c:v>
                </c:pt>
                <c:pt idx="19">
                  <c:v>2.1000000000000001E-2</c:v>
                </c:pt>
                <c:pt idx="20">
                  <c:v>0.01</c:v>
                </c:pt>
                <c:pt idx="21">
                  <c:v>3.5999999999999997E-2</c:v>
                </c:pt>
                <c:pt idx="22">
                  <c:v>0.01</c:v>
                </c:pt>
                <c:pt idx="23">
                  <c:v>1.4E-2</c:v>
                </c:pt>
                <c:pt idx="24">
                  <c:v>0.02</c:v>
                </c:pt>
                <c:pt idx="25">
                  <c:v>8.0000000000000002E-3</c:v>
                </c:pt>
                <c:pt idx="26">
                  <c:v>3.0000000000000001E-3</c:v>
                </c:pt>
                <c:pt idx="27">
                  <c:v>1.7000000000000001E-2</c:v>
                </c:pt>
                <c:pt idx="28">
                  <c:v>0.03</c:v>
                </c:pt>
                <c:pt idx="29">
                  <c:v>8.9999999999999993E-3</c:v>
                </c:pt>
                <c:pt idx="30">
                  <c:v>0.03</c:v>
                </c:pt>
                <c:pt idx="31">
                  <c:v>1.6E-2</c:v>
                </c:pt>
              </c:numCache>
            </c:numRef>
          </c:xVal>
          <c:yVal>
            <c:numRef>
              <c:f>CPKV1!$C$158:$C$189</c:f>
              <c:numCache>
                <c:formatCode>General</c:formatCode>
                <c:ptCount val="32"/>
                <c:pt idx="0">
                  <c:v>1.02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1.02</c:v>
                </c:pt>
                <c:pt idx="8">
                  <c:v>1.02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1.02</c:v>
                </c:pt>
                <c:pt idx="17">
                  <c:v>1.02</c:v>
                </c:pt>
                <c:pt idx="18">
                  <c:v>1.02</c:v>
                </c:pt>
                <c:pt idx="19">
                  <c:v>1.02</c:v>
                </c:pt>
                <c:pt idx="20">
                  <c:v>1.02</c:v>
                </c:pt>
                <c:pt idx="21">
                  <c:v>1.02</c:v>
                </c:pt>
                <c:pt idx="22">
                  <c:v>1.02</c:v>
                </c:pt>
                <c:pt idx="23">
                  <c:v>1.02</c:v>
                </c:pt>
                <c:pt idx="24">
                  <c:v>1.02</c:v>
                </c:pt>
                <c:pt idx="25">
                  <c:v>1.02</c:v>
                </c:pt>
                <c:pt idx="26">
                  <c:v>1.02</c:v>
                </c:pt>
                <c:pt idx="27">
                  <c:v>1.02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1.02</c:v>
                </c:pt>
              </c:numCache>
            </c:numRef>
          </c:yVal>
          <c:smooth val="0"/>
        </c:ser>
        <c:ser>
          <c:idx val="2"/>
          <c:order val="2"/>
          <c:tx>
            <c:v>Pop Density</c:v>
          </c:tx>
          <c:spPr>
            <a:ln w="19050">
              <a:solidFill>
                <a:srgbClr val="008000"/>
              </a:solidFill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2"/>
            <c:spPr>
              <a:ln w="82550" cap="rnd">
                <a:solidFill>
                  <a:srgbClr val="008000">
                    <a:alpha val="10000"/>
                  </a:srgbClr>
                </a:solidFill>
                <a:prstDash val="solid"/>
                <a:miter lim="800000"/>
                <a:headEnd type="none" w="sm" len="sm"/>
              </a:ln>
              <a:effectLst/>
            </c:spPr>
          </c:errBars>
          <c:xVal>
            <c:numRef>
              <c:f>CPKV1!$BF$91:$BF$131</c:f>
              <c:numCache>
                <c:formatCode>General</c:formatCode>
                <c:ptCount val="41"/>
                <c:pt idx="0">
                  <c:v>-2.1562499999999997E-3</c:v>
                </c:pt>
                <c:pt idx="1">
                  <c:v>2.1562499999999997E-3</c:v>
                </c:pt>
                <c:pt idx="2">
                  <c:v>6.4687499999999988E-3</c:v>
                </c:pt>
                <c:pt idx="3">
                  <c:v>1.0781249999999997E-2</c:v>
                </c:pt>
                <c:pt idx="4">
                  <c:v>1.5093749999999998E-2</c:v>
                </c:pt>
                <c:pt idx="5">
                  <c:v>1.940625E-2</c:v>
                </c:pt>
                <c:pt idx="6">
                  <c:v>2.3718749999999997E-2</c:v>
                </c:pt>
                <c:pt idx="7">
                  <c:v>2.8031249999999997E-2</c:v>
                </c:pt>
                <c:pt idx="8">
                  <c:v>3.2343749999999998E-2</c:v>
                </c:pt>
                <c:pt idx="9">
                  <c:v>3.6656249999999994E-2</c:v>
                </c:pt>
                <c:pt idx="10">
                  <c:v>4.0968749999999998E-2</c:v>
                </c:pt>
                <c:pt idx="11">
                  <c:v>4.5281249999999995E-2</c:v>
                </c:pt>
                <c:pt idx="12">
                  <c:v>4.9593749999999992E-2</c:v>
                </c:pt>
                <c:pt idx="13">
                  <c:v>5.3906249999999996E-2</c:v>
                </c:pt>
                <c:pt idx="14">
                  <c:v>5.8218749999999993E-2</c:v>
                </c:pt>
                <c:pt idx="15">
                  <c:v>6.2531249999999997E-2</c:v>
                </c:pt>
                <c:pt idx="16">
                  <c:v>6.6843749999999993E-2</c:v>
                </c:pt>
                <c:pt idx="17">
                  <c:v>7.115624999999999E-2</c:v>
                </c:pt>
                <c:pt idx="18">
                  <c:v>7.5468749999999987E-2</c:v>
                </c:pt>
                <c:pt idx="19">
                  <c:v>7.9781249999999998E-2</c:v>
                </c:pt>
                <c:pt idx="20">
                  <c:v>8.4093749999999995E-2</c:v>
                </c:pt>
                <c:pt idx="21">
                  <c:v>8.8406249999999992E-2</c:v>
                </c:pt>
                <c:pt idx="22">
                  <c:v>9.2718749999999989E-2</c:v>
                </c:pt>
                <c:pt idx="23">
                  <c:v>9.7031249999999986E-2</c:v>
                </c:pt>
                <c:pt idx="24">
                  <c:v>0.10134374999999998</c:v>
                </c:pt>
                <c:pt idx="25">
                  <c:v>0.10565624999999999</c:v>
                </c:pt>
                <c:pt idx="26">
                  <c:v>0.10996874999999999</c:v>
                </c:pt>
                <c:pt idx="27">
                  <c:v>0.11428124999999999</c:v>
                </c:pt>
                <c:pt idx="28">
                  <c:v>0.11859374999999998</c:v>
                </c:pt>
                <c:pt idx="29">
                  <c:v>0.12290624999999999</c:v>
                </c:pt>
                <c:pt idx="30">
                  <c:v>0.12721874999999999</c:v>
                </c:pt>
                <c:pt idx="31">
                  <c:v>0.13153124999999999</c:v>
                </c:pt>
                <c:pt idx="32">
                  <c:v>0.13584374999999999</c:v>
                </c:pt>
                <c:pt idx="33">
                  <c:v>0.14015624999999998</c:v>
                </c:pt>
                <c:pt idx="34">
                  <c:v>0.14446874999999998</c:v>
                </c:pt>
                <c:pt idx="35">
                  <c:v>0.14878124999999998</c:v>
                </c:pt>
                <c:pt idx="36">
                  <c:v>0.15309374999999997</c:v>
                </c:pt>
                <c:pt idx="37">
                  <c:v>0.15740624999999997</c:v>
                </c:pt>
                <c:pt idx="38">
                  <c:v>0.16171874999999999</c:v>
                </c:pt>
                <c:pt idx="39">
                  <c:v>0.16603124999999999</c:v>
                </c:pt>
                <c:pt idx="40">
                  <c:v>0.17034374999999999</c:v>
                </c:pt>
              </c:numCache>
            </c:numRef>
          </c:xVal>
          <c:yVal>
            <c:numRef>
              <c:f>CPKV1!$BJ$91:$BJ$131</c:f>
              <c:numCache>
                <c:formatCode>General</c:formatCode>
                <c:ptCount val="41"/>
                <c:pt idx="0">
                  <c:v>0</c:v>
                </c:pt>
                <c:pt idx="1">
                  <c:v>0.11363636363636362</c:v>
                </c:pt>
                <c:pt idx="2">
                  <c:v>0.22727272727272724</c:v>
                </c:pt>
                <c:pt idx="3">
                  <c:v>0.28409090909090906</c:v>
                </c:pt>
                <c:pt idx="4">
                  <c:v>0.56818181818181812</c:v>
                </c:pt>
                <c:pt idx="5">
                  <c:v>0.68181818181818177</c:v>
                </c:pt>
                <c:pt idx="6">
                  <c:v>0.90909090909090895</c:v>
                </c:pt>
                <c:pt idx="7">
                  <c:v>0.68181818181818177</c:v>
                </c:pt>
                <c:pt idx="8">
                  <c:v>0.85227272727272718</c:v>
                </c:pt>
                <c:pt idx="9">
                  <c:v>0.56818181818181812</c:v>
                </c:pt>
                <c:pt idx="10">
                  <c:v>0.39772727272727271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5.6818181818181809E-2</c:v>
                </c:pt>
                <c:pt idx="18">
                  <c:v>5.6818181818181809E-2</c:v>
                </c:pt>
                <c:pt idx="19">
                  <c:v>5.6818181818181809E-2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Target</c:v>
          </c:tx>
          <c:spPr>
            <a:ln w="38100">
              <a:solidFill>
                <a:srgbClr val="000000"/>
              </a:solidFill>
              <a:prstDash val="lgDash"/>
            </a:ln>
          </c:spPr>
          <c:marker>
            <c:symbol val="none"/>
          </c:marker>
          <c:xVal>
            <c:numRef>
              <c:f>CPKV1!$BG$82:$BG$83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4"/>
          <c:order val="4"/>
          <c:tx>
            <c:v>UCL</c:v>
          </c:tx>
          <c:spPr>
            <a:ln w="38100">
              <a:solidFill>
                <a:srgbClr val="6615FD"/>
              </a:solidFill>
              <a:prstDash val="lgDash"/>
            </a:ln>
          </c:spPr>
          <c:marker>
            <c:symbol val="none"/>
          </c:marker>
          <c:xVal>
            <c:numRef>
              <c:f>CPKV1!$BH$82:$BH$83</c:f>
              <c:numCache>
                <c:formatCode>0.00_ 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ser>
          <c:idx val="5"/>
          <c:order val="5"/>
          <c:tx>
            <c:v>LCL</c:v>
          </c:tx>
          <c:spPr>
            <a:ln w="38100">
              <a:solidFill>
                <a:srgbClr val="0080FF"/>
              </a:solidFill>
              <a:prstDash val="lgDash"/>
            </a:ln>
          </c:spPr>
          <c:marker>
            <c:symbol val="none"/>
          </c:marker>
          <c:xVal>
            <c:numRef>
              <c:f>CPKV1!$BF$82:$BF$83</c:f>
              <c:numCache>
                <c:formatCode>0.00_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CPKV1!$AB$82:$AB$83</c:f>
              <c:numCache>
                <c:formatCode>0.00_ </c:formatCode>
                <c:ptCount val="2"/>
                <c:pt idx="0">
                  <c:v>0</c:v>
                </c:pt>
                <c:pt idx="1">
                  <c:v>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33312"/>
        <c:axId val="177534848"/>
      </c:scatterChart>
      <c:valAx>
        <c:axId val="177533312"/>
        <c:scaling>
          <c:orientation val="minMax"/>
        </c:scaling>
        <c:delete val="0"/>
        <c:axPos val="b"/>
        <c:minorGridlines>
          <c:spPr>
            <a:ln w="0"/>
          </c:spPr>
        </c:minorGridlines>
        <c:numFmt formatCode="#,##0.00" sourceLinked="0"/>
        <c:majorTickMark val="out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534848"/>
        <c:crosses val="autoZero"/>
        <c:crossBetween val="midCat"/>
      </c:valAx>
      <c:valAx>
        <c:axId val="177534848"/>
        <c:scaling>
          <c:orientation val="minMax"/>
          <c:max val="1.1000000000000001"/>
          <c:min val="0"/>
        </c:scaling>
        <c:delete val="0"/>
        <c:axPos val="l"/>
        <c:minorGridlines>
          <c:spPr>
            <a:ln w="0"/>
          </c:spPr>
        </c:minorGridlines>
        <c:numFmt formatCode="0.0" sourceLinked="0"/>
        <c:majorTickMark val="none"/>
        <c:minorTickMark val="none"/>
        <c:tickLblPos val="low"/>
        <c:txPr>
          <a:bodyPr/>
          <a:lstStyle/>
          <a:p>
            <a:pPr>
              <a:defRPr lang="zh-TW"/>
            </a:pPr>
            <a:endParaRPr lang="zh-CN"/>
          </a:p>
        </c:txPr>
        <c:crossAx val="177533312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75340599455041002"/>
          <c:y val="0.28264472149314701"/>
          <c:w val="0.24114441416893728"/>
          <c:h val="0.55785870516185498"/>
        </c:manualLayout>
      </c:layout>
      <c:overlay val="0"/>
      <c:txPr>
        <a:bodyPr/>
        <a:lstStyle/>
        <a:p>
          <a:pPr>
            <a:defRPr lang="zh-TW"/>
          </a:pPr>
          <a:endParaRPr lang="zh-CN"/>
        </a:p>
      </c:txPr>
    </c:legend>
    <c:plotVisOnly val="0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678303</xdr:colOff>
      <xdr:row>0</xdr:row>
      <xdr:rowOff>0</xdr:rowOff>
    </xdr:from>
    <xdr:to>
      <xdr:col>4</xdr:col>
      <xdr:colOff>16935</xdr:colOff>
      <xdr:row>1</xdr:row>
      <xdr:rowOff>241585</xdr:rowOff>
    </xdr:to>
    <xdr:grpSp>
      <xdr:nvGrpSpPr>
        <xdr:cNvPr id="2" name="Group 5"/>
        <xdr:cNvGrpSpPr/>
      </xdr:nvGrpSpPr>
      <xdr:grpSpPr>
        <a:xfrm>
          <a:off x="1902946" y="0"/>
          <a:ext cx="699346" cy="581764"/>
          <a:chOff x="2596352" y="16932"/>
          <a:chExt cx="1027381" cy="504264"/>
        </a:xfrm>
      </xdr:grpSpPr>
      <xdr:sp macro="" textlink="">
        <xdr:nvSpPr>
          <xdr:cNvPr id="3" name="AutoShape 8"/>
          <xdr:cNvSpPr>
            <a:spLocks noChangeArrowheads="1"/>
          </xdr:cNvSpPr>
        </xdr:nvSpPr>
        <xdr:spPr bwMode="auto">
          <a:xfrm flipH="1">
            <a:off x="2618503" y="33616"/>
            <a:ext cx="752476" cy="485775"/>
          </a:xfrm>
          <a:prstGeom prst="rtTriangle">
            <a:avLst/>
          </a:prstGeom>
          <a:solidFill>
            <a:srgbClr val="EAEAEA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Text Box 10"/>
          <xdr:cNvSpPr txBox="1">
            <a:spLocks noChangeArrowheads="1"/>
          </xdr:cNvSpPr>
        </xdr:nvSpPr>
        <xdr:spPr bwMode="auto">
          <a:xfrm>
            <a:off x="3369731" y="16932"/>
            <a:ext cx="254002" cy="504264"/>
          </a:xfrm>
          <a:prstGeom prst="rect">
            <a:avLst/>
          </a:prstGeom>
          <a:solidFill>
            <a:srgbClr val="EAEAEA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Line 9"/>
          <xdr:cNvSpPr>
            <a:spLocks noChangeShapeType="1"/>
          </xdr:cNvSpPr>
        </xdr:nvSpPr>
        <xdr:spPr bwMode="auto">
          <a:xfrm flipH="1">
            <a:off x="2596352" y="24465"/>
            <a:ext cx="774318" cy="494927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1100667</xdr:colOff>
      <xdr:row>1</xdr:row>
      <xdr:rowOff>8466</xdr:rowOff>
    </xdr:from>
    <xdr:to>
      <xdr:col>12</xdr:col>
      <xdr:colOff>8466</xdr:colOff>
      <xdr:row>1</xdr:row>
      <xdr:rowOff>8466</xdr:rowOff>
    </xdr:to>
    <xdr:cxnSp macro="">
      <xdr:nvCxnSpPr>
        <xdr:cNvPr id="9" name="Straight Connector 9"/>
        <xdr:cNvCxnSpPr/>
      </xdr:nvCxnSpPr>
      <xdr:spPr>
        <a:xfrm>
          <a:off x="5348817" y="313266"/>
          <a:ext cx="3479799" cy="0"/>
        </a:xfrm>
        <a:prstGeom prst="line">
          <a:avLst/>
        </a:prstGeom>
        <a:ln w="6350">
          <a:solidFill>
            <a:srgbClr val="000000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89126</xdr:colOff>
      <xdr:row>6</xdr:row>
      <xdr:rowOff>60958</xdr:rowOff>
    </xdr:from>
    <xdr:to>
      <xdr:col>15</xdr:col>
      <xdr:colOff>176893</xdr:colOff>
      <xdr:row>17</xdr:row>
      <xdr:rowOff>95250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95251</xdr:colOff>
      <xdr:row>20</xdr:row>
      <xdr:rowOff>163286</xdr:rowOff>
    </xdr:from>
    <xdr:to>
      <xdr:col>15</xdr:col>
      <xdr:colOff>184651</xdr:colOff>
      <xdr:row>34</xdr:row>
      <xdr:rowOff>143850</xdr:rowOff>
    </xdr:to>
    <xdr:graphicFrame macro="">
      <xdr:nvGraphicFramePr>
        <xdr:cNvPr id="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762000</xdr:colOff>
      <xdr:row>6</xdr:row>
      <xdr:rowOff>40822</xdr:rowOff>
    </xdr:from>
    <xdr:to>
      <xdr:col>22</xdr:col>
      <xdr:colOff>905828</xdr:colOff>
      <xdr:row>17</xdr:row>
      <xdr:rowOff>75815</xdr:rowOff>
    </xdr:to>
    <xdr:graphicFrame macro="">
      <xdr:nvGraphicFramePr>
        <xdr:cNvPr id="1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748392</xdr:colOff>
      <xdr:row>20</xdr:row>
      <xdr:rowOff>149677</xdr:rowOff>
    </xdr:from>
    <xdr:to>
      <xdr:col>22</xdr:col>
      <xdr:colOff>892220</xdr:colOff>
      <xdr:row>34</xdr:row>
      <xdr:rowOff>130241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tabSelected="1" topLeftCell="A7" zoomScale="70" zoomScaleNormal="70" workbookViewId="0">
      <selection activeCell="Q28" sqref="Q28"/>
    </sheetView>
  </sheetViews>
  <sheetFormatPr defaultRowHeight="14.25"/>
  <cols>
    <col min="1" max="1" width="0.125" style="3" customWidth="1"/>
    <col min="2" max="2" width="15.875" style="3" customWidth="1"/>
    <col min="3" max="7" width="9" style="3" customWidth="1"/>
    <col min="8" max="8" width="10.5" style="3" customWidth="1"/>
    <col min="9" max="9" width="9.875" style="3" customWidth="1"/>
    <col min="10" max="10" width="10.25" style="3" customWidth="1"/>
    <col min="11" max="11" width="9.875" style="3" customWidth="1"/>
    <col min="12" max="12" width="16.625" style="3" customWidth="1"/>
    <col min="13" max="13" width="10.625" style="3" customWidth="1"/>
    <col min="14" max="16" width="8.875" style="3"/>
    <col min="17" max="17" width="12.75" style="3" bestFit="1" customWidth="1"/>
    <col min="18" max="18" width="12.125" style="3" bestFit="1" customWidth="1"/>
    <col min="19" max="20" width="12.125" style="3" customWidth="1"/>
    <col min="21" max="22" width="8.875" style="3"/>
    <col min="23" max="23" width="12.625" style="3" bestFit="1" customWidth="1"/>
    <col min="24" max="24" width="8.875" style="3"/>
    <col min="25" max="25" width="12.625" style="3" bestFit="1" customWidth="1"/>
    <col min="26" max="16384" width="9" style="3"/>
  </cols>
  <sheetData>
    <row r="1" spans="1:65" ht="26.25">
      <c r="A1" s="1"/>
      <c r="B1" s="107"/>
      <c r="C1" s="108"/>
      <c r="D1" s="66"/>
      <c r="E1" s="102" t="s">
        <v>0</v>
      </c>
      <c r="F1" s="102"/>
      <c r="G1" s="102"/>
      <c r="H1" s="102"/>
      <c r="I1" s="103" t="s">
        <v>87</v>
      </c>
      <c r="J1" s="103"/>
      <c r="K1" s="103"/>
      <c r="L1" s="104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65" s="8" customFormat="1" ht="20.25">
      <c r="A2" s="4"/>
      <c r="B2" s="109"/>
      <c r="C2" s="110"/>
      <c r="D2" s="67"/>
      <c r="E2" s="5"/>
      <c r="F2" s="5"/>
      <c r="G2" s="5"/>
      <c r="H2" s="5"/>
      <c r="I2" s="5"/>
      <c r="J2" s="5"/>
      <c r="K2" s="6" t="s">
        <v>1</v>
      </c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5" ht="30" customHeight="1">
      <c r="B3" s="9" t="s">
        <v>2</v>
      </c>
      <c r="C3" s="105" t="s">
        <v>88</v>
      </c>
      <c r="D3" s="106"/>
      <c r="E3" s="10" t="s">
        <v>3</v>
      </c>
      <c r="F3" s="99"/>
      <c r="G3" s="100"/>
      <c r="H3" s="100"/>
      <c r="I3" s="101"/>
      <c r="J3" s="11" t="s">
        <v>4</v>
      </c>
      <c r="K3" s="89"/>
      <c r="L3" s="90"/>
      <c r="M3" s="2"/>
      <c r="N3" s="8"/>
      <c r="O3" s="8"/>
      <c r="P3" s="8"/>
      <c r="Q3" s="8"/>
      <c r="R3" s="8"/>
      <c r="S3" s="8"/>
      <c r="T3" s="8"/>
      <c r="U3" s="8"/>
      <c r="V3" s="8"/>
      <c r="W3" s="2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71"/>
      <c r="BF3" s="71"/>
      <c r="BG3" s="71"/>
      <c r="BH3" s="71"/>
      <c r="BI3" s="71"/>
      <c r="BJ3" s="71"/>
      <c r="BK3" s="71"/>
      <c r="BL3" s="71"/>
      <c r="BM3" s="71"/>
    </row>
    <row r="4" spans="1:65" ht="30" customHeight="1">
      <c r="B4" s="9" t="s">
        <v>5</v>
      </c>
      <c r="C4" s="97"/>
      <c r="D4" s="98"/>
      <c r="E4" s="10" t="s">
        <v>6</v>
      </c>
      <c r="F4" s="99"/>
      <c r="G4" s="100"/>
      <c r="H4" s="100"/>
      <c r="I4" s="101"/>
      <c r="J4" s="12" t="s">
        <v>7</v>
      </c>
      <c r="K4" s="89"/>
      <c r="L4" s="90"/>
      <c r="M4" s="2"/>
      <c r="N4" s="8"/>
      <c r="O4" s="8"/>
      <c r="P4" s="8"/>
      <c r="Q4" s="8"/>
      <c r="R4" s="8"/>
      <c r="S4" s="8"/>
      <c r="T4" s="8"/>
      <c r="U4" s="8"/>
      <c r="V4" s="8"/>
      <c r="W4" s="2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71"/>
      <c r="BF4" s="71"/>
      <c r="BG4" s="71"/>
      <c r="BH4" s="71"/>
      <c r="BI4" s="71"/>
      <c r="BJ4" s="71"/>
      <c r="BK4" s="71"/>
      <c r="BL4" s="71"/>
      <c r="BM4" s="71"/>
    </row>
    <row r="5" spans="1:65" ht="30" customHeight="1">
      <c r="B5" s="9" t="s">
        <v>8</v>
      </c>
      <c r="C5" s="89" t="s">
        <v>9</v>
      </c>
      <c r="D5" s="90"/>
      <c r="E5" s="13" t="s">
        <v>10</v>
      </c>
      <c r="F5" s="91"/>
      <c r="G5" s="92"/>
      <c r="H5" s="92"/>
      <c r="I5" s="93"/>
      <c r="J5" s="11" t="s">
        <v>11</v>
      </c>
      <c r="K5" s="94"/>
      <c r="L5" s="95"/>
      <c r="M5" s="2"/>
      <c r="N5" s="8"/>
      <c r="O5" s="8"/>
      <c r="P5" s="8"/>
      <c r="Q5" s="8"/>
      <c r="R5" s="8"/>
      <c r="S5" s="8"/>
      <c r="T5" s="8"/>
      <c r="U5" s="8"/>
      <c r="V5" s="8"/>
      <c r="W5" s="2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71"/>
      <c r="BF5" s="71"/>
      <c r="BG5" s="71"/>
      <c r="BH5" s="71"/>
      <c r="BI5" s="71"/>
      <c r="BJ5" s="71"/>
      <c r="BK5" s="71"/>
      <c r="BL5" s="71"/>
      <c r="BM5" s="71"/>
    </row>
    <row r="6" spans="1:65" ht="30" customHeight="1">
      <c r="B6" s="9" t="s">
        <v>12</v>
      </c>
      <c r="C6" s="89"/>
      <c r="D6" s="90"/>
      <c r="E6" s="13" t="s">
        <v>13</v>
      </c>
      <c r="F6" s="91"/>
      <c r="G6" s="92"/>
      <c r="H6" s="92"/>
      <c r="I6" s="93"/>
      <c r="J6" s="11" t="s">
        <v>14</v>
      </c>
      <c r="K6" s="96"/>
      <c r="L6" s="96"/>
      <c r="M6" s="2"/>
      <c r="N6" s="8"/>
      <c r="O6" s="8"/>
      <c r="P6" s="8"/>
      <c r="Q6" s="8"/>
      <c r="R6" s="8"/>
      <c r="S6" s="8"/>
      <c r="T6" s="8"/>
      <c r="U6" s="8"/>
      <c r="V6" s="8"/>
      <c r="W6" s="2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71"/>
      <c r="BF6" s="71"/>
      <c r="BG6" s="71"/>
      <c r="BH6" s="71"/>
      <c r="BI6" s="71"/>
      <c r="BJ6" s="71"/>
      <c r="BK6" s="71"/>
      <c r="BL6" s="71"/>
      <c r="BM6" s="71"/>
    </row>
    <row r="7" spans="1:65" ht="24.95" customHeight="1">
      <c r="B7" s="14"/>
      <c r="C7" s="83"/>
      <c r="D7" s="84"/>
      <c r="E7" s="84"/>
      <c r="F7" s="84"/>
      <c r="G7" s="85"/>
      <c r="H7" s="83" t="s">
        <v>82</v>
      </c>
      <c r="I7" s="84"/>
      <c r="J7" s="86"/>
      <c r="K7" s="15"/>
      <c r="L7" s="16"/>
      <c r="M7" s="16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71"/>
      <c r="BF7" s="71"/>
      <c r="BG7" s="71"/>
      <c r="BH7" s="71"/>
      <c r="BI7" s="71"/>
      <c r="BJ7" s="71"/>
      <c r="BK7" s="71"/>
      <c r="BL7" s="71"/>
      <c r="BM7" s="71"/>
    </row>
    <row r="8" spans="1:65" ht="24.95" customHeight="1">
      <c r="B8" s="17"/>
      <c r="C8" s="18" t="s">
        <v>89</v>
      </c>
      <c r="D8" s="18" t="s">
        <v>91</v>
      </c>
      <c r="E8" s="18" t="s">
        <v>90</v>
      </c>
      <c r="F8" s="18" t="s">
        <v>92</v>
      </c>
      <c r="G8" s="19" t="s">
        <v>85</v>
      </c>
      <c r="H8" s="76" t="s">
        <v>84</v>
      </c>
      <c r="I8" s="76" t="s">
        <v>83</v>
      </c>
      <c r="J8" s="18" t="s">
        <v>86</v>
      </c>
      <c r="K8" s="20"/>
      <c r="L8" s="16"/>
      <c r="M8" s="1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71"/>
      <c r="BF8" s="71"/>
      <c r="BG8" s="71"/>
      <c r="BH8" s="71"/>
      <c r="BI8" s="71"/>
      <c r="BJ8" s="71"/>
      <c r="BK8" s="71"/>
      <c r="BL8" s="71"/>
      <c r="BM8" s="71"/>
    </row>
    <row r="9" spans="1:65" ht="24.95" customHeight="1">
      <c r="B9" s="21" t="s">
        <v>15</v>
      </c>
      <c r="C9" s="22">
        <v>0.05</v>
      </c>
      <c r="D9" s="22">
        <v>0.05</v>
      </c>
      <c r="E9" s="23">
        <v>0.05</v>
      </c>
      <c r="F9" s="23">
        <v>0.15</v>
      </c>
      <c r="G9" s="23">
        <v>1</v>
      </c>
      <c r="H9" s="22">
        <v>0.15</v>
      </c>
      <c r="I9" s="22">
        <v>0.15</v>
      </c>
      <c r="J9" s="23">
        <v>1</v>
      </c>
      <c r="K9" s="24"/>
      <c r="L9" s="16"/>
      <c r="M9" s="1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71"/>
      <c r="BF9" s="71"/>
      <c r="BG9" s="71"/>
      <c r="BH9" s="71"/>
      <c r="BI9" s="71"/>
      <c r="BJ9" s="71"/>
      <c r="BK9" s="71"/>
      <c r="BL9" s="71"/>
      <c r="BM9" s="71"/>
    </row>
    <row r="10" spans="1:65" ht="24.95" customHeight="1">
      <c r="B10" s="21" t="s">
        <v>16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4"/>
      <c r="L10" s="16"/>
      <c r="M10" s="1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71"/>
      <c r="BF10" s="71"/>
      <c r="BG10" s="71"/>
      <c r="BH10" s="71"/>
      <c r="BI10" s="71"/>
      <c r="BJ10" s="71"/>
      <c r="BK10" s="71"/>
      <c r="BL10" s="71"/>
      <c r="BM10" s="71"/>
    </row>
    <row r="11" spans="1:65" ht="24.95" customHeight="1">
      <c r="B11" s="21" t="s">
        <v>17</v>
      </c>
      <c r="C11" s="25">
        <v>0</v>
      </c>
      <c r="D11" s="25">
        <v>0</v>
      </c>
      <c r="E11" s="26">
        <v>0</v>
      </c>
      <c r="F11" s="26">
        <v>0</v>
      </c>
      <c r="G11" s="26">
        <v>-1</v>
      </c>
      <c r="H11" s="25">
        <v>-0.15</v>
      </c>
      <c r="I11" s="25">
        <v>-0.15</v>
      </c>
      <c r="J11" s="26">
        <v>-1</v>
      </c>
      <c r="K11" s="24"/>
      <c r="L11" s="16"/>
      <c r="M11" s="1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71"/>
      <c r="BF11" s="71"/>
      <c r="BG11" s="71"/>
      <c r="BH11" s="71"/>
      <c r="BI11" s="71"/>
      <c r="BJ11" s="71"/>
      <c r="BK11" s="71"/>
      <c r="BL11" s="71"/>
      <c r="BM11" s="71"/>
    </row>
    <row r="12" spans="1:65" ht="24.95" customHeight="1">
      <c r="B12" s="21" t="s">
        <v>18</v>
      </c>
      <c r="C12" s="27">
        <f t="shared" ref="C12:J12" si="0">MAX(C22:C53)</f>
        <v>3.6999999999999998E-2</v>
      </c>
      <c r="D12" s="27">
        <f t="shared" si="0"/>
        <v>3.7999999999999999E-2</v>
      </c>
      <c r="E12" s="27">
        <f t="shared" si="0"/>
        <v>4.9000000000000002E-2</v>
      </c>
      <c r="F12" s="27">
        <f t="shared" si="0"/>
        <v>8.1000000000000003E-2</v>
      </c>
      <c r="G12" s="27">
        <f t="shared" si="0"/>
        <v>0.70799999999999996</v>
      </c>
      <c r="H12" s="27">
        <f t="shared" si="0"/>
        <v>2.3E-2</v>
      </c>
      <c r="I12" s="27">
        <f t="shared" si="0"/>
        <v>1.4E-2</v>
      </c>
      <c r="J12" s="27">
        <f t="shared" si="0"/>
        <v>0.14000000000000001</v>
      </c>
      <c r="K12" s="15"/>
      <c r="L12" s="16"/>
      <c r="M12" s="1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71"/>
      <c r="BF12" s="71"/>
      <c r="BG12" s="71"/>
      <c r="BH12" s="71"/>
      <c r="BI12" s="71"/>
      <c r="BJ12" s="71"/>
      <c r="BK12" s="71"/>
      <c r="BL12" s="71"/>
      <c r="BM12" s="71"/>
    </row>
    <row r="13" spans="1:65" ht="24.95" customHeight="1">
      <c r="B13" s="21" t="s">
        <v>19</v>
      </c>
      <c r="C13" s="27">
        <f t="shared" ref="C13:J13" si="1">MIN(C22:C53)</f>
        <v>3.0000000000000001E-3</v>
      </c>
      <c r="D13" s="27">
        <f t="shared" si="1"/>
        <v>5.0000000000000001E-3</v>
      </c>
      <c r="E13" s="27">
        <f t="shared" si="1"/>
        <v>5.0000000000000001E-3</v>
      </c>
      <c r="F13" s="27">
        <f t="shared" si="1"/>
        <v>8.9999999999999993E-3</v>
      </c>
      <c r="G13" s="27">
        <f t="shared" si="1"/>
        <v>-0.77800000000000002</v>
      </c>
      <c r="H13" s="27">
        <f t="shared" si="1"/>
        <v>-8.0000000000000002E-3</v>
      </c>
      <c r="I13" s="27">
        <f t="shared" si="1"/>
        <v>-3.7999999999999999E-2</v>
      </c>
      <c r="J13" s="27">
        <f t="shared" si="1"/>
        <v>-0.155</v>
      </c>
      <c r="K13" s="15"/>
      <c r="L13" s="16"/>
      <c r="M13" s="1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71"/>
      <c r="BF13" s="71"/>
      <c r="BG13" s="71"/>
      <c r="BH13" s="71"/>
      <c r="BI13" s="71"/>
      <c r="BJ13" s="71"/>
      <c r="BK13" s="71"/>
      <c r="BL13" s="71"/>
      <c r="BM13" s="71"/>
    </row>
    <row r="14" spans="1:65" ht="24.95" customHeight="1">
      <c r="B14" s="21" t="s">
        <v>20</v>
      </c>
      <c r="C14" s="27">
        <f t="shared" ref="C14:J14" si="2">C12-C13</f>
        <v>3.3999999999999996E-2</v>
      </c>
      <c r="D14" s="27">
        <f t="shared" si="2"/>
        <v>3.3000000000000002E-2</v>
      </c>
      <c r="E14" s="27">
        <f t="shared" si="2"/>
        <v>4.4000000000000004E-2</v>
      </c>
      <c r="F14" s="27">
        <f t="shared" si="2"/>
        <v>7.2000000000000008E-2</v>
      </c>
      <c r="G14" s="27">
        <f t="shared" si="2"/>
        <v>1.486</v>
      </c>
      <c r="H14" s="27">
        <f t="shared" si="2"/>
        <v>3.1E-2</v>
      </c>
      <c r="I14" s="27">
        <f t="shared" si="2"/>
        <v>5.1999999999999998E-2</v>
      </c>
      <c r="J14" s="27">
        <f t="shared" si="2"/>
        <v>0.29500000000000004</v>
      </c>
      <c r="K14" s="15"/>
      <c r="L14" s="16"/>
      <c r="M14" s="1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71"/>
      <c r="BF14" s="71"/>
      <c r="BG14" s="71"/>
      <c r="BH14" s="71"/>
      <c r="BI14" s="71"/>
      <c r="BJ14" s="71"/>
      <c r="BK14" s="71"/>
      <c r="BL14" s="71"/>
      <c r="BM14" s="71"/>
    </row>
    <row r="15" spans="1:65" ht="24.95" customHeight="1">
      <c r="B15" s="21" t="s">
        <v>21</v>
      </c>
      <c r="C15" s="27">
        <f t="shared" ref="C15:J15" si="3">AVERAGE(C22:C53)</f>
        <v>1.8187500000000006E-2</v>
      </c>
      <c r="D15" s="27">
        <f t="shared" si="3"/>
        <v>2.1093750000000012E-2</v>
      </c>
      <c r="E15" s="27">
        <f t="shared" si="3"/>
        <v>2.4406250000000011E-2</v>
      </c>
      <c r="F15" s="27">
        <f t="shared" si="3"/>
        <v>3.0593750000000006E-2</v>
      </c>
      <c r="G15" s="27">
        <f t="shared" si="3"/>
        <v>-6.5312499999999996E-2</v>
      </c>
      <c r="H15" s="27">
        <f t="shared" si="3"/>
        <v>8.0624999999999985E-3</v>
      </c>
      <c r="I15" s="27">
        <f t="shared" si="3"/>
        <v>-1.1781249999999998E-2</v>
      </c>
      <c r="J15" s="27">
        <f t="shared" si="3"/>
        <v>-2.4875000000000005E-2</v>
      </c>
      <c r="K15" s="15"/>
      <c r="L15" s="16"/>
      <c r="M15" s="1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71"/>
      <c r="BF15" s="71"/>
      <c r="BG15" s="71"/>
      <c r="BH15" s="71"/>
      <c r="BI15" s="71"/>
      <c r="BJ15" s="71"/>
      <c r="BK15" s="71"/>
      <c r="BL15" s="71"/>
      <c r="BM15" s="71"/>
    </row>
    <row r="16" spans="1:65" ht="24.95" customHeight="1">
      <c r="B16" s="21" t="s">
        <v>22</v>
      </c>
      <c r="C16" s="27">
        <f t="shared" ref="C16:J16" si="4">STDEV(C22:C53)</f>
        <v>9.7928133622767876E-3</v>
      </c>
      <c r="D16" s="27">
        <f t="shared" si="4"/>
        <v>9.848397200527324E-3</v>
      </c>
      <c r="E16" s="27">
        <f t="shared" si="4"/>
        <v>1.1675337599594954E-2</v>
      </c>
      <c r="F16" s="27">
        <f t="shared" si="4"/>
        <v>1.2512856291856181E-2</v>
      </c>
      <c r="G16" s="27">
        <f t="shared" si="4"/>
        <v>0.2997033412258453</v>
      </c>
      <c r="H16" s="27">
        <f t="shared" si="4"/>
        <v>8.5343234892611662E-3</v>
      </c>
      <c r="I16" s="27">
        <f t="shared" si="4"/>
        <v>1.3185364259100364E-2</v>
      </c>
      <c r="J16" s="27">
        <f t="shared" si="4"/>
        <v>9.6802342680263151E-2</v>
      </c>
      <c r="K16" s="15"/>
      <c r="L16" s="16"/>
      <c r="M16" s="1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71"/>
      <c r="BF16" s="71"/>
      <c r="BG16" s="71"/>
      <c r="BH16" s="71"/>
      <c r="BI16" s="71"/>
      <c r="BJ16" s="71"/>
      <c r="BK16" s="71"/>
      <c r="BL16" s="71"/>
      <c r="BM16" s="71"/>
    </row>
    <row r="17" spans="2:65" ht="24.95" customHeight="1">
      <c r="B17" s="21" t="s">
        <v>23</v>
      </c>
      <c r="C17" s="28">
        <f t="shared" ref="C17:J17" si="5">ABS((C15-(C9+C11)/2)/(C9-C11)*2)</f>
        <v>0.2724999999999998</v>
      </c>
      <c r="D17" s="28">
        <f t="shared" si="5"/>
        <v>0.15624999999999958</v>
      </c>
      <c r="E17" s="28">
        <f t="shared" si="5"/>
        <v>2.3749999999999605E-2</v>
      </c>
      <c r="F17" s="28">
        <f t="shared" si="5"/>
        <v>0.59208333333333329</v>
      </c>
      <c r="G17" s="28">
        <f t="shared" si="5"/>
        <v>6.5312499999999996E-2</v>
      </c>
      <c r="H17" s="28">
        <f t="shared" si="5"/>
        <v>5.3749999999999992E-2</v>
      </c>
      <c r="I17" s="28">
        <f t="shared" si="5"/>
        <v>7.8541666666666662E-2</v>
      </c>
      <c r="J17" s="28">
        <f t="shared" si="5"/>
        <v>2.4875000000000005E-2</v>
      </c>
      <c r="K17" s="29"/>
      <c r="L17" s="29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71"/>
      <c r="BF17" s="71"/>
      <c r="BG17" s="71"/>
      <c r="BH17" s="71"/>
      <c r="BI17" s="71"/>
      <c r="BJ17" s="71"/>
      <c r="BK17" s="71"/>
      <c r="BL17" s="71"/>
      <c r="BM17" s="71"/>
    </row>
    <row r="18" spans="2:65" ht="24.95" customHeight="1">
      <c r="B18" s="21" t="s">
        <v>24</v>
      </c>
      <c r="C18" s="30">
        <f t="shared" ref="C18:J18" si="6">(C9-C15)/(3*C16)</f>
        <v>1.0828519113327859</v>
      </c>
      <c r="D18" s="30">
        <f t="shared" si="6"/>
        <v>0.97837409179137735</v>
      </c>
      <c r="E18" s="30">
        <f t="shared" si="6"/>
        <v>0.73070692193911091</v>
      </c>
      <c r="F18" s="30">
        <f t="shared" si="6"/>
        <v>3.1808951053995531</v>
      </c>
      <c r="G18" s="30">
        <f t="shared" si="6"/>
        <v>1.1848522115710194</v>
      </c>
      <c r="H18" s="30">
        <f t="shared" si="6"/>
        <v>5.5437903261499102</v>
      </c>
      <c r="I18" s="30">
        <f t="shared" si="6"/>
        <v>4.0899198743116685</v>
      </c>
      <c r="J18" s="30">
        <f t="shared" si="6"/>
        <v>3.5290984757298989</v>
      </c>
      <c r="K18" s="29"/>
      <c r="L18" s="29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71"/>
      <c r="BF18" s="71"/>
      <c r="BG18" s="71"/>
      <c r="BH18" s="71"/>
      <c r="BI18" s="71"/>
      <c r="BJ18" s="71"/>
      <c r="BK18" s="71"/>
      <c r="BL18" s="71"/>
      <c r="BM18" s="71"/>
    </row>
    <row r="19" spans="2:65" ht="24.95" customHeight="1">
      <c r="B19" s="21" t="s">
        <v>25</v>
      </c>
      <c r="C19" s="30">
        <f t="shared" ref="C19:J19" si="7">(C15-C11)/(3*C16)</f>
        <v>0.61907643653799782</v>
      </c>
      <c r="D19" s="30">
        <f t="shared" si="7"/>
        <v>0.71394866157749226</v>
      </c>
      <c r="E19" s="30">
        <f t="shared" si="7"/>
        <v>0.69680354827160684</v>
      </c>
      <c r="F19" s="30">
        <f t="shared" si="7"/>
        <v>0.81499510813560938</v>
      </c>
      <c r="G19" s="30">
        <f t="shared" si="7"/>
        <v>1.0395696582015017</v>
      </c>
      <c r="H19" s="30">
        <f t="shared" si="7"/>
        <v>6.1736000593716964</v>
      </c>
      <c r="I19" s="30">
        <f t="shared" si="7"/>
        <v>3.4942467846398517</v>
      </c>
      <c r="J19" s="30">
        <f t="shared" si="7"/>
        <v>3.3577871946784903</v>
      </c>
      <c r="K19" s="29"/>
      <c r="L19" s="29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71"/>
      <c r="BF19" s="71"/>
      <c r="BG19" s="71"/>
      <c r="BH19" s="71"/>
      <c r="BI19" s="71"/>
      <c r="BJ19" s="71"/>
      <c r="BK19" s="71"/>
      <c r="BL19" s="71"/>
      <c r="BM19" s="71"/>
    </row>
    <row r="20" spans="2:65" ht="24.95" customHeight="1">
      <c r="B20" s="21" t="s">
        <v>26</v>
      </c>
      <c r="C20" s="31">
        <f t="shared" ref="C20:J20" si="8">(C9-C11)/(6*C16)</f>
        <v>0.85096417393539192</v>
      </c>
      <c r="D20" s="31">
        <f t="shared" si="8"/>
        <v>0.84616137668443481</v>
      </c>
      <c r="E20" s="31">
        <f t="shared" si="8"/>
        <v>0.71375523510535888</v>
      </c>
      <c r="F20" s="31">
        <f t="shared" si="8"/>
        <v>1.9979451067675813</v>
      </c>
      <c r="G20" s="31">
        <f t="shared" si="8"/>
        <v>1.1122109348862605</v>
      </c>
      <c r="H20" s="31">
        <f t="shared" si="8"/>
        <v>5.8586951927608029</v>
      </c>
      <c r="I20" s="31">
        <f t="shared" si="8"/>
        <v>3.7920833294757603</v>
      </c>
      <c r="J20" s="31">
        <f t="shared" si="8"/>
        <v>3.4434428352041944</v>
      </c>
      <c r="K20" s="29"/>
      <c r="L20" s="29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71"/>
      <c r="BF20" s="71"/>
      <c r="BG20" s="71"/>
      <c r="BH20" s="71"/>
      <c r="BI20" s="71"/>
      <c r="BJ20" s="71"/>
      <c r="BK20" s="71"/>
      <c r="BL20" s="71"/>
      <c r="BM20" s="71"/>
    </row>
    <row r="21" spans="2:65" ht="24.95" customHeight="1">
      <c r="B21" s="21" t="s">
        <v>27</v>
      </c>
      <c r="C21" s="30">
        <f t="shared" ref="C21:J21" si="9">(1-C17)*C20</f>
        <v>0.61907643653799782</v>
      </c>
      <c r="D21" s="30">
        <f t="shared" si="9"/>
        <v>0.71394866157749226</v>
      </c>
      <c r="E21" s="30">
        <f t="shared" si="9"/>
        <v>0.69680354827160684</v>
      </c>
      <c r="F21" s="30">
        <f t="shared" si="9"/>
        <v>0.81499510813560927</v>
      </c>
      <c r="G21" s="30">
        <f t="shared" si="9"/>
        <v>1.0395696582015017</v>
      </c>
      <c r="H21" s="30">
        <f t="shared" si="9"/>
        <v>5.5437903261499102</v>
      </c>
      <c r="I21" s="30">
        <f t="shared" si="9"/>
        <v>3.4942467846398517</v>
      </c>
      <c r="J21" s="30">
        <f t="shared" si="9"/>
        <v>3.3577871946784903</v>
      </c>
      <c r="K21" s="29"/>
      <c r="L21" s="2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71"/>
      <c r="BF21" s="71"/>
      <c r="BG21" s="71"/>
      <c r="BH21" s="71"/>
      <c r="BI21" s="71"/>
      <c r="BJ21" s="71"/>
      <c r="BK21" s="71"/>
      <c r="BL21" s="71"/>
      <c r="BM21" s="71"/>
    </row>
    <row r="22" spans="2:65" ht="20.100000000000001" customHeight="1">
      <c r="B22" s="21">
        <v>1</v>
      </c>
      <c r="C22">
        <v>1.4E-2</v>
      </c>
      <c r="D22">
        <v>1.2999999999999999E-2</v>
      </c>
      <c r="E22">
        <v>2.5999999999999999E-2</v>
      </c>
      <c r="F22" s="32">
        <v>3.6999999999999998E-2</v>
      </c>
      <c r="G22" s="32">
        <v>-0.17799999999999999</v>
      </c>
      <c r="H22" s="74">
        <v>-8.0000000000000002E-3</v>
      </c>
      <c r="I22" s="74">
        <v>-2.1000000000000001E-2</v>
      </c>
      <c r="J22" s="74">
        <v>6.0000000000000001E-3</v>
      </c>
      <c r="K22" s="29"/>
      <c r="L22" s="29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71"/>
      <c r="BF22" s="71"/>
      <c r="BG22" s="71"/>
      <c r="BH22" s="71"/>
      <c r="BI22" s="71"/>
      <c r="BJ22" s="71"/>
      <c r="BK22" s="71"/>
      <c r="BL22" s="71"/>
      <c r="BM22" s="71"/>
    </row>
    <row r="23" spans="2:65" ht="20.100000000000001" customHeight="1">
      <c r="B23" s="21">
        <v>2</v>
      </c>
      <c r="C23">
        <v>1.6E-2</v>
      </c>
      <c r="D23">
        <v>8.9999999999999993E-3</v>
      </c>
      <c r="E23">
        <v>1.2E-2</v>
      </c>
      <c r="F23" s="32">
        <v>2.5000000000000001E-2</v>
      </c>
      <c r="G23" s="32">
        <v>4.3999999999999997E-2</v>
      </c>
      <c r="H23" s="74">
        <v>3.0000000000000001E-3</v>
      </c>
      <c r="I23" s="74">
        <v>-1.4999999999999999E-2</v>
      </c>
      <c r="J23" s="74">
        <v>0.128</v>
      </c>
      <c r="K23" s="29"/>
      <c r="L23" s="2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71"/>
      <c r="BF23" s="71"/>
      <c r="BG23" s="71"/>
      <c r="BH23" s="71"/>
      <c r="BI23" s="71"/>
      <c r="BJ23" s="71"/>
      <c r="BK23" s="71"/>
      <c r="BL23" s="71"/>
      <c r="BM23" s="71"/>
    </row>
    <row r="24" spans="2:65" ht="20.100000000000001" customHeight="1">
      <c r="B24" s="21">
        <v>3</v>
      </c>
      <c r="C24">
        <v>1.0999999999999999E-2</v>
      </c>
      <c r="D24">
        <v>8.0000000000000002E-3</v>
      </c>
      <c r="E24">
        <v>1.0999999999999999E-2</v>
      </c>
      <c r="F24" s="32">
        <v>3.2000000000000001E-2</v>
      </c>
      <c r="G24" s="32">
        <v>-3.6999999999999998E-2</v>
      </c>
      <c r="H24" s="74">
        <v>4.0000000000000001E-3</v>
      </c>
      <c r="I24" s="74">
        <v>-1.4E-2</v>
      </c>
      <c r="J24" s="74">
        <v>0.11799999999999999</v>
      </c>
      <c r="K24" s="29"/>
      <c r="L24" s="29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71"/>
      <c r="BF24" s="71"/>
      <c r="BG24" s="71"/>
      <c r="BH24" s="71"/>
      <c r="BI24" s="71"/>
      <c r="BJ24" s="71"/>
      <c r="BK24" s="71"/>
      <c r="BL24" s="71"/>
      <c r="BM24" s="71"/>
    </row>
    <row r="25" spans="2:65" ht="20.100000000000001" customHeight="1">
      <c r="B25" s="21">
        <v>4</v>
      </c>
      <c r="C25">
        <v>1.2E-2</v>
      </c>
      <c r="D25">
        <v>1.2E-2</v>
      </c>
      <c r="E25">
        <v>3.2000000000000001E-2</v>
      </c>
      <c r="F25" s="32">
        <v>2.4E-2</v>
      </c>
      <c r="G25" s="32">
        <v>6.5000000000000002E-2</v>
      </c>
      <c r="H25" s="74">
        <v>4.0000000000000001E-3</v>
      </c>
      <c r="I25" s="74">
        <v>-1.4999999999999999E-2</v>
      </c>
      <c r="J25" s="74">
        <v>0.12</v>
      </c>
      <c r="K25" s="29"/>
      <c r="L25" s="29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71"/>
      <c r="BF25" s="71"/>
      <c r="BG25" s="71"/>
      <c r="BH25" s="71"/>
      <c r="BI25" s="71"/>
      <c r="BJ25" s="71"/>
      <c r="BK25" s="71"/>
      <c r="BL25" s="71"/>
      <c r="BM25" s="71"/>
    </row>
    <row r="26" spans="2:65" ht="20.100000000000001" customHeight="1">
      <c r="B26" s="21">
        <v>5</v>
      </c>
      <c r="C26">
        <v>3.1E-2</v>
      </c>
      <c r="D26">
        <v>2.8000000000000001E-2</v>
      </c>
      <c r="E26">
        <v>3.4000000000000002E-2</v>
      </c>
      <c r="F26" s="32">
        <v>2.4E-2</v>
      </c>
      <c r="G26" s="32">
        <v>0.08</v>
      </c>
      <c r="H26" s="74">
        <v>4.0000000000000001E-3</v>
      </c>
      <c r="I26" s="74">
        <v>-1.4999999999999999E-2</v>
      </c>
      <c r="J26" s="74">
        <v>0.121</v>
      </c>
      <c r="K26" s="29"/>
      <c r="L26" s="29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71"/>
      <c r="BF26" s="71"/>
      <c r="BG26" s="71"/>
      <c r="BH26" s="71"/>
      <c r="BI26" s="71"/>
      <c r="BJ26" s="71"/>
      <c r="BK26" s="71"/>
      <c r="BL26" s="71"/>
      <c r="BM26" s="71"/>
    </row>
    <row r="27" spans="2:65" ht="20.100000000000001" customHeight="1">
      <c r="B27" s="21">
        <v>6</v>
      </c>
      <c r="C27">
        <v>7.0000000000000001E-3</v>
      </c>
      <c r="D27">
        <v>3.3000000000000002E-2</v>
      </c>
      <c r="E27">
        <v>7.0000000000000001E-3</v>
      </c>
      <c r="F27" s="32">
        <v>2.7E-2</v>
      </c>
      <c r="G27" s="32">
        <v>0.70799999999999996</v>
      </c>
      <c r="H27" s="74">
        <v>4.0000000000000001E-3</v>
      </c>
      <c r="I27" s="74">
        <v>-1.4999999999999999E-2</v>
      </c>
      <c r="J27" s="74">
        <v>0.14000000000000001</v>
      </c>
      <c r="K27" s="29"/>
      <c r="L27" s="29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71"/>
      <c r="BF27" s="71"/>
      <c r="BG27" s="71"/>
      <c r="BH27" s="71"/>
      <c r="BI27" s="71"/>
      <c r="BJ27" s="71"/>
      <c r="BK27" s="71"/>
      <c r="BL27" s="71"/>
      <c r="BM27" s="71"/>
    </row>
    <row r="28" spans="2:65" ht="20.100000000000001" customHeight="1">
      <c r="B28" s="21">
        <v>7</v>
      </c>
      <c r="C28">
        <v>1.9E-2</v>
      </c>
      <c r="D28">
        <v>2.1999999999999999E-2</v>
      </c>
      <c r="E28">
        <v>3.3000000000000002E-2</v>
      </c>
      <c r="F28" s="32">
        <v>0.04</v>
      </c>
      <c r="G28" s="32">
        <v>0.16</v>
      </c>
      <c r="H28" s="74">
        <v>-6.0000000000000001E-3</v>
      </c>
      <c r="I28" s="74">
        <v>-1.6E-2</v>
      </c>
      <c r="J28" s="74">
        <v>0.08</v>
      </c>
      <c r="K28" s="29"/>
      <c r="L28" s="2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71"/>
      <c r="BF28" s="71"/>
      <c r="BG28" s="71"/>
      <c r="BH28" s="71"/>
      <c r="BI28" s="71"/>
      <c r="BJ28" s="71"/>
      <c r="BK28" s="71"/>
      <c r="BL28" s="71"/>
      <c r="BM28" s="71"/>
    </row>
    <row r="29" spans="2:65" ht="20.100000000000001" customHeight="1">
      <c r="B29" s="21">
        <v>8</v>
      </c>
      <c r="C29">
        <v>2.8000000000000001E-2</v>
      </c>
      <c r="D29">
        <v>2.7E-2</v>
      </c>
      <c r="E29">
        <v>4.4999999999999998E-2</v>
      </c>
      <c r="F29" s="32">
        <v>2.5000000000000001E-2</v>
      </c>
      <c r="G29" s="32">
        <v>3.4000000000000002E-2</v>
      </c>
      <c r="H29" s="74">
        <v>-7.0000000000000001E-3</v>
      </c>
      <c r="I29" s="74">
        <v>-1.6E-2</v>
      </c>
      <c r="J29" s="74">
        <v>0.08</v>
      </c>
      <c r="K29" s="29"/>
      <c r="L29" s="2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71"/>
      <c r="BF29" s="71"/>
      <c r="BG29" s="71"/>
      <c r="BH29" s="71"/>
      <c r="BI29" s="71"/>
      <c r="BJ29" s="71"/>
      <c r="BK29" s="71"/>
      <c r="BL29" s="71"/>
      <c r="BM29" s="71"/>
    </row>
    <row r="30" spans="2:65" ht="20.100000000000001" customHeight="1">
      <c r="B30" s="21">
        <v>9</v>
      </c>
      <c r="C30">
        <v>1.0999999999999999E-2</v>
      </c>
      <c r="D30">
        <v>2.5000000000000001E-2</v>
      </c>
      <c r="E30">
        <v>2.5000000000000001E-2</v>
      </c>
      <c r="F30" s="32">
        <v>2.9000000000000001E-2</v>
      </c>
      <c r="G30" s="32">
        <v>-0.33</v>
      </c>
      <c r="H30" s="74">
        <v>-6.0000000000000001E-3</v>
      </c>
      <c r="I30" s="74">
        <v>-1.4E-2</v>
      </c>
      <c r="J30" s="74">
        <v>8.3000000000000004E-2</v>
      </c>
      <c r="K30" s="29"/>
      <c r="L30" s="29"/>
      <c r="M30" s="8"/>
      <c r="N30" s="8"/>
      <c r="O30" s="29"/>
      <c r="P30" s="29"/>
      <c r="Q30" s="29"/>
      <c r="R30" s="29"/>
      <c r="S30" s="29"/>
      <c r="T30" s="29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71"/>
      <c r="BF30" s="71"/>
      <c r="BG30" s="71"/>
      <c r="BH30" s="71"/>
      <c r="BI30" s="71"/>
      <c r="BJ30" s="71"/>
      <c r="BK30" s="71"/>
      <c r="BL30" s="71"/>
      <c r="BM30" s="71"/>
    </row>
    <row r="31" spans="2:65" ht="20.100000000000001" customHeight="1">
      <c r="B31" s="21">
        <v>10</v>
      </c>
      <c r="C31">
        <v>3.6999999999999998E-2</v>
      </c>
      <c r="D31">
        <v>1.2E-2</v>
      </c>
      <c r="E31">
        <v>1.7999999999999999E-2</v>
      </c>
      <c r="F31" s="32">
        <v>2.4E-2</v>
      </c>
      <c r="G31" s="32">
        <v>-0.215</v>
      </c>
      <c r="H31" s="74">
        <v>7.0000000000000001E-3</v>
      </c>
      <c r="I31" s="74">
        <v>-1.9E-2</v>
      </c>
      <c r="J31" s="74">
        <v>3.2000000000000001E-2</v>
      </c>
      <c r="K31" s="29"/>
      <c r="L31" s="29"/>
      <c r="M31" s="8"/>
      <c r="N31" s="8"/>
      <c r="O31" s="29"/>
      <c r="P31" s="29"/>
      <c r="Q31" s="29"/>
      <c r="R31" s="29"/>
      <c r="S31" s="29"/>
      <c r="T31" s="29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71"/>
      <c r="BF31" s="71"/>
      <c r="BG31" s="71"/>
      <c r="BH31" s="71"/>
      <c r="BI31" s="71"/>
      <c r="BJ31" s="71"/>
      <c r="BK31" s="71"/>
      <c r="BL31" s="71"/>
      <c r="BM31" s="71"/>
    </row>
    <row r="32" spans="2:65" ht="20.100000000000001" customHeight="1">
      <c r="B32" s="21">
        <v>11</v>
      </c>
      <c r="C32">
        <v>2.4E-2</v>
      </c>
      <c r="D32">
        <v>3.5999999999999997E-2</v>
      </c>
      <c r="E32">
        <v>6.0000000000000001E-3</v>
      </c>
      <c r="F32" s="32">
        <v>3.9E-2</v>
      </c>
      <c r="G32" s="32">
        <v>-0.121</v>
      </c>
      <c r="H32" s="74">
        <v>8.9999999999999993E-3</v>
      </c>
      <c r="I32" s="74">
        <v>4.0000000000000001E-3</v>
      </c>
      <c r="J32" s="74">
        <v>-3.1E-2</v>
      </c>
      <c r="K32" s="29"/>
      <c r="L32" s="29"/>
      <c r="M32" s="8"/>
      <c r="N32" s="8"/>
      <c r="O32" s="29"/>
      <c r="P32" s="29"/>
      <c r="Q32" s="29"/>
      <c r="R32" s="29"/>
      <c r="S32" s="29"/>
      <c r="T32" s="29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71"/>
      <c r="BF32" s="71"/>
      <c r="BG32" s="71"/>
      <c r="BH32" s="71"/>
      <c r="BI32" s="71"/>
      <c r="BJ32" s="71"/>
      <c r="BK32" s="71"/>
      <c r="BL32" s="71"/>
      <c r="BM32" s="71"/>
    </row>
    <row r="33" spans="2:65" ht="20.100000000000001" customHeight="1">
      <c r="B33" s="21">
        <v>12</v>
      </c>
      <c r="C33">
        <v>2.7E-2</v>
      </c>
      <c r="D33">
        <v>1.4999999999999999E-2</v>
      </c>
      <c r="E33">
        <v>1.0999999999999999E-2</v>
      </c>
      <c r="F33" s="32">
        <v>3.2000000000000001E-2</v>
      </c>
      <c r="G33" s="32">
        <v>0.16</v>
      </c>
      <c r="H33" s="74">
        <v>6.0000000000000001E-3</v>
      </c>
      <c r="I33" s="74">
        <v>-1.6E-2</v>
      </c>
      <c r="J33" s="74">
        <v>7.2999999999999995E-2</v>
      </c>
      <c r="K33" s="29"/>
      <c r="L33" s="29"/>
      <c r="M33" s="8"/>
      <c r="N33" s="8"/>
      <c r="O33" s="29"/>
      <c r="P33" s="29"/>
      <c r="Q33" s="29"/>
      <c r="R33" s="29"/>
      <c r="S33" s="29"/>
      <c r="T33" s="29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71"/>
      <c r="BF33" s="71"/>
      <c r="BG33" s="71"/>
      <c r="BH33" s="71"/>
      <c r="BI33" s="71"/>
      <c r="BJ33" s="71"/>
      <c r="BK33" s="71"/>
      <c r="BL33" s="71"/>
      <c r="BM33" s="71"/>
    </row>
    <row r="34" spans="2:65" ht="20.100000000000001" customHeight="1">
      <c r="B34" s="21">
        <v>13</v>
      </c>
      <c r="C34">
        <v>3.0000000000000001E-3</v>
      </c>
      <c r="D34">
        <v>2.7E-2</v>
      </c>
      <c r="E34">
        <v>1.7000000000000001E-2</v>
      </c>
      <c r="F34" s="32">
        <v>3.9E-2</v>
      </c>
      <c r="G34" s="32">
        <v>-4.7E-2</v>
      </c>
      <c r="H34" s="74">
        <v>0.01</v>
      </c>
      <c r="I34" s="74">
        <v>-3.0000000000000001E-3</v>
      </c>
      <c r="J34" s="74">
        <v>2.8000000000000001E-2</v>
      </c>
      <c r="K34" s="29"/>
      <c r="L34" s="29"/>
      <c r="M34" s="8"/>
      <c r="N34" s="8"/>
      <c r="O34" s="29"/>
      <c r="P34" s="29"/>
      <c r="Q34" s="29"/>
      <c r="R34" s="29"/>
      <c r="S34" s="29"/>
      <c r="T34" s="29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71"/>
      <c r="BF34" s="71"/>
      <c r="BG34" s="71"/>
      <c r="BH34" s="71"/>
      <c r="BI34" s="71"/>
      <c r="BJ34" s="71"/>
      <c r="BK34" s="71"/>
      <c r="BL34" s="71"/>
      <c r="BM34" s="71"/>
    </row>
    <row r="35" spans="2:65" ht="20.100000000000001" customHeight="1">
      <c r="B35" s="21">
        <v>14</v>
      </c>
      <c r="C35">
        <v>2.5000000000000001E-2</v>
      </c>
      <c r="D35">
        <v>2.4E-2</v>
      </c>
      <c r="E35">
        <v>4.9000000000000002E-2</v>
      </c>
      <c r="F35" s="32">
        <v>2.1000000000000001E-2</v>
      </c>
      <c r="G35" s="32">
        <v>-0.12</v>
      </c>
      <c r="H35" s="74">
        <v>5.0000000000000001E-3</v>
      </c>
      <c r="I35" s="74">
        <v>-1E-3</v>
      </c>
      <c r="J35" s="74">
        <v>-2.5999999999999999E-2</v>
      </c>
      <c r="K35" s="29"/>
      <c r="L35" s="29"/>
      <c r="M35" s="8"/>
      <c r="N35" s="8"/>
      <c r="O35" s="29"/>
      <c r="P35" s="29"/>
      <c r="Q35" s="29"/>
      <c r="R35" s="29"/>
      <c r="S35" s="29"/>
      <c r="T35" s="2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71"/>
      <c r="BF35" s="71"/>
      <c r="BG35" s="71"/>
      <c r="BH35" s="71"/>
      <c r="BI35" s="71"/>
      <c r="BJ35" s="71"/>
      <c r="BK35" s="71"/>
      <c r="BL35" s="71"/>
      <c r="BM35" s="71"/>
    </row>
    <row r="36" spans="2:65" ht="20.100000000000001" customHeight="1">
      <c r="B36" s="21">
        <v>15</v>
      </c>
      <c r="C36">
        <v>2.1999999999999999E-2</v>
      </c>
      <c r="D36">
        <v>3.4000000000000002E-2</v>
      </c>
      <c r="E36">
        <v>3.5000000000000003E-2</v>
      </c>
      <c r="F36" s="32">
        <v>3.9E-2</v>
      </c>
      <c r="G36" s="32">
        <v>-0.17299999999999999</v>
      </c>
      <c r="H36" s="74">
        <v>1.7000000000000001E-2</v>
      </c>
      <c r="I36" s="74">
        <v>1.0999999999999999E-2</v>
      </c>
      <c r="J36" s="74">
        <v>1.2999999999999999E-2</v>
      </c>
      <c r="K36" s="29"/>
      <c r="L36" s="29"/>
      <c r="M36" s="8"/>
      <c r="N36" s="8"/>
      <c r="O36" s="29"/>
      <c r="P36" s="29"/>
      <c r="Q36" s="29"/>
      <c r="R36" s="29"/>
      <c r="S36" s="29"/>
      <c r="T36" s="29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71"/>
      <c r="BF36" s="71"/>
      <c r="BG36" s="71"/>
      <c r="BH36" s="71"/>
      <c r="BI36" s="71"/>
      <c r="BJ36" s="71"/>
      <c r="BK36" s="71"/>
      <c r="BL36" s="71"/>
      <c r="BM36" s="71"/>
    </row>
    <row r="37" spans="2:65" ht="20.100000000000001" customHeight="1">
      <c r="B37" s="21">
        <v>16</v>
      </c>
      <c r="C37">
        <v>4.0000000000000001E-3</v>
      </c>
      <c r="D37">
        <v>1.0999999999999999E-2</v>
      </c>
      <c r="E37">
        <v>0.02</v>
      </c>
      <c r="F37" s="32">
        <v>3.9E-2</v>
      </c>
      <c r="G37" s="32">
        <v>-0.28599999999999998</v>
      </c>
      <c r="H37" s="74">
        <v>1.2E-2</v>
      </c>
      <c r="I37" s="74">
        <v>1.4E-2</v>
      </c>
      <c r="J37" s="74">
        <v>-5.0999999999999997E-2</v>
      </c>
      <c r="K37" s="29"/>
      <c r="L37" s="29"/>
      <c r="M37" s="8"/>
      <c r="N37" s="8"/>
      <c r="O37" s="29"/>
      <c r="P37" s="29"/>
      <c r="Q37" s="29"/>
      <c r="R37" s="29"/>
      <c r="S37" s="29"/>
      <c r="T37" s="2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71"/>
      <c r="BF37" s="71"/>
      <c r="BG37" s="71"/>
      <c r="BH37" s="71"/>
      <c r="BI37" s="71"/>
      <c r="BJ37" s="71"/>
      <c r="BK37" s="71"/>
      <c r="BL37" s="71"/>
      <c r="BM37" s="71"/>
    </row>
    <row r="38" spans="2:65" ht="20.100000000000001" customHeight="1">
      <c r="B38" s="21">
        <v>17</v>
      </c>
      <c r="C38">
        <v>2.9000000000000001E-2</v>
      </c>
      <c r="D38">
        <v>1.0999999999999999E-2</v>
      </c>
      <c r="E38">
        <v>8.9999999999999993E-3</v>
      </c>
      <c r="F38" s="32">
        <v>3.5000000000000003E-2</v>
      </c>
      <c r="G38" s="32">
        <v>-5.0000000000000001E-3</v>
      </c>
      <c r="H38" s="74">
        <v>1.0999999999999999E-2</v>
      </c>
      <c r="I38" s="74">
        <v>-4.0000000000000001E-3</v>
      </c>
      <c r="J38" s="74">
        <v>-8.2000000000000003E-2</v>
      </c>
      <c r="K38" s="29"/>
      <c r="L38" s="29"/>
      <c r="M38" s="8"/>
      <c r="N38" s="8"/>
      <c r="O38" s="29"/>
      <c r="P38" s="29"/>
      <c r="Q38" s="29"/>
      <c r="R38" s="29"/>
      <c r="S38" s="29"/>
      <c r="T38" s="29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71"/>
      <c r="BF38" s="71"/>
      <c r="BG38" s="71"/>
      <c r="BH38" s="71"/>
      <c r="BI38" s="71"/>
      <c r="BJ38" s="71"/>
      <c r="BK38" s="71"/>
      <c r="BL38" s="71"/>
      <c r="BM38" s="71"/>
    </row>
    <row r="39" spans="2:65" ht="20.100000000000001" customHeight="1">
      <c r="B39" s="21">
        <v>18</v>
      </c>
      <c r="C39">
        <v>0.01</v>
      </c>
      <c r="D39">
        <v>1.2999999999999999E-2</v>
      </c>
      <c r="E39">
        <v>2.5999999999999999E-2</v>
      </c>
      <c r="F39" s="32">
        <v>3.9E-2</v>
      </c>
      <c r="G39" s="32">
        <v>-0.217</v>
      </c>
      <c r="H39" s="74">
        <v>1.4E-2</v>
      </c>
      <c r="I39" s="74">
        <v>-1.9E-2</v>
      </c>
      <c r="J39" s="74">
        <v>-0.11899999999999999</v>
      </c>
      <c r="K39" s="29"/>
      <c r="L39" s="29"/>
      <c r="M39" s="8"/>
      <c r="N39" s="8"/>
      <c r="O39" s="29"/>
      <c r="P39" s="29"/>
      <c r="Q39" s="29"/>
      <c r="R39" s="29"/>
      <c r="S39" s="29"/>
      <c r="T39" s="29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71"/>
      <c r="BF39" s="71"/>
      <c r="BG39" s="71"/>
      <c r="BH39" s="71"/>
      <c r="BI39" s="71"/>
      <c r="BJ39" s="71"/>
      <c r="BK39" s="71"/>
      <c r="BL39" s="71"/>
      <c r="BM39" s="71"/>
    </row>
    <row r="40" spans="2:65" ht="20.100000000000001" customHeight="1">
      <c r="B40" s="21">
        <v>19</v>
      </c>
      <c r="C40">
        <v>2.8000000000000001E-2</v>
      </c>
      <c r="D40">
        <v>0.03</v>
      </c>
      <c r="E40">
        <v>3.4000000000000002E-2</v>
      </c>
      <c r="F40" s="32">
        <v>2.4E-2</v>
      </c>
      <c r="G40" s="32">
        <v>0.156</v>
      </c>
      <c r="H40" s="74">
        <v>1.2999999999999999E-2</v>
      </c>
      <c r="I40" s="74">
        <v>-1.2999999999999999E-2</v>
      </c>
      <c r="J40" s="74">
        <v>-8.5999999999999993E-2</v>
      </c>
      <c r="K40" s="29"/>
      <c r="L40" s="29"/>
      <c r="M40" s="8"/>
      <c r="N40" s="8"/>
      <c r="O40" s="29"/>
      <c r="P40" s="29"/>
      <c r="Q40" s="29"/>
      <c r="R40" s="29"/>
      <c r="S40" s="29"/>
      <c r="T40" s="29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71"/>
      <c r="BF40" s="71"/>
      <c r="BG40" s="71"/>
      <c r="BH40" s="71"/>
      <c r="BI40" s="71"/>
      <c r="BJ40" s="71"/>
      <c r="BK40" s="71"/>
      <c r="BL40" s="71"/>
      <c r="BM40" s="71"/>
    </row>
    <row r="41" spans="2:65" ht="20.100000000000001" customHeight="1">
      <c r="B41" s="21">
        <v>20</v>
      </c>
      <c r="C41">
        <v>2.1000000000000001E-2</v>
      </c>
      <c r="D41">
        <v>2.1000000000000001E-2</v>
      </c>
      <c r="E41">
        <v>3.4000000000000002E-2</v>
      </c>
      <c r="F41" s="32">
        <v>1.2E-2</v>
      </c>
      <c r="G41" s="32">
        <v>-0.77800000000000002</v>
      </c>
      <c r="H41" s="74">
        <v>1.4E-2</v>
      </c>
      <c r="I41" s="74">
        <v>-1.4999999999999999E-2</v>
      </c>
      <c r="J41" s="74">
        <v>-8.4000000000000005E-2</v>
      </c>
      <c r="K41" s="29"/>
      <c r="L41" s="29"/>
      <c r="M41" s="8"/>
      <c r="N41" s="8"/>
      <c r="O41" s="29"/>
      <c r="P41" s="29"/>
      <c r="Q41" s="29"/>
      <c r="R41" s="29"/>
      <c r="S41" s="29"/>
      <c r="T41" s="29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71"/>
      <c r="BF41" s="71"/>
      <c r="BG41" s="71"/>
      <c r="BH41" s="71"/>
      <c r="BI41" s="71"/>
      <c r="BJ41" s="71"/>
      <c r="BK41" s="71"/>
      <c r="BL41" s="71"/>
      <c r="BM41" s="71"/>
    </row>
    <row r="42" spans="2:65" ht="20.100000000000001" customHeight="1">
      <c r="B42" s="21">
        <v>21</v>
      </c>
      <c r="C42">
        <v>0.01</v>
      </c>
      <c r="D42">
        <v>8.0000000000000002E-3</v>
      </c>
      <c r="E42">
        <v>0.01</v>
      </c>
      <c r="F42" s="32">
        <v>2.9000000000000001E-2</v>
      </c>
      <c r="G42" s="32">
        <v>-1.2E-2</v>
      </c>
      <c r="H42" s="74">
        <v>1.2E-2</v>
      </c>
      <c r="I42" s="74">
        <v>-1.0999999999999999E-2</v>
      </c>
      <c r="J42" s="74">
        <v>-8.8999999999999996E-2</v>
      </c>
      <c r="K42" s="29"/>
      <c r="L42" s="29"/>
      <c r="M42" s="8"/>
      <c r="N42" s="8"/>
      <c r="O42" s="29"/>
      <c r="P42" s="29"/>
      <c r="Q42" s="29"/>
      <c r="R42" s="29"/>
      <c r="S42" s="29"/>
      <c r="T42" s="29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71"/>
      <c r="BF42" s="71"/>
      <c r="BG42" s="71"/>
      <c r="BH42" s="71"/>
      <c r="BI42" s="71"/>
      <c r="BJ42" s="71"/>
      <c r="BK42" s="71"/>
      <c r="BL42" s="71"/>
      <c r="BM42" s="71"/>
    </row>
    <row r="43" spans="2:65" ht="20.100000000000001" customHeight="1">
      <c r="B43" s="21">
        <v>22</v>
      </c>
      <c r="C43">
        <v>3.5999999999999997E-2</v>
      </c>
      <c r="D43">
        <v>2.8000000000000001E-2</v>
      </c>
      <c r="E43">
        <v>3.7999999999999999E-2</v>
      </c>
      <c r="F43" s="32">
        <v>3.5999999999999997E-2</v>
      </c>
      <c r="G43" s="32">
        <v>0.13500000000000001</v>
      </c>
      <c r="H43" s="74">
        <v>1.2999999999999999E-2</v>
      </c>
      <c r="I43" s="74">
        <v>-2.3E-2</v>
      </c>
      <c r="J43" s="74">
        <v>-2.5000000000000001E-2</v>
      </c>
      <c r="K43" s="29"/>
      <c r="L43" s="29"/>
      <c r="M43" s="8"/>
      <c r="N43" s="8"/>
      <c r="O43" s="29"/>
      <c r="P43" s="29"/>
      <c r="Q43" s="29"/>
      <c r="R43" s="29"/>
      <c r="S43" s="29"/>
      <c r="T43" s="2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71"/>
      <c r="BF43" s="71"/>
      <c r="BG43" s="71"/>
      <c r="BH43" s="71"/>
      <c r="BI43" s="71"/>
      <c r="BJ43" s="71"/>
      <c r="BK43" s="71"/>
      <c r="BL43" s="71"/>
      <c r="BM43" s="71"/>
    </row>
    <row r="44" spans="2:65" ht="20.100000000000001" customHeight="1">
      <c r="B44" s="21">
        <v>23</v>
      </c>
      <c r="C44">
        <v>0.01</v>
      </c>
      <c r="D44">
        <v>1.0999999999999999E-2</v>
      </c>
      <c r="E44">
        <v>2.9000000000000001E-2</v>
      </c>
      <c r="F44" s="32">
        <v>1.6E-2</v>
      </c>
      <c r="G44" s="32">
        <v>-6.0999999999999999E-2</v>
      </c>
      <c r="H44" s="74">
        <v>0.02</v>
      </c>
      <c r="I44" s="74">
        <v>-1.7999999999999999E-2</v>
      </c>
      <c r="J44" s="74">
        <v>-0.107</v>
      </c>
      <c r="K44" s="29"/>
      <c r="L44" s="29"/>
      <c r="M44" s="8"/>
      <c r="N44" s="8"/>
      <c r="O44" s="29"/>
      <c r="P44" s="29"/>
      <c r="Q44" s="29"/>
      <c r="R44" s="29"/>
      <c r="S44" s="29"/>
      <c r="T44" s="29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71"/>
      <c r="BF44" s="71"/>
      <c r="BG44" s="71"/>
      <c r="BH44" s="71"/>
      <c r="BI44" s="71"/>
      <c r="BJ44" s="71"/>
      <c r="BK44" s="71"/>
      <c r="BL44" s="71"/>
      <c r="BM44" s="71"/>
    </row>
    <row r="45" spans="2:65" ht="20.100000000000001" customHeight="1">
      <c r="B45" s="21">
        <v>24</v>
      </c>
      <c r="C45">
        <v>1.4E-2</v>
      </c>
      <c r="D45">
        <v>5.0000000000000001E-3</v>
      </c>
      <c r="E45">
        <v>2.4E-2</v>
      </c>
      <c r="F45" s="32">
        <v>2.8000000000000001E-2</v>
      </c>
      <c r="G45" s="32">
        <v>-0.63300000000000001</v>
      </c>
      <c r="H45" s="74">
        <v>2.3E-2</v>
      </c>
      <c r="I45" s="74">
        <v>-3.6999999999999998E-2</v>
      </c>
      <c r="J45" s="74">
        <v>-0.10100000000000001</v>
      </c>
      <c r="K45" s="29"/>
      <c r="L45" s="29"/>
      <c r="M45" s="8"/>
      <c r="N45" s="8"/>
      <c r="O45" s="29"/>
      <c r="P45" s="29"/>
      <c r="Q45" s="29"/>
      <c r="R45" s="29"/>
      <c r="S45" s="29"/>
      <c r="T45" s="29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71"/>
      <c r="BF45" s="71"/>
      <c r="BG45" s="71"/>
      <c r="BH45" s="71"/>
      <c r="BI45" s="71"/>
      <c r="BJ45" s="71"/>
      <c r="BK45" s="71"/>
      <c r="BL45" s="71"/>
      <c r="BM45" s="71"/>
    </row>
    <row r="46" spans="2:65" ht="20.100000000000001" customHeight="1">
      <c r="B46" s="21">
        <v>25</v>
      </c>
      <c r="C46">
        <v>0.02</v>
      </c>
      <c r="D46">
        <v>8.9999999999999993E-3</v>
      </c>
      <c r="E46">
        <v>1.6E-2</v>
      </c>
      <c r="F46" s="32">
        <v>1.4E-2</v>
      </c>
      <c r="G46" s="32">
        <v>-0.754</v>
      </c>
      <c r="H46" s="74">
        <v>2.3E-2</v>
      </c>
      <c r="I46" s="74">
        <v>-2.7E-2</v>
      </c>
      <c r="J46" s="74">
        <v>-0.122</v>
      </c>
      <c r="K46" s="29"/>
      <c r="L46" s="29"/>
      <c r="M46" s="8"/>
      <c r="N46" s="8"/>
      <c r="O46" s="29"/>
      <c r="P46" s="29"/>
      <c r="Q46" s="29"/>
      <c r="R46" s="29"/>
      <c r="S46" s="29"/>
      <c r="T46" s="29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71"/>
      <c r="BF46" s="71"/>
      <c r="BG46" s="71"/>
      <c r="BH46" s="71"/>
      <c r="BI46" s="71"/>
      <c r="BJ46" s="71"/>
      <c r="BK46" s="71"/>
      <c r="BL46" s="71"/>
      <c r="BM46" s="71"/>
    </row>
    <row r="47" spans="2:65" ht="20.100000000000001" customHeight="1">
      <c r="B47" s="21">
        <v>26</v>
      </c>
      <c r="C47">
        <v>8.0000000000000002E-3</v>
      </c>
      <c r="D47">
        <v>2.5000000000000001E-2</v>
      </c>
      <c r="E47">
        <v>5.0000000000000001E-3</v>
      </c>
      <c r="F47" s="32">
        <v>3.2000000000000001E-2</v>
      </c>
      <c r="G47" s="32">
        <v>-1.7000000000000001E-2</v>
      </c>
      <c r="H47" s="74">
        <v>1.9E-2</v>
      </c>
      <c r="I47" s="74">
        <v>-3.7999999999999999E-2</v>
      </c>
      <c r="J47" s="74">
        <v>-7.0000000000000007E-2</v>
      </c>
      <c r="K47" s="29"/>
      <c r="L47" s="29"/>
      <c r="M47" s="8"/>
      <c r="N47" s="8"/>
      <c r="O47" s="29"/>
      <c r="P47" s="29"/>
      <c r="Q47" s="29"/>
      <c r="R47" s="29"/>
      <c r="S47" s="29"/>
      <c r="T47" s="29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71"/>
      <c r="BF47" s="71"/>
      <c r="BG47" s="71"/>
      <c r="BH47" s="71"/>
      <c r="BI47" s="71"/>
      <c r="BJ47" s="71"/>
      <c r="BK47" s="71"/>
      <c r="BL47" s="71"/>
      <c r="BM47" s="71"/>
    </row>
    <row r="48" spans="2:65" ht="20.100000000000001" customHeight="1">
      <c r="B48" s="21">
        <v>27</v>
      </c>
      <c r="C48">
        <v>3.0000000000000001E-3</v>
      </c>
      <c r="D48">
        <v>3.7999999999999999E-2</v>
      </c>
      <c r="E48">
        <v>2.8000000000000001E-2</v>
      </c>
      <c r="F48" s="32">
        <v>2.5000000000000001E-2</v>
      </c>
      <c r="G48" s="32">
        <v>0.32700000000000001</v>
      </c>
      <c r="H48" s="74">
        <v>-1E-3</v>
      </c>
      <c r="I48" s="74">
        <v>0</v>
      </c>
      <c r="J48" s="74">
        <v>-0.13600000000000001</v>
      </c>
      <c r="K48" s="29"/>
      <c r="L48" s="29"/>
      <c r="M48" s="8"/>
      <c r="N48" s="8"/>
      <c r="O48" s="29"/>
      <c r="P48" s="29"/>
      <c r="Q48" s="29"/>
      <c r="R48" s="29"/>
      <c r="S48" s="29"/>
      <c r="T48" s="29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71"/>
      <c r="BF48" s="71"/>
      <c r="BG48" s="71"/>
      <c r="BH48" s="71"/>
      <c r="BI48" s="71"/>
      <c r="BJ48" s="71"/>
      <c r="BK48" s="71"/>
      <c r="BL48" s="71"/>
      <c r="BM48" s="71"/>
    </row>
    <row r="49" spans="2:65" ht="20.100000000000001" customHeight="1">
      <c r="B49" s="21">
        <v>28</v>
      </c>
      <c r="C49">
        <v>1.7000000000000001E-2</v>
      </c>
      <c r="D49">
        <v>3.3000000000000002E-2</v>
      </c>
      <c r="E49">
        <v>2.1000000000000001E-2</v>
      </c>
      <c r="F49" s="32">
        <v>3.2000000000000001E-2</v>
      </c>
      <c r="G49" s="32">
        <v>-7.1999999999999995E-2</v>
      </c>
      <c r="H49" s="74">
        <v>1E-3</v>
      </c>
      <c r="I49" s="74">
        <v>7.0000000000000001E-3</v>
      </c>
      <c r="J49" s="74">
        <v>-0.112</v>
      </c>
      <c r="K49" s="29"/>
      <c r="L49" s="29"/>
      <c r="M49" s="8"/>
      <c r="N49" s="8"/>
      <c r="O49" s="29"/>
      <c r="P49" s="29"/>
      <c r="Q49" s="29"/>
      <c r="R49" s="29"/>
      <c r="S49" s="29"/>
      <c r="T49" s="29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71"/>
      <c r="BF49" s="71"/>
      <c r="BG49" s="71"/>
      <c r="BH49" s="71"/>
      <c r="BI49" s="71"/>
      <c r="BJ49" s="71"/>
      <c r="BK49" s="71"/>
      <c r="BL49" s="71"/>
      <c r="BM49" s="71"/>
    </row>
    <row r="50" spans="2:65" ht="20.100000000000001" customHeight="1">
      <c r="B50" s="21">
        <v>29</v>
      </c>
      <c r="C50">
        <v>0.03</v>
      </c>
      <c r="D50">
        <v>2.4E-2</v>
      </c>
      <c r="E50">
        <v>3.7999999999999999E-2</v>
      </c>
      <c r="F50" s="32">
        <v>0.04</v>
      </c>
      <c r="G50" s="32">
        <v>-0.34200000000000003</v>
      </c>
      <c r="H50" s="74">
        <v>5.0000000000000001E-3</v>
      </c>
      <c r="I50" s="74">
        <v>0.01</v>
      </c>
      <c r="J50" s="74">
        <v>-0.14599999999999999</v>
      </c>
      <c r="K50" s="29"/>
      <c r="L50" s="29"/>
      <c r="M50" s="8"/>
      <c r="N50" s="8"/>
      <c r="O50" s="29"/>
      <c r="P50" s="29"/>
      <c r="Q50" s="29"/>
      <c r="R50" s="29"/>
      <c r="S50" s="29"/>
      <c r="T50" s="29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71"/>
      <c r="BF50" s="71"/>
      <c r="BG50" s="71"/>
      <c r="BH50" s="71"/>
      <c r="BI50" s="71"/>
      <c r="BJ50" s="71"/>
      <c r="BK50" s="71"/>
      <c r="BL50" s="71"/>
      <c r="BM50" s="71"/>
    </row>
    <row r="51" spans="2:65" ht="20.100000000000001" customHeight="1">
      <c r="B51" s="21">
        <v>30</v>
      </c>
      <c r="C51">
        <v>8.9999999999999993E-3</v>
      </c>
      <c r="D51">
        <v>0.02</v>
      </c>
      <c r="E51">
        <v>3.3000000000000002E-2</v>
      </c>
      <c r="F51" s="32">
        <v>3.1E-2</v>
      </c>
      <c r="G51" s="32">
        <v>0.31900000000000001</v>
      </c>
      <c r="H51" s="74">
        <v>1E-3</v>
      </c>
      <c r="I51" s="74">
        <v>8.9999999999999993E-3</v>
      </c>
      <c r="J51" s="74">
        <v>-0.126</v>
      </c>
      <c r="K51" s="29"/>
      <c r="L51" s="29"/>
      <c r="M51" s="8"/>
      <c r="N51" s="8"/>
      <c r="O51" s="29"/>
      <c r="P51" s="29"/>
      <c r="Q51" s="29"/>
      <c r="R51" s="29"/>
      <c r="S51" s="29"/>
      <c r="T51" s="29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71"/>
      <c r="BF51" s="71"/>
      <c r="BG51" s="71"/>
      <c r="BH51" s="71"/>
      <c r="BI51" s="71"/>
      <c r="BJ51" s="71"/>
      <c r="BK51" s="71"/>
      <c r="BL51" s="71"/>
      <c r="BM51" s="71"/>
    </row>
    <row r="52" spans="2:65" ht="20.100000000000001" customHeight="1">
      <c r="B52" s="21">
        <v>31</v>
      </c>
      <c r="C52">
        <v>0.03</v>
      </c>
      <c r="D52">
        <v>3.3000000000000002E-2</v>
      </c>
      <c r="E52">
        <v>2.7E-2</v>
      </c>
      <c r="F52" s="32">
        <v>8.1000000000000003E-2</v>
      </c>
      <c r="G52" s="32">
        <v>0.153</v>
      </c>
      <c r="H52" s="74">
        <v>1.7000000000000001E-2</v>
      </c>
      <c r="I52" s="74">
        <v>-2.5000000000000001E-2</v>
      </c>
      <c r="J52" s="74">
        <v>-0.15</v>
      </c>
      <c r="K52" s="29"/>
      <c r="L52" s="29"/>
      <c r="M52" s="8"/>
      <c r="N52" s="8"/>
      <c r="O52" s="29"/>
      <c r="P52" s="29"/>
      <c r="Q52" s="29"/>
      <c r="R52" s="29"/>
      <c r="S52" s="29"/>
      <c r="T52" s="29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71"/>
      <c r="BF52" s="71"/>
      <c r="BG52" s="71"/>
      <c r="BH52" s="71"/>
      <c r="BI52" s="71"/>
      <c r="BJ52" s="71"/>
      <c r="BK52" s="71"/>
      <c r="BL52" s="71"/>
      <c r="BM52" s="71"/>
    </row>
    <row r="53" spans="2:65" ht="20.100000000000001" customHeight="1">
      <c r="B53" s="68">
        <v>32</v>
      </c>
      <c r="C53">
        <v>1.6E-2</v>
      </c>
      <c r="D53">
        <v>0.03</v>
      </c>
      <c r="E53">
        <v>2.8000000000000001E-2</v>
      </c>
      <c r="F53" s="32">
        <v>8.9999999999999993E-3</v>
      </c>
      <c r="G53" s="32">
        <v>-3.3000000000000002E-2</v>
      </c>
      <c r="H53" s="74">
        <v>1.4999999999999999E-2</v>
      </c>
      <c r="I53" s="74">
        <v>-2.1999999999999999E-2</v>
      </c>
      <c r="J53" s="74">
        <v>-0.155</v>
      </c>
      <c r="K53" s="29"/>
      <c r="L53" s="29"/>
      <c r="M53" s="8"/>
      <c r="N53" s="8"/>
      <c r="O53" s="29"/>
      <c r="P53" s="29"/>
      <c r="Q53" s="29"/>
      <c r="R53" s="29"/>
      <c r="S53" s="29"/>
      <c r="T53" s="29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71"/>
      <c r="BF53" s="71"/>
      <c r="BG53" s="71"/>
      <c r="BH53" s="71"/>
      <c r="BI53" s="71"/>
      <c r="BJ53" s="71"/>
      <c r="BK53" s="71"/>
      <c r="BL53" s="71"/>
      <c r="BM53" s="71"/>
    </row>
    <row r="54" spans="2:65" ht="15.75">
      <c r="B54" s="69">
        <v>100</v>
      </c>
      <c r="C54" s="69"/>
      <c r="D54" s="81"/>
      <c r="E54" s="81"/>
      <c r="F54" s="81"/>
      <c r="G54" s="69"/>
      <c r="H54" s="69"/>
      <c r="I54" s="70"/>
      <c r="J54" s="69"/>
      <c r="K54" s="75"/>
      <c r="L54" s="88"/>
      <c r="M54" s="88"/>
      <c r="N54" s="8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71"/>
      <c r="BF54" s="71"/>
      <c r="BG54" s="71"/>
      <c r="BH54" s="71"/>
      <c r="BI54" s="71"/>
      <c r="BJ54" s="71"/>
      <c r="BK54" s="71"/>
      <c r="BL54" s="71"/>
      <c r="BM54" s="71"/>
    </row>
    <row r="55" spans="2:65">
      <c r="B55" s="71"/>
      <c r="C55" s="71"/>
      <c r="D55" s="82"/>
      <c r="E55" s="82"/>
      <c r="F55" s="82"/>
      <c r="G55" s="71"/>
      <c r="H55" s="71"/>
      <c r="I55" s="71"/>
      <c r="J55" s="71"/>
      <c r="K55" s="71"/>
      <c r="L55" s="88"/>
      <c r="M55" s="88"/>
      <c r="N55" s="8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71"/>
      <c r="BF55" s="71"/>
      <c r="BG55" s="71"/>
      <c r="BH55" s="71"/>
      <c r="BI55" s="71"/>
      <c r="BJ55" s="71"/>
      <c r="BK55" s="71"/>
      <c r="BL55" s="71"/>
      <c r="BM55" s="71"/>
    </row>
    <row r="56" spans="2:65">
      <c r="B56" s="71"/>
      <c r="C56" s="71"/>
      <c r="D56" s="82"/>
      <c r="E56" s="82"/>
      <c r="F56" s="82"/>
      <c r="G56" s="71"/>
      <c r="H56" s="71"/>
      <c r="I56" s="71"/>
      <c r="J56" s="71"/>
      <c r="K56" s="7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71"/>
      <c r="BF56" s="71"/>
      <c r="BG56" s="71"/>
      <c r="BH56" s="71"/>
      <c r="BI56" s="71"/>
      <c r="BJ56" s="71"/>
      <c r="BK56" s="71"/>
      <c r="BL56" s="71"/>
      <c r="BM56" s="71"/>
    </row>
    <row r="57" spans="2:65"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71"/>
      <c r="BF57" s="71"/>
      <c r="BG57" s="71"/>
      <c r="BH57" s="71"/>
      <c r="BI57" s="71"/>
      <c r="BJ57" s="71"/>
      <c r="BK57" s="71"/>
      <c r="BL57" s="71"/>
      <c r="BM57" s="71"/>
    </row>
    <row r="58" spans="2:65"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87"/>
      <c r="M58" s="87"/>
      <c r="N58" s="87"/>
      <c r="O58" s="87"/>
      <c r="P58" s="87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71"/>
      <c r="BF58" s="71"/>
      <c r="BG58" s="71"/>
      <c r="BH58" s="71"/>
      <c r="BI58" s="71"/>
      <c r="BJ58" s="71"/>
      <c r="BK58" s="71"/>
      <c r="BL58" s="71"/>
      <c r="BM58" s="71"/>
    </row>
    <row r="59" spans="2:65"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87"/>
      <c r="M59" s="87"/>
      <c r="N59" s="87"/>
      <c r="O59" s="87"/>
      <c r="P59" s="87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71"/>
      <c r="BF59" s="71"/>
      <c r="BG59" s="71"/>
      <c r="BH59" s="71"/>
      <c r="BI59" s="71"/>
      <c r="BJ59" s="71"/>
      <c r="BK59" s="71"/>
      <c r="BL59" s="71"/>
      <c r="BM59" s="71"/>
    </row>
    <row r="60" spans="2:65"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87"/>
      <c r="M60" s="87"/>
      <c r="N60" s="87"/>
      <c r="O60" s="87"/>
      <c r="P60" s="87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71"/>
      <c r="BF60" s="71"/>
      <c r="BG60" s="71"/>
      <c r="BH60" s="71"/>
      <c r="BI60" s="71"/>
      <c r="BJ60" s="71"/>
      <c r="BK60" s="71"/>
      <c r="BL60" s="71"/>
      <c r="BM60" s="71"/>
    </row>
    <row r="61" spans="2:65"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87"/>
      <c r="M61" s="87"/>
      <c r="N61" s="87"/>
      <c r="O61" s="87"/>
      <c r="P61" s="87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71"/>
      <c r="BF61" s="71"/>
      <c r="BG61" s="71"/>
      <c r="BH61" s="71"/>
      <c r="BI61" s="71"/>
      <c r="BJ61" s="71"/>
      <c r="BK61" s="71"/>
      <c r="BL61" s="71"/>
      <c r="BM61" s="71"/>
    </row>
    <row r="62" spans="2:65"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87"/>
      <c r="M62" s="87"/>
      <c r="N62" s="87"/>
      <c r="O62" s="87"/>
      <c r="P62" s="8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71"/>
      <c r="BF62" s="71"/>
      <c r="BG62" s="71"/>
      <c r="BH62" s="71"/>
      <c r="BI62" s="71"/>
      <c r="BJ62" s="71"/>
      <c r="BK62" s="71"/>
      <c r="BL62" s="71"/>
      <c r="BM62" s="71"/>
    </row>
    <row r="63" spans="2:65"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87"/>
      <c r="M63" s="87"/>
      <c r="N63" s="87"/>
      <c r="O63" s="87"/>
      <c r="P63" s="87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71"/>
      <c r="BF63" s="71"/>
      <c r="BG63" s="71"/>
      <c r="BH63" s="71"/>
      <c r="BI63" s="71"/>
      <c r="BJ63" s="71"/>
      <c r="BK63" s="71"/>
      <c r="BL63" s="71"/>
      <c r="BM63" s="71"/>
    </row>
    <row r="64" spans="2:65"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87"/>
      <c r="M64" s="87"/>
      <c r="N64" s="87"/>
      <c r="O64" s="87"/>
      <c r="P64" s="87"/>
      <c r="Q64" s="71"/>
      <c r="R64" s="71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71"/>
      <c r="BF64" s="71"/>
      <c r="BG64" s="71"/>
      <c r="BH64" s="71"/>
      <c r="BI64" s="71"/>
      <c r="BJ64" s="71"/>
      <c r="BK64" s="71"/>
      <c r="BL64" s="71"/>
      <c r="BM64" s="71"/>
    </row>
    <row r="65" spans="2:67"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71"/>
      <c r="BF65" s="71"/>
      <c r="BG65" s="71"/>
      <c r="BH65" s="71"/>
      <c r="BI65" s="71"/>
      <c r="BJ65" s="71"/>
      <c r="BK65" s="71"/>
      <c r="BL65" s="71"/>
      <c r="BM65" s="71"/>
    </row>
    <row r="66" spans="2:67"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71"/>
      <c r="BF66" s="71"/>
      <c r="BG66" s="71"/>
      <c r="BH66" s="71"/>
      <c r="BI66" s="71"/>
      <c r="BJ66" s="71"/>
      <c r="BK66" s="71"/>
      <c r="BL66" s="71"/>
      <c r="BM66" s="71"/>
      <c r="BN66" s="33"/>
      <c r="BO66" s="33"/>
    </row>
    <row r="67" spans="2:67"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71"/>
      <c r="BF67" s="71"/>
      <c r="BG67" s="71"/>
      <c r="BH67" s="71"/>
      <c r="BI67" s="71"/>
      <c r="BJ67" s="71"/>
      <c r="BK67" s="71"/>
      <c r="BL67" s="71"/>
      <c r="BM67" s="71"/>
      <c r="BN67" s="34"/>
      <c r="BO67" s="34"/>
    </row>
    <row r="68" spans="2:67"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71"/>
      <c r="BF68" s="71"/>
      <c r="BG68" s="71"/>
      <c r="BH68" s="71"/>
      <c r="BI68" s="71"/>
      <c r="BJ68" s="71"/>
      <c r="BK68" s="71"/>
      <c r="BL68" s="71"/>
      <c r="BM68" s="71"/>
      <c r="BN68" s="34"/>
      <c r="BO68" s="34"/>
    </row>
    <row r="69" spans="2:67"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71"/>
      <c r="BF69" s="71"/>
      <c r="BG69" s="71"/>
      <c r="BH69" s="71"/>
      <c r="BI69" s="71"/>
      <c r="BJ69" s="71"/>
      <c r="BK69" s="71"/>
      <c r="BL69" s="71"/>
      <c r="BM69" s="71"/>
    </row>
    <row r="70" spans="2:67"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71"/>
      <c r="BF70" s="71"/>
      <c r="BG70" s="71"/>
      <c r="BH70" s="71"/>
      <c r="BI70" s="71"/>
      <c r="BJ70" s="71"/>
      <c r="BK70" s="71"/>
      <c r="BL70" s="71"/>
      <c r="BM70" s="71"/>
    </row>
    <row r="71" spans="2:67"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71"/>
      <c r="BF71" s="71"/>
      <c r="BG71" s="71"/>
      <c r="BH71" s="71"/>
      <c r="BI71" s="71"/>
      <c r="BJ71" s="71"/>
      <c r="BK71" s="71"/>
      <c r="BL71" s="71"/>
      <c r="BM71" s="71"/>
    </row>
    <row r="72" spans="2:67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71"/>
      <c r="BF72" s="71"/>
      <c r="BG72" s="71"/>
      <c r="BH72" s="71"/>
      <c r="BI72" s="71"/>
      <c r="BJ72" s="71"/>
      <c r="BK72" s="71"/>
      <c r="BL72" s="71"/>
      <c r="BM72" s="71"/>
    </row>
    <row r="73" spans="2:67"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71"/>
      <c r="BF73" s="71"/>
      <c r="BG73" s="71"/>
      <c r="BH73" s="71"/>
      <c r="BI73" s="71"/>
      <c r="BJ73" s="71"/>
      <c r="BK73" s="71"/>
      <c r="BL73" s="71"/>
      <c r="BM73" s="71"/>
    </row>
    <row r="74" spans="2:67"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71"/>
      <c r="BF74" s="71"/>
      <c r="BG74" s="71"/>
      <c r="BH74" s="71"/>
      <c r="BI74" s="71"/>
      <c r="BJ74" s="71"/>
      <c r="BK74" s="71"/>
      <c r="BL74" s="71"/>
      <c r="BM74" s="71"/>
    </row>
    <row r="75" spans="2:67"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71"/>
      <c r="BF75" s="71"/>
      <c r="BG75" s="71"/>
      <c r="BH75" s="71"/>
      <c r="BI75" s="71"/>
      <c r="BJ75" s="71"/>
      <c r="BK75" s="71"/>
      <c r="BL75" s="71"/>
      <c r="BM75" s="71"/>
    </row>
    <row r="76" spans="2:67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71"/>
      <c r="BF76" s="71"/>
      <c r="BG76" s="71"/>
      <c r="BH76" s="71"/>
      <c r="BI76" s="71"/>
      <c r="BJ76" s="71"/>
      <c r="BK76" s="71"/>
      <c r="BL76" s="71"/>
      <c r="BM76" s="71"/>
    </row>
    <row r="77" spans="2:67"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71"/>
      <c r="BF77" s="71"/>
      <c r="BG77" s="71"/>
      <c r="BH77" s="71"/>
      <c r="BI77" s="71"/>
      <c r="BJ77" s="71"/>
      <c r="BK77" s="71"/>
      <c r="BL77" s="71"/>
      <c r="BM77" s="71"/>
    </row>
    <row r="78" spans="2:67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71"/>
      <c r="BF78" s="71"/>
      <c r="BG78" s="71"/>
      <c r="BH78" s="71"/>
      <c r="BI78" s="71"/>
      <c r="BJ78" s="71"/>
      <c r="BK78" s="71"/>
      <c r="BL78" s="71"/>
      <c r="BM78" s="71"/>
    </row>
    <row r="79" spans="2:67" ht="22.5" customHeight="1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71"/>
      <c r="BF79" s="71"/>
      <c r="BG79" s="71"/>
      <c r="BH79" s="71"/>
      <c r="BI79" s="71"/>
      <c r="BJ79" s="71"/>
      <c r="BK79" s="71"/>
      <c r="BL79" s="71"/>
      <c r="BM79" s="71"/>
    </row>
    <row r="80" spans="2:67">
      <c r="P80" s="8"/>
      <c r="Q80" s="8"/>
      <c r="R80" s="8"/>
      <c r="S80" s="8"/>
      <c r="T80" s="8"/>
      <c r="U80" s="8"/>
      <c r="V80" s="8"/>
      <c r="W80" s="8"/>
      <c r="X80" s="8"/>
      <c r="Y80" s="8" t="s">
        <v>75</v>
      </c>
      <c r="Z80" s="8"/>
      <c r="AA80" s="8"/>
      <c r="AB80" s="8"/>
      <c r="AC80" s="8"/>
      <c r="AD80" s="8" t="s">
        <v>76</v>
      </c>
      <c r="AE80" s="8"/>
      <c r="AF80" s="8"/>
      <c r="AG80" s="8"/>
      <c r="AH80" s="8" t="s">
        <v>74</v>
      </c>
      <c r="AI80" s="8"/>
      <c r="AJ80" s="8"/>
      <c r="AK80" s="8"/>
      <c r="AL80" s="8" t="s">
        <v>77</v>
      </c>
      <c r="AM80" s="8"/>
      <c r="AN80" s="8"/>
      <c r="AO80" s="8"/>
      <c r="AP80" s="8" t="s">
        <v>78</v>
      </c>
      <c r="AQ80" s="8"/>
      <c r="AR80" s="8"/>
      <c r="AS80" s="8"/>
      <c r="AT80" s="8" t="s">
        <v>79</v>
      </c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 t="s">
        <v>80</v>
      </c>
      <c r="BG80" s="8"/>
      <c r="BH80" s="8"/>
      <c r="BJ80" s="8" t="s">
        <v>81</v>
      </c>
      <c r="BK80" s="8"/>
      <c r="BL80" s="8"/>
    </row>
    <row r="81" spans="2:67">
      <c r="B81" s="35"/>
      <c r="C81" s="36" t="s">
        <v>28</v>
      </c>
      <c r="D81" s="36" t="s">
        <v>29</v>
      </c>
      <c r="E81" s="36" t="s">
        <v>30</v>
      </c>
      <c r="F81" s="36" t="s">
        <v>31</v>
      </c>
      <c r="G81" s="36" t="s">
        <v>32</v>
      </c>
      <c r="H81" s="36" t="s">
        <v>33</v>
      </c>
      <c r="I81" s="36" t="s">
        <v>34</v>
      </c>
      <c r="J81" s="36" t="s">
        <v>35</v>
      </c>
      <c r="K81" s="35"/>
      <c r="L81" s="37" t="s">
        <v>36</v>
      </c>
      <c r="M81" s="38" t="s">
        <v>37</v>
      </c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9" t="s">
        <v>38</v>
      </c>
      <c r="Y81" s="37" t="s">
        <v>39</v>
      </c>
      <c r="Z81" s="37" t="s">
        <v>40</v>
      </c>
      <c r="AA81" s="37" t="s">
        <v>41</v>
      </c>
      <c r="AB81" s="35" t="s">
        <v>42</v>
      </c>
      <c r="AC81" s="35"/>
      <c r="AD81" s="37" t="s">
        <v>39</v>
      </c>
      <c r="AE81" s="37" t="s">
        <v>40</v>
      </c>
      <c r="AF81" s="37" t="s">
        <v>41</v>
      </c>
      <c r="AG81" s="35"/>
      <c r="AH81" s="37" t="s">
        <v>39</v>
      </c>
      <c r="AI81" s="37" t="s">
        <v>40</v>
      </c>
      <c r="AJ81" s="37" t="s">
        <v>41</v>
      </c>
      <c r="AL81" s="37" t="s">
        <v>39</v>
      </c>
      <c r="AM81" s="37" t="s">
        <v>40</v>
      </c>
      <c r="AN81" s="37" t="s">
        <v>41</v>
      </c>
      <c r="AO81" s="35"/>
      <c r="AP81" s="37" t="s">
        <v>39</v>
      </c>
      <c r="AQ81" s="37" t="s">
        <v>40</v>
      </c>
      <c r="AR81" s="37" t="s">
        <v>41</v>
      </c>
      <c r="AS81" s="35"/>
      <c r="AT81" s="37" t="s">
        <v>39</v>
      </c>
      <c r="AU81" s="37" t="s">
        <v>40</v>
      </c>
      <c r="AV81" s="37" t="s">
        <v>41</v>
      </c>
      <c r="AW81" s="35"/>
      <c r="AX81" s="35"/>
      <c r="AY81" s="35"/>
      <c r="AZ81" s="35"/>
      <c r="BA81" s="35"/>
      <c r="BB81" s="35"/>
      <c r="BC81" s="35"/>
      <c r="BD81" s="35"/>
      <c r="BE81" s="35"/>
      <c r="BF81" s="37" t="s">
        <v>39</v>
      </c>
      <c r="BG81" s="37" t="s">
        <v>40</v>
      </c>
      <c r="BH81" s="37" t="s">
        <v>41</v>
      </c>
      <c r="BI81" s="35"/>
      <c r="BJ81" s="37" t="s">
        <v>39</v>
      </c>
      <c r="BK81" s="37" t="s">
        <v>40</v>
      </c>
      <c r="BL81" s="37" t="s">
        <v>41</v>
      </c>
      <c r="BN81" s="35"/>
      <c r="BO81" s="35"/>
    </row>
    <row r="82" spans="2:67">
      <c r="B82" s="35" t="s">
        <v>43</v>
      </c>
      <c r="C82" s="40">
        <v>0.15</v>
      </c>
      <c r="D82" s="40">
        <v>0.15</v>
      </c>
      <c r="E82" s="40">
        <v>0.15</v>
      </c>
      <c r="F82" s="40">
        <v>0.15</v>
      </c>
      <c r="G82" s="40">
        <v>0.15</v>
      </c>
      <c r="H82" s="40">
        <v>0.15</v>
      </c>
      <c r="I82" s="40">
        <v>0.15</v>
      </c>
      <c r="J82" s="40">
        <v>0.15</v>
      </c>
      <c r="K82" s="35"/>
      <c r="L82" s="37">
        <v>0.5</v>
      </c>
      <c r="M82" s="40">
        <v>0.95</v>
      </c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41">
        <f>CPKV1!$C$11</f>
        <v>0</v>
      </c>
      <c r="Z82" s="41">
        <f>CPKV1!$C$10</f>
        <v>0</v>
      </c>
      <c r="AA82" s="41">
        <f>CPKV1!$C$9</f>
        <v>0.05</v>
      </c>
      <c r="AB82" s="41">
        <v>0</v>
      </c>
      <c r="AC82" s="41"/>
      <c r="AD82" s="41">
        <f>CPKV1!$D$11</f>
        <v>0</v>
      </c>
      <c r="AE82" s="41">
        <f>CPKV1!$D$10</f>
        <v>0</v>
      </c>
      <c r="AF82" s="41">
        <f>CPKV1!$D$9</f>
        <v>0.05</v>
      </c>
      <c r="AG82" s="41"/>
      <c r="AH82" s="41">
        <f>CPKV1!$E$11</f>
        <v>0</v>
      </c>
      <c r="AI82" s="41">
        <f>CPKV1!$E$10</f>
        <v>0</v>
      </c>
      <c r="AJ82" s="41">
        <f>CPKV1!$E$9</f>
        <v>0.05</v>
      </c>
      <c r="AK82" s="41"/>
      <c r="AL82" s="41">
        <f>CPKV1!$H$11</f>
        <v>-0.15</v>
      </c>
      <c r="AM82" s="41">
        <f>CPKV1!$H$10</f>
        <v>0</v>
      </c>
      <c r="AN82" s="41">
        <f>CPKV1!$H$9</f>
        <v>0.15</v>
      </c>
      <c r="AO82" s="41"/>
      <c r="AP82" s="41">
        <f>CPKV1!$I$11</f>
        <v>-0.15</v>
      </c>
      <c r="AQ82" s="41">
        <f>CPKV1!$I$10</f>
        <v>0</v>
      </c>
      <c r="AR82" s="41">
        <f>CPKV1!$I$9</f>
        <v>0.15</v>
      </c>
      <c r="AS82" s="41"/>
      <c r="AT82" s="41">
        <f>CPKV1!$J$11</f>
        <v>-1</v>
      </c>
      <c r="AU82" s="41">
        <f>CPKV1!$J$10</f>
        <v>0</v>
      </c>
      <c r="AV82" s="41">
        <f>CPKV1!$J$9</f>
        <v>1</v>
      </c>
      <c r="AW82" s="41"/>
      <c r="AX82" s="41"/>
      <c r="AY82" s="41"/>
      <c r="AZ82" s="41"/>
      <c r="BA82" s="41"/>
      <c r="BB82" s="41"/>
      <c r="BC82" s="41"/>
      <c r="BD82" s="41"/>
      <c r="BE82" s="41"/>
      <c r="BF82" s="41">
        <f>CPKV1!$F$11</f>
        <v>0</v>
      </c>
      <c r="BG82" s="41">
        <f>CPKV1!$F$10</f>
        <v>0</v>
      </c>
      <c r="BH82" s="41">
        <f>CPKV1!$F$9</f>
        <v>0.15</v>
      </c>
      <c r="BI82" s="41"/>
      <c r="BJ82" s="41">
        <f>CPKV1!$G$11</f>
        <v>-1</v>
      </c>
      <c r="BK82" s="41">
        <f>CPKV1!$G$10</f>
        <v>0</v>
      </c>
      <c r="BL82" s="41">
        <f>CPKV1!$G$9</f>
        <v>1</v>
      </c>
      <c r="BM82" s="41"/>
      <c r="BN82" s="35"/>
      <c r="BO82" s="35"/>
    </row>
    <row r="83" spans="2:67">
      <c r="B83" s="35" t="s">
        <v>44</v>
      </c>
      <c r="C83" s="35">
        <f>CPKV1!C9+(C82*(CPKV1!C$9-CPKV1!C$10))</f>
        <v>5.7500000000000002E-2</v>
      </c>
      <c r="D83" s="35">
        <f>CPKV1!D9+(D82*(CPKV1!D$9-CPKV1!D$10))</f>
        <v>5.7500000000000002E-2</v>
      </c>
      <c r="E83" s="35">
        <f>CPKV1!E9+(E82*(CPKV1!E$9-CPKV1!E$10))</f>
        <v>5.7500000000000002E-2</v>
      </c>
      <c r="F83" s="35">
        <f>CPKV1!F9+(F82*(CPKV1!F$9-CPKV1!F$10))</f>
        <v>0.17249999999999999</v>
      </c>
      <c r="G83" s="35">
        <f>CPKV1!G9+(G82*(CPKV1!G$9-CPKV1!G$10))</f>
        <v>1.1499999999999999</v>
      </c>
      <c r="H83" s="35">
        <f>CPKV1!H9+(H82*(CPKV1!H$9-CPKV1!H$10))</f>
        <v>0.17249999999999999</v>
      </c>
      <c r="I83" s="35">
        <f>CPKV1!I9+(I82*(CPKV1!I$9-CPKV1!I$10))</f>
        <v>0.17249999999999999</v>
      </c>
      <c r="J83" s="35">
        <f>CPKV1!J9+(J82*(CPKV1!J$9-CPKV1!J$10))</f>
        <v>1.1499999999999999</v>
      </c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41">
        <f>Y82</f>
        <v>0</v>
      </c>
      <c r="Z83" s="41">
        <f>Z82</f>
        <v>0</v>
      </c>
      <c r="AA83" s="41">
        <f>AA82</f>
        <v>0.05</v>
      </c>
      <c r="AB83" s="41">
        <v>1.5</v>
      </c>
      <c r="AC83" s="41"/>
      <c r="AD83" s="41">
        <f>AD82</f>
        <v>0</v>
      </c>
      <c r="AE83" s="41">
        <f>AE82</f>
        <v>0</v>
      </c>
      <c r="AF83" s="41">
        <f>AF82</f>
        <v>0.05</v>
      </c>
      <c r="AG83" s="41"/>
      <c r="AH83" s="41">
        <f t="shared" ref="AH83:AJ83" si="10">AH82</f>
        <v>0</v>
      </c>
      <c r="AI83" s="41">
        <f t="shared" si="10"/>
        <v>0</v>
      </c>
      <c r="AJ83" s="41">
        <f t="shared" si="10"/>
        <v>0.05</v>
      </c>
      <c r="AK83" s="41"/>
      <c r="AL83" s="41">
        <f t="shared" ref="AL83:AN83" si="11">AL82</f>
        <v>-0.15</v>
      </c>
      <c r="AM83" s="41">
        <f t="shared" si="11"/>
        <v>0</v>
      </c>
      <c r="AN83" s="41">
        <f t="shared" si="11"/>
        <v>0.15</v>
      </c>
      <c r="AO83" s="41"/>
      <c r="AP83" s="41">
        <f t="shared" ref="AP83:AR83" si="12">AP82</f>
        <v>-0.15</v>
      </c>
      <c r="AQ83" s="41">
        <f t="shared" si="12"/>
        <v>0</v>
      </c>
      <c r="AR83" s="41">
        <f t="shared" si="12"/>
        <v>0.15</v>
      </c>
      <c r="AS83" s="41"/>
      <c r="AT83" s="41">
        <f t="shared" ref="AT83:AV83" si="13">AT82</f>
        <v>-1</v>
      </c>
      <c r="AU83" s="41">
        <f t="shared" si="13"/>
        <v>0</v>
      </c>
      <c r="AV83" s="41">
        <f t="shared" si="13"/>
        <v>1</v>
      </c>
      <c r="AW83" s="41"/>
      <c r="AX83" s="41"/>
      <c r="AY83" s="41"/>
      <c r="AZ83" s="41"/>
      <c r="BA83" s="41"/>
      <c r="BB83" s="41"/>
      <c r="BC83" s="41"/>
      <c r="BD83" s="41"/>
      <c r="BE83" s="41"/>
      <c r="BF83" s="41">
        <f t="shared" ref="BF83:BH83" si="14">BF82</f>
        <v>0</v>
      </c>
      <c r="BG83" s="41">
        <f t="shared" si="14"/>
        <v>0</v>
      </c>
      <c r="BH83" s="41">
        <f t="shared" si="14"/>
        <v>0.15</v>
      </c>
      <c r="BI83" s="41"/>
      <c r="BJ83" s="41">
        <f t="shared" ref="BJ83:BL83" si="15">BJ82</f>
        <v>-1</v>
      </c>
      <c r="BK83" s="41">
        <f t="shared" si="15"/>
        <v>0</v>
      </c>
      <c r="BL83" s="41">
        <f t="shared" si="15"/>
        <v>1</v>
      </c>
      <c r="BM83" s="41"/>
      <c r="BN83" s="35"/>
      <c r="BO83" s="35"/>
    </row>
    <row r="84" spans="2:67">
      <c r="B84" s="35" t="s">
        <v>45</v>
      </c>
      <c r="C84" s="35">
        <f>CPKV1!C11-(C82*(CPKV1!C$10-CPKV1!C$11))</f>
        <v>0</v>
      </c>
      <c r="D84" s="35">
        <f>CPKV1!D11-(D82*(CPKV1!D$10-CPKV1!D$11))</f>
        <v>0</v>
      </c>
      <c r="E84" s="35">
        <f>CPKV1!E11-(E82*(CPKV1!E$10-CPKV1!E$11))</f>
        <v>0</v>
      </c>
      <c r="F84" s="35">
        <f>CPKV1!F11-(F82*(CPKV1!F$10-CPKV1!F$11))</f>
        <v>0</v>
      </c>
      <c r="G84" s="35">
        <f>CPKV1!G11-(G82*(CPKV1!G$10-CPKV1!G$11))</f>
        <v>-1.1499999999999999</v>
      </c>
      <c r="H84" s="35">
        <f>CPKV1!H11-(H82*(CPKV1!H$10-CPKV1!H$11))</f>
        <v>-0.17249999999999999</v>
      </c>
      <c r="I84" s="35">
        <f>CPKV1!I11-(I82*(CPKV1!I$10-CPKV1!I$11))</f>
        <v>-0.17249999999999999</v>
      </c>
      <c r="J84" s="35">
        <f>CPKV1!J11-(J82*(CPKV1!J$10-CPKV1!J$11))</f>
        <v>-1.1499999999999999</v>
      </c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</row>
    <row r="85" spans="2:67">
      <c r="B85" s="35" t="s">
        <v>46</v>
      </c>
      <c r="C85" s="35">
        <f>(C83-C84)/$C$87</f>
        <v>8.9843750000000004E-4</v>
      </c>
      <c r="D85" s="35">
        <f t="shared" ref="D85:E85" si="16">(D83-D84)/$C$87</f>
        <v>8.9843750000000004E-4</v>
      </c>
      <c r="E85" s="35">
        <f t="shared" si="16"/>
        <v>8.9843750000000004E-4</v>
      </c>
      <c r="F85" s="35">
        <f>(F83-F84)/$C$87</f>
        <v>2.6953124999999998E-3</v>
      </c>
      <c r="G85" s="35">
        <f>(G83-G84)/$C$87</f>
        <v>3.5937499999999997E-2</v>
      </c>
      <c r="H85" s="35">
        <f t="shared" ref="H85:J85" si="17">(H83-H84)/$C$87</f>
        <v>5.3906249999999996E-3</v>
      </c>
      <c r="I85" s="35">
        <f t="shared" si="17"/>
        <v>5.3906249999999996E-3</v>
      </c>
      <c r="J85" s="35">
        <f t="shared" si="17"/>
        <v>3.5937499999999997E-2</v>
      </c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>
        <f>FREQUENCY(CPKV1!C22:C53,CPKV1!AC91:AC154)</f>
        <v>0</v>
      </c>
      <c r="AB85" s="35"/>
      <c r="AC85" s="35"/>
      <c r="AD85" s="35"/>
      <c r="AE85" s="35"/>
      <c r="AF85" s="35">
        <f>FREQUENCY(CPKV1!D22:D53,CPKV1!AH91:AH154)</f>
        <v>0</v>
      </c>
      <c r="AG85" s="35"/>
      <c r="AH85" s="35"/>
      <c r="AI85" s="35"/>
      <c r="AJ85" s="35">
        <f>FREQUENCY(CPKV1!E22:E53,CPKV1!AM91:AM154)</f>
        <v>0</v>
      </c>
      <c r="AK85" s="35"/>
      <c r="AL85" s="35"/>
      <c r="AM85" s="35"/>
      <c r="AN85" s="35">
        <f>FREQUENCY(CPKV1!H22:H53,CPKV1!AR91:AR154)</f>
        <v>0</v>
      </c>
      <c r="AO85" s="35"/>
      <c r="AP85" s="35"/>
      <c r="AQ85" s="35"/>
      <c r="AR85" s="35">
        <f>FREQUENCY(CPKV1!I22:I53,CPKV1!AW91:AW154)</f>
        <v>0</v>
      </c>
      <c r="AS85" s="35"/>
      <c r="AT85" s="35"/>
      <c r="AU85" s="35"/>
      <c r="AV85" s="35">
        <f>FREQUENCY(CPKV1!J22:J53,CPKV1!BB91:BB154)</f>
        <v>0</v>
      </c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>
        <f>FREQUENCY(CPKV1!F22:F53,CPKV1!BC91:BC154)</f>
        <v>0</v>
      </c>
      <c r="BI85" s="35"/>
      <c r="BJ85" s="35"/>
      <c r="BK85" s="35"/>
      <c r="BL85" s="35">
        <f>FREQUENCY(CPKV1!G22:G53,CPKV1!BL91:BL154)</f>
        <v>0</v>
      </c>
      <c r="BM85" s="35"/>
      <c r="BN85" s="35"/>
      <c r="BO85" s="35"/>
    </row>
    <row r="86" spans="2:67">
      <c r="B86" s="35" t="s">
        <v>47</v>
      </c>
      <c r="C86" s="35">
        <f>(C83-C84)/$C$88</f>
        <v>1.4375E-3</v>
      </c>
      <c r="D86" s="35">
        <f t="shared" ref="D86:J86" si="18">(D83-D84)/$C$88</f>
        <v>1.4375E-3</v>
      </c>
      <c r="E86" s="35">
        <f t="shared" si="18"/>
        <v>1.4375E-3</v>
      </c>
      <c r="F86" s="35">
        <f t="shared" si="18"/>
        <v>4.3124999999999995E-3</v>
      </c>
      <c r="G86" s="35">
        <f t="shared" si="18"/>
        <v>5.7499999999999996E-2</v>
      </c>
      <c r="H86" s="35">
        <f t="shared" si="18"/>
        <v>8.624999999999999E-3</v>
      </c>
      <c r="I86" s="35">
        <f t="shared" si="18"/>
        <v>8.624999999999999E-3</v>
      </c>
      <c r="J86" s="35">
        <f t="shared" si="18"/>
        <v>5.7499999999999996E-2</v>
      </c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</row>
    <row r="87" spans="2:67">
      <c r="B87" s="35" t="s">
        <v>48</v>
      </c>
      <c r="C87" s="42">
        <v>64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</row>
    <row r="88" spans="2:67">
      <c r="B88" s="43" t="s">
        <v>49</v>
      </c>
      <c r="C88" s="44">
        <v>40</v>
      </c>
      <c r="D88" s="35"/>
      <c r="E88" s="35"/>
      <c r="F88" s="35"/>
      <c r="G88" s="35"/>
      <c r="H88" s="35"/>
      <c r="I88" s="35"/>
      <c r="J88" s="39" t="s">
        <v>50</v>
      </c>
      <c r="K88" s="35">
        <f>MAX(K91:K154)</f>
        <v>40.728108093516965</v>
      </c>
      <c r="L88" s="35"/>
      <c r="M88" s="35">
        <f>MAX(M91:M154)</f>
        <v>40.469808524901474</v>
      </c>
      <c r="N88" s="35"/>
      <c r="O88" s="35">
        <f>MAX(O91:O154)</f>
        <v>34.166895459898846</v>
      </c>
      <c r="P88" s="35"/>
      <c r="Q88" s="35">
        <f>MAX(Q91:Q154)</f>
        <v>31.791737514852521</v>
      </c>
      <c r="R88" s="35"/>
      <c r="S88" s="35">
        <f>MAX(S91:S154)</f>
        <v>1.3308048256030105</v>
      </c>
      <c r="T88" s="35"/>
      <c r="U88" s="35">
        <f>MAX(U91:U154)</f>
        <v>44.509959958841733</v>
      </c>
      <c r="V88" s="35"/>
      <c r="W88" s="35">
        <f>MAX(W91:W154)</f>
        <v>30.169555514905209</v>
      </c>
      <c r="X88" s="35"/>
      <c r="Y88" s="35">
        <f>MAX(Y91:Y154)</f>
        <v>4.0943815326293516</v>
      </c>
      <c r="Z88" s="35"/>
      <c r="AA88" s="35"/>
      <c r="AB88" s="45" t="s">
        <v>51</v>
      </c>
      <c r="AC88" s="45"/>
      <c r="AD88" s="45"/>
      <c r="AE88" s="45"/>
      <c r="AF88" s="35">
        <f>MAX(AE90:AE156)*1.1</f>
        <v>2.5666666666666669</v>
      </c>
      <c r="AG88" s="45" t="s">
        <v>52</v>
      </c>
      <c r="AH88" s="45"/>
      <c r="AI88" s="45"/>
      <c r="AJ88" s="45"/>
      <c r="AK88" s="35">
        <f>MAX(AJ90:AJ156)*1.1</f>
        <v>2.5666666666666669</v>
      </c>
      <c r="AL88" s="45" t="s">
        <v>53</v>
      </c>
      <c r="AM88" s="45"/>
      <c r="AN88" s="35"/>
      <c r="AO88" s="35"/>
      <c r="AP88" s="35">
        <f>MAX(AO90:AO156)*1.1</f>
        <v>2.5666666666666669</v>
      </c>
      <c r="AQ88" s="45" t="s">
        <v>54</v>
      </c>
      <c r="AR88" s="45"/>
      <c r="AS88" s="45"/>
      <c r="AT88" s="45"/>
      <c r="AU88" s="35">
        <f>MAX(AT90:AT156)*1.1</f>
        <v>10.266666666666667</v>
      </c>
      <c r="AV88" s="45" t="s">
        <v>55</v>
      </c>
      <c r="AW88" s="45"/>
      <c r="AX88" s="45"/>
      <c r="AY88" s="45"/>
      <c r="AZ88" s="35">
        <f>MAX(AY90:AY156)*1.1</f>
        <v>8.4333333333333336</v>
      </c>
      <c r="BA88" s="45" t="s">
        <v>56</v>
      </c>
      <c r="BB88" s="35"/>
      <c r="BC88" s="35"/>
      <c r="BD88" s="35"/>
      <c r="BE88" s="35">
        <f>MAX(BD90:BD156)*1.1</f>
        <v>6.9666666666666668</v>
      </c>
      <c r="BF88" s="45" t="s">
        <v>57</v>
      </c>
      <c r="BG88" s="45"/>
      <c r="BH88" s="35"/>
      <c r="BI88" s="35"/>
      <c r="BJ88" s="35">
        <f>MAX(BI90:BI156)*1.1</f>
        <v>5.8666666666666671</v>
      </c>
      <c r="BK88" s="45" t="s">
        <v>58</v>
      </c>
      <c r="BL88" s="45"/>
      <c r="BM88" s="35"/>
      <c r="BN88" s="35"/>
      <c r="BO88" s="35">
        <f>MAX(BN90:BN156)*1.1</f>
        <v>3.666666666666667</v>
      </c>
    </row>
    <row r="89" spans="2:67">
      <c r="B89" s="43"/>
      <c r="C89" s="35"/>
      <c r="D89" s="35"/>
      <c r="E89" s="35"/>
      <c r="F89" s="35"/>
      <c r="G89" s="35"/>
      <c r="H89" s="35"/>
      <c r="I89" s="35"/>
      <c r="J89" s="35"/>
      <c r="K89" s="46"/>
      <c r="L89" s="47"/>
      <c r="M89" s="47"/>
      <c r="N89" s="47"/>
      <c r="O89" s="47"/>
      <c r="P89" s="48"/>
      <c r="Q89" s="47"/>
      <c r="R89" s="47"/>
      <c r="S89" s="47"/>
      <c r="T89" s="47"/>
      <c r="U89" s="46"/>
      <c r="V89" s="47"/>
      <c r="W89" s="47"/>
      <c r="X89" s="47"/>
      <c r="Y89" s="47"/>
      <c r="Z89" s="48"/>
      <c r="AA89" s="35"/>
      <c r="AB89" s="77" t="s">
        <v>59</v>
      </c>
      <c r="AC89" s="77" t="s">
        <v>60</v>
      </c>
      <c r="AD89" s="77" t="s">
        <v>61</v>
      </c>
      <c r="AE89" s="78" t="s">
        <v>62</v>
      </c>
      <c r="AF89" s="78" t="s">
        <v>63</v>
      </c>
      <c r="AG89" s="79" t="s">
        <v>59</v>
      </c>
      <c r="AH89" s="79" t="s">
        <v>60</v>
      </c>
      <c r="AI89" s="79" t="s">
        <v>61</v>
      </c>
      <c r="AJ89" s="80" t="s">
        <v>62</v>
      </c>
      <c r="AK89" s="80" t="s">
        <v>63</v>
      </c>
      <c r="AL89" s="77" t="s">
        <v>59</v>
      </c>
      <c r="AM89" s="77" t="s">
        <v>60</v>
      </c>
      <c r="AN89" s="77" t="s">
        <v>61</v>
      </c>
      <c r="AO89" s="78" t="s">
        <v>62</v>
      </c>
      <c r="AP89" s="78" t="s">
        <v>63</v>
      </c>
      <c r="AQ89" s="79" t="s">
        <v>59</v>
      </c>
      <c r="AR89" s="79" t="s">
        <v>60</v>
      </c>
      <c r="AS89" s="79" t="s">
        <v>61</v>
      </c>
      <c r="AT89" s="80" t="s">
        <v>62</v>
      </c>
      <c r="AU89" s="80" t="s">
        <v>63</v>
      </c>
      <c r="AV89" s="77" t="s">
        <v>59</v>
      </c>
      <c r="AW89" s="77" t="s">
        <v>60</v>
      </c>
      <c r="AX89" s="77" t="s">
        <v>61</v>
      </c>
      <c r="AY89" s="78" t="s">
        <v>62</v>
      </c>
      <c r="AZ89" s="78" t="s">
        <v>63</v>
      </c>
      <c r="BA89" s="79" t="s">
        <v>59</v>
      </c>
      <c r="BB89" s="79" t="s">
        <v>60</v>
      </c>
      <c r="BC89" s="79" t="s">
        <v>61</v>
      </c>
      <c r="BD89" s="80" t="s">
        <v>62</v>
      </c>
      <c r="BE89" s="80" t="s">
        <v>63</v>
      </c>
      <c r="BF89" s="77" t="s">
        <v>59</v>
      </c>
      <c r="BG89" s="77" t="s">
        <v>60</v>
      </c>
      <c r="BH89" s="77" t="s">
        <v>61</v>
      </c>
      <c r="BI89" s="78" t="s">
        <v>62</v>
      </c>
      <c r="BJ89" s="78" t="s">
        <v>63</v>
      </c>
      <c r="BK89" s="79" t="s">
        <v>59</v>
      </c>
      <c r="BL89" s="79" t="s">
        <v>60</v>
      </c>
      <c r="BM89" s="79" t="s">
        <v>61</v>
      </c>
      <c r="BN89" s="80" t="s">
        <v>62</v>
      </c>
      <c r="BO89" s="80" t="s">
        <v>63</v>
      </c>
    </row>
    <row r="90" spans="2:67">
      <c r="B90" s="49" t="s">
        <v>64</v>
      </c>
      <c r="C90" s="49" t="s">
        <v>28</v>
      </c>
      <c r="D90" s="49" t="s">
        <v>29</v>
      </c>
      <c r="E90" s="50" t="s">
        <v>30</v>
      </c>
      <c r="F90" s="51" t="s">
        <v>31</v>
      </c>
      <c r="G90" s="51" t="s">
        <v>32</v>
      </c>
      <c r="H90" s="51" t="s">
        <v>33</v>
      </c>
      <c r="I90" s="51" t="s">
        <v>34</v>
      </c>
      <c r="J90" s="51" t="s">
        <v>35</v>
      </c>
      <c r="K90" s="52" t="s">
        <v>65</v>
      </c>
      <c r="L90" s="53"/>
      <c r="M90" s="49" t="s">
        <v>66</v>
      </c>
      <c r="N90" s="49"/>
      <c r="O90" s="49" t="s">
        <v>67</v>
      </c>
      <c r="P90" s="54"/>
      <c r="Q90" s="55" t="s">
        <v>68</v>
      </c>
      <c r="R90" s="55"/>
      <c r="S90" s="55" t="s">
        <v>69</v>
      </c>
      <c r="T90" s="55"/>
      <c r="U90" s="52" t="s">
        <v>70</v>
      </c>
      <c r="V90" s="53"/>
      <c r="W90" s="49" t="s">
        <v>71</v>
      </c>
      <c r="X90" s="49"/>
      <c r="Y90" s="49" t="s">
        <v>72</v>
      </c>
      <c r="Z90" s="56"/>
      <c r="AA90" s="35"/>
      <c r="AB90" s="35"/>
      <c r="AC90" s="35"/>
      <c r="AD90" s="35">
        <f t="array" ref="AD90:AD131">FREQUENCY(CPKV1!C22:C53,CPKV1!AC91:AC131)</f>
        <v>0</v>
      </c>
      <c r="AE90" s="35">
        <f>(SUM(AD90:AD91)/2)</f>
        <v>0</v>
      </c>
      <c r="AF90" s="35">
        <f t="shared" ref="AF90:AF131" si="19">IF(AE90="","",AE90/$AF$88)</f>
        <v>0</v>
      </c>
      <c r="AG90" s="35"/>
      <c r="AH90" s="35"/>
      <c r="AI90" s="35">
        <f t="array" ref="AI90:AI131">FREQUENCY(CPKV1!D22:D53,CPKV1!AH91:AH131)</f>
        <v>0</v>
      </c>
      <c r="AJ90" s="35">
        <f>(SUM(AI90:AI91)/2)</f>
        <v>0</v>
      </c>
      <c r="AK90" s="35">
        <f t="shared" ref="AK90:AK131" si="20">IF(AJ90="","",AJ90/$AK$88)</f>
        <v>0</v>
      </c>
      <c r="AL90" s="35"/>
      <c r="AM90" s="35"/>
      <c r="AN90" s="35">
        <f t="array" ref="AN90:AN131">FREQUENCY(CPKV1!E22:E53,CPKV1!AM91:AM131)</f>
        <v>0</v>
      </c>
      <c r="AO90" s="35">
        <f>(SUM(AN90:AN91)/2)</f>
        <v>0</v>
      </c>
      <c r="AP90" s="35">
        <f t="shared" ref="AP90:AP131" si="21">IF(AO90="","",AO90/$AP$88)</f>
        <v>0</v>
      </c>
      <c r="AQ90" s="35"/>
      <c r="AR90" s="35"/>
      <c r="AS90" s="35">
        <f t="array" ref="AS90:AS131">FREQUENCY(CPKV1!H22:H53,CPKV1!AR91:AR131)</f>
        <v>0</v>
      </c>
      <c r="AT90" s="35">
        <f>(SUM(AS90:AS91)/2)</f>
        <v>0</v>
      </c>
      <c r="AU90" s="35">
        <f t="shared" ref="AU90:AU131" si="22">IF(AT90="","",AT90/$AU$88)</f>
        <v>0</v>
      </c>
      <c r="AV90" s="35"/>
      <c r="AW90" s="35"/>
      <c r="AX90" s="35">
        <f t="array" ref="AX90:AX131">FREQUENCY(CPKV1!I22:I53,CPKV1!AW91:AW131)</f>
        <v>0</v>
      </c>
      <c r="AY90" s="35">
        <f>(SUM(AX90:AX91)/2)</f>
        <v>0</v>
      </c>
      <c r="AZ90" s="35">
        <f t="shared" ref="AZ90:AZ131" si="23">IF(AY90="","",AY90/$AZ$88)</f>
        <v>0</v>
      </c>
      <c r="BA90" s="35"/>
      <c r="BB90" s="35"/>
      <c r="BC90" s="35">
        <f t="array" ref="BC90:BC131">FREQUENCY(CPKV1!J22:J53,CPKV1!BB91:BB131)</f>
        <v>0</v>
      </c>
      <c r="BD90" s="35">
        <f>(SUM(BC90:BC91)/2)</f>
        <v>0</v>
      </c>
      <c r="BE90" s="35">
        <f t="shared" ref="BE90:BE131" si="24">IF(BD90="","",BD90/$BE$88)</f>
        <v>0</v>
      </c>
      <c r="BF90" s="35"/>
      <c r="BG90" s="35"/>
      <c r="BH90" s="35">
        <f t="array" ref="BH90:BH131">FREQUENCY(CPKV1!F22:F53,CPKV1!BG91:BG131)</f>
        <v>0</v>
      </c>
      <c r="BI90" s="35">
        <f>(SUM(BH90:BH91)/2)</f>
        <v>0</v>
      </c>
      <c r="BJ90" s="35">
        <f t="shared" ref="BJ90:BJ131" si="25">IF(BI90="","",BI90/$BJ$88)</f>
        <v>0</v>
      </c>
      <c r="BK90" s="35"/>
      <c r="BL90" s="35"/>
      <c r="BM90" s="35">
        <f t="array" ref="BM90:BM131">FREQUENCY(CPKV1!G22:G53,CPKV1!BL91:BL131)</f>
        <v>0</v>
      </c>
      <c r="BN90" s="35">
        <f>(SUM(BM90:BM91)/2)</f>
        <v>0</v>
      </c>
      <c r="BO90" s="35">
        <f>IF(BN90="","",BN90/$BO$88)</f>
        <v>0</v>
      </c>
    </row>
    <row r="91" spans="2:67">
      <c r="B91" s="57">
        <v>1</v>
      </c>
      <c r="C91" s="57">
        <f>C$84 +($B91-1)*C$85</f>
        <v>0</v>
      </c>
      <c r="D91" s="57">
        <f t="shared" ref="D91:J106" si="26">D$84 +($B91-1)*D$85</f>
        <v>0</v>
      </c>
      <c r="E91" s="58">
        <f>E$84 +($B91-1)*E$85</f>
        <v>0</v>
      </c>
      <c r="F91" s="58">
        <f t="shared" si="26"/>
        <v>0</v>
      </c>
      <c r="G91" s="58">
        <f t="shared" si="26"/>
        <v>-1.1499999999999999</v>
      </c>
      <c r="H91" s="57">
        <f t="shared" si="26"/>
        <v>-0.17249999999999999</v>
      </c>
      <c r="I91" s="58">
        <f t="shared" si="26"/>
        <v>-0.17249999999999999</v>
      </c>
      <c r="J91" s="57">
        <f t="shared" si="26"/>
        <v>-1.1499999999999999</v>
      </c>
      <c r="K91" s="59">
        <f>_xlfn.NORM.DIST(C91,CPKV1!C$15,CPKV1!C$16,FALSE)</f>
        <v>7.2610003257020663</v>
      </c>
      <c r="L91" s="57">
        <f t="shared" ref="L91:L154" si="27">(K91/$K$88)*$M$82</f>
        <v>0.16936584173216154</v>
      </c>
      <c r="M91" s="57">
        <f>_xlfn.NORM.DIST(D91,CPKV1!D$15,CPKV1!D$16,FALSE)</f>
        <v>4.0867740313297807</v>
      </c>
      <c r="N91" s="57">
        <f t="shared" ref="N91:N154" si="28">(M91/$M$88)*$M$82</f>
        <v>9.5934116598905841E-2</v>
      </c>
      <c r="O91" s="57">
        <f>_xlfn.NORM.DIST(E91,CPKV1!E$15,CPKV1!E$16,FALSE)</f>
        <v>3.8436778982176993</v>
      </c>
      <c r="P91" s="58">
        <f>(O91/$O$88)*$M$82</f>
        <v>0.10687227956056224</v>
      </c>
      <c r="Q91" s="58">
        <f>_xlfn.NORM.DIST(F91,CPKV1!F$15,CPKV1!F$16,FALSE)</f>
        <v>1.6049354029446574</v>
      </c>
      <c r="R91" s="58">
        <f>(Q91/$Q$88)*$M$82</f>
        <v>4.7958644351700427E-2</v>
      </c>
      <c r="S91" s="57">
        <f>_xlfn.NORM.DIST(G91,CPKV1!G$15,CPKV1!G$16,FALSE)</f>
        <v>1.9049589961983946E-3</v>
      </c>
      <c r="T91" s="57">
        <f>(S91/$S$88)*$M$82</f>
        <v>1.3598621011675874E-3</v>
      </c>
      <c r="U91" s="59">
        <f>_xlfn.NORM.DIST(H91,CPKV1!H$15,CPKV1!H$16,FALSE)</f>
        <v>2.9419078668759288E-96</v>
      </c>
      <c r="V91" s="57">
        <f t="shared" ref="V91:V154" si="29">(U91/$U$88)*$M$82</f>
        <v>6.2790720910926216E-98</v>
      </c>
      <c r="W91" s="57">
        <f>_xlfn.NORM.DIST(I91,CPKV1!I$15,CPKV1!I$16,FALSE)</f>
        <v>1.6517227370650895E-31</v>
      </c>
      <c r="X91" s="57">
        <f t="shared" ref="X91:X154" si="30">(W91/$W$88)*$M$82</f>
        <v>5.2010597220652002E-33</v>
      </c>
      <c r="Y91" s="57">
        <f>_xlfn.NORM.DIST(J91,CPKV1!J$15,CPKV1!J$16,FALSE)</f>
        <v>1.9061487001282465E-29</v>
      </c>
      <c r="Z91" s="57">
        <f t="shared" ref="Z91:Z154" si="31">(Y91/$Y$88)*$M$82</f>
        <v>4.4227467584315191E-30</v>
      </c>
      <c r="AA91" s="35"/>
      <c r="AB91" s="35">
        <f t="shared" ref="AB91:AB131" si="32">IF(AC91="","",AC91-($C$86/2))</f>
        <v>-7.1874999999999999E-4</v>
      </c>
      <c r="AC91" s="35">
        <f>IF($B91&lt;=$C$88,$C$84 +($B91-1)*$C$86,"")</f>
        <v>0</v>
      </c>
      <c r="AD91" s="35">
        <v>0</v>
      </c>
      <c r="AE91" s="35">
        <f t="shared" ref="AE91:AE130" si="33">(SUM(AD90:AD92)/3)</f>
        <v>0</v>
      </c>
      <c r="AF91" s="35">
        <f t="shared" si="19"/>
        <v>0</v>
      </c>
      <c r="AG91" s="35">
        <f>IF(AH91="","",AH91-($D$86/2))</f>
        <v>-7.1874999999999999E-4</v>
      </c>
      <c r="AH91" s="35">
        <f t="shared" ref="AH91:AH130" si="34">IF($B91&lt;=$C$88,$D$84 +($B91-1)*$D$86,"")</f>
        <v>0</v>
      </c>
      <c r="AI91" s="35">
        <v>0</v>
      </c>
      <c r="AJ91" s="35">
        <f t="shared" ref="AJ91:AJ130" si="35">(SUM(AI90:AI92)/3)</f>
        <v>0</v>
      </c>
      <c r="AK91" s="35">
        <f t="shared" si="20"/>
        <v>0</v>
      </c>
      <c r="AL91" s="35">
        <f>IF(AM91="","",AM91-($E$86/2))</f>
        <v>-7.1874999999999999E-4</v>
      </c>
      <c r="AM91" s="35">
        <f t="shared" ref="AM91:AM130" si="36">IF($B91&lt;=$C$88,$E$84 +($B91-1)*$E$86,"")</f>
        <v>0</v>
      </c>
      <c r="AN91" s="35">
        <v>0</v>
      </c>
      <c r="AO91" s="35">
        <f t="shared" ref="AO91:AO130" si="37">(SUM(AN90:AN92)/3)</f>
        <v>0</v>
      </c>
      <c r="AP91" s="35">
        <f t="shared" si="21"/>
        <v>0</v>
      </c>
      <c r="AQ91" s="35">
        <f t="shared" ref="AQ91:AQ131" si="38">IF(AR91="","",AR91-($H$86/2))</f>
        <v>-0.17681249999999998</v>
      </c>
      <c r="AR91" s="35">
        <f t="shared" ref="AR91:AR130" si="39">IF($B91&lt;=$C$88,$H$84 +($B91-1)*$H$86,"")</f>
        <v>-0.17249999999999999</v>
      </c>
      <c r="AS91" s="35">
        <v>0</v>
      </c>
      <c r="AT91" s="35">
        <f t="shared" ref="AT91:AT130" si="40">(SUM(AS90:AS92)/3)</f>
        <v>0</v>
      </c>
      <c r="AU91" s="35">
        <f t="shared" si="22"/>
        <v>0</v>
      </c>
      <c r="AV91" s="35">
        <f t="shared" ref="AV91:AV131" si="41">IF(AW91="","",AW91-($I$86/2))</f>
        <v>-0.17681249999999998</v>
      </c>
      <c r="AW91" s="35">
        <f t="shared" ref="AW91:AW130" si="42">IF($B91&lt;=$C$88,$I$84 +($B91-1)*$I$86,"")</f>
        <v>-0.17249999999999999</v>
      </c>
      <c r="AX91" s="35">
        <v>0</v>
      </c>
      <c r="AY91" s="35">
        <f t="shared" ref="AY91:AY130" si="43">(SUM(AX90:AX92)/3)</f>
        <v>0</v>
      </c>
      <c r="AZ91" s="35">
        <f t="shared" si="23"/>
        <v>0</v>
      </c>
      <c r="BA91" s="35">
        <f t="shared" ref="BA91:BA131" si="44">IF(BB91="","",BB91-($J$86/2))</f>
        <v>-1.17875</v>
      </c>
      <c r="BB91" s="35">
        <f t="shared" ref="BB91:BB130" si="45">IF($B91&lt;=$C$88,$J$84 +($B91-1)*$J$86,"")</f>
        <v>-1.1499999999999999</v>
      </c>
      <c r="BC91" s="35">
        <v>0</v>
      </c>
      <c r="BD91" s="35">
        <f t="shared" ref="BD91:BD130" si="46">(SUM(BC90:BC92)/3)</f>
        <v>0</v>
      </c>
      <c r="BE91" s="35">
        <f t="shared" si="24"/>
        <v>0</v>
      </c>
      <c r="BF91" s="35">
        <f>IF(BG91="","",BG91-($F$86/2))</f>
        <v>-2.1562499999999997E-3</v>
      </c>
      <c r="BG91" s="35">
        <f>IF($B91&lt;=$C$88,$F$84 +($B91-1)*$F$86,"")</f>
        <v>0</v>
      </c>
      <c r="BH91" s="35">
        <v>0</v>
      </c>
      <c r="BI91" s="35">
        <f>(SUM(BH90:BH92)/3)</f>
        <v>0</v>
      </c>
      <c r="BJ91" s="35">
        <f t="shared" si="25"/>
        <v>0</v>
      </c>
      <c r="BK91" s="35">
        <f>IF(BL91="","",BL91-($G$86/2))</f>
        <v>-1.17875</v>
      </c>
      <c r="BL91" s="35">
        <f>IF($B91&lt;=$C$88,$G$84 +($B91-1)*$G$86,"")</f>
        <v>-1.1499999999999999</v>
      </c>
      <c r="BM91" s="35">
        <v>0</v>
      </c>
      <c r="BN91" s="35">
        <f>(SUM(BM90:BM92)/3)</f>
        <v>0</v>
      </c>
      <c r="BO91" s="35">
        <f t="shared" ref="BO91:BO131" si="47">IF(BN91="","",BN91/$BO$88)</f>
        <v>0</v>
      </c>
    </row>
    <row r="92" spans="2:67">
      <c r="B92" s="60">
        <v>2</v>
      </c>
      <c r="C92" s="60">
        <f t="shared" ref="C92:J127" si="48">C$84 +($B92-1)*C$85</f>
        <v>8.9843750000000004E-4</v>
      </c>
      <c r="D92" s="60">
        <f t="shared" si="48"/>
        <v>8.9843750000000004E-4</v>
      </c>
      <c r="E92" s="61">
        <f t="shared" si="48"/>
        <v>8.9843750000000004E-4</v>
      </c>
      <c r="F92" s="61">
        <f>F$84 +($B92-1)*F$85</f>
        <v>2.6953124999999998E-3</v>
      </c>
      <c r="G92" s="61">
        <f>G$84 +($B92-1)*G$85</f>
        <v>-1.1140625</v>
      </c>
      <c r="H92" s="60">
        <f t="shared" si="48"/>
        <v>-0.16710937499999998</v>
      </c>
      <c r="I92" s="61">
        <f t="shared" si="48"/>
        <v>-0.16710937499999998</v>
      </c>
      <c r="J92" s="60">
        <f t="shared" si="48"/>
        <v>-1.1140625</v>
      </c>
      <c r="K92" s="59">
        <f>_xlfn.NORM.DIST(C92,CPKV1!C$15,CPKV1!C$16,FALSE)</f>
        <v>8.573703492629031</v>
      </c>
      <c r="L92" s="60">
        <f t="shared" si="27"/>
        <v>0.19998518711685725</v>
      </c>
      <c r="M92" s="57">
        <f>_xlfn.NORM.DIST(D92,CPKV1!D$15,CPKV1!D$16,FALSE)</f>
        <v>4.9480247161540012</v>
      </c>
      <c r="N92" s="60">
        <f t="shared" si="28"/>
        <v>0.11615136447838544</v>
      </c>
      <c r="O92" s="57">
        <f>_xlfn.NORM.DIST(E92,CPKV1!E$15,CPKV1!E$16,FALSE)</f>
        <v>4.5011352287556523</v>
      </c>
      <c r="P92" s="61">
        <f t="shared" ref="P92:P154" si="49">(O92/$O$88)*$M$82</f>
        <v>0.12515267804581884</v>
      </c>
      <c r="Q92" s="58">
        <f>_xlfn.NORM.DIST(F92,CPKV1!F$15,CPKV1!F$16,FALSE)</f>
        <v>2.6552597243928426</v>
      </c>
      <c r="R92" s="58">
        <f t="shared" ref="R92:R154" si="50">(Q92/$Q$88)*$M$82</f>
        <v>7.9344412585022631E-2</v>
      </c>
      <c r="S92" s="57">
        <f>_xlfn.NORM.DIST(G92,CPKV1!G$15,CPKV1!G$16,FALSE)</f>
        <v>2.9190285245958175E-3</v>
      </c>
      <c r="T92" s="60">
        <f t="shared" ref="T92:T154" si="51">(S92/$S$88)*$M$82</f>
        <v>2.0837594251354608E-3</v>
      </c>
      <c r="U92" s="59">
        <f>_xlfn.NORM.DIST(H92,CPKV1!H$15,CPKV1!H$16,FALSE)</f>
        <v>1.5339054165253112E-90</v>
      </c>
      <c r="V92" s="60">
        <f t="shared" si="29"/>
        <v>3.2738967796118553E-92</v>
      </c>
      <c r="W92" s="57">
        <f>_xlfn.NORM.DIST(I92,CPKV1!I$15,CPKV1!I$16,FALSE)</f>
        <v>2.217601418331944E-29</v>
      </c>
      <c r="X92" s="60">
        <f t="shared" si="30"/>
        <v>6.9829379699496238E-31</v>
      </c>
      <c r="Y92" s="57">
        <f>_xlfn.NORM.DIST(J92,CPKV1!J$15,CPKV1!J$16,FALSE)</f>
        <v>1.3310445830116295E-27</v>
      </c>
      <c r="Z92" s="60">
        <f t="shared" si="31"/>
        <v>3.0883598506488225E-28</v>
      </c>
      <c r="AA92" s="35"/>
      <c r="AB92" s="35">
        <f t="shared" si="32"/>
        <v>7.1874999999999999E-4</v>
      </c>
      <c r="AC92" s="35">
        <f t="shared" ref="AC92:AC130" si="52">IF($B92&lt;=$C$88,$C$84 +($B92-1)*$C$86,"")</f>
        <v>1.4375E-3</v>
      </c>
      <c r="AD92" s="35">
        <v>0</v>
      </c>
      <c r="AE92" s="35">
        <f t="shared" si="33"/>
        <v>1</v>
      </c>
      <c r="AF92" s="35">
        <f t="shared" si="19"/>
        <v>0.38961038961038957</v>
      </c>
      <c r="AG92" s="35">
        <f t="shared" ref="AG92:AG131" si="53">IF(AH92="","",AH92-($D$86/2))</f>
        <v>7.1874999999999999E-4</v>
      </c>
      <c r="AH92" s="35">
        <f t="shared" si="34"/>
        <v>1.4375E-3</v>
      </c>
      <c r="AI92" s="35">
        <v>0</v>
      </c>
      <c r="AJ92" s="35">
        <f t="shared" si="35"/>
        <v>0</v>
      </c>
      <c r="AK92" s="35">
        <f t="shared" si="20"/>
        <v>0</v>
      </c>
      <c r="AL92" s="35">
        <f t="shared" ref="AL92:AL131" si="54">IF(AM92="","",AM92-($E$86/2))</f>
        <v>7.1874999999999999E-4</v>
      </c>
      <c r="AM92" s="35">
        <f t="shared" si="36"/>
        <v>1.4375E-3</v>
      </c>
      <c r="AN92" s="35">
        <v>0</v>
      </c>
      <c r="AO92" s="35">
        <f t="shared" si="37"/>
        <v>0</v>
      </c>
      <c r="AP92" s="35">
        <f t="shared" si="21"/>
        <v>0</v>
      </c>
      <c r="AQ92" s="35">
        <f t="shared" si="38"/>
        <v>-0.16818749999999999</v>
      </c>
      <c r="AR92" s="35">
        <f t="shared" si="39"/>
        <v>-0.16387499999999999</v>
      </c>
      <c r="AS92" s="35">
        <v>0</v>
      </c>
      <c r="AT92" s="35">
        <f t="shared" si="40"/>
        <v>0</v>
      </c>
      <c r="AU92" s="35">
        <f t="shared" si="22"/>
        <v>0</v>
      </c>
      <c r="AV92" s="35">
        <f t="shared" si="41"/>
        <v>-0.16818749999999999</v>
      </c>
      <c r="AW92" s="35">
        <f t="shared" si="42"/>
        <v>-0.16387499999999999</v>
      </c>
      <c r="AX92" s="35">
        <v>0</v>
      </c>
      <c r="AY92" s="35">
        <f t="shared" si="43"/>
        <v>0</v>
      </c>
      <c r="AZ92" s="35">
        <f t="shared" si="23"/>
        <v>0</v>
      </c>
      <c r="BA92" s="35">
        <f t="shared" si="44"/>
        <v>-1.1212499999999999</v>
      </c>
      <c r="BB92" s="35">
        <f t="shared" si="45"/>
        <v>-1.0924999999999998</v>
      </c>
      <c r="BC92" s="35">
        <v>0</v>
      </c>
      <c r="BD92" s="35">
        <f t="shared" si="46"/>
        <v>0</v>
      </c>
      <c r="BE92" s="35">
        <f t="shared" si="24"/>
        <v>0</v>
      </c>
      <c r="BF92" s="35">
        <f t="shared" ref="BF92:BF131" si="55">IF(BG92="","",BG92-($F$86/2))</f>
        <v>2.1562499999999997E-3</v>
      </c>
      <c r="BG92" s="35">
        <f t="shared" ref="BG92:BG129" si="56">IF($B92&lt;=$C$88,$F$84 +($B92-1)*$F$86,"")</f>
        <v>4.3124999999999995E-3</v>
      </c>
      <c r="BH92" s="35">
        <v>0</v>
      </c>
      <c r="BI92" s="35">
        <f>(SUM(BH91:BH93)/3)</f>
        <v>0.66666666666666663</v>
      </c>
      <c r="BJ92" s="35">
        <f t="shared" si="25"/>
        <v>0.11363636363636362</v>
      </c>
      <c r="BK92" s="35">
        <f t="shared" ref="BK92:BK131" si="57">IF(BL92="","",BL92-($G$86/2))</f>
        <v>-1.1212499999999999</v>
      </c>
      <c r="BL92" s="35">
        <f t="shared" ref="BL92:BL129" si="58">IF($B92&lt;=$C$88,$G$84 +($B92-1)*$G$86,"")</f>
        <v>-1.0924999999999998</v>
      </c>
      <c r="BM92" s="35">
        <v>0</v>
      </c>
      <c r="BN92" s="35">
        <f>(SUM(BM91:BM93)/3)</f>
        <v>0</v>
      </c>
      <c r="BO92" s="35">
        <f t="shared" si="47"/>
        <v>0</v>
      </c>
    </row>
    <row r="93" spans="2:67">
      <c r="B93" s="60">
        <v>3</v>
      </c>
      <c r="C93" s="60">
        <f t="shared" si="48"/>
        <v>1.7968750000000001E-3</v>
      </c>
      <c r="D93" s="60">
        <f t="shared" si="48"/>
        <v>1.7968750000000001E-3</v>
      </c>
      <c r="E93" s="61">
        <f t="shared" si="48"/>
        <v>1.7968750000000001E-3</v>
      </c>
      <c r="F93" s="61">
        <f t="shared" si="26"/>
        <v>5.3906249999999996E-3</v>
      </c>
      <c r="G93" s="61">
        <f t="shared" si="26"/>
        <v>-1.078125</v>
      </c>
      <c r="H93" s="60">
        <f t="shared" si="48"/>
        <v>-0.16171874999999999</v>
      </c>
      <c r="I93" s="61">
        <f t="shared" si="48"/>
        <v>-0.16171874999999999</v>
      </c>
      <c r="J93" s="60">
        <f t="shared" si="48"/>
        <v>-1.078125</v>
      </c>
      <c r="K93" s="59">
        <f>_xlfn.NORM.DIST(C93,CPKV1!C$15,CPKV1!C$16,FALSE)</f>
        <v>10.038873417495491</v>
      </c>
      <c r="L93" s="60">
        <f t="shared" si="27"/>
        <v>0.23416088281642497</v>
      </c>
      <c r="M93" s="57">
        <f>_xlfn.NORM.DIST(D93,CPKV1!D$15,CPKV1!D$16,FALSE)</f>
        <v>5.9411259053748617</v>
      </c>
      <c r="N93" s="60">
        <f t="shared" si="28"/>
        <v>0.13946370926448209</v>
      </c>
      <c r="O93" s="57">
        <f>_xlfn.NORM.DIST(E93,CPKV1!E$15,CPKV1!E$16,FALSE)</f>
        <v>5.2399293326600951</v>
      </c>
      <c r="P93" s="61">
        <f t="shared" si="49"/>
        <v>0.14569462045123802</v>
      </c>
      <c r="Q93" s="58">
        <f>_xlfn.NORM.DIST(F93,CPKV1!F$15,CPKV1!F$16,FALSE)</f>
        <v>4.1937813263562083</v>
      </c>
      <c r="R93" s="58">
        <f t="shared" si="50"/>
        <v>0.12531848119899397</v>
      </c>
      <c r="S93" s="57">
        <f>_xlfn.NORM.DIST(G93,CPKV1!G$15,CPKV1!G$16,FALSE)</f>
        <v>4.4090655681451362E-3</v>
      </c>
      <c r="T93" s="60">
        <f t="shared" si="51"/>
        <v>3.1474279392096037E-3</v>
      </c>
      <c r="U93" s="59">
        <f>_xlfn.NORM.DIST(H93,CPKV1!H$15,CPKV1!H$16,FALSE)</f>
        <v>5.366581197015799E-85</v>
      </c>
      <c r="V93" s="60">
        <f t="shared" si="29"/>
        <v>1.1454182708497945E-86</v>
      </c>
      <c r="W93" s="57">
        <f>_xlfn.NORM.DIST(I93,CPKV1!I$15,CPKV1!I$16,FALSE)</f>
        <v>2.5190662230349795E-27</v>
      </c>
      <c r="X93" s="60">
        <f t="shared" si="30"/>
        <v>7.9322113668559608E-29</v>
      </c>
      <c r="Y93" s="57">
        <f>_xlfn.NORM.DIST(J93,CPKV1!J$15,CPKV1!J$16,FALSE)</f>
        <v>8.0978987686156567E-26</v>
      </c>
      <c r="Z93" s="60">
        <f t="shared" si="31"/>
        <v>1.8789171866073116E-26</v>
      </c>
      <c r="AA93" s="35"/>
      <c r="AB93" s="35">
        <f t="shared" si="32"/>
        <v>2.1562500000000002E-3</v>
      </c>
      <c r="AC93" s="35">
        <f t="shared" si="52"/>
        <v>2.875E-3</v>
      </c>
      <c r="AD93" s="35">
        <v>3</v>
      </c>
      <c r="AE93" s="35">
        <f t="shared" si="33"/>
        <v>1</v>
      </c>
      <c r="AF93" s="35">
        <f t="shared" si="19"/>
        <v>0.38961038961038957</v>
      </c>
      <c r="AG93" s="35">
        <f t="shared" si="53"/>
        <v>2.1562500000000002E-3</v>
      </c>
      <c r="AH93" s="35">
        <f t="shared" si="34"/>
        <v>2.875E-3</v>
      </c>
      <c r="AI93" s="35">
        <v>0</v>
      </c>
      <c r="AJ93" s="35">
        <f t="shared" si="35"/>
        <v>0.33333333333333331</v>
      </c>
      <c r="AK93" s="35">
        <f t="shared" si="20"/>
        <v>0.12987012987012986</v>
      </c>
      <c r="AL93" s="35">
        <f t="shared" si="54"/>
        <v>2.1562500000000002E-3</v>
      </c>
      <c r="AM93" s="35">
        <f t="shared" si="36"/>
        <v>2.875E-3</v>
      </c>
      <c r="AN93" s="35">
        <v>0</v>
      </c>
      <c r="AO93" s="35">
        <f t="shared" si="37"/>
        <v>0.33333333333333331</v>
      </c>
      <c r="AP93" s="35">
        <f t="shared" si="21"/>
        <v>0.12987012987012986</v>
      </c>
      <c r="AQ93" s="35">
        <f t="shared" si="38"/>
        <v>-0.1595625</v>
      </c>
      <c r="AR93" s="35">
        <f t="shared" si="39"/>
        <v>-0.15525</v>
      </c>
      <c r="AS93" s="35">
        <v>0</v>
      </c>
      <c r="AT93" s="35">
        <f t="shared" si="40"/>
        <v>0</v>
      </c>
      <c r="AU93" s="35">
        <f t="shared" si="22"/>
        <v>0</v>
      </c>
      <c r="AV93" s="35">
        <f t="shared" si="41"/>
        <v>-0.1595625</v>
      </c>
      <c r="AW93" s="35">
        <f t="shared" si="42"/>
        <v>-0.15525</v>
      </c>
      <c r="AX93" s="35">
        <v>0</v>
      </c>
      <c r="AY93" s="35">
        <f t="shared" si="43"/>
        <v>0</v>
      </c>
      <c r="AZ93" s="35">
        <f t="shared" si="23"/>
        <v>0</v>
      </c>
      <c r="BA93" s="35">
        <f t="shared" si="44"/>
        <v>-1.06375</v>
      </c>
      <c r="BB93" s="35">
        <f t="shared" si="45"/>
        <v>-1.0349999999999999</v>
      </c>
      <c r="BC93" s="35">
        <v>0</v>
      </c>
      <c r="BD93" s="35">
        <f t="shared" si="46"/>
        <v>0</v>
      </c>
      <c r="BE93" s="35">
        <f t="shared" si="24"/>
        <v>0</v>
      </c>
      <c r="BF93" s="35">
        <f t="shared" si="55"/>
        <v>6.4687499999999988E-3</v>
      </c>
      <c r="BG93" s="35">
        <f t="shared" si="56"/>
        <v>8.624999999999999E-3</v>
      </c>
      <c r="BH93" s="35">
        <v>2</v>
      </c>
      <c r="BI93" s="35">
        <f>(SUM(BH92:BH94)/3)</f>
        <v>1.3333333333333333</v>
      </c>
      <c r="BJ93" s="35">
        <f t="shared" si="25"/>
        <v>0.22727272727272724</v>
      </c>
      <c r="BK93" s="35">
        <f t="shared" si="57"/>
        <v>-1.06375</v>
      </c>
      <c r="BL93" s="35">
        <f t="shared" si="58"/>
        <v>-1.0349999999999999</v>
      </c>
      <c r="BM93" s="35">
        <v>0</v>
      </c>
      <c r="BN93" s="35">
        <f>(SUM(BM92:BM94)/3)</f>
        <v>0</v>
      </c>
      <c r="BO93" s="35">
        <f t="shared" si="47"/>
        <v>0</v>
      </c>
    </row>
    <row r="94" spans="2:67">
      <c r="B94" s="60">
        <v>4</v>
      </c>
      <c r="C94" s="60">
        <f t="shared" si="48"/>
        <v>2.6953125000000002E-3</v>
      </c>
      <c r="D94" s="60">
        <f t="shared" si="48"/>
        <v>2.6953125000000002E-3</v>
      </c>
      <c r="E94" s="61">
        <f t="shared" si="48"/>
        <v>2.6953125000000002E-3</v>
      </c>
      <c r="F94" s="61">
        <f t="shared" si="26"/>
        <v>8.0859374999999994E-3</v>
      </c>
      <c r="G94" s="61">
        <f t="shared" si="26"/>
        <v>-1.0421874999999998</v>
      </c>
      <c r="H94" s="60">
        <f t="shared" si="48"/>
        <v>-0.15632812499999998</v>
      </c>
      <c r="I94" s="61">
        <f t="shared" si="48"/>
        <v>-0.15632812499999998</v>
      </c>
      <c r="J94" s="60">
        <f t="shared" si="48"/>
        <v>-1.0421874999999998</v>
      </c>
      <c r="K94" s="59">
        <f>_xlfn.NORM.DIST(C94,CPKV1!C$15,CPKV1!C$16,FALSE)</f>
        <v>11.655905304109819</v>
      </c>
      <c r="L94" s="60">
        <f t="shared" si="27"/>
        <v>0.27187882170905275</v>
      </c>
      <c r="M94" s="57">
        <f>_xlfn.NORM.DIST(D94,CPKV1!D$15,CPKV1!D$16,FALSE)</f>
        <v>7.0744276990007045</v>
      </c>
      <c r="N94" s="60">
        <f t="shared" si="28"/>
        <v>0.16606716362187263</v>
      </c>
      <c r="O94" s="57">
        <f>_xlfn.NORM.DIST(E94,CPKV1!E$15,CPKV1!E$16,FALSE)</f>
        <v>6.0639706996837637</v>
      </c>
      <c r="P94" s="61">
        <f t="shared" si="49"/>
        <v>0.16860683673940771</v>
      </c>
      <c r="Q94" s="58">
        <f>_xlfn.NORM.DIST(F94,CPKV1!F$15,CPKV1!F$16,FALSE)</f>
        <v>6.3234469262970645</v>
      </c>
      <c r="R94" s="58">
        <f t="shared" si="50"/>
        <v>0.1889571017367554</v>
      </c>
      <c r="S94" s="57">
        <f>_xlfn.NORM.DIST(G94,CPKV1!G$15,CPKV1!G$16,FALSE)</f>
        <v>6.5646305175941257E-3</v>
      </c>
      <c r="T94" s="60">
        <f t="shared" si="51"/>
        <v>4.6861860370010309E-3</v>
      </c>
      <c r="U94" s="59">
        <f>_xlfn.NORM.DIST(H94,CPKV1!H$15,CPKV1!H$16,FALSE)</f>
        <v>1.2598720419474931E-79</v>
      </c>
      <c r="V94" s="60">
        <f t="shared" si="29"/>
        <v>2.6890126186518015E-81</v>
      </c>
      <c r="W94" s="57">
        <f>_xlfn.NORM.DIST(I94,CPKV1!I$15,CPKV1!I$16,FALSE)</f>
        <v>2.4210593125392041E-25</v>
      </c>
      <c r="X94" s="60">
        <f t="shared" si="30"/>
        <v>7.6236003734822346E-27</v>
      </c>
      <c r="Y94" s="57">
        <f>_xlfn.NORM.DIST(J94,CPKV1!J$15,CPKV1!J$16,FALSE)</f>
        <v>4.2923586301818042E-24</v>
      </c>
      <c r="Z94" s="60">
        <f t="shared" si="31"/>
        <v>9.9593569045189798E-25</v>
      </c>
      <c r="AA94" s="35"/>
      <c r="AB94" s="35">
        <f t="shared" si="32"/>
        <v>3.5937500000000006E-3</v>
      </c>
      <c r="AC94" s="35">
        <f t="shared" si="52"/>
        <v>4.3125000000000004E-3</v>
      </c>
      <c r="AD94" s="35">
        <v>0</v>
      </c>
      <c r="AE94" s="35">
        <f t="shared" si="33"/>
        <v>1.3333333333333333</v>
      </c>
      <c r="AF94" s="35">
        <f t="shared" si="19"/>
        <v>0.51948051948051943</v>
      </c>
      <c r="AG94" s="35">
        <f t="shared" si="53"/>
        <v>3.5937500000000006E-3</v>
      </c>
      <c r="AH94" s="35">
        <f t="shared" si="34"/>
        <v>4.3125000000000004E-3</v>
      </c>
      <c r="AI94" s="35">
        <v>1</v>
      </c>
      <c r="AJ94" s="35">
        <f t="shared" si="35"/>
        <v>0.33333333333333331</v>
      </c>
      <c r="AK94" s="35">
        <f t="shared" si="20"/>
        <v>0.12987012987012986</v>
      </c>
      <c r="AL94" s="35">
        <f t="shared" si="54"/>
        <v>3.5937500000000006E-3</v>
      </c>
      <c r="AM94" s="35">
        <f t="shared" si="36"/>
        <v>4.3125000000000004E-3</v>
      </c>
      <c r="AN94" s="35">
        <v>1</v>
      </c>
      <c r="AO94" s="35">
        <f t="shared" si="37"/>
        <v>1</v>
      </c>
      <c r="AP94" s="35">
        <f t="shared" si="21"/>
        <v>0.38961038961038957</v>
      </c>
      <c r="AQ94" s="35">
        <f t="shared" si="38"/>
        <v>-0.1509375</v>
      </c>
      <c r="AR94" s="35">
        <f t="shared" si="39"/>
        <v>-0.14662500000000001</v>
      </c>
      <c r="AS94" s="35">
        <v>0</v>
      </c>
      <c r="AT94" s="35">
        <f t="shared" si="40"/>
        <v>0</v>
      </c>
      <c r="AU94" s="35">
        <f t="shared" si="22"/>
        <v>0</v>
      </c>
      <c r="AV94" s="35">
        <f t="shared" si="41"/>
        <v>-0.1509375</v>
      </c>
      <c r="AW94" s="35">
        <f t="shared" si="42"/>
        <v>-0.14662500000000001</v>
      </c>
      <c r="AX94" s="35">
        <v>0</v>
      </c>
      <c r="AY94" s="35">
        <f t="shared" si="43"/>
        <v>0</v>
      </c>
      <c r="AZ94" s="35">
        <f t="shared" si="23"/>
        <v>0</v>
      </c>
      <c r="BA94" s="35">
        <f t="shared" si="44"/>
        <v>-1.0062499999999999</v>
      </c>
      <c r="BB94" s="35">
        <f t="shared" si="45"/>
        <v>-0.97749999999999992</v>
      </c>
      <c r="BC94" s="35">
        <v>0</v>
      </c>
      <c r="BD94" s="35">
        <f t="shared" si="46"/>
        <v>0</v>
      </c>
      <c r="BE94" s="35">
        <f t="shared" si="24"/>
        <v>0</v>
      </c>
      <c r="BF94" s="35">
        <f t="shared" si="55"/>
        <v>1.0781249999999997E-2</v>
      </c>
      <c r="BG94" s="35">
        <f t="shared" si="56"/>
        <v>1.2937499999999998E-2</v>
      </c>
      <c r="BH94" s="35">
        <v>2</v>
      </c>
      <c r="BI94" s="35">
        <f>(SUM(BH93:BH95)/3)</f>
        <v>1.6666666666666667</v>
      </c>
      <c r="BJ94" s="35">
        <f t="shared" si="25"/>
        <v>0.28409090909090906</v>
      </c>
      <c r="BK94" s="35">
        <f t="shared" si="57"/>
        <v>-1.0062499999999999</v>
      </c>
      <c r="BL94" s="35">
        <f t="shared" si="58"/>
        <v>-0.97749999999999992</v>
      </c>
      <c r="BM94" s="35">
        <v>0</v>
      </c>
      <c r="BN94" s="35">
        <f>(SUM(BM93:BM95)/3)</f>
        <v>0</v>
      </c>
      <c r="BO94" s="35">
        <f t="shared" si="47"/>
        <v>0</v>
      </c>
    </row>
    <row r="95" spans="2:67">
      <c r="B95" s="60">
        <v>5</v>
      </c>
      <c r="C95" s="60">
        <f t="shared" si="48"/>
        <v>3.5937500000000002E-3</v>
      </c>
      <c r="D95" s="60">
        <f t="shared" si="48"/>
        <v>3.5937500000000002E-3</v>
      </c>
      <c r="E95" s="61">
        <f t="shared" si="48"/>
        <v>3.5937500000000002E-3</v>
      </c>
      <c r="F95" s="61">
        <f t="shared" si="26"/>
        <v>1.0781249999999999E-2</v>
      </c>
      <c r="G95" s="61">
        <f t="shared" si="26"/>
        <v>-1.0062499999999999</v>
      </c>
      <c r="H95" s="60">
        <f t="shared" si="48"/>
        <v>-0.1509375</v>
      </c>
      <c r="I95" s="61">
        <f t="shared" si="48"/>
        <v>-0.1509375</v>
      </c>
      <c r="J95" s="60">
        <f t="shared" si="48"/>
        <v>-1.0062499999999999</v>
      </c>
      <c r="K95" s="59">
        <f>_xlfn.NORM.DIST(C95,CPKV1!C$15,CPKV1!C$16,FALSE)</f>
        <v>13.419970370580657</v>
      </c>
      <c r="L95" s="60">
        <f t="shared" si="27"/>
        <v>0.31302637045595999</v>
      </c>
      <c r="M95" s="57">
        <f>_xlfn.NORM.DIST(D95,CPKV1!D$15,CPKV1!D$16,FALSE)</f>
        <v>8.3540973019197935</v>
      </c>
      <c r="N95" s="60">
        <f t="shared" si="28"/>
        <v>0.19610649830330831</v>
      </c>
      <c r="O95" s="57">
        <f>_xlfn.NORM.DIST(E95,CPKV1!E$15,CPKV1!E$16,FALSE)</f>
        <v>6.9761699690440011</v>
      </c>
      <c r="P95" s="61">
        <f t="shared" si="49"/>
        <v>0.19397025633687531</v>
      </c>
      <c r="Q95" s="58">
        <f>_xlfn.NORM.DIST(F95,CPKV1!F$15,CPKV1!F$16,FALSE)</f>
        <v>9.102303175721481</v>
      </c>
      <c r="R95" s="58">
        <f t="shared" si="50"/>
        <v>0.27199482295975791</v>
      </c>
      <c r="S95" s="57">
        <f>_xlfn.NORM.DIST(G95,CPKV1!G$15,CPKV1!G$16,FALSE)</f>
        <v>9.6345077170683236E-3</v>
      </c>
      <c r="T95" s="60">
        <f t="shared" si="51"/>
        <v>6.8776293526495325E-3</v>
      </c>
      <c r="U95" s="59">
        <f>_xlfn.NORM.DIST(H95,CPKV1!H$15,CPKV1!H$16,FALSE)</f>
        <v>1.9846539031347131E-74</v>
      </c>
      <c r="V95" s="60">
        <f t="shared" si="29"/>
        <v>4.2359535028147013E-76</v>
      </c>
      <c r="W95" s="57">
        <f>_xlfn.NORM.DIST(I95,CPKV1!I$15,CPKV1!I$16,FALSE)</f>
        <v>1.9687067218790716E-23</v>
      </c>
      <c r="X95" s="60">
        <f t="shared" si="30"/>
        <v>6.1992009953912451E-25</v>
      </c>
      <c r="Y95" s="57">
        <f>_xlfn.NORM.DIST(J95,CPKV1!J$15,CPKV1!J$16,FALSE)</f>
        <v>1.9822734930282409E-22</v>
      </c>
      <c r="Z95" s="60">
        <f t="shared" si="31"/>
        <v>4.5993755183032281E-23</v>
      </c>
      <c r="AA95" s="35"/>
      <c r="AB95" s="35">
        <f t="shared" si="32"/>
        <v>5.0312500000000001E-3</v>
      </c>
      <c r="AC95" s="35">
        <f t="shared" si="52"/>
        <v>5.7499999999999999E-3</v>
      </c>
      <c r="AD95" s="35">
        <v>1</v>
      </c>
      <c r="AE95" s="35">
        <f t="shared" si="33"/>
        <v>0.66666666666666663</v>
      </c>
      <c r="AF95" s="35">
        <f t="shared" si="19"/>
        <v>0.25974025974025972</v>
      </c>
      <c r="AG95" s="35">
        <f t="shared" si="53"/>
        <v>5.0312500000000001E-3</v>
      </c>
      <c r="AH95" s="35">
        <f t="shared" si="34"/>
        <v>5.7499999999999999E-3</v>
      </c>
      <c r="AI95" s="35">
        <v>0</v>
      </c>
      <c r="AJ95" s="35">
        <f t="shared" si="35"/>
        <v>1</v>
      </c>
      <c r="AK95" s="35">
        <f t="shared" si="20"/>
        <v>0.38961038961038957</v>
      </c>
      <c r="AL95" s="35">
        <f t="shared" si="54"/>
        <v>5.0312500000000001E-3</v>
      </c>
      <c r="AM95" s="35">
        <f t="shared" si="36"/>
        <v>5.7499999999999999E-3</v>
      </c>
      <c r="AN95" s="35">
        <v>2</v>
      </c>
      <c r="AO95" s="35">
        <f t="shared" si="37"/>
        <v>1</v>
      </c>
      <c r="AP95" s="35">
        <f t="shared" si="21"/>
        <v>0.38961038961038957</v>
      </c>
      <c r="AQ95" s="35">
        <f t="shared" si="38"/>
        <v>-0.14231249999999998</v>
      </c>
      <c r="AR95" s="35">
        <f t="shared" si="39"/>
        <v>-0.13799999999999998</v>
      </c>
      <c r="AS95" s="35">
        <v>0</v>
      </c>
      <c r="AT95" s="35">
        <f t="shared" si="40"/>
        <v>0</v>
      </c>
      <c r="AU95" s="35">
        <f t="shared" si="22"/>
        <v>0</v>
      </c>
      <c r="AV95" s="35">
        <f t="shared" si="41"/>
        <v>-0.14231249999999998</v>
      </c>
      <c r="AW95" s="35">
        <f t="shared" si="42"/>
        <v>-0.13799999999999998</v>
      </c>
      <c r="AX95" s="35">
        <v>0</v>
      </c>
      <c r="AY95" s="35">
        <f t="shared" si="43"/>
        <v>0</v>
      </c>
      <c r="AZ95" s="35">
        <f t="shared" si="23"/>
        <v>0</v>
      </c>
      <c r="BA95" s="35">
        <f t="shared" si="44"/>
        <v>-0.94874999999999998</v>
      </c>
      <c r="BB95" s="35">
        <f t="shared" si="45"/>
        <v>-0.91999999999999993</v>
      </c>
      <c r="BC95" s="35">
        <v>0</v>
      </c>
      <c r="BD95" s="35">
        <f t="shared" si="46"/>
        <v>0</v>
      </c>
      <c r="BE95" s="35">
        <f t="shared" si="24"/>
        <v>0</v>
      </c>
      <c r="BF95" s="35">
        <f t="shared" si="55"/>
        <v>1.5093749999999998E-2</v>
      </c>
      <c r="BG95" s="35">
        <f t="shared" si="56"/>
        <v>1.7249999999999998E-2</v>
      </c>
      <c r="BH95" s="35">
        <v>1</v>
      </c>
      <c r="BI95" s="35">
        <f t="shared" ref="BI95:BI130" si="59">(SUM(BH94:BH96)/3)</f>
        <v>3.3333333333333335</v>
      </c>
      <c r="BJ95" s="35">
        <f t="shared" si="25"/>
        <v>0.56818181818181812</v>
      </c>
      <c r="BK95" s="35">
        <f t="shared" si="57"/>
        <v>-0.94874999999999998</v>
      </c>
      <c r="BL95" s="35">
        <f t="shared" si="58"/>
        <v>-0.91999999999999993</v>
      </c>
      <c r="BM95" s="35">
        <v>0</v>
      </c>
      <c r="BN95" s="35">
        <f t="shared" ref="BN95:BN130" si="60">(SUM(BM94:BM96)/3)</f>
        <v>0</v>
      </c>
      <c r="BO95" s="35">
        <f t="shared" si="47"/>
        <v>0</v>
      </c>
    </row>
    <row r="96" spans="2:67">
      <c r="B96" s="60">
        <v>6</v>
      </c>
      <c r="C96" s="60">
        <f t="shared" si="48"/>
        <v>4.4921875000000005E-3</v>
      </c>
      <c r="D96" s="60">
        <f t="shared" si="48"/>
        <v>4.4921875000000005E-3</v>
      </c>
      <c r="E96" s="61">
        <f t="shared" si="48"/>
        <v>4.4921875000000005E-3</v>
      </c>
      <c r="F96" s="61">
        <f t="shared" si="26"/>
        <v>1.3476562499999999E-2</v>
      </c>
      <c r="G96" s="61">
        <f t="shared" si="26"/>
        <v>-0.97031249999999991</v>
      </c>
      <c r="H96" s="60">
        <f t="shared" si="48"/>
        <v>-0.14554687499999999</v>
      </c>
      <c r="I96" s="61">
        <f t="shared" si="48"/>
        <v>-0.14554687499999999</v>
      </c>
      <c r="J96" s="60">
        <f t="shared" si="48"/>
        <v>-0.97031249999999991</v>
      </c>
      <c r="K96" s="59">
        <f>_xlfn.NORM.DIST(C96,CPKV1!C$15,CPKV1!C$16,FALSE)</f>
        <v>15.32151172004766</v>
      </c>
      <c r="L96" s="60">
        <f t="shared" si="27"/>
        <v>0.35738061047726855</v>
      </c>
      <c r="M96" s="57">
        <f>_xlfn.NORM.DIST(D96,CPKV1!D$15,CPKV1!D$16,FALSE)</f>
        <v>9.7834810163304731</v>
      </c>
      <c r="N96" s="60">
        <f t="shared" si="28"/>
        <v>0.22966026537523818</v>
      </c>
      <c r="O96" s="57">
        <f>_xlfn.NORM.DIST(E96,CPKV1!E$15,CPKV1!E$16,FALSE)</f>
        <v>7.9782071322663279</v>
      </c>
      <c r="P96" s="61">
        <f t="shared" si="49"/>
        <v>0.22183159089033166</v>
      </c>
      <c r="Q96" s="58">
        <f>_xlfn.NORM.DIST(F96,CPKV1!F$15,CPKV1!F$16,FALSE)</f>
        <v>12.50829278374842</v>
      </c>
      <c r="R96" s="58">
        <f t="shared" si="50"/>
        <v>0.37377252938784905</v>
      </c>
      <c r="S96" s="57">
        <f>_xlfn.NORM.DIST(G96,CPKV1!G$15,CPKV1!G$16,FALSE)</f>
        <v>1.393812265757533E-2</v>
      </c>
      <c r="T96" s="60">
        <f t="shared" si="51"/>
        <v>9.9497809670901528E-3</v>
      </c>
      <c r="U96" s="59">
        <f>_xlfn.NORM.DIST(H96,CPKV1!H$15,CPKV1!H$16,FALSE)</f>
        <v>2.0978418111369501E-69</v>
      </c>
      <c r="V96" s="60">
        <f t="shared" si="29"/>
        <v>4.4775365388397982E-71</v>
      </c>
      <c r="W96" s="57">
        <f>_xlfn.NORM.DIST(I96,CPKV1!I$15,CPKV1!I$16,FALSE)</f>
        <v>1.3544605789298484E-21</v>
      </c>
      <c r="X96" s="60">
        <f t="shared" si="30"/>
        <v>4.2650199117041872E-23</v>
      </c>
      <c r="Y96" s="57">
        <f>_xlfn.NORM.DIST(J96,CPKV1!J$15,CPKV1!J$16,FALSE)</f>
        <v>7.9758148326597818E-21</v>
      </c>
      <c r="Z96" s="60">
        <f t="shared" si="31"/>
        <v>1.8505906278257708E-21</v>
      </c>
      <c r="AA96" s="35"/>
      <c r="AB96" s="35">
        <f t="shared" si="32"/>
        <v>6.4687499999999997E-3</v>
      </c>
      <c r="AC96" s="35">
        <f t="shared" si="52"/>
        <v>7.1874999999999994E-3</v>
      </c>
      <c r="AD96" s="35">
        <v>1</v>
      </c>
      <c r="AE96" s="35">
        <f t="shared" si="33"/>
        <v>2</v>
      </c>
      <c r="AF96" s="35">
        <f t="shared" si="19"/>
        <v>0.77922077922077915</v>
      </c>
      <c r="AG96" s="35">
        <f t="shared" si="53"/>
        <v>6.4687499999999997E-3</v>
      </c>
      <c r="AH96" s="35">
        <f t="shared" si="34"/>
        <v>7.1874999999999994E-3</v>
      </c>
      <c r="AI96" s="35">
        <v>2</v>
      </c>
      <c r="AJ96" s="35">
        <f t="shared" si="35"/>
        <v>1.3333333333333333</v>
      </c>
      <c r="AK96" s="35">
        <f t="shared" si="20"/>
        <v>0.51948051948051943</v>
      </c>
      <c r="AL96" s="35">
        <f t="shared" si="54"/>
        <v>6.4687499999999997E-3</v>
      </c>
      <c r="AM96" s="35">
        <f t="shared" si="36"/>
        <v>7.1874999999999994E-3</v>
      </c>
      <c r="AN96" s="35">
        <v>0</v>
      </c>
      <c r="AO96" s="35">
        <f t="shared" si="37"/>
        <v>1.3333333333333333</v>
      </c>
      <c r="AP96" s="35">
        <f t="shared" si="21"/>
        <v>0.51948051948051943</v>
      </c>
      <c r="AQ96" s="35">
        <f t="shared" si="38"/>
        <v>-0.13368749999999999</v>
      </c>
      <c r="AR96" s="35">
        <f t="shared" si="39"/>
        <v>-0.12937499999999999</v>
      </c>
      <c r="AS96" s="35">
        <v>0</v>
      </c>
      <c r="AT96" s="35">
        <f t="shared" si="40"/>
        <v>0</v>
      </c>
      <c r="AU96" s="35">
        <f t="shared" si="22"/>
        <v>0</v>
      </c>
      <c r="AV96" s="35">
        <f t="shared" si="41"/>
        <v>-0.13368749999999999</v>
      </c>
      <c r="AW96" s="35">
        <f t="shared" si="42"/>
        <v>-0.12937499999999999</v>
      </c>
      <c r="AX96" s="35">
        <v>0</v>
      </c>
      <c r="AY96" s="35">
        <f t="shared" si="43"/>
        <v>0</v>
      </c>
      <c r="AZ96" s="35">
        <f t="shared" si="23"/>
        <v>0</v>
      </c>
      <c r="BA96" s="35">
        <f t="shared" si="44"/>
        <v>-0.89124999999999988</v>
      </c>
      <c r="BB96" s="35">
        <f t="shared" si="45"/>
        <v>-0.86249999999999993</v>
      </c>
      <c r="BC96" s="35">
        <v>0</v>
      </c>
      <c r="BD96" s="35">
        <f t="shared" si="46"/>
        <v>0</v>
      </c>
      <c r="BE96" s="35">
        <f t="shared" si="24"/>
        <v>0</v>
      </c>
      <c r="BF96" s="35">
        <f t="shared" si="55"/>
        <v>1.940625E-2</v>
      </c>
      <c r="BG96" s="35">
        <f t="shared" si="56"/>
        <v>2.1562499999999998E-2</v>
      </c>
      <c r="BH96" s="35">
        <v>7</v>
      </c>
      <c r="BI96" s="35">
        <f t="shared" si="59"/>
        <v>4</v>
      </c>
      <c r="BJ96" s="35">
        <f t="shared" si="25"/>
        <v>0.68181818181818177</v>
      </c>
      <c r="BK96" s="35">
        <f t="shared" si="57"/>
        <v>-0.89124999999999988</v>
      </c>
      <c r="BL96" s="35">
        <f t="shared" si="58"/>
        <v>-0.86249999999999993</v>
      </c>
      <c r="BM96" s="35">
        <v>0</v>
      </c>
      <c r="BN96" s="35">
        <f t="shared" si="60"/>
        <v>0.66666666666666663</v>
      </c>
      <c r="BO96" s="35">
        <f t="shared" si="47"/>
        <v>0.1818181818181818</v>
      </c>
    </row>
    <row r="97" spans="2:67">
      <c r="B97" s="60">
        <v>7</v>
      </c>
      <c r="C97" s="60">
        <f t="shared" si="48"/>
        <v>5.3906250000000005E-3</v>
      </c>
      <c r="D97" s="60">
        <f t="shared" si="48"/>
        <v>5.3906250000000005E-3</v>
      </c>
      <c r="E97" s="61">
        <f t="shared" si="48"/>
        <v>5.3906250000000005E-3</v>
      </c>
      <c r="F97" s="61">
        <f t="shared" si="26"/>
        <v>1.6171874999999999E-2</v>
      </c>
      <c r="G97" s="61">
        <f t="shared" si="26"/>
        <v>-0.93437499999999996</v>
      </c>
      <c r="H97" s="60">
        <f t="shared" si="48"/>
        <v>-0.14015624999999998</v>
      </c>
      <c r="I97" s="61">
        <f t="shared" si="48"/>
        <v>-0.14015624999999998</v>
      </c>
      <c r="J97" s="60">
        <f t="shared" si="48"/>
        <v>-0.93437499999999996</v>
      </c>
      <c r="K97" s="59">
        <f>_xlfn.NORM.DIST(C97,CPKV1!C$15,CPKV1!C$16,FALSE)</f>
        <v>17.345874213939247</v>
      </c>
      <c r="L97" s="60">
        <f t="shared" si="27"/>
        <v>0.40459970459235051</v>
      </c>
      <c r="M97" s="57">
        <f>_xlfn.NORM.DIST(D97,CPKV1!D$15,CPKV1!D$16,FALSE)</f>
        <v>11.362475101052095</v>
      </c>
      <c r="N97" s="60">
        <f t="shared" si="28"/>
        <v>0.26672602958715802</v>
      </c>
      <c r="O97" s="57">
        <f>_xlfn.NORM.DIST(E97,CPKV1!E$15,CPKV1!E$16,FALSE)</f>
        <v>9.0703042779571579</v>
      </c>
      <c r="P97" s="61">
        <f t="shared" si="49"/>
        <v>0.2521970155050432</v>
      </c>
      <c r="Q97" s="58">
        <f>_xlfn.NORM.DIST(F97,CPKV1!F$15,CPKV1!F$16,FALSE)</f>
        <v>16.409452933116675</v>
      </c>
      <c r="R97" s="58">
        <f t="shared" si="50"/>
        <v>0.49034691102296485</v>
      </c>
      <c r="S97" s="57">
        <f>_xlfn.NORM.DIST(G97,CPKV1!G$15,CPKV1!G$16,FALSE)</f>
        <v>1.9876254400668668E-2</v>
      </c>
      <c r="T97" s="60">
        <f t="shared" si="51"/>
        <v>1.4188738511734262E-2</v>
      </c>
      <c r="U97" s="59">
        <f>_xlfn.NORM.DIST(H97,CPKV1!H$15,CPKV1!H$16,FALSE)</f>
        <v>1.487956727743587E-64</v>
      </c>
      <c r="V97" s="60">
        <f t="shared" si="29"/>
        <v>3.1758260233519027E-66</v>
      </c>
      <c r="W97" s="57">
        <f>_xlfn.NORM.DIST(I97,CPKV1!I$15,CPKV1!I$16,FALSE)</f>
        <v>7.8842695832449888E-20</v>
      </c>
      <c r="X97" s="60">
        <f t="shared" si="30"/>
        <v>2.482653780027449E-21</v>
      </c>
      <c r="Y97" s="57">
        <f>_xlfn.NORM.DIST(J97,CPKV1!J$15,CPKV1!J$16,FALSE)</f>
        <v>2.7959568715449469E-19</v>
      </c>
      <c r="Z97" s="60">
        <f t="shared" si="31"/>
        <v>6.4873266128228983E-20</v>
      </c>
      <c r="AA97" s="35"/>
      <c r="AB97" s="35">
        <f t="shared" si="32"/>
        <v>7.9062500000000001E-3</v>
      </c>
      <c r="AC97" s="35">
        <f t="shared" si="52"/>
        <v>8.6250000000000007E-3</v>
      </c>
      <c r="AD97" s="35">
        <v>4</v>
      </c>
      <c r="AE97" s="35">
        <f t="shared" si="33"/>
        <v>2.3333333333333335</v>
      </c>
      <c r="AF97" s="35">
        <f t="shared" si="19"/>
        <v>0.90909090909090906</v>
      </c>
      <c r="AG97" s="35">
        <f t="shared" si="53"/>
        <v>7.9062500000000001E-3</v>
      </c>
      <c r="AH97" s="35">
        <f t="shared" si="34"/>
        <v>8.6250000000000007E-3</v>
      </c>
      <c r="AI97" s="35">
        <v>2</v>
      </c>
      <c r="AJ97" s="35">
        <f t="shared" si="35"/>
        <v>2.3333333333333335</v>
      </c>
      <c r="AK97" s="35">
        <f t="shared" si="20"/>
        <v>0.90909090909090906</v>
      </c>
      <c r="AL97" s="35">
        <f t="shared" si="54"/>
        <v>7.9062500000000001E-3</v>
      </c>
      <c r="AM97" s="35">
        <f t="shared" si="36"/>
        <v>8.6250000000000007E-3</v>
      </c>
      <c r="AN97" s="35">
        <v>2</v>
      </c>
      <c r="AO97" s="35">
        <f t="shared" si="37"/>
        <v>1.3333333333333333</v>
      </c>
      <c r="AP97" s="35">
        <f t="shared" si="21"/>
        <v>0.51948051948051943</v>
      </c>
      <c r="AQ97" s="35">
        <f t="shared" si="38"/>
        <v>-0.12506249999999999</v>
      </c>
      <c r="AR97" s="35">
        <f t="shared" si="39"/>
        <v>-0.12075</v>
      </c>
      <c r="AS97" s="35">
        <v>0</v>
      </c>
      <c r="AT97" s="35">
        <f t="shared" si="40"/>
        <v>0</v>
      </c>
      <c r="AU97" s="35">
        <f t="shared" si="22"/>
        <v>0</v>
      </c>
      <c r="AV97" s="35">
        <f t="shared" si="41"/>
        <v>-0.12506249999999999</v>
      </c>
      <c r="AW97" s="35">
        <f t="shared" si="42"/>
        <v>-0.12075</v>
      </c>
      <c r="AX97" s="35">
        <v>0</v>
      </c>
      <c r="AY97" s="35">
        <f t="shared" si="43"/>
        <v>0</v>
      </c>
      <c r="AZ97" s="35">
        <f t="shared" si="23"/>
        <v>0</v>
      </c>
      <c r="BA97" s="35">
        <f t="shared" si="44"/>
        <v>-0.83374999999999999</v>
      </c>
      <c r="BB97" s="35">
        <f t="shared" si="45"/>
        <v>-0.80499999999999994</v>
      </c>
      <c r="BC97" s="35">
        <v>0</v>
      </c>
      <c r="BD97" s="35">
        <f t="shared" si="46"/>
        <v>0</v>
      </c>
      <c r="BE97" s="35">
        <f t="shared" si="24"/>
        <v>0</v>
      </c>
      <c r="BF97" s="35">
        <f t="shared" si="55"/>
        <v>2.3718749999999997E-2</v>
      </c>
      <c r="BG97" s="35">
        <f t="shared" si="56"/>
        <v>2.5874999999999995E-2</v>
      </c>
      <c r="BH97" s="35">
        <v>4</v>
      </c>
      <c r="BI97" s="35">
        <f t="shared" si="59"/>
        <v>5.333333333333333</v>
      </c>
      <c r="BJ97" s="35">
        <f t="shared" si="25"/>
        <v>0.90909090909090895</v>
      </c>
      <c r="BK97" s="35">
        <f t="shared" si="57"/>
        <v>-0.83374999999999999</v>
      </c>
      <c r="BL97" s="35">
        <f t="shared" si="58"/>
        <v>-0.80499999999999994</v>
      </c>
      <c r="BM97" s="35">
        <v>2</v>
      </c>
      <c r="BN97" s="35">
        <f t="shared" si="60"/>
        <v>0.66666666666666663</v>
      </c>
      <c r="BO97" s="35">
        <f t="shared" si="47"/>
        <v>0.1818181818181818</v>
      </c>
    </row>
    <row r="98" spans="2:67">
      <c r="B98" s="60">
        <v>8</v>
      </c>
      <c r="C98" s="60">
        <f t="shared" si="48"/>
        <v>6.2890625000000004E-3</v>
      </c>
      <c r="D98" s="60">
        <f t="shared" si="48"/>
        <v>6.2890625000000004E-3</v>
      </c>
      <c r="E98" s="61">
        <f t="shared" si="48"/>
        <v>6.2890625000000004E-3</v>
      </c>
      <c r="F98" s="61">
        <f t="shared" si="26"/>
        <v>1.88671875E-2</v>
      </c>
      <c r="G98" s="61">
        <f t="shared" si="26"/>
        <v>-0.8984375</v>
      </c>
      <c r="H98" s="60">
        <f t="shared" si="48"/>
        <v>-0.134765625</v>
      </c>
      <c r="I98" s="61">
        <f t="shared" si="48"/>
        <v>-0.134765625</v>
      </c>
      <c r="J98" s="60">
        <f t="shared" si="48"/>
        <v>-0.8984375</v>
      </c>
      <c r="K98" s="59">
        <f>_xlfn.NORM.DIST(C98,CPKV1!C$15,CPKV1!C$16,FALSE)</f>
        <v>19.473108422943227</v>
      </c>
      <c r="L98" s="60">
        <f t="shared" si="27"/>
        <v>0.45421832409497009</v>
      </c>
      <c r="M98" s="57">
        <f>_xlfn.NORM.DIST(D98,CPKV1!D$15,CPKV1!D$16,FALSE)</f>
        <v>13.086940954580863</v>
      </c>
      <c r="N98" s="60">
        <f t="shared" si="28"/>
        <v>0.30720664020937782</v>
      </c>
      <c r="O98" s="57">
        <f>_xlfn.NORM.DIST(E98,CPKV1!E$15,CPKV1!E$16,FALSE)</f>
        <v>10.251011019859384</v>
      </c>
      <c r="P98" s="61">
        <f t="shared" si="49"/>
        <v>0.28502620263805628</v>
      </c>
      <c r="Q98" s="58">
        <f>_xlfn.NORM.DIST(F98,CPKV1!F$15,CPKV1!F$16,FALSE)</f>
        <v>20.551309016686201</v>
      </c>
      <c r="R98" s="58">
        <f t="shared" si="50"/>
        <v>0.61411376326099676</v>
      </c>
      <c r="S98" s="57">
        <f>_xlfn.NORM.DIST(G98,CPKV1!G$15,CPKV1!G$16,FALSE)</f>
        <v>2.7939608928361784E-2</v>
      </c>
      <c r="T98" s="60">
        <f t="shared" si="51"/>
        <v>1.9944794286357335E-2</v>
      </c>
      <c r="U98" s="59">
        <f>_xlfn.NORM.DIST(H98,CPKV1!H$15,CPKV1!H$16,FALSE)</f>
        <v>7.081699203919509E-60</v>
      </c>
      <c r="V98" s="60">
        <f t="shared" si="29"/>
        <v>1.5114851260132662E-61</v>
      </c>
      <c r="W98" s="57">
        <f>_xlfn.NORM.DIST(I98,CPKV1!I$15,CPKV1!I$16,FALSE)</f>
        <v>3.8829903558743246E-18</v>
      </c>
      <c r="X98" s="60">
        <f t="shared" si="30"/>
        <v>1.2227030776963696E-19</v>
      </c>
      <c r="Y98" s="57">
        <f>_xlfn.NORM.DIST(J98,CPKV1!J$15,CPKV1!J$16,FALSE)</f>
        <v>8.539447822302646E-18</v>
      </c>
      <c r="Z98" s="60">
        <f t="shared" si="31"/>
        <v>1.9813677271003618E-18</v>
      </c>
      <c r="AA98" s="35"/>
      <c r="AB98" s="35">
        <f t="shared" si="32"/>
        <v>9.3437499999999996E-3</v>
      </c>
      <c r="AC98" s="35">
        <f t="shared" si="52"/>
        <v>1.00625E-2</v>
      </c>
      <c r="AD98" s="35">
        <v>2</v>
      </c>
      <c r="AE98" s="35">
        <f t="shared" si="33"/>
        <v>2.3333333333333335</v>
      </c>
      <c r="AF98" s="35">
        <f t="shared" si="19"/>
        <v>0.90909090909090906</v>
      </c>
      <c r="AG98" s="35">
        <f t="shared" si="53"/>
        <v>9.3437499999999996E-3</v>
      </c>
      <c r="AH98" s="35">
        <f t="shared" si="34"/>
        <v>1.00625E-2</v>
      </c>
      <c r="AI98" s="35">
        <v>3</v>
      </c>
      <c r="AJ98" s="35">
        <f t="shared" si="35"/>
        <v>2.3333333333333335</v>
      </c>
      <c r="AK98" s="35">
        <f t="shared" si="20"/>
        <v>0.90909090909090906</v>
      </c>
      <c r="AL98" s="35">
        <f t="shared" si="54"/>
        <v>9.3437499999999996E-3</v>
      </c>
      <c r="AM98" s="35">
        <f t="shared" si="36"/>
        <v>1.00625E-2</v>
      </c>
      <c r="AN98" s="35">
        <v>2</v>
      </c>
      <c r="AO98" s="35">
        <f t="shared" si="37"/>
        <v>1.6666666666666667</v>
      </c>
      <c r="AP98" s="35">
        <f t="shared" si="21"/>
        <v>0.64935064935064934</v>
      </c>
      <c r="AQ98" s="35">
        <f t="shared" si="38"/>
        <v>-0.1164375</v>
      </c>
      <c r="AR98" s="35">
        <f t="shared" si="39"/>
        <v>-0.112125</v>
      </c>
      <c r="AS98" s="35">
        <v>0</v>
      </c>
      <c r="AT98" s="35">
        <f t="shared" si="40"/>
        <v>0</v>
      </c>
      <c r="AU98" s="35">
        <f t="shared" si="22"/>
        <v>0</v>
      </c>
      <c r="AV98" s="35">
        <f t="shared" si="41"/>
        <v>-0.1164375</v>
      </c>
      <c r="AW98" s="35">
        <f t="shared" si="42"/>
        <v>-0.112125</v>
      </c>
      <c r="AX98" s="35">
        <v>0</v>
      </c>
      <c r="AY98" s="35">
        <f t="shared" si="43"/>
        <v>0</v>
      </c>
      <c r="AZ98" s="35">
        <f t="shared" si="23"/>
        <v>0</v>
      </c>
      <c r="BA98" s="35">
        <f t="shared" si="44"/>
        <v>-0.77624999999999988</v>
      </c>
      <c r="BB98" s="35">
        <f t="shared" si="45"/>
        <v>-0.74749999999999994</v>
      </c>
      <c r="BC98" s="35">
        <v>0</v>
      </c>
      <c r="BD98" s="35">
        <f t="shared" si="46"/>
        <v>0</v>
      </c>
      <c r="BE98" s="35">
        <f t="shared" si="24"/>
        <v>0</v>
      </c>
      <c r="BF98" s="35">
        <f t="shared" si="55"/>
        <v>2.8031249999999997E-2</v>
      </c>
      <c r="BG98" s="35">
        <f t="shared" si="56"/>
        <v>3.0187499999999996E-2</v>
      </c>
      <c r="BH98" s="35">
        <v>5</v>
      </c>
      <c r="BI98" s="35">
        <f t="shared" si="59"/>
        <v>4</v>
      </c>
      <c r="BJ98" s="35">
        <f t="shared" si="25"/>
        <v>0.68181818181818177</v>
      </c>
      <c r="BK98" s="35">
        <f t="shared" si="57"/>
        <v>-0.77624999999999988</v>
      </c>
      <c r="BL98" s="35">
        <f t="shared" si="58"/>
        <v>-0.74749999999999994</v>
      </c>
      <c r="BM98" s="35">
        <v>0</v>
      </c>
      <c r="BN98" s="35">
        <f t="shared" si="60"/>
        <v>1</v>
      </c>
      <c r="BO98" s="35">
        <f t="shared" si="47"/>
        <v>0.27272727272727271</v>
      </c>
    </row>
    <row r="99" spans="2:67">
      <c r="B99" s="60">
        <v>9</v>
      </c>
      <c r="C99" s="60">
        <f t="shared" si="48"/>
        <v>7.1875000000000003E-3</v>
      </c>
      <c r="D99" s="60">
        <f t="shared" si="48"/>
        <v>7.1875000000000003E-3</v>
      </c>
      <c r="E99" s="61">
        <f t="shared" si="48"/>
        <v>7.1875000000000003E-3</v>
      </c>
      <c r="F99" s="61">
        <f t="shared" si="26"/>
        <v>2.1562499999999998E-2</v>
      </c>
      <c r="G99" s="61">
        <f t="shared" si="26"/>
        <v>-0.86249999999999993</v>
      </c>
      <c r="H99" s="60">
        <f t="shared" si="48"/>
        <v>-0.12937499999999999</v>
      </c>
      <c r="I99" s="61">
        <f t="shared" si="48"/>
        <v>-0.12937499999999999</v>
      </c>
      <c r="J99" s="60">
        <f t="shared" si="48"/>
        <v>-0.86249999999999993</v>
      </c>
      <c r="K99" s="59">
        <f>_xlfn.NORM.DIST(C99,CPKV1!C$15,CPKV1!C$16,FALSE)</f>
        <v>21.677983699134753</v>
      </c>
      <c r="L99" s="60">
        <f t="shared" si="27"/>
        <v>0.50564795366608617</v>
      </c>
      <c r="M99" s="57">
        <f>_xlfn.NORM.DIST(D99,CPKV1!D$15,CPKV1!D$16,FALSE)</f>
        <v>14.948203512675535</v>
      </c>
      <c r="N99" s="60">
        <f t="shared" si="28"/>
        <v>0.35089845627275129</v>
      </c>
      <c r="O99" s="57">
        <f>_xlfn.NORM.DIST(E99,CPKV1!E$15,CPKV1!E$16,FALSE)</f>
        <v>11.517012529404726</v>
      </c>
      <c r="P99" s="61">
        <f t="shared" si="49"/>
        <v>0.32022698450246845</v>
      </c>
      <c r="Q99" s="58">
        <f>_xlfn.NORM.DIST(F99,CPKV1!F$15,CPKV1!F$16,FALSE)</f>
        <v>24.571643128554218</v>
      </c>
      <c r="R99" s="58">
        <f t="shared" si="50"/>
        <v>0.7342492986179523</v>
      </c>
      <c r="S99" s="57">
        <f>_xlfn.NORM.DIST(G99,CPKV1!G$15,CPKV1!G$16,FALSE)</f>
        <v>3.8713426379642514E-2</v>
      </c>
      <c r="T99" s="60">
        <f t="shared" si="51"/>
        <v>2.7635724152109048E-2</v>
      </c>
      <c r="U99" s="59">
        <f>_xlfn.NORM.DIST(H99,CPKV1!H$15,CPKV1!H$16,FALSE)</f>
        <v>2.2615920092973506E-55</v>
      </c>
      <c r="V99" s="60">
        <f t="shared" si="29"/>
        <v>4.8270373885287876E-57</v>
      </c>
      <c r="W99" s="57">
        <f>_xlfn.NORM.DIST(I99,CPKV1!I$15,CPKV1!I$16,FALSE)</f>
        <v>1.6180089097653259E-16</v>
      </c>
      <c r="X99" s="60">
        <f t="shared" si="30"/>
        <v>5.0948992719420549E-18</v>
      </c>
      <c r="Y99" s="57">
        <f>_xlfn.NORM.DIST(J99,CPKV1!J$15,CPKV1!J$16,FALSE)</f>
        <v>2.2723384988847528E-16</v>
      </c>
      <c r="Z99" s="60">
        <f t="shared" si="31"/>
        <v>5.2723996450673116E-17</v>
      </c>
      <c r="AA99" s="35"/>
      <c r="AB99" s="35">
        <f t="shared" si="32"/>
        <v>1.0781249999999999E-2</v>
      </c>
      <c r="AC99" s="35">
        <f t="shared" si="52"/>
        <v>1.15E-2</v>
      </c>
      <c r="AD99" s="35">
        <v>1</v>
      </c>
      <c r="AE99" s="35">
        <f t="shared" si="33"/>
        <v>1.6666666666666667</v>
      </c>
      <c r="AF99" s="35">
        <f t="shared" si="19"/>
        <v>0.64935064935064934</v>
      </c>
      <c r="AG99" s="35">
        <f t="shared" si="53"/>
        <v>1.0781249999999999E-2</v>
      </c>
      <c r="AH99" s="35">
        <f t="shared" si="34"/>
        <v>1.15E-2</v>
      </c>
      <c r="AI99" s="35">
        <v>2</v>
      </c>
      <c r="AJ99" s="35">
        <f t="shared" si="35"/>
        <v>2.3333333333333335</v>
      </c>
      <c r="AK99" s="35">
        <f t="shared" si="20"/>
        <v>0.90909090909090906</v>
      </c>
      <c r="AL99" s="35">
        <f t="shared" si="54"/>
        <v>1.0781249999999999E-2</v>
      </c>
      <c r="AM99" s="35">
        <f t="shared" si="36"/>
        <v>1.15E-2</v>
      </c>
      <c r="AN99" s="35">
        <v>1</v>
      </c>
      <c r="AO99" s="35">
        <f t="shared" si="37"/>
        <v>1</v>
      </c>
      <c r="AP99" s="35">
        <f t="shared" si="21"/>
        <v>0.38961038961038957</v>
      </c>
      <c r="AQ99" s="35">
        <f t="shared" si="38"/>
        <v>-0.10781249999999999</v>
      </c>
      <c r="AR99" s="35">
        <f t="shared" si="39"/>
        <v>-0.10349999999999999</v>
      </c>
      <c r="AS99" s="35">
        <v>0</v>
      </c>
      <c r="AT99" s="35">
        <f t="shared" si="40"/>
        <v>0</v>
      </c>
      <c r="AU99" s="35">
        <f t="shared" si="22"/>
        <v>0</v>
      </c>
      <c r="AV99" s="35">
        <f t="shared" si="41"/>
        <v>-0.10781249999999999</v>
      </c>
      <c r="AW99" s="35">
        <f t="shared" si="42"/>
        <v>-0.10349999999999999</v>
      </c>
      <c r="AX99" s="35">
        <v>0</v>
      </c>
      <c r="AY99" s="35">
        <f t="shared" si="43"/>
        <v>0</v>
      </c>
      <c r="AZ99" s="35">
        <f t="shared" si="23"/>
        <v>0</v>
      </c>
      <c r="BA99" s="35">
        <f t="shared" si="44"/>
        <v>-0.71875</v>
      </c>
      <c r="BB99" s="35">
        <f t="shared" si="45"/>
        <v>-0.69</v>
      </c>
      <c r="BC99" s="35">
        <v>0</v>
      </c>
      <c r="BD99" s="35">
        <f t="shared" si="46"/>
        <v>0</v>
      </c>
      <c r="BE99" s="35">
        <f t="shared" si="24"/>
        <v>0</v>
      </c>
      <c r="BF99" s="35">
        <f t="shared" si="55"/>
        <v>3.2343749999999998E-2</v>
      </c>
      <c r="BG99" s="35">
        <f t="shared" si="56"/>
        <v>3.4499999999999996E-2</v>
      </c>
      <c r="BH99" s="35">
        <v>3</v>
      </c>
      <c r="BI99" s="35">
        <f t="shared" si="59"/>
        <v>5</v>
      </c>
      <c r="BJ99" s="35">
        <f t="shared" si="25"/>
        <v>0.85227272727272718</v>
      </c>
      <c r="BK99" s="35">
        <f t="shared" si="57"/>
        <v>-0.71875</v>
      </c>
      <c r="BL99" s="35">
        <f t="shared" si="58"/>
        <v>-0.69</v>
      </c>
      <c r="BM99" s="35">
        <v>1</v>
      </c>
      <c r="BN99" s="35">
        <f t="shared" si="60"/>
        <v>0.33333333333333331</v>
      </c>
      <c r="BO99" s="35">
        <f t="shared" si="47"/>
        <v>9.0909090909090898E-2</v>
      </c>
    </row>
    <row r="100" spans="2:67">
      <c r="B100" s="60">
        <v>10</v>
      </c>
      <c r="C100" s="60">
        <f t="shared" si="48"/>
        <v>8.0859375000000011E-3</v>
      </c>
      <c r="D100" s="60">
        <f t="shared" si="48"/>
        <v>8.0859375000000011E-3</v>
      </c>
      <c r="E100" s="61">
        <f t="shared" si="48"/>
        <v>8.0859375000000011E-3</v>
      </c>
      <c r="F100" s="61">
        <f t="shared" si="26"/>
        <v>2.4257812499999996E-2</v>
      </c>
      <c r="G100" s="61">
        <f t="shared" si="26"/>
        <v>-0.82656249999999987</v>
      </c>
      <c r="H100" s="60">
        <f t="shared" si="48"/>
        <v>-0.12398437499999999</v>
      </c>
      <c r="I100" s="61">
        <f t="shared" si="48"/>
        <v>-0.12398437499999999</v>
      </c>
      <c r="J100" s="60">
        <f t="shared" si="48"/>
        <v>-0.82656249999999987</v>
      </c>
      <c r="K100" s="59">
        <f>_xlfn.NORM.DIST(C100,CPKV1!C$15,CPKV1!C$16,FALSE)</f>
        <v>23.930237179806795</v>
      </c>
      <c r="L100" s="60">
        <f t="shared" si="27"/>
        <v>0.55818269949139065</v>
      </c>
      <c r="M100" s="57">
        <f>_xlfn.NORM.DIST(D100,CPKV1!D$15,CPKV1!D$16,FALSE)</f>
        <v>16.932672998232469</v>
      </c>
      <c r="N100" s="60">
        <f t="shared" si="28"/>
        <v>0.39748246741575133</v>
      </c>
      <c r="O100" s="57">
        <f>_xlfn.NORM.DIST(E100,CPKV1!E$15,CPKV1!E$16,FALSE)</f>
        <v>12.862970486716291</v>
      </c>
      <c r="P100" s="61">
        <f t="shared" si="49"/>
        <v>0.35765093075906446</v>
      </c>
      <c r="Q100" s="58">
        <f>_xlfn.NORM.DIST(F100,CPKV1!F$15,CPKV1!F$16,FALSE)</f>
        <v>28.046471537262732</v>
      </c>
      <c r="R100" s="58">
        <f t="shared" si="50"/>
        <v>0.83808404457139007</v>
      </c>
      <c r="S100" s="57">
        <f>_xlfn.NORM.DIST(G100,CPKV1!G$15,CPKV1!G$16,FALSE)</f>
        <v>5.2875977626958878E-2</v>
      </c>
      <c r="T100" s="60">
        <f t="shared" si="51"/>
        <v>3.7745714307017092E-2</v>
      </c>
      <c r="U100" s="59">
        <f>_xlfn.NORM.DIST(H100,CPKV1!H$15,CPKV1!H$16,FALSE)</f>
        <v>4.8464156249478901E-51</v>
      </c>
      <c r="V100" s="60">
        <f t="shared" si="29"/>
        <v>1.0343965368555471E-52</v>
      </c>
      <c r="W100" s="57">
        <f>_xlfn.NORM.DIST(I100,CPKV1!I$15,CPKV1!I$16,FALSE)</f>
        <v>5.7043380685523514E-15</v>
      </c>
      <c r="X100" s="60">
        <f t="shared" si="30"/>
        <v>1.7962217449466327E-16</v>
      </c>
      <c r="Y100" s="57">
        <f>_xlfn.NORM.DIST(J100,CPKV1!J$15,CPKV1!J$16,FALSE)</f>
        <v>5.2681748396229147E-15</v>
      </c>
      <c r="Z100" s="60">
        <f t="shared" si="31"/>
        <v>1.2223497145435251E-15</v>
      </c>
      <c r="AA100" s="35"/>
      <c r="AB100" s="35">
        <f t="shared" si="32"/>
        <v>1.2218749999999999E-2</v>
      </c>
      <c r="AC100" s="35">
        <f t="shared" si="52"/>
        <v>1.2937499999999999E-2</v>
      </c>
      <c r="AD100" s="35">
        <v>2</v>
      </c>
      <c r="AE100" s="35">
        <f t="shared" si="33"/>
        <v>1</v>
      </c>
      <c r="AF100" s="35">
        <f t="shared" si="19"/>
        <v>0.38961038961038957</v>
      </c>
      <c r="AG100" s="35">
        <f t="shared" si="53"/>
        <v>1.2218749999999999E-2</v>
      </c>
      <c r="AH100" s="35">
        <f t="shared" si="34"/>
        <v>1.2937499999999999E-2</v>
      </c>
      <c r="AI100" s="35">
        <v>2</v>
      </c>
      <c r="AJ100" s="35">
        <f t="shared" si="35"/>
        <v>1.6666666666666667</v>
      </c>
      <c r="AK100" s="35">
        <f t="shared" si="20"/>
        <v>0.64935064935064934</v>
      </c>
      <c r="AL100" s="35">
        <f t="shared" si="54"/>
        <v>1.2218749999999999E-2</v>
      </c>
      <c r="AM100" s="35">
        <f t="shared" si="36"/>
        <v>1.2937499999999999E-2</v>
      </c>
      <c r="AN100" s="35">
        <v>0</v>
      </c>
      <c r="AO100" s="35">
        <f t="shared" si="37"/>
        <v>0.33333333333333331</v>
      </c>
      <c r="AP100" s="35">
        <f t="shared" si="21"/>
        <v>0.12987012987012986</v>
      </c>
      <c r="AQ100" s="35">
        <f t="shared" si="38"/>
        <v>-9.9187499999999998E-2</v>
      </c>
      <c r="AR100" s="35">
        <f t="shared" si="39"/>
        <v>-9.4875000000000001E-2</v>
      </c>
      <c r="AS100" s="35">
        <v>0</v>
      </c>
      <c r="AT100" s="35">
        <f t="shared" si="40"/>
        <v>0</v>
      </c>
      <c r="AU100" s="35">
        <f t="shared" si="22"/>
        <v>0</v>
      </c>
      <c r="AV100" s="35">
        <f t="shared" si="41"/>
        <v>-9.9187499999999998E-2</v>
      </c>
      <c r="AW100" s="35">
        <f t="shared" si="42"/>
        <v>-9.4875000000000001E-2</v>
      </c>
      <c r="AX100" s="35">
        <v>0</v>
      </c>
      <c r="AY100" s="35">
        <f t="shared" si="43"/>
        <v>0</v>
      </c>
      <c r="AZ100" s="35">
        <f t="shared" si="23"/>
        <v>0</v>
      </c>
      <c r="BA100" s="35">
        <f t="shared" si="44"/>
        <v>-0.66124999999999989</v>
      </c>
      <c r="BB100" s="35">
        <f t="shared" si="45"/>
        <v>-0.63249999999999995</v>
      </c>
      <c r="BC100" s="35">
        <v>0</v>
      </c>
      <c r="BD100" s="35">
        <f t="shared" si="46"/>
        <v>0</v>
      </c>
      <c r="BE100" s="35">
        <f t="shared" si="24"/>
        <v>0</v>
      </c>
      <c r="BF100" s="35">
        <f t="shared" si="55"/>
        <v>3.6656249999999994E-2</v>
      </c>
      <c r="BG100" s="35">
        <f t="shared" si="56"/>
        <v>3.8812499999999993E-2</v>
      </c>
      <c r="BH100" s="35">
        <v>7</v>
      </c>
      <c r="BI100" s="35">
        <f t="shared" si="59"/>
        <v>3.3333333333333335</v>
      </c>
      <c r="BJ100" s="35">
        <f t="shared" si="25"/>
        <v>0.56818181818181812</v>
      </c>
      <c r="BK100" s="35">
        <f t="shared" si="57"/>
        <v>-0.66124999999999989</v>
      </c>
      <c r="BL100" s="35">
        <f t="shared" si="58"/>
        <v>-0.63249999999999995</v>
      </c>
      <c r="BM100" s="35">
        <v>0</v>
      </c>
      <c r="BN100" s="35">
        <f t="shared" si="60"/>
        <v>0.33333333333333331</v>
      </c>
      <c r="BO100" s="35">
        <f t="shared" si="47"/>
        <v>9.0909090909090898E-2</v>
      </c>
    </row>
    <row r="101" spans="2:67">
      <c r="B101" s="60">
        <v>11</v>
      </c>
      <c r="C101" s="60">
        <f t="shared" si="48"/>
        <v>8.984375000000001E-3</v>
      </c>
      <c r="D101" s="60">
        <f t="shared" si="48"/>
        <v>8.984375000000001E-3</v>
      </c>
      <c r="E101" s="61">
        <f t="shared" si="48"/>
        <v>8.984375000000001E-3</v>
      </c>
      <c r="F101" s="61">
        <f t="shared" si="26"/>
        <v>2.6953124999999998E-2</v>
      </c>
      <c r="G101" s="61">
        <f t="shared" si="26"/>
        <v>-0.79062499999999991</v>
      </c>
      <c r="H101" s="60">
        <f t="shared" si="48"/>
        <v>-0.11859375</v>
      </c>
      <c r="I101" s="61">
        <f t="shared" si="48"/>
        <v>-0.11859375</v>
      </c>
      <c r="J101" s="60">
        <f t="shared" si="48"/>
        <v>-0.79062499999999991</v>
      </c>
      <c r="K101" s="59">
        <f>_xlfn.NORM.DIST(C101,CPKV1!C$15,CPKV1!C$16,FALSE)</f>
        <v>26.195074320590734</v>
      </c>
      <c r="L101" s="60">
        <f t="shared" si="27"/>
        <v>0.61101096440378</v>
      </c>
      <c r="M101" s="57">
        <f>_xlfn.NORM.DIST(D101,CPKV1!D$15,CPKV1!D$16,FALSE)</f>
        <v>19.021628760526365</v>
      </c>
      <c r="N101" s="60">
        <f t="shared" si="28"/>
        <v>0.44651921966423586</v>
      </c>
      <c r="O101" s="57">
        <f>_xlfn.NORM.DIST(E101,CPKV1!E$15,CPKV1!E$16,FALSE)</f>
        <v>14.28140719344111</v>
      </c>
      <c r="P101" s="61">
        <f t="shared" si="49"/>
        <v>0.39709012630933432</v>
      </c>
      <c r="Q101" s="58">
        <f>_xlfn.NORM.DIST(F101,CPKV1!F$15,CPKV1!F$16,FALSE)</f>
        <v>30.561283275287636</v>
      </c>
      <c r="R101" s="58">
        <f t="shared" si="50"/>
        <v>0.91323159352204197</v>
      </c>
      <c r="S101" s="57">
        <f>_xlfn.NORM.DIST(G101,CPKV1!G$15,CPKV1!G$16,FALSE)</f>
        <v>7.1188644080741187E-2</v>
      </c>
      <c r="T101" s="60">
        <f t="shared" si="51"/>
        <v>5.0818279717358382E-2</v>
      </c>
      <c r="U101" s="59">
        <f>_xlfn.NORM.DIST(H101,CPKV1!H$15,CPKV1!H$16,FALSE)</f>
        <v>6.968778510690238E-47</v>
      </c>
      <c r="V101" s="60">
        <f t="shared" si="29"/>
        <v>1.4873838554960598E-48</v>
      </c>
      <c r="W101" s="57">
        <f>_xlfn.NORM.DIST(I101,CPKV1!I$15,CPKV1!I$16,FALSE)</f>
        <v>1.7015289944954356E-13</v>
      </c>
      <c r="X101" s="60">
        <f t="shared" si="30"/>
        <v>5.3578931382401659E-15</v>
      </c>
      <c r="Y101" s="57">
        <f>_xlfn.NORM.DIST(J101,CPKV1!J$15,CPKV1!J$16,FALSE)</f>
        <v>1.0641215765285227E-13</v>
      </c>
      <c r="Z101" s="60">
        <f t="shared" si="31"/>
        <v>2.4690310115112831E-14</v>
      </c>
      <c r="AA101" s="35"/>
      <c r="AB101" s="35">
        <f t="shared" si="32"/>
        <v>1.3656249999999998E-2</v>
      </c>
      <c r="AC101" s="35">
        <f t="shared" si="52"/>
        <v>1.4374999999999999E-2</v>
      </c>
      <c r="AD101" s="35">
        <v>0</v>
      </c>
      <c r="AE101" s="35">
        <f t="shared" si="33"/>
        <v>1.6666666666666667</v>
      </c>
      <c r="AF101" s="35">
        <f t="shared" si="19"/>
        <v>0.64935064935064934</v>
      </c>
      <c r="AG101" s="35">
        <f t="shared" si="53"/>
        <v>1.3656249999999998E-2</v>
      </c>
      <c r="AH101" s="35">
        <f t="shared" si="34"/>
        <v>1.4374999999999999E-2</v>
      </c>
      <c r="AI101" s="35">
        <v>1</v>
      </c>
      <c r="AJ101" s="35">
        <f t="shared" si="35"/>
        <v>1</v>
      </c>
      <c r="AK101" s="35">
        <f t="shared" si="20"/>
        <v>0.38961038961038957</v>
      </c>
      <c r="AL101" s="35">
        <f t="shared" si="54"/>
        <v>1.3656249999999998E-2</v>
      </c>
      <c r="AM101" s="35">
        <f t="shared" si="36"/>
        <v>1.4374999999999999E-2</v>
      </c>
      <c r="AN101" s="35">
        <v>0</v>
      </c>
      <c r="AO101" s="35">
        <f t="shared" si="37"/>
        <v>0.66666666666666663</v>
      </c>
      <c r="AP101" s="35">
        <f t="shared" si="21"/>
        <v>0.25974025974025972</v>
      </c>
      <c r="AQ101" s="35">
        <f t="shared" si="38"/>
        <v>-9.056249999999999E-2</v>
      </c>
      <c r="AR101" s="35">
        <f t="shared" si="39"/>
        <v>-8.6249999999999993E-2</v>
      </c>
      <c r="AS101" s="35">
        <v>0</v>
      </c>
      <c r="AT101" s="35">
        <f t="shared" si="40"/>
        <v>0</v>
      </c>
      <c r="AU101" s="35">
        <f t="shared" si="22"/>
        <v>0</v>
      </c>
      <c r="AV101" s="35">
        <f t="shared" si="41"/>
        <v>-9.056249999999999E-2</v>
      </c>
      <c r="AW101" s="35">
        <f t="shared" si="42"/>
        <v>-8.6249999999999993E-2</v>
      </c>
      <c r="AX101" s="35">
        <v>0</v>
      </c>
      <c r="AY101" s="35">
        <f t="shared" si="43"/>
        <v>0</v>
      </c>
      <c r="AZ101" s="35">
        <f t="shared" si="23"/>
        <v>0</v>
      </c>
      <c r="BA101" s="35">
        <f t="shared" si="44"/>
        <v>-0.60375000000000001</v>
      </c>
      <c r="BB101" s="35">
        <f t="shared" si="45"/>
        <v>-0.57499999999999996</v>
      </c>
      <c r="BC101" s="35">
        <v>0</v>
      </c>
      <c r="BD101" s="35">
        <f t="shared" si="46"/>
        <v>0</v>
      </c>
      <c r="BE101" s="35">
        <f t="shared" si="24"/>
        <v>0</v>
      </c>
      <c r="BF101" s="35">
        <f t="shared" si="55"/>
        <v>4.0968749999999998E-2</v>
      </c>
      <c r="BG101" s="35">
        <f t="shared" si="56"/>
        <v>4.3124999999999997E-2</v>
      </c>
      <c r="BH101" s="35">
        <v>0</v>
      </c>
      <c r="BI101" s="35">
        <f t="shared" si="59"/>
        <v>2.3333333333333335</v>
      </c>
      <c r="BJ101" s="35">
        <f t="shared" si="25"/>
        <v>0.39772727272727271</v>
      </c>
      <c r="BK101" s="35">
        <f t="shared" si="57"/>
        <v>-0.60375000000000001</v>
      </c>
      <c r="BL101" s="35">
        <f t="shared" si="58"/>
        <v>-0.57499999999999996</v>
      </c>
      <c r="BM101" s="35">
        <v>0</v>
      </c>
      <c r="BN101" s="35">
        <f t="shared" si="60"/>
        <v>0</v>
      </c>
      <c r="BO101" s="35">
        <f t="shared" si="47"/>
        <v>0</v>
      </c>
    </row>
    <row r="102" spans="2:67">
      <c r="B102" s="60">
        <v>12</v>
      </c>
      <c r="C102" s="60">
        <f t="shared" si="48"/>
        <v>9.882812500000001E-3</v>
      </c>
      <c r="D102" s="60">
        <f t="shared" si="48"/>
        <v>9.882812500000001E-3</v>
      </c>
      <c r="E102" s="61">
        <f t="shared" si="48"/>
        <v>9.882812500000001E-3</v>
      </c>
      <c r="F102" s="61">
        <f t="shared" si="26"/>
        <v>2.9648437499999999E-2</v>
      </c>
      <c r="G102" s="61">
        <f t="shared" si="26"/>
        <v>-0.75468749999999996</v>
      </c>
      <c r="H102" s="60">
        <f t="shared" si="48"/>
        <v>-0.11320312499999999</v>
      </c>
      <c r="I102" s="61">
        <f t="shared" si="48"/>
        <v>-0.11320312499999999</v>
      </c>
      <c r="J102" s="60">
        <f t="shared" si="48"/>
        <v>-0.75468749999999996</v>
      </c>
      <c r="K102" s="59">
        <f>_xlfn.NORM.DIST(C102,CPKV1!C$15,CPKV1!C$16,FALSE)</f>
        <v>28.433922875595389</v>
      </c>
      <c r="L102" s="60">
        <f t="shared" si="27"/>
        <v>0.66323303478256534</v>
      </c>
      <c r="M102" s="57">
        <f>_xlfn.NORM.DIST(D102,CPKV1!D$15,CPKV1!D$16,FALSE)</f>
        <v>21.191199592177899</v>
      </c>
      <c r="N102" s="60">
        <f t="shared" si="28"/>
        <v>0.49744835338624854</v>
      </c>
      <c r="O102" s="57">
        <f>_xlfn.NORM.DIST(E102,CPKV1!E$15,CPKV1!E$16,FALSE)</f>
        <v>15.762642499304015</v>
      </c>
      <c r="P102" s="61">
        <f t="shared" si="49"/>
        <v>0.43827541755773985</v>
      </c>
      <c r="Q102" s="58">
        <f>_xlfn.NORM.DIST(F102,CPKV1!F$15,CPKV1!F$16,FALSE)</f>
        <v>31.791737514852521</v>
      </c>
      <c r="R102" s="58">
        <f t="shared" si="50"/>
        <v>0.95</v>
      </c>
      <c r="S102" s="57">
        <f>_xlfn.NORM.DIST(G102,CPKV1!G$15,CPKV1!G$16,FALSE)</f>
        <v>9.4475357406443042E-2</v>
      </c>
      <c r="T102" s="60">
        <f t="shared" si="51"/>
        <v>6.7441587082803747E-2</v>
      </c>
      <c r="U102" s="59">
        <f>_xlfn.NORM.DIST(H102,CPKV1!H$15,CPKV1!H$16,FALSE)</f>
        <v>6.7239159659972169E-43</v>
      </c>
      <c r="V102" s="60">
        <f t="shared" si="29"/>
        <v>1.4351215264188211E-44</v>
      </c>
      <c r="W102" s="57">
        <f>_xlfn.NORM.DIST(I102,CPKV1!I$15,CPKV1!I$16,FALSE)</f>
        <v>4.2942092422214097E-12</v>
      </c>
      <c r="X102" s="60">
        <f t="shared" si="30"/>
        <v>1.3521905478835678E-13</v>
      </c>
      <c r="Y102" s="57">
        <f>_xlfn.NORM.DIST(J102,CPKV1!J$15,CPKV1!J$16,FALSE)</f>
        <v>1.8726914798252606E-12</v>
      </c>
      <c r="Z102" s="60">
        <f t="shared" si="31"/>
        <v>4.3451175511030439E-13</v>
      </c>
      <c r="AA102" s="35"/>
      <c r="AB102" s="35">
        <f t="shared" si="32"/>
        <v>1.509375E-2</v>
      </c>
      <c r="AC102" s="35">
        <f t="shared" si="52"/>
        <v>1.58125E-2</v>
      </c>
      <c r="AD102" s="35">
        <v>3</v>
      </c>
      <c r="AE102" s="35">
        <f t="shared" si="33"/>
        <v>1</v>
      </c>
      <c r="AF102" s="35">
        <f t="shared" si="19"/>
        <v>0.38961038961038957</v>
      </c>
      <c r="AG102" s="35">
        <f t="shared" si="53"/>
        <v>1.509375E-2</v>
      </c>
      <c r="AH102" s="35">
        <f t="shared" si="34"/>
        <v>1.58125E-2</v>
      </c>
      <c r="AI102" s="35">
        <v>0</v>
      </c>
      <c r="AJ102" s="35">
        <f t="shared" si="35"/>
        <v>0.33333333333333331</v>
      </c>
      <c r="AK102" s="35">
        <f t="shared" si="20"/>
        <v>0.12987012987012986</v>
      </c>
      <c r="AL102" s="35">
        <f t="shared" si="54"/>
        <v>1.509375E-2</v>
      </c>
      <c r="AM102" s="35">
        <f t="shared" si="36"/>
        <v>1.58125E-2</v>
      </c>
      <c r="AN102" s="35">
        <v>2</v>
      </c>
      <c r="AO102" s="35">
        <f t="shared" si="37"/>
        <v>1</v>
      </c>
      <c r="AP102" s="35">
        <f t="shared" si="21"/>
        <v>0.38961038961038957</v>
      </c>
      <c r="AQ102" s="35">
        <f t="shared" si="38"/>
        <v>-8.1937499999999996E-2</v>
      </c>
      <c r="AR102" s="35">
        <f t="shared" si="39"/>
        <v>-7.7625E-2</v>
      </c>
      <c r="AS102" s="35">
        <v>0</v>
      </c>
      <c r="AT102" s="35">
        <f t="shared" si="40"/>
        <v>0</v>
      </c>
      <c r="AU102" s="35">
        <f t="shared" si="22"/>
        <v>0</v>
      </c>
      <c r="AV102" s="35">
        <f t="shared" si="41"/>
        <v>-8.1937499999999996E-2</v>
      </c>
      <c r="AW102" s="35">
        <f t="shared" si="42"/>
        <v>-7.7625E-2</v>
      </c>
      <c r="AX102" s="35">
        <v>0</v>
      </c>
      <c r="AY102" s="35">
        <f t="shared" si="43"/>
        <v>0</v>
      </c>
      <c r="AZ102" s="35">
        <f t="shared" si="23"/>
        <v>0</v>
      </c>
      <c r="BA102" s="35">
        <f t="shared" si="44"/>
        <v>-0.5462499999999999</v>
      </c>
      <c r="BB102" s="35">
        <f t="shared" si="45"/>
        <v>-0.51749999999999996</v>
      </c>
      <c r="BC102" s="35">
        <v>0</v>
      </c>
      <c r="BD102" s="35">
        <f t="shared" si="46"/>
        <v>0</v>
      </c>
      <c r="BE102" s="35">
        <f t="shared" si="24"/>
        <v>0</v>
      </c>
      <c r="BF102" s="35">
        <f t="shared" si="55"/>
        <v>4.5281249999999995E-2</v>
      </c>
      <c r="BG102" s="35">
        <f t="shared" si="56"/>
        <v>4.7437499999999994E-2</v>
      </c>
      <c r="BH102" s="35">
        <v>0</v>
      </c>
      <c r="BI102" s="35">
        <f t="shared" si="59"/>
        <v>0</v>
      </c>
      <c r="BJ102" s="35">
        <f t="shared" si="25"/>
        <v>0</v>
      </c>
      <c r="BK102" s="35">
        <f t="shared" si="57"/>
        <v>-0.5462499999999999</v>
      </c>
      <c r="BL102" s="35">
        <f t="shared" si="58"/>
        <v>-0.51749999999999996</v>
      </c>
      <c r="BM102" s="35">
        <v>0</v>
      </c>
      <c r="BN102" s="35">
        <f t="shared" si="60"/>
        <v>0</v>
      </c>
      <c r="BO102" s="35">
        <f t="shared" si="47"/>
        <v>0</v>
      </c>
    </row>
    <row r="103" spans="2:67">
      <c r="B103" s="60">
        <v>13</v>
      </c>
      <c r="C103" s="60">
        <f t="shared" si="48"/>
        <v>1.0781250000000001E-2</v>
      </c>
      <c r="D103" s="60">
        <f t="shared" si="48"/>
        <v>1.0781250000000001E-2</v>
      </c>
      <c r="E103" s="61">
        <f t="shared" si="48"/>
        <v>1.0781250000000001E-2</v>
      </c>
      <c r="F103" s="61">
        <f t="shared" si="26"/>
        <v>3.2343749999999998E-2</v>
      </c>
      <c r="G103" s="61">
        <f t="shared" si="26"/>
        <v>-0.71875</v>
      </c>
      <c r="H103" s="60">
        <f t="shared" si="48"/>
        <v>-0.10781249999999999</v>
      </c>
      <c r="I103" s="61">
        <f t="shared" si="48"/>
        <v>-0.10781249999999999</v>
      </c>
      <c r="J103" s="60">
        <f t="shared" si="48"/>
        <v>-0.71875</v>
      </c>
      <c r="K103" s="59">
        <f>_xlfn.NORM.DIST(C103,CPKV1!C$15,CPKV1!C$16,FALSE)</f>
        <v>30.605426887982549</v>
      </c>
      <c r="L103" s="60">
        <f t="shared" si="27"/>
        <v>0.71388426579558095</v>
      </c>
      <c r="M103" s="57">
        <f>_xlfn.NORM.DIST(D103,CPKV1!D$15,CPKV1!D$16,FALSE)</f>
        <v>23.41256752943767</v>
      </c>
      <c r="N103" s="60">
        <f t="shared" si="28"/>
        <v>0.54959338735887764</v>
      </c>
      <c r="O103" s="57">
        <f>_xlfn.NORM.DIST(E103,CPKV1!E$15,CPKV1!E$16,FALSE)</f>
        <v>17.294792049272647</v>
      </c>
      <c r="P103" s="61">
        <f t="shared" si="49"/>
        <v>0.48087636367467773</v>
      </c>
      <c r="Q103" s="58">
        <f>_xlfn.NORM.DIST(F103,CPKV1!F$15,CPKV1!F$16,FALSE)</f>
        <v>31.572303169378433</v>
      </c>
      <c r="R103" s="58">
        <f t="shared" si="50"/>
        <v>0.94344286772300523</v>
      </c>
      <c r="S103" s="57">
        <f>_xlfn.NORM.DIST(G103,CPKV1!G$15,CPKV1!G$16,FALSE)</f>
        <v>0.12358958604439314</v>
      </c>
      <c r="T103" s="60">
        <f t="shared" si="51"/>
        <v>8.822488804019249E-2</v>
      </c>
      <c r="U103" s="59">
        <f>_xlfn.NORM.DIST(H103,CPKV1!H$15,CPKV1!H$16,FALSE)</f>
        <v>4.3532890343128715E-39</v>
      </c>
      <c r="V103" s="60">
        <f t="shared" si="29"/>
        <v>9.2914587800605328E-41</v>
      </c>
      <c r="W103" s="57">
        <f>_xlfn.NORM.DIST(I103,CPKV1!I$15,CPKV1!I$16,FALSE)</f>
        <v>9.1693130681871041E-11</v>
      </c>
      <c r="X103" s="60">
        <f t="shared" si="30"/>
        <v>2.8872972326271667E-12</v>
      </c>
      <c r="Y103" s="57">
        <f>_xlfn.NORM.DIST(J103,CPKV1!J$15,CPKV1!J$16,FALSE)</f>
        <v>2.8713434046301925E-11</v>
      </c>
      <c r="Z103" s="60">
        <f t="shared" si="31"/>
        <v>6.662242423331138E-12</v>
      </c>
      <c r="AA103" s="35"/>
      <c r="AB103" s="35">
        <f t="shared" si="32"/>
        <v>1.6531250000000001E-2</v>
      </c>
      <c r="AC103" s="35">
        <f t="shared" si="52"/>
        <v>1.7250000000000001E-2</v>
      </c>
      <c r="AD103" s="35">
        <v>0</v>
      </c>
      <c r="AE103" s="35">
        <f t="shared" si="33"/>
        <v>1.6666666666666667</v>
      </c>
      <c r="AF103" s="35">
        <f t="shared" si="19"/>
        <v>0.64935064935064934</v>
      </c>
      <c r="AG103" s="35">
        <f t="shared" si="53"/>
        <v>1.6531250000000001E-2</v>
      </c>
      <c r="AH103" s="35">
        <f t="shared" si="34"/>
        <v>1.7250000000000001E-2</v>
      </c>
      <c r="AI103" s="35">
        <v>0</v>
      </c>
      <c r="AJ103" s="35">
        <f t="shared" si="35"/>
        <v>0.33333333333333331</v>
      </c>
      <c r="AK103" s="35">
        <f t="shared" si="20"/>
        <v>0.12987012987012986</v>
      </c>
      <c r="AL103" s="35">
        <f t="shared" si="54"/>
        <v>1.6531250000000001E-2</v>
      </c>
      <c r="AM103" s="35">
        <f t="shared" si="36"/>
        <v>1.7250000000000001E-2</v>
      </c>
      <c r="AN103" s="35">
        <v>1</v>
      </c>
      <c r="AO103" s="35">
        <f t="shared" si="37"/>
        <v>1.3333333333333333</v>
      </c>
      <c r="AP103" s="35">
        <f t="shared" si="21"/>
        <v>0.51948051948051943</v>
      </c>
      <c r="AQ103" s="35">
        <f t="shared" si="38"/>
        <v>-7.3312500000000003E-2</v>
      </c>
      <c r="AR103" s="35">
        <f t="shared" si="39"/>
        <v>-6.9000000000000006E-2</v>
      </c>
      <c r="AS103" s="35">
        <v>0</v>
      </c>
      <c r="AT103" s="35">
        <f t="shared" si="40"/>
        <v>0</v>
      </c>
      <c r="AU103" s="35">
        <f t="shared" si="22"/>
        <v>0</v>
      </c>
      <c r="AV103" s="35">
        <f t="shared" si="41"/>
        <v>-7.3312500000000003E-2</v>
      </c>
      <c r="AW103" s="35">
        <f t="shared" si="42"/>
        <v>-6.9000000000000006E-2</v>
      </c>
      <c r="AX103" s="35">
        <v>0</v>
      </c>
      <c r="AY103" s="35">
        <f t="shared" si="43"/>
        <v>0</v>
      </c>
      <c r="AZ103" s="35">
        <f t="shared" si="23"/>
        <v>0</v>
      </c>
      <c r="BA103" s="35">
        <f t="shared" si="44"/>
        <v>-0.48874999999999996</v>
      </c>
      <c r="BB103" s="35">
        <f t="shared" si="45"/>
        <v>-0.45999999999999996</v>
      </c>
      <c r="BC103" s="35">
        <v>0</v>
      </c>
      <c r="BD103" s="35">
        <f t="shared" si="46"/>
        <v>0</v>
      </c>
      <c r="BE103" s="35">
        <f t="shared" si="24"/>
        <v>0</v>
      </c>
      <c r="BF103" s="35">
        <f t="shared" si="55"/>
        <v>4.9593749999999992E-2</v>
      </c>
      <c r="BG103" s="35">
        <f t="shared" si="56"/>
        <v>5.174999999999999E-2</v>
      </c>
      <c r="BH103" s="35">
        <v>0</v>
      </c>
      <c r="BI103" s="35">
        <f t="shared" si="59"/>
        <v>0</v>
      </c>
      <c r="BJ103" s="35">
        <f t="shared" si="25"/>
        <v>0</v>
      </c>
      <c r="BK103" s="35">
        <f t="shared" si="57"/>
        <v>-0.48874999999999996</v>
      </c>
      <c r="BL103" s="35">
        <f t="shared" si="58"/>
        <v>-0.45999999999999996</v>
      </c>
      <c r="BM103" s="35">
        <v>0</v>
      </c>
      <c r="BN103" s="35">
        <f t="shared" si="60"/>
        <v>0</v>
      </c>
      <c r="BO103" s="35">
        <f t="shared" si="47"/>
        <v>0</v>
      </c>
    </row>
    <row r="104" spans="2:67">
      <c r="B104" s="60">
        <v>14</v>
      </c>
      <c r="C104" s="60">
        <f t="shared" si="48"/>
        <v>1.1679687500000001E-2</v>
      </c>
      <c r="D104" s="60">
        <f t="shared" si="48"/>
        <v>1.1679687500000001E-2</v>
      </c>
      <c r="E104" s="61">
        <f t="shared" si="48"/>
        <v>1.1679687500000001E-2</v>
      </c>
      <c r="F104" s="61">
        <f t="shared" si="26"/>
        <v>3.5039062499999996E-2</v>
      </c>
      <c r="G104" s="61">
        <f t="shared" si="26"/>
        <v>-0.68281249999999993</v>
      </c>
      <c r="H104" s="60">
        <f t="shared" si="48"/>
        <v>-0.102421875</v>
      </c>
      <c r="I104" s="61">
        <f t="shared" si="48"/>
        <v>-0.102421875</v>
      </c>
      <c r="J104" s="60">
        <f t="shared" si="48"/>
        <v>-0.68281249999999993</v>
      </c>
      <c r="K104" s="59">
        <f>_xlfn.NORM.DIST(C104,CPKV1!C$15,CPKV1!C$16,FALSE)</f>
        <v>32.666651253711109</v>
      </c>
      <c r="L104" s="60">
        <f t="shared" si="27"/>
        <v>0.76196317834771676</v>
      </c>
      <c r="M104" s="57">
        <f>_xlfn.NORM.DIST(D104,CPKV1!D$15,CPKV1!D$16,FALSE)</f>
        <v>25.652411892429168</v>
      </c>
      <c r="N104" s="60">
        <f t="shared" si="28"/>
        <v>0.60217214229745453</v>
      </c>
      <c r="O104" s="57">
        <f>_xlfn.NORM.DIST(E104,CPKV1!E$15,CPKV1!E$16,FALSE)</f>
        <v>18.863833657503438</v>
      </c>
      <c r="P104" s="61">
        <f t="shared" si="49"/>
        <v>0.52450308210359475</v>
      </c>
      <c r="Q104" s="58">
        <f>_xlfn.NORM.DIST(F104,CPKV1!F$15,CPKV1!F$16,FALSE)</f>
        <v>29.932816785818027</v>
      </c>
      <c r="R104" s="58">
        <f t="shared" si="50"/>
        <v>0.89445177172975399</v>
      </c>
      <c r="S104" s="57">
        <f>_xlfn.NORM.DIST(G104,CPKV1!G$15,CPKV1!G$16,FALSE)</f>
        <v>0.15936785348590296</v>
      </c>
      <c r="T104" s="60">
        <f t="shared" si="51"/>
        <v>0.11376533801115886</v>
      </c>
      <c r="U104" s="59">
        <f>_xlfn.NORM.DIST(H104,CPKV1!H$15,CPKV1!H$16,FALSE)</f>
        <v>1.891221249320657E-35</v>
      </c>
      <c r="V104" s="60">
        <f t="shared" si="29"/>
        <v>4.0365351676703188E-37</v>
      </c>
      <c r="W104" s="57">
        <f>_xlfn.NORM.DIST(I104,CPKV1!I$15,CPKV1!I$16,FALSE)</f>
        <v>1.656533222992386E-9</v>
      </c>
      <c r="X104" s="60">
        <f t="shared" si="30"/>
        <v>5.2162073155677749E-11</v>
      </c>
      <c r="Y104" s="57">
        <f>_xlfn.NORM.DIST(J104,CPKV1!J$15,CPKV1!J$16,FALSE)</f>
        <v>3.8357293306419682E-10</v>
      </c>
      <c r="Z104" s="60">
        <f t="shared" si="31"/>
        <v>8.899861517716898E-11</v>
      </c>
      <c r="AA104" s="35"/>
      <c r="AB104" s="35">
        <f t="shared" si="32"/>
        <v>1.7968749999999999E-2</v>
      </c>
      <c r="AC104" s="35">
        <f t="shared" si="52"/>
        <v>1.8687499999999999E-2</v>
      </c>
      <c r="AD104" s="35">
        <v>2</v>
      </c>
      <c r="AE104" s="35">
        <f t="shared" si="33"/>
        <v>1</v>
      </c>
      <c r="AF104" s="35">
        <f t="shared" si="19"/>
        <v>0.38961038961038957</v>
      </c>
      <c r="AG104" s="35">
        <f t="shared" si="53"/>
        <v>1.7968749999999999E-2</v>
      </c>
      <c r="AH104" s="35">
        <f t="shared" si="34"/>
        <v>1.8687499999999999E-2</v>
      </c>
      <c r="AI104" s="35">
        <v>1</v>
      </c>
      <c r="AJ104" s="35">
        <f t="shared" si="35"/>
        <v>0.66666666666666663</v>
      </c>
      <c r="AK104" s="35">
        <f t="shared" si="20"/>
        <v>0.25974025974025972</v>
      </c>
      <c r="AL104" s="35">
        <f t="shared" si="54"/>
        <v>1.7968749999999999E-2</v>
      </c>
      <c r="AM104" s="35">
        <f t="shared" si="36"/>
        <v>1.8687499999999999E-2</v>
      </c>
      <c r="AN104" s="35">
        <v>1</v>
      </c>
      <c r="AO104" s="35">
        <f t="shared" si="37"/>
        <v>1</v>
      </c>
      <c r="AP104" s="35">
        <f t="shared" si="21"/>
        <v>0.38961038961038957</v>
      </c>
      <c r="AQ104" s="35">
        <f t="shared" si="38"/>
        <v>-6.4687499999999995E-2</v>
      </c>
      <c r="AR104" s="35">
        <f t="shared" si="39"/>
        <v>-6.0374999999999998E-2</v>
      </c>
      <c r="AS104" s="35">
        <v>0</v>
      </c>
      <c r="AT104" s="35">
        <f t="shared" si="40"/>
        <v>0</v>
      </c>
      <c r="AU104" s="35">
        <f t="shared" si="22"/>
        <v>0</v>
      </c>
      <c r="AV104" s="35">
        <f t="shared" si="41"/>
        <v>-6.4687499999999995E-2</v>
      </c>
      <c r="AW104" s="35">
        <f t="shared" si="42"/>
        <v>-6.0374999999999998E-2</v>
      </c>
      <c r="AX104" s="35">
        <v>0</v>
      </c>
      <c r="AY104" s="35">
        <f t="shared" si="43"/>
        <v>0</v>
      </c>
      <c r="AZ104" s="35">
        <f t="shared" si="23"/>
        <v>0</v>
      </c>
      <c r="BA104" s="35">
        <f t="shared" si="44"/>
        <v>-0.43124999999999997</v>
      </c>
      <c r="BB104" s="35">
        <f t="shared" si="45"/>
        <v>-0.40249999999999997</v>
      </c>
      <c r="BC104" s="35">
        <v>0</v>
      </c>
      <c r="BD104" s="35">
        <f t="shared" si="46"/>
        <v>0</v>
      </c>
      <c r="BE104" s="35">
        <f t="shared" si="24"/>
        <v>0</v>
      </c>
      <c r="BF104" s="35">
        <f t="shared" si="55"/>
        <v>5.3906249999999996E-2</v>
      </c>
      <c r="BG104" s="35">
        <f t="shared" si="56"/>
        <v>5.6062499999999994E-2</v>
      </c>
      <c r="BH104" s="35">
        <v>0</v>
      </c>
      <c r="BI104" s="35">
        <f t="shared" si="59"/>
        <v>0</v>
      </c>
      <c r="BJ104" s="35">
        <f t="shared" si="25"/>
        <v>0</v>
      </c>
      <c r="BK104" s="35">
        <f t="shared" si="57"/>
        <v>-0.43124999999999997</v>
      </c>
      <c r="BL104" s="35">
        <f t="shared" si="58"/>
        <v>-0.40249999999999997</v>
      </c>
      <c r="BM104" s="35">
        <v>0</v>
      </c>
      <c r="BN104" s="35">
        <f t="shared" si="60"/>
        <v>0.66666666666666663</v>
      </c>
      <c r="BO104" s="35">
        <f t="shared" si="47"/>
        <v>0.1818181818181818</v>
      </c>
    </row>
    <row r="105" spans="2:67">
      <c r="B105" s="60">
        <v>15</v>
      </c>
      <c r="C105" s="60">
        <f t="shared" si="48"/>
        <v>1.2578125000000001E-2</v>
      </c>
      <c r="D105" s="60">
        <f t="shared" si="48"/>
        <v>1.2578125000000001E-2</v>
      </c>
      <c r="E105" s="61">
        <f t="shared" si="48"/>
        <v>1.2578125000000001E-2</v>
      </c>
      <c r="F105" s="61">
        <f t="shared" si="26"/>
        <v>3.7734375000000001E-2</v>
      </c>
      <c r="G105" s="61">
        <f t="shared" si="26"/>
        <v>-0.64687499999999998</v>
      </c>
      <c r="H105" s="60">
        <f t="shared" si="48"/>
        <v>-9.7031249999999986E-2</v>
      </c>
      <c r="I105" s="61">
        <f t="shared" si="48"/>
        <v>-9.7031249999999986E-2</v>
      </c>
      <c r="J105" s="60">
        <f t="shared" si="48"/>
        <v>-0.64687499999999998</v>
      </c>
      <c r="K105" s="59">
        <f>_xlfn.NORM.DIST(C105,CPKV1!C$15,CPKV1!C$16,FALSE)</f>
        <v>34.574451964554321</v>
      </c>
      <c r="L105" s="60">
        <f t="shared" si="27"/>
        <v>0.80646342056715703</v>
      </c>
      <c r="M105" s="57">
        <f>_xlfn.NORM.DIST(D105,CPKV1!D$15,CPKV1!D$16,FALSE)</f>
        <v>27.873597647144987</v>
      </c>
      <c r="N105" s="60">
        <f t="shared" si="28"/>
        <v>0.65431289966431094</v>
      </c>
      <c r="O105" s="57">
        <f>_xlfn.NORM.DIST(E105,CPKV1!E$15,CPKV1!E$16,FALSE)</f>
        <v>20.4537463897626</v>
      </c>
      <c r="P105" s="61">
        <f t="shared" si="49"/>
        <v>0.56871011570484653</v>
      </c>
      <c r="Q105" s="58">
        <f>_xlfn.NORM.DIST(F105,CPKV1!F$15,CPKV1!F$16,FALSE)</f>
        <v>27.091823223784349</v>
      </c>
      <c r="R105" s="58">
        <f t="shared" si="50"/>
        <v>0.80955726470033806</v>
      </c>
      <c r="S105" s="57">
        <f>_xlfn.NORM.DIST(G105,CPKV1!G$15,CPKV1!G$16,FALSE)</f>
        <v>0.20256997773288585</v>
      </c>
      <c r="T105" s="60">
        <f t="shared" si="51"/>
        <v>0.14460533591696514</v>
      </c>
      <c r="U105" s="59">
        <f>_xlfn.NORM.DIST(H105,CPKV1!H$15,CPKV1!H$16,FALSE)</f>
        <v>5.5131116155788982E-32</v>
      </c>
      <c r="V105" s="60">
        <f t="shared" si="29"/>
        <v>1.1766930457010111E-33</v>
      </c>
      <c r="W105" s="57">
        <f>_xlfn.NORM.DIST(I105,CPKV1!I$15,CPKV1!I$16,FALSE)</f>
        <v>2.5320556716317678E-8</v>
      </c>
      <c r="X105" s="60">
        <f t="shared" si="30"/>
        <v>7.9731134482964795E-10</v>
      </c>
      <c r="Y105" s="57">
        <f>_xlfn.NORM.DIST(J105,CPKV1!J$15,CPKV1!J$16,FALSE)</f>
        <v>4.4643135231154424E-9</v>
      </c>
      <c r="Z105" s="60">
        <f t="shared" si="31"/>
        <v>1.0358335717277672E-9</v>
      </c>
      <c r="AA105" s="35"/>
      <c r="AB105" s="35">
        <f t="shared" si="32"/>
        <v>1.940625E-2</v>
      </c>
      <c r="AC105" s="35">
        <f t="shared" si="52"/>
        <v>2.0125000000000001E-2</v>
      </c>
      <c r="AD105" s="35">
        <v>1</v>
      </c>
      <c r="AE105" s="35">
        <f t="shared" si="33"/>
        <v>1.3333333333333333</v>
      </c>
      <c r="AF105" s="35">
        <f t="shared" si="19"/>
        <v>0.51948051948051943</v>
      </c>
      <c r="AG105" s="35">
        <f t="shared" si="53"/>
        <v>1.940625E-2</v>
      </c>
      <c r="AH105" s="35">
        <f t="shared" si="34"/>
        <v>2.0125000000000001E-2</v>
      </c>
      <c r="AI105" s="35">
        <v>1</v>
      </c>
      <c r="AJ105" s="35">
        <f t="shared" si="35"/>
        <v>1</v>
      </c>
      <c r="AK105" s="35">
        <f t="shared" si="20"/>
        <v>0.38961038961038957</v>
      </c>
      <c r="AL105" s="35">
        <f t="shared" si="54"/>
        <v>1.940625E-2</v>
      </c>
      <c r="AM105" s="35">
        <f t="shared" si="36"/>
        <v>2.0125000000000001E-2</v>
      </c>
      <c r="AN105" s="35">
        <v>1</v>
      </c>
      <c r="AO105" s="35">
        <f t="shared" si="37"/>
        <v>0.66666666666666663</v>
      </c>
      <c r="AP105" s="35">
        <f t="shared" si="21"/>
        <v>0.25974025974025972</v>
      </c>
      <c r="AQ105" s="35">
        <f t="shared" si="38"/>
        <v>-5.6062500000000001E-2</v>
      </c>
      <c r="AR105" s="35">
        <f t="shared" si="39"/>
        <v>-5.1750000000000004E-2</v>
      </c>
      <c r="AS105" s="35">
        <v>0</v>
      </c>
      <c r="AT105" s="35">
        <f t="shared" si="40"/>
        <v>0</v>
      </c>
      <c r="AU105" s="35">
        <f t="shared" si="22"/>
        <v>0</v>
      </c>
      <c r="AV105" s="35">
        <f t="shared" si="41"/>
        <v>-5.6062500000000001E-2</v>
      </c>
      <c r="AW105" s="35">
        <f t="shared" si="42"/>
        <v>-5.1750000000000004E-2</v>
      </c>
      <c r="AX105" s="35">
        <v>0</v>
      </c>
      <c r="AY105" s="35">
        <f t="shared" si="43"/>
        <v>0.66666666666666663</v>
      </c>
      <c r="AZ105" s="35">
        <f t="shared" si="23"/>
        <v>7.9051383399209474E-2</v>
      </c>
      <c r="BA105" s="35">
        <f t="shared" si="44"/>
        <v>-0.37374999999999997</v>
      </c>
      <c r="BB105" s="35">
        <f t="shared" si="45"/>
        <v>-0.34499999999999997</v>
      </c>
      <c r="BC105" s="35">
        <v>0</v>
      </c>
      <c r="BD105" s="35">
        <f t="shared" si="46"/>
        <v>0</v>
      </c>
      <c r="BE105" s="35">
        <f t="shared" si="24"/>
        <v>0</v>
      </c>
      <c r="BF105" s="35">
        <f t="shared" si="55"/>
        <v>5.8218749999999993E-2</v>
      </c>
      <c r="BG105" s="35">
        <f t="shared" si="56"/>
        <v>6.0374999999999991E-2</v>
      </c>
      <c r="BH105" s="35">
        <v>0</v>
      </c>
      <c r="BI105" s="35">
        <f t="shared" si="59"/>
        <v>0</v>
      </c>
      <c r="BJ105" s="35">
        <f t="shared" si="25"/>
        <v>0</v>
      </c>
      <c r="BK105" s="35">
        <f t="shared" si="57"/>
        <v>-0.37374999999999997</v>
      </c>
      <c r="BL105" s="35">
        <f t="shared" si="58"/>
        <v>-0.34499999999999997</v>
      </c>
      <c r="BM105" s="35">
        <v>2</v>
      </c>
      <c r="BN105" s="35">
        <f t="shared" si="60"/>
        <v>1</v>
      </c>
      <c r="BO105" s="35">
        <f t="shared" si="47"/>
        <v>0.27272727272727271</v>
      </c>
    </row>
    <row r="106" spans="2:67">
      <c r="B106" s="60">
        <v>16</v>
      </c>
      <c r="C106" s="60">
        <f t="shared" si="48"/>
        <v>1.3476562500000001E-2</v>
      </c>
      <c r="D106" s="60">
        <f t="shared" si="48"/>
        <v>1.3476562500000001E-2</v>
      </c>
      <c r="E106" s="61">
        <f t="shared" si="48"/>
        <v>1.3476562500000001E-2</v>
      </c>
      <c r="F106" s="61">
        <f t="shared" si="26"/>
        <v>4.0429687499999999E-2</v>
      </c>
      <c r="G106" s="61">
        <f t="shared" si="26"/>
        <v>-0.61093749999999991</v>
      </c>
      <c r="H106" s="60">
        <f t="shared" si="48"/>
        <v>-9.1640624999999989E-2</v>
      </c>
      <c r="I106" s="61">
        <f t="shared" si="48"/>
        <v>-9.1640624999999989E-2</v>
      </c>
      <c r="J106" s="60">
        <f t="shared" si="48"/>
        <v>-0.61093749999999991</v>
      </c>
      <c r="K106" s="59">
        <f>_xlfn.NORM.DIST(C106,CPKV1!C$15,CPKV1!C$16,FALSE)</f>
        <v>36.286953478989055</v>
      </c>
      <c r="L106" s="60">
        <f t="shared" si="27"/>
        <v>0.84640822809363181</v>
      </c>
      <c r="M106" s="57">
        <f>_xlfn.NORM.DIST(D106,CPKV1!D$15,CPKV1!D$16,FALSE)</f>
        <v>30.036097775367505</v>
      </c>
      <c r="N106" s="60">
        <f t="shared" si="28"/>
        <v>0.70507605364729353</v>
      </c>
      <c r="O106" s="57">
        <f>_xlfn.NORM.DIST(E106,CPKV1!E$15,CPKV1!E$16,FALSE)</f>
        <v>22.046724255605501</v>
      </c>
      <c r="P106" s="61">
        <f t="shared" si="49"/>
        <v>0.61300237440089711</v>
      </c>
      <c r="Q106" s="58">
        <f>_xlfn.NORM.DIST(F106,CPKV1!F$15,CPKV1!F$16,FALSE)</f>
        <v>23.408748815481225</v>
      </c>
      <c r="R106" s="58">
        <f t="shared" si="50"/>
        <v>0.69949971637498032</v>
      </c>
      <c r="S106" s="57">
        <f>_xlfn.NORM.DIST(G106,CPKV1!G$15,CPKV1!G$16,FALSE)</f>
        <v>0.25380779088967304</v>
      </c>
      <c r="T106" s="60">
        <f t="shared" si="51"/>
        <v>0.18118164039263604</v>
      </c>
      <c r="U106" s="59">
        <f>_xlfn.NORM.DIST(H106,CPKV1!H$15,CPKV1!H$16,FALSE)</f>
        <v>1.0784023894908891E-28</v>
      </c>
      <c r="V106" s="60">
        <f t="shared" si="29"/>
        <v>2.3016921852180526E-30</v>
      </c>
      <c r="W106" s="57">
        <f>_xlfn.NORM.DIST(I106,CPKV1!I$15,CPKV1!I$16,FALSE)</f>
        <v>3.2745837356111012E-7</v>
      </c>
      <c r="X106" s="60">
        <f t="shared" si="30"/>
        <v>1.0311237589475371E-8</v>
      </c>
      <c r="Y106" s="57">
        <f>_xlfn.NORM.DIST(J106,CPKV1!J$15,CPKV1!J$16,FALSE)</f>
        <v>4.5269462342064464E-8</v>
      </c>
      <c r="Z106" s="60">
        <f t="shared" si="31"/>
        <v>1.0503659437263881E-8</v>
      </c>
      <c r="AA106" s="35"/>
      <c r="AB106" s="35">
        <f t="shared" si="32"/>
        <v>2.0843749999999998E-2</v>
      </c>
      <c r="AC106" s="35">
        <f t="shared" si="52"/>
        <v>2.1562499999999998E-2</v>
      </c>
      <c r="AD106" s="35">
        <v>1</v>
      </c>
      <c r="AE106" s="35">
        <f t="shared" si="33"/>
        <v>1</v>
      </c>
      <c r="AF106" s="35">
        <f t="shared" si="19"/>
        <v>0.38961038961038957</v>
      </c>
      <c r="AG106" s="35">
        <f t="shared" si="53"/>
        <v>2.0843749999999998E-2</v>
      </c>
      <c r="AH106" s="35">
        <f t="shared" si="34"/>
        <v>2.1562499999999998E-2</v>
      </c>
      <c r="AI106" s="35">
        <v>1</v>
      </c>
      <c r="AJ106" s="35">
        <f t="shared" si="35"/>
        <v>1.3333333333333333</v>
      </c>
      <c r="AK106" s="35">
        <f t="shared" si="20"/>
        <v>0.51948051948051943</v>
      </c>
      <c r="AL106" s="35">
        <f t="shared" si="54"/>
        <v>2.0843749999999998E-2</v>
      </c>
      <c r="AM106" s="35">
        <f t="shared" si="36"/>
        <v>2.1562499999999998E-2</v>
      </c>
      <c r="AN106" s="35">
        <v>0</v>
      </c>
      <c r="AO106" s="35">
        <f t="shared" si="37"/>
        <v>0.66666666666666663</v>
      </c>
      <c r="AP106" s="35">
        <f t="shared" si="21"/>
        <v>0.25974025974025972</v>
      </c>
      <c r="AQ106" s="35">
        <f t="shared" si="38"/>
        <v>-4.7437499999999994E-2</v>
      </c>
      <c r="AR106" s="35">
        <f t="shared" si="39"/>
        <v>-4.3124999999999997E-2</v>
      </c>
      <c r="AS106" s="35">
        <v>0</v>
      </c>
      <c r="AT106" s="35">
        <f t="shared" si="40"/>
        <v>0</v>
      </c>
      <c r="AU106" s="35">
        <f t="shared" si="22"/>
        <v>0</v>
      </c>
      <c r="AV106" s="35">
        <f t="shared" si="41"/>
        <v>-4.7437499999999994E-2</v>
      </c>
      <c r="AW106" s="35">
        <f t="shared" si="42"/>
        <v>-4.3124999999999997E-2</v>
      </c>
      <c r="AX106" s="35">
        <v>2</v>
      </c>
      <c r="AY106" s="35">
        <f t="shared" si="43"/>
        <v>1</v>
      </c>
      <c r="AZ106" s="35">
        <f t="shared" si="23"/>
        <v>0.11857707509881422</v>
      </c>
      <c r="BA106" s="35">
        <f t="shared" si="44"/>
        <v>-0.31624999999999998</v>
      </c>
      <c r="BB106" s="35">
        <f t="shared" si="45"/>
        <v>-0.28749999999999998</v>
      </c>
      <c r="BC106" s="35">
        <v>0</v>
      </c>
      <c r="BD106" s="35">
        <f t="shared" si="46"/>
        <v>0</v>
      </c>
      <c r="BE106" s="35">
        <f t="shared" si="24"/>
        <v>0</v>
      </c>
      <c r="BF106" s="35">
        <f t="shared" si="55"/>
        <v>6.2531249999999997E-2</v>
      </c>
      <c r="BG106" s="35">
        <f t="shared" si="56"/>
        <v>6.4687499999999995E-2</v>
      </c>
      <c r="BH106" s="35">
        <v>0</v>
      </c>
      <c r="BI106" s="35">
        <f t="shared" si="59"/>
        <v>0</v>
      </c>
      <c r="BJ106" s="35">
        <f t="shared" si="25"/>
        <v>0</v>
      </c>
      <c r="BK106" s="35">
        <f t="shared" si="57"/>
        <v>-0.31624999999999998</v>
      </c>
      <c r="BL106" s="35">
        <f t="shared" si="58"/>
        <v>-0.28749999999999998</v>
      </c>
      <c r="BM106" s="35">
        <v>1</v>
      </c>
      <c r="BN106" s="35">
        <f t="shared" si="60"/>
        <v>2.3333333333333335</v>
      </c>
      <c r="BO106" s="35">
        <f t="shared" si="47"/>
        <v>0.63636363636363635</v>
      </c>
    </row>
    <row r="107" spans="2:67">
      <c r="B107" s="60">
        <v>17</v>
      </c>
      <c r="C107" s="60">
        <f t="shared" si="48"/>
        <v>1.4375000000000001E-2</v>
      </c>
      <c r="D107" s="60">
        <f t="shared" si="48"/>
        <v>1.4375000000000001E-2</v>
      </c>
      <c r="E107" s="61">
        <f t="shared" si="48"/>
        <v>1.4375000000000001E-2</v>
      </c>
      <c r="F107" s="61">
        <f t="shared" si="48"/>
        <v>4.3124999999999997E-2</v>
      </c>
      <c r="G107" s="61">
        <f t="shared" si="48"/>
        <v>-0.57499999999999996</v>
      </c>
      <c r="H107" s="60">
        <f t="shared" si="48"/>
        <v>-8.6249999999999993E-2</v>
      </c>
      <c r="I107" s="61">
        <f t="shared" si="48"/>
        <v>-8.6249999999999993E-2</v>
      </c>
      <c r="J107" s="60">
        <f t="shared" si="48"/>
        <v>-0.57499999999999996</v>
      </c>
      <c r="K107" s="59">
        <f>_xlfn.NORM.DIST(C107,CPKV1!C$15,CPKV1!C$16,FALSE)</f>
        <v>37.765064017251184</v>
      </c>
      <c r="L107" s="60">
        <f t="shared" si="27"/>
        <v>0.88088576896355852</v>
      </c>
      <c r="M107" s="57">
        <f>_xlfn.NORM.DIST(D107,CPKV1!D$15,CPKV1!D$16,FALSE)</f>
        <v>32.09812415624836</v>
      </c>
      <c r="N107" s="60">
        <f t="shared" si="28"/>
        <v>0.75348065780131279</v>
      </c>
      <c r="O107" s="57">
        <f>_xlfn.NORM.DIST(E107,CPKV1!E$15,CPKV1!E$16,FALSE)</f>
        <v>23.623463378148301</v>
      </c>
      <c r="P107" s="61">
        <f t="shared" si="49"/>
        <v>0.65684311984333055</v>
      </c>
      <c r="Q107" s="58">
        <f>_xlfn.NORM.DIST(F107,CPKV1!F$15,CPKV1!F$16,FALSE)</f>
        <v>19.309342795964021</v>
      </c>
      <c r="R107" s="58">
        <f t="shared" si="50"/>
        <v>0.57700135601572256</v>
      </c>
      <c r="S107" s="57">
        <f>_xlfn.NORM.DIST(G107,CPKV1!G$15,CPKV1!G$16,FALSE)</f>
        <v>0.31346591862659956</v>
      </c>
      <c r="T107" s="60">
        <f t="shared" si="51"/>
        <v>0.2237688179108718</v>
      </c>
      <c r="U107" s="59">
        <f>_xlfn.NORM.DIST(H107,CPKV1!H$15,CPKV1!H$16,FALSE)</f>
        <v>1.4154499197170437E-25</v>
      </c>
      <c r="V107" s="60">
        <f t="shared" si="29"/>
        <v>3.0210708456592901E-27</v>
      </c>
      <c r="W107" s="57">
        <f>_xlfn.NORM.DIST(I107,CPKV1!I$15,CPKV1!I$16,FALSE)</f>
        <v>3.5830156173925939E-6</v>
      </c>
      <c r="X107" s="60">
        <f t="shared" si="30"/>
        <v>1.1282449404470978E-7</v>
      </c>
      <c r="Y107" s="57">
        <f>_xlfn.NORM.DIST(J107,CPKV1!J$15,CPKV1!J$16,FALSE)</f>
        <v>3.9994465955288369E-7</v>
      </c>
      <c r="Z107" s="60">
        <f t="shared" si="31"/>
        <v>9.2797269513679839E-8</v>
      </c>
      <c r="AA107" s="35"/>
      <c r="AB107" s="35">
        <f t="shared" si="32"/>
        <v>2.2281249999999999E-2</v>
      </c>
      <c r="AC107" s="35">
        <f t="shared" si="52"/>
        <v>2.3E-2</v>
      </c>
      <c r="AD107" s="35">
        <v>1</v>
      </c>
      <c r="AE107" s="35">
        <f t="shared" si="33"/>
        <v>1</v>
      </c>
      <c r="AF107" s="35">
        <f t="shared" si="19"/>
        <v>0.38961038961038957</v>
      </c>
      <c r="AG107" s="35">
        <f t="shared" si="53"/>
        <v>2.2281249999999999E-2</v>
      </c>
      <c r="AH107" s="35">
        <f t="shared" si="34"/>
        <v>2.3E-2</v>
      </c>
      <c r="AI107" s="35">
        <v>2</v>
      </c>
      <c r="AJ107" s="35">
        <f t="shared" si="35"/>
        <v>1.6666666666666667</v>
      </c>
      <c r="AK107" s="35">
        <f t="shared" si="20"/>
        <v>0.64935064935064934</v>
      </c>
      <c r="AL107" s="35">
        <f t="shared" si="54"/>
        <v>2.2281249999999999E-2</v>
      </c>
      <c r="AM107" s="35">
        <f t="shared" si="36"/>
        <v>2.3E-2</v>
      </c>
      <c r="AN107" s="35">
        <v>1</v>
      </c>
      <c r="AO107" s="35">
        <f t="shared" si="37"/>
        <v>0.66666666666666663</v>
      </c>
      <c r="AP107" s="35">
        <f t="shared" si="21"/>
        <v>0.25974025974025972</v>
      </c>
      <c r="AQ107" s="35">
        <f t="shared" si="38"/>
        <v>-3.88125E-2</v>
      </c>
      <c r="AR107" s="35">
        <f t="shared" si="39"/>
        <v>-3.4500000000000003E-2</v>
      </c>
      <c r="AS107" s="35">
        <v>0</v>
      </c>
      <c r="AT107" s="35">
        <f t="shared" si="40"/>
        <v>0</v>
      </c>
      <c r="AU107" s="35">
        <f t="shared" si="22"/>
        <v>0</v>
      </c>
      <c r="AV107" s="35">
        <f t="shared" si="41"/>
        <v>-3.88125E-2</v>
      </c>
      <c r="AW107" s="35">
        <f t="shared" si="42"/>
        <v>-3.4500000000000003E-2</v>
      </c>
      <c r="AX107" s="35">
        <v>1</v>
      </c>
      <c r="AY107" s="35">
        <f t="shared" si="43"/>
        <v>3.3333333333333335</v>
      </c>
      <c r="AZ107" s="35">
        <f t="shared" si="23"/>
        <v>0.39525691699604742</v>
      </c>
      <c r="BA107" s="35">
        <f t="shared" si="44"/>
        <v>-0.25874999999999998</v>
      </c>
      <c r="BB107" s="35">
        <f t="shared" si="45"/>
        <v>-0.22999999999999998</v>
      </c>
      <c r="BC107" s="35">
        <v>0</v>
      </c>
      <c r="BD107" s="35">
        <f t="shared" si="46"/>
        <v>2.3333333333333335</v>
      </c>
      <c r="BE107" s="35">
        <f t="shared" si="24"/>
        <v>0.3349282296650718</v>
      </c>
      <c r="BF107" s="35">
        <f t="shared" si="55"/>
        <v>6.6843749999999993E-2</v>
      </c>
      <c r="BG107" s="35">
        <f t="shared" si="56"/>
        <v>6.8999999999999992E-2</v>
      </c>
      <c r="BH107" s="35">
        <v>0</v>
      </c>
      <c r="BI107" s="35">
        <f t="shared" si="59"/>
        <v>0</v>
      </c>
      <c r="BJ107" s="35">
        <f t="shared" si="25"/>
        <v>0</v>
      </c>
      <c r="BK107" s="35">
        <f t="shared" si="57"/>
        <v>-0.25874999999999998</v>
      </c>
      <c r="BL107" s="35">
        <f t="shared" si="58"/>
        <v>-0.22999999999999998</v>
      </c>
      <c r="BM107" s="35">
        <v>4</v>
      </c>
      <c r="BN107" s="35">
        <f t="shared" si="60"/>
        <v>2.3333333333333335</v>
      </c>
      <c r="BO107" s="35">
        <f t="shared" si="47"/>
        <v>0.63636363636363635</v>
      </c>
    </row>
    <row r="108" spans="2:67">
      <c r="B108" s="60">
        <v>18</v>
      </c>
      <c r="C108" s="60">
        <f t="shared" si="48"/>
        <v>1.5273437500000001E-2</v>
      </c>
      <c r="D108" s="60">
        <f t="shared" si="48"/>
        <v>1.5273437500000001E-2</v>
      </c>
      <c r="E108" s="61">
        <f t="shared" si="48"/>
        <v>1.5273437500000001E-2</v>
      </c>
      <c r="F108" s="61">
        <f t="shared" si="48"/>
        <v>4.5820312499999995E-2</v>
      </c>
      <c r="G108" s="61">
        <f t="shared" si="48"/>
        <v>-0.5390625</v>
      </c>
      <c r="H108" s="60">
        <f t="shared" si="48"/>
        <v>-8.0859374999999997E-2</v>
      </c>
      <c r="I108" s="61">
        <f t="shared" si="48"/>
        <v>-8.0859374999999997E-2</v>
      </c>
      <c r="J108" s="60">
        <f t="shared" si="48"/>
        <v>-0.5390625</v>
      </c>
      <c r="K108" s="59">
        <f>_xlfn.NORM.DIST(C108,CPKV1!C$15,CPKV1!C$16,FALSE)</f>
        <v>38.973952968664079</v>
      </c>
      <c r="L108" s="60">
        <f t="shared" si="27"/>
        <v>0.90908360474825234</v>
      </c>
      <c r="M108" s="57">
        <f>_xlfn.NORM.DIST(D108,CPKV1!D$15,CPKV1!D$16,FALSE)</f>
        <v>34.017426593023451</v>
      </c>
      <c r="N108" s="60">
        <f t="shared" si="28"/>
        <v>0.79853491877747773</v>
      </c>
      <c r="O108" s="57">
        <f>_xlfn.NORM.DIST(E108,CPKV1!E$15,CPKV1!E$16,FALSE)</f>
        <v>25.163518257297369</v>
      </c>
      <c r="P108" s="61">
        <f t="shared" si="49"/>
        <v>0.69966387120216489</v>
      </c>
      <c r="Q108" s="58">
        <f>_xlfn.NORM.DIST(F108,CPKV1!F$15,CPKV1!F$16,FALSE)</f>
        <v>15.20568909274685</v>
      </c>
      <c r="R108" s="58">
        <f t="shared" si="50"/>
        <v>0.45437606646572481</v>
      </c>
      <c r="S108" s="57">
        <f>_xlfn.NORM.DIST(G108,CPKV1!G$15,CPKV1!G$16,FALSE)</f>
        <v>0.38162008259176006</v>
      </c>
      <c r="T108" s="60">
        <f t="shared" si="51"/>
        <v>0.27242092265325185</v>
      </c>
      <c r="U108" s="59">
        <f>_xlfn.NORM.DIST(H108,CPKV1!H$15,CPKV1!H$16,FALSE)</f>
        <v>1.2466306058011227E-22</v>
      </c>
      <c r="V108" s="60">
        <f t="shared" si="29"/>
        <v>2.6607507097426857E-24</v>
      </c>
      <c r="W108" s="57">
        <f>_xlfn.NORM.DIST(I108,CPKV1!I$15,CPKV1!I$16,FALSE)</f>
        <v>3.3170426248461694E-5</v>
      </c>
      <c r="X108" s="60">
        <f t="shared" si="30"/>
        <v>1.0444935100376344E-6</v>
      </c>
      <c r="Y108" s="57">
        <f>_xlfn.NORM.DIST(J108,CPKV1!J$15,CPKV1!J$16,FALSE)</f>
        <v>3.0784945114720793E-6</v>
      </c>
      <c r="Z108" s="60">
        <f t="shared" si="31"/>
        <v>7.1428853481086305E-7</v>
      </c>
      <c r="AA108" s="35"/>
      <c r="AB108" s="35">
        <f t="shared" si="32"/>
        <v>2.371875E-2</v>
      </c>
      <c r="AC108" s="35">
        <f t="shared" si="52"/>
        <v>2.4437500000000001E-2</v>
      </c>
      <c r="AD108" s="35">
        <v>1</v>
      </c>
      <c r="AE108" s="35">
        <f t="shared" si="33"/>
        <v>1</v>
      </c>
      <c r="AF108" s="35">
        <f t="shared" si="19"/>
        <v>0.38961038961038957</v>
      </c>
      <c r="AG108" s="35">
        <f t="shared" si="53"/>
        <v>2.371875E-2</v>
      </c>
      <c r="AH108" s="35">
        <f t="shared" si="34"/>
        <v>2.4437500000000001E-2</v>
      </c>
      <c r="AI108" s="35">
        <v>2</v>
      </c>
      <c r="AJ108" s="35">
        <f t="shared" si="35"/>
        <v>2</v>
      </c>
      <c r="AK108" s="35">
        <f t="shared" si="20"/>
        <v>0.77922077922077915</v>
      </c>
      <c r="AL108" s="35">
        <f t="shared" si="54"/>
        <v>2.371875E-2</v>
      </c>
      <c r="AM108" s="35">
        <f t="shared" si="36"/>
        <v>2.4437500000000001E-2</v>
      </c>
      <c r="AN108" s="35">
        <v>1</v>
      </c>
      <c r="AO108" s="35">
        <f t="shared" si="37"/>
        <v>1.6666666666666667</v>
      </c>
      <c r="AP108" s="35">
        <f t="shared" si="21"/>
        <v>0.64935064935064934</v>
      </c>
      <c r="AQ108" s="35">
        <f t="shared" si="38"/>
        <v>-3.0187500000000009E-2</v>
      </c>
      <c r="AR108" s="35">
        <f t="shared" si="39"/>
        <v>-2.5875000000000009E-2</v>
      </c>
      <c r="AS108" s="35">
        <v>0</v>
      </c>
      <c r="AT108" s="35">
        <f t="shared" si="40"/>
        <v>0</v>
      </c>
      <c r="AU108" s="35">
        <f t="shared" si="22"/>
        <v>0</v>
      </c>
      <c r="AV108" s="35">
        <f t="shared" si="41"/>
        <v>-3.0187500000000009E-2</v>
      </c>
      <c r="AW108" s="35">
        <f t="shared" si="42"/>
        <v>-2.5875000000000009E-2</v>
      </c>
      <c r="AX108" s="35">
        <v>7</v>
      </c>
      <c r="AY108" s="35">
        <f t="shared" si="43"/>
        <v>6.666666666666667</v>
      </c>
      <c r="AZ108" s="35">
        <f t="shared" si="23"/>
        <v>0.79051383399209485</v>
      </c>
      <c r="BA108" s="35">
        <f t="shared" si="44"/>
        <v>-0.20124999999999998</v>
      </c>
      <c r="BB108" s="35">
        <f t="shared" si="45"/>
        <v>-0.17249999999999999</v>
      </c>
      <c r="BC108" s="35">
        <v>7</v>
      </c>
      <c r="BD108" s="35">
        <f t="shared" si="46"/>
        <v>5</v>
      </c>
      <c r="BE108" s="35">
        <f t="shared" si="24"/>
        <v>0.71770334928229662</v>
      </c>
      <c r="BF108" s="35">
        <f t="shared" si="55"/>
        <v>7.115624999999999E-2</v>
      </c>
      <c r="BG108" s="35">
        <f t="shared" si="56"/>
        <v>7.3312499999999989E-2</v>
      </c>
      <c r="BH108" s="35">
        <v>0</v>
      </c>
      <c r="BI108" s="35">
        <f t="shared" si="59"/>
        <v>0.33333333333333331</v>
      </c>
      <c r="BJ108" s="35">
        <f t="shared" si="25"/>
        <v>5.6818181818181809E-2</v>
      </c>
      <c r="BK108" s="35">
        <f t="shared" si="57"/>
        <v>-0.20124999999999998</v>
      </c>
      <c r="BL108" s="35">
        <f t="shared" si="58"/>
        <v>-0.17249999999999999</v>
      </c>
      <c r="BM108" s="35">
        <v>2</v>
      </c>
      <c r="BN108" s="35">
        <f t="shared" si="60"/>
        <v>2.6666666666666665</v>
      </c>
      <c r="BO108" s="35">
        <f t="shared" si="47"/>
        <v>0.72727272727272718</v>
      </c>
    </row>
    <row r="109" spans="2:67">
      <c r="B109" s="60">
        <v>19</v>
      </c>
      <c r="C109" s="60">
        <f t="shared" si="48"/>
        <v>1.6171875000000002E-2</v>
      </c>
      <c r="D109" s="60">
        <f t="shared" si="48"/>
        <v>1.6171875000000002E-2</v>
      </c>
      <c r="E109" s="61">
        <f t="shared" si="48"/>
        <v>1.6171875000000002E-2</v>
      </c>
      <c r="F109" s="61">
        <f t="shared" si="48"/>
        <v>4.8515624999999993E-2</v>
      </c>
      <c r="G109" s="61">
        <f t="shared" si="48"/>
        <v>-0.50312499999999993</v>
      </c>
      <c r="H109" s="60">
        <f t="shared" si="48"/>
        <v>-7.5468750000000001E-2</v>
      </c>
      <c r="I109" s="61">
        <f t="shared" si="48"/>
        <v>-7.5468750000000001E-2</v>
      </c>
      <c r="J109" s="60">
        <f t="shared" si="48"/>
        <v>-0.50312499999999993</v>
      </c>
      <c r="K109" s="59">
        <f>_xlfn.NORM.DIST(C109,CPKV1!C$15,CPKV1!C$16,FALSE)</f>
        <v>39.884412797129748</v>
      </c>
      <c r="L109" s="60">
        <f t="shared" si="27"/>
        <v>0.93032045756391413</v>
      </c>
      <c r="M109" s="57">
        <f>_xlfn.NORM.DIST(D109,CPKV1!D$15,CPKV1!D$16,FALSE)</f>
        <v>35.752706236831301</v>
      </c>
      <c r="N109" s="60">
        <f t="shared" si="28"/>
        <v>0.83926937544294755</v>
      </c>
      <c r="O109" s="57">
        <f>_xlfn.NORM.DIST(E109,CPKV1!E$15,CPKV1!E$16,FALSE)</f>
        <v>26.645719431854907</v>
      </c>
      <c r="P109" s="61">
        <f t="shared" si="49"/>
        <v>0.74087601813199988</v>
      </c>
      <c r="Q109" s="58">
        <f>_xlfn.NORM.DIST(F109,CPKV1!F$15,CPKV1!F$16,FALSE)</f>
        <v>11.431258420783584</v>
      </c>
      <c r="R109" s="58">
        <f t="shared" si="50"/>
        <v>0.3415886122823879</v>
      </c>
      <c r="S109" s="57">
        <f>_xlfn.NORM.DIST(G109,CPKV1!G$15,CPKV1!G$16,FALSE)</f>
        <v>0.45796008213587247</v>
      </c>
      <c r="T109" s="60">
        <f t="shared" si="51"/>
        <v>0.32691651672659422</v>
      </c>
      <c r="U109" s="59">
        <f>_xlfn.NORM.DIST(H109,CPKV1!H$15,CPKV1!H$16,FALSE)</f>
        <v>7.3673393076576212E-20</v>
      </c>
      <c r="V109" s="60">
        <f t="shared" si="29"/>
        <v>1.5724508287014132E-21</v>
      </c>
      <c r="W109" s="57">
        <f>_xlfn.NORM.DIST(I109,CPKV1!I$15,CPKV1!I$16,FALSE)</f>
        <v>2.598143618440882E-4</v>
      </c>
      <c r="X109" s="60">
        <f t="shared" si="30"/>
        <v>8.1812157832401956E-6</v>
      </c>
      <c r="Y109" s="57">
        <f>_xlfn.NORM.DIST(J109,CPKV1!J$15,CPKV1!J$16,FALSE)</f>
        <v>2.0645280187216916E-5</v>
      </c>
      <c r="Z109" s="60">
        <f t="shared" si="31"/>
        <v>4.7902268075298003E-6</v>
      </c>
      <c r="AA109" s="35"/>
      <c r="AB109" s="35">
        <f t="shared" si="32"/>
        <v>2.5156249999999998E-2</v>
      </c>
      <c r="AC109" s="35">
        <f t="shared" si="52"/>
        <v>2.5874999999999999E-2</v>
      </c>
      <c r="AD109" s="35">
        <v>1</v>
      </c>
      <c r="AE109" s="35">
        <f t="shared" si="33"/>
        <v>1.3333333333333333</v>
      </c>
      <c r="AF109" s="35">
        <f t="shared" si="19"/>
        <v>0.51948051948051943</v>
      </c>
      <c r="AG109" s="35">
        <f t="shared" si="53"/>
        <v>2.5156249999999998E-2</v>
      </c>
      <c r="AH109" s="35">
        <f t="shared" si="34"/>
        <v>2.5874999999999999E-2</v>
      </c>
      <c r="AI109" s="35">
        <v>2</v>
      </c>
      <c r="AJ109" s="35">
        <f t="shared" si="35"/>
        <v>2</v>
      </c>
      <c r="AK109" s="35">
        <f t="shared" si="20"/>
        <v>0.77922077922077915</v>
      </c>
      <c r="AL109" s="35">
        <f t="shared" si="54"/>
        <v>2.5156249999999998E-2</v>
      </c>
      <c r="AM109" s="35">
        <f t="shared" si="36"/>
        <v>2.5874999999999999E-2</v>
      </c>
      <c r="AN109" s="35">
        <v>3</v>
      </c>
      <c r="AO109" s="35">
        <f t="shared" si="37"/>
        <v>2</v>
      </c>
      <c r="AP109" s="35">
        <f t="shared" si="21"/>
        <v>0.77922077922077915</v>
      </c>
      <c r="AQ109" s="35">
        <f t="shared" si="38"/>
        <v>-2.1562500000000016E-2</v>
      </c>
      <c r="AR109" s="35">
        <f t="shared" si="39"/>
        <v>-1.7250000000000015E-2</v>
      </c>
      <c r="AS109" s="35">
        <v>0</v>
      </c>
      <c r="AT109" s="35">
        <f t="shared" si="40"/>
        <v>1.6666666666666667</v>
      </c>
      <c r="AU109" s="35">
        <f t="shared" si="22"/>
        <v>0.16233766233766234</v>
      </c>
      <c r="AV109" s="35">
        <f t="shared" si="41"/>
        <v>-2.1562500000000016E-2</v>
      </c>
      <c r="AW109" s="35">
        <f t="shared" si="42"/>
        <v>-1.7250000000000015E-2</v>
      </c>
      <c r="AX109" s="35">
        <v>12</v>
      </c>
      <c r="AY109" s="35">
        <f t="shared" si="43"/>
        <v>7.666666666666667</v>
      </c>
      <c r="AZ109" s="35">
        <f t="shared" si="23"/>
        <v>0.90909090909090906</v>
      </c>
      <c r="BA109" s="35">
        <f t="shared" si="44"/>
        <v>-0.14374999999999999</v>
      </c>
      <c r="BB109" s="35">
        <f t="shared" si="45"/>
        <v>-0.11499999999999999</v>
      </c>
      <c r="BC109" s="35">
        <v>8</v>
      </c>
      <c r="BD109" s="35">
        <f t="shared" si="46"/>
        <v>6.333333333333333</v>
      </c>
      <c r="BE109" s="35">
        <f t="shared" si="24"/>
        <v>0.90909090909090906</v>
      </c>
      <c r="BF109" s="35">
        <f t="shared" si="55"/>
        <v>7.5468749999999987E-2</v>
      </c>
      <c r="BG109" s="35">
        <f t="shared" si="56"/>
        <v>7.7624999999999986E-2</v>
      </c>
      <c r="BH109" s="35">
        <v>1</v>
      </c>
      <c r="BI109" s="35">
        <f t="shared" si="59"/>
        <v>0.33333333333333331</v>
      </c>
      <c r="BJ109" s="35">
        <f t="shared" si="25"/>
        <v>5.6818181818181809E-2</v>
      </c>
      <c r="BK109" s="35">
        <f t="shared" si="57"/>
        <v>-0.14374999999999999</v>
      </c>
      <c r="BL109" s="35">
        <f t="shared" si="58"/>
        <v>-0.11499999999999999</v>
      </c>
      <c r="BM109" s="35">
        <v>2</v>
      </c>
      <c r="BN109" s="35">
        <f t="shared" si="60"/>
        <v>3.3333333333333335</v>
      </c>
      <c r="BO109" s="35">
        <f t="shared" si="47"/>
        <v>0.90909090909090906</v>
      </c>
    </row>
    <row r="110" spans="2:67">
      <c r="B110" s="60">
        <v>20</v>
      </c>
      <c r="C110" s="60">
        <f t="shared" si="48"/>
        <v>1.70703125E-2</v>
      </c>
      <c r="D110" s="60">
        <f t="shared" si="48"/>
        <v>1.70703125E-2</v>
      </c>
      <c r="E110" s="61">
        <f t="shared" si="48"/>
        <v>1.70703125E-2</v>
      </c>
      <c r="F110" s="61">
        <f t="shared" si="48"/>
        <v>5.1210937499999998E-2</v>
      </c>
      <c r="G110" s="61">
        <f t="shared" si="48"/>
        <v>-0.46718749999999998</v>
      </c>
      <c r="H110" s="60">
        <f t="shared" si="48"/>
        <v>-7.0078124999999991E-2</v>
      </c>
      <c r="I110" s="61">
        <f t="shared" si="48"/>
        <v>-7.0078124999999991E-2</v>
      </c>
      <c r="J110" s="60">
        <f t="shared" si="48"/>
        <v>-0.46718749999999998</v>
      </c>
      <c r="K110" s="59">
        <f>_xlfn.NORM.DIST(C110,CPKV1!C$15,CPKV1!C$16,FALSE)</f>
        <v>40.474031230367913</v>
      </c>
      <c r="L110" s="60">
        <f t="shared" si="27"/>
        <v>0.94407355187141573</v>
      </c>
      <c r="M110" s="57">
        <f>_xlfn.NORM.DIST(D110,CPKV1!D$15,CPKV1!D$16,FALSE)</f>
        <v>37.265078917261832</v>
      </c>
      <c r="N110" s="60">
        <f t="shared" si="28"/>
        <v>0.87477124952581986</v>
      </c>
      <c r="O110" s="57">
        <f>_xlfn.NORM.DIST(E110,CPKV1!E$15,CPKV1!E$16,FALSE)</f>
        <v>28.048641654020138</v>
      </c>
      <c r="P110" s="61">
        <f t="shared" si="49"/>
        <v>0.77988383821975782</v>
      </c>
      <c r="Q110" s="58">
        <f>_xlfn.NORM.DIST(F110,CPKV1!F$15,CPKV1!F$16,FALSE)</f>
        <v>8.2041067342434371</v>
      </c>
      <c r="R110" s="58">
        <f t="shared" si="50"/>
        <v>0.24515493668410218</v>
      </c>
      <c r="S110" s="57">
        <f>_xlfn.NORM.DIST(G110,CPKV1!G$15,CPKV1!G$16,FALSE)</f>
        <v>0.54172582487791077</v>
      </c>
      <c r="T110" s="60">
        <f t="shared" si="51"/>
        <v>0.38671300534308117</v>
      </c>
      <c r="U110" s="59">
        <f>_xlfn.NORM.DIST(H110,CPKV1!H$15,CPKV1!H$16,FALSE)</f>
        <v>2.9215489639912214E-17</v>
      </c>
      <c r="V110" s="60">
        <f t="shared" si="29"/>
        <v>6.2356189903521207E-19</v>
      </c>
      <c r="W110" s="57">
        <f>_xlfn.NORM.DIST(I110,CPKV1!I$15,CPKV1!I$16,FALSE)</f>
        <v>1.7218091293980662E-3</v>
      </c>
      <c r="X110" s="60">
        <f t="shared" si="30"/>
        <v>5.4217526410690381E-5</v>
      </c>
      <c r="Y110" s="57">
        <f>_xlfn.NORM.DIST(J110,CPKV1!J$15,CPKV1!J$16,FALSE)</f>
        <v>1.2062771324977089E-4</v>
      </c>
      <c r="Z110" s="60">
        <f t="shared" si="31"/>
        <v>2.7988678308074101E-5</v>
      </c>
      <c r="AA110" s="35"/>
      <c r="AB110" s="35">
        <f t="shared" si="32"/>
        <v>2.6593749999999999E-2</v>
      </c>
      <c r="AC110" s="35">
        <f t="shared" si="52"/>
        <v>2.73125E-2</v>
      </c>
      <c r="AD110" s="35">
        <v>2</v>
      </c>
      <c r="AE110" s="35">
        <f t="shared" si="33"/>
        <v>2</v>
      </c>
      <c r="AF110" s="35">
        <f t="shared" si="19"/>
        <v>0.77922077922077915</v>
      </c>
      <c r="AG110" s="35">
        <f t="shared" si="53"/>
        <v>2.6593749999999999E-2</v>
      </c>
      <c r="AH110" s="35">
        <f t="shared" si="34"/>
        <v>2.73125E-2</v>
      </c>
      <c r="AI110" s="35">
        <v>2</v>
      </c>
      <c r="AJ110" s="35">
        <f t="shared" si="35"/>
        <v>2</v>
      </c>
      <c r="AK110" s="35">
        <f t="shared" si="20"/>
        <v>0.77922077922077915</v>
      </c>
      <c r="AL110" s="35">
        <f t="shared" si="54"/>
        <v>2.6593749999999999E-2</v>
      </c>
      <c r="AM110" s="35">
        <f t="shared" si="36"/>
        <v>2.73125E-2</v>
      </c>
      <c r="AN110" s="35">
        <v>2</v>
      </c>
      <c r="AO110" s="35">
        <f t="shared" si="37"/>
        <v>2</v>
      </c>
      <c r="AP110" s="35">
        <f t="shared" si="21"/>
        <v>0.77922077922077915</v>
      </c>
      <c r="AQ110" s="35">
        <f t="shared" si="38"/>
        <v>-1.2937499999999994E-2</v>
      </c>
      <c r="AR110" s="35">
        <f t="shared" si="39"/>
        <v>-8.6249999999999938E-3</v>
      </c>
      <c r="AS110" s="35">
        <v>5</v>
      </c>
      <c r="AT110" s="35">
        <f t="shared" si="40"/>
        <v>5.333333333333333</v>
      </c>
      <c r="AU110" s="35">
        <f t="shared" si="22"/>
        <v>0.51948051948051943</v>
      </c>
      <c r="AV110" s="35">
        <f t="shared" si="41"/>
        <v>-1.2937499999999994E-2</v>
      </c>
      <c r="AW110" s="35">
        <f t="shared" si="42"/>
        <v>-8.6249999999999938E-3</v>
      </c>
      <c r="AX110" s="35">
        <v>4</v>
      </c>
      <c r="AY110" s="35">
        <f t="shared" si="43"/>
        <v>6</v>
      </c>
      <c r="AZ110" s="35">
        <f t="shared" si="23"/>
        <v>0.71146245059288538</v>
      </c>
      <c r="BA110" s="35">
        <f t="shared" si="44"/>
        <v>-8.6250000000000104E-2</v>
      </c>
      <c r="BB110" s="35">
        <f t="shared" si="45"/>
        <v>-5.7500000000000107E-2</v>
      </c>
      <c r="BC110" s="35">
        <v>4</v>
      </c>
      <c r="BD110" s="35">
        <f t="shared" si="46"/>
        <v>5.333333333333333</v>
      </c>
      <c r="BE110" s="35">
        <f t="shared" si="24"/>
        <v>0.76555023923444976</v>
      </c>
      <c r="BF110" s="35">
        <f t="shared" si="55"/>
        <v>7.9781249999999998E-2</v>
      </c>
      <c r="BG110" s="35">
        <f t="shared" si="56"/>
        <v>8.1937499999999996E-2</v>
      </c>
      <c r="BH110" s="35">
        <v>0</v>
      </c>
      <c r="BI110" s="35">
        <f t="shared" si="59"/>
        <v>0.33333333333333331</v>
      </c>
      <c r="BJ110" s="35">
        <f t="shared" si="25"/>
        <v>5.6818181818181809E-2</v>
      </c>
      <c r="BK110" s="35">
        <f t="shared" si="57"/>
        <v>-8.6250000000000104E-2</v>
      </c>
      <c r="BL110" s="35">
        <f t="shared" si="58"/>
        <v>-5.7500000000000107E-2</v>
      </c>
      <c r="BM110" s="35">
        <v>6</v>
      </c>
      <c r="BN110" s="35">
        <f t="shared" si="60"/>
        <v>3.3333333333333335</v>
      </c>
      <c r="BO110" s="35">
        <f t="shared" si="47"/>
        <v>0.90909090909090906</v>
      </c>
    </row>
    <row r="111" spans="2:67">
      <c r="B111" s="60">
        <v>21</v>
      </c>
      <c r="C111" s="60">
        <f t="shared" si="48"/>
        <v>1.7968750000000002E-2</v>
      </c>
      <c r="D111" s="60">
        <f t="shared" si="48"/>
        <v>1.7968750000000002E-2</v>
      </c>
      <c r="E111" s="61">
        <f t="shared" si="48"/>
        <v>1.7968750000000002E-2</v>
      </c>
      <c r="F111" s="61">
        <f t="shared" si="48"/>
        <v>5.3906249999999996E-2</v>
      </c>
      <c r="G111" s="61">
        <f t="shared" si="48"/>
        <v>-0.43124999999999991</v>
      </c>
      <c r="H111" s="60">
        <f t="shared" si="48"/>
        <v>-6.4687499999999995E-2</v>
      </c>
      <c r="I111" s="61">
        <f t="shared" si="48"/>
        <v>-6.4687499999999995E-2</v>
      </c>
      <c r="J111" s="60">
        <f t="shared" si="48"/>
        <v>-0.43124999999999991</v>
      </c>
      <c r="K111" s="59">
        <f>_xlfn.NORM.DIST(C111,CPKV1!C$15,CPKV1!C$16,FALSE)</f>
        <v>40.728108093516965</v>
      </c>
      <c r="L111" s="60">
        <f t="shared" si="27"/>
        <v>0.95</v>
      </c>
      <c r="M111" s="57">
        <f>_xlfn.NORM.DIST(D111,CPKV1!D$15,CPKV1!D$16,FALSE)</f>
        <v>38.519516800412511</v>
      </c>
      <c r="N111" s="60">
        <f t="shared" si="28"/>
        <v>0.90421828751365396</v>
      </c>
      <c r="O111" s="57">
        <f>_xlfn.NORM.DIST(E111,CPKV1!E$15,CPKV1!E$16,FALSE)</f>
        <v>29.35110879998556</v>
      </c>
      <c r="P111" s="61">
        <f t="shared" si="49"/>
        <v>0.81609853586822878</v>
      </c>
      <c r="Q111" s="58">
        <f>_xlfn.NORM.DIST(F111,CPKV1!F$15,CPKV1!F$16,FALSE)</f>
        <v>5.6210556328104424</v>
      </c>
      <c r="R111" s="58">
        <f t="shared" si="50"/>
        <v>0.16796826057950334</v>
      </c>
      <c r="S111" s="57">
        <f>_xlfn.NORM.DIST(G111,CPKV1!G$15,CPKV1!G$16,FALSE)</f>
        <v>0.63166522162367988</v>
      </c>
      <c r="T111" s="60">
        <f t="shared" si="51"/>
        <v>0.45091657995047352</v>
      </c>
      <c r="U111" s="59">
        <f>_xlfn.NORM.DIST(H111,CPKV1!H$15,CPKV1!H$16,FALSE)</f>
        <v>7.7740132552298793E-15</v>
      </c>
      <c r="V111" s="60">
        <f t="shared" si="29"/>
        <v>1.6592494352494515E-16</v>
      </c>
      <c r="W111" s="57">
        <f>_xlfn.NORM.DIST(I111,CPKV1!I$15,CPKV1!I$16,FALSE)</f>
        <v>9.6542070529761371E-3</v>
      </c>
      <c r="X111" s="60">
        <f t="shared" si="30"/>
        <v>3.0399840315168612E-4</v>
      </c>
      <c r="Y111" s="57">
        <f>_xlfn.NORM.DIST(J111,CPKV1!J$15,CPKV1!J$16,FALSE)</f>
        <v>6.1406921373963229E-4</v>
      </c>
      <c r="Z111" s="60">
        <f t="shared" si="31"/>
        <v>1.4247957802750779E-4</v>
      </c>
      <c r="AA111" s="35"/>
      <c r="AB111" s="35">
        <f t="shared" si="32"/>
        <v>2.8031249999999997E-2</v>
      </c>
      <c r="AC111" s="35">
        <f t="shared" si="52"/>
        <v>2.8749999999999998E-2</v>
      </c>
      <c r="AD111" s="35">
        <v>3</v>
      </c>
      <c r="AE111" s="35">
        <f t="shared" si="33"/>
        <v>2</v>
      </c>
      <c r="AF111" s="35">
        <f t="shared" si="19"/>
        <v>0.77922077922077915</v>
      </c>
      <c r="AG111" s="35">
        <f t="shared" si="53"/>
        <v>2.8031249999999997E-2</v>
      </c>
      <c r="AH111" s="35">
        <f t="shared" si="34"/>
        <v>2.8749999999999998E-2</v>
      </c>
      <c r="AI111" s="35">
        <v>2</v>
      </c>
      <c r="AJ111" s="35">
        <f t="shared" si="35"/>
        <v>1.3333333333333333</v>
      </c>
      <c r="AK111" s="35">
        <f t="shared" si="20"/>
        <v>0.51948051948051943</v>
      </c>
      <c r="AL111" s="35">
        <f t="shared" si="54"/>
        <v>2.8031249999999997E-2</v>
      </c>
      <c r="AM111" s="35">
        <f t="shared" si="36"/>
        <v>2.8749999999999998E-2</v>
      </c>
      <c r="AN111" s="35">
        <v>1</v>
      </c>
      <c r="AO111" s="35">
        <f t="shared" si="37"/>
        <v>1</v>
      </c>
      <c r="AP111" s="35">
        <f t="shared" si="21"/>
        <v>0.38961038961038957</v>
      </c>
      <c r="AQ111" s="35">
        <f t="shared" si="38"/>
        <v>-4.3124999999999995E-3</v>
      </c>
      <c r="AR111" s="35">
        <f t="shared" si="39"/>
        <v>0</v>
      </c>
      <c r="AS111" s="35">
        <v>11</v>
      </c>
      <c r="AT111" s="35">
        <f t="shared" si="40"/>
        <v>9.3333333333333339</v>
      </c>
      <c r="AU111" s="35">
        <f t="shared" si="22"/>
        <v>0.90909090909090906</v>
      </c>
      <c r="AV111" s="35">
        <f t="shared" si="41"/>
        <v>-4.3124999999999995E-3</v>
      </c>
      <c r="AW111" s="35">
        <f t="shared" si="42"/>
        <v>0</v>
      </c>
      <c r="AX111" s="35">
        <v>2</v>
      </c>
      <c r="AY111" s="35">
        <f t="shared" si="43"/>
        <v>3.3333333333333335</v>
      </c>
      <c r="AZ111" s="35">
        <f t="shared" si="23"/>
        <v>0.39525691699604742</v>
      </c>
      <c r="BA111" s="35">
        <f t="shared" si="44"/>
        <v>-2.8749999999999998E-2</v>
      </c>
      <c r="BB111" s="35">
        <f t="shared" si="45"/>
        <v>0</v>
      </c>
      <c r="BC111" s="35">
        <v>4</v>
      </c>
      <c r="BD111" s="35">
        <f t="shared" si="46"/>
        <v>4</v>
      </c>
      <c r="BE111" s="35">
        <f t="shared" si="24"/>
        <v>0.57416267942583732</v>
      </c>
      <c r="BF111" s="35">
        <f t="shared" si="55"/>
        <v>8.4093749999999995E-2</v>
      </c>
      <c r="BG111" s="35">
        <f t="shared" si="56"/>
        <v>8.6249999999999993E-2</v>
      </c>
      <c r="BH111" s="35">
        <v>0</v>
      </c>
      <c r="BI111" s="35">
        <f t="shared" si="59"/>
        <v>0</v>
      </c>
      <c r="BJ111" s="35">
        <f t="shared" si="25"/>
        <v>0</v>
      </c>
      <c r="BK111" s="35">
        <f t="shared" si="57"/>
        <v>-2.8749999999999998E-2</v>
      </c>
      <c r="BL111" s="35">
        <f t="shared" si="58"/>
        <v>0</v>
      </c>
      <c r="BM111" s="35">
        <v>2</v>
      </c>
      <c r="BN111" s="35">
        <f t="shared" si="60"/>
        <v>3.3333333333333335</v>
      </c>
      <c r="BO111" s="35">
        <f t="shared" si="47"/>
        <v>0.90909090909090906</v>
      </c>
    </row>
    <row r="112" spans="2:67">
      <c r="B112" s="60">
        <v>22</v>
      </c>
      <c r="C112" s="60">
        <f t="shared" si="48"/>
        <v>1.88671875E-2</v>
      </c>
      <c r="D112" s="60">
        <f t="shared" si="48"/>
        <v>1.88671875E-2</v>
      </c>
      <c r="E112" s="61">
        <f t="shared" si="48"/>
        <v>1.88671875E-2</v>
      </c>
      <c r="F112" s="61">
        <f t="shared" si="48"/>
        <v>5.6601562499999994E-2</v>
      </c>
      <c r="G112" s="61">
        <f t="shared" si="48"/>
        <v>-0.39531249999999996</v>
      </c>
      <c r="H112" s="60">
        <f t="shared" si="48"/>
        <v>-5.9296874999999999E-2</v>
      </c>
      <c r="I112" s="61">
        <f t="shared" si="48"/>
        <v>-5.9296874999999999E-2</v>
      </c>
      <c r="J112" s="60">
        <f t="shared" si="48"/>
        <v>-0.39531249999999996</v>
      </c>
      <c r="K112" s="59">
        <f>_xlfn.NORM.DIST(C112,CPKV1!C$15,CPKV1!C$16,FALSE)</f>
        <v>40.64026443252633</v>
      </c>
      <c r="L112" s="60">
        <f t="shared" si="27"/>
        <v>0.94795101020284345</v>
      </c>
      <c r="M112" s="57">
        <f>_xlfn.NORM.DIST(D112,CPKV1!D$15,CPKV1!D$16,FALSE)</f>
        <v>39.486194133549262</v>
      </c>
      <c r="N112" s="60">
        <f t="shared" si="28"/>
        <v>0.92691035105318975</v>
      </c>
      <c r="O112" s="57">
        <f>_xlfn.NORM.DIST(E112,CPKV1!E$15,CPKV1!E$16,FALSE)</f>
        <v>30.532719330850121</v>
      </c>
      <c r="P112" s="61">
        <f t="shared" si="49"/>
        <v>0.84895285257484399</v>
      </c>
      <c r="Q112" s="58">
        <f>_xlfn.NORM.DIST(F112,CPKV1!F$15,CPKV1!F$16,FALSE)</f>
        <v>3.6766626907724449</v>
      </c>
      <c r="R112" s="58">
        <f t="shared" si="50"/>
        <v>0.10986595352336551</v>
      </c>
      <c r="S112" s="57">
        <f>_xlfn.NORM.DIST(G112,CPKV1!G$15,CPKV1!G$16,FALSE)</f>
        <v>0.72602220595318867</v>
      </c>
      <c r="T112" s="60">
        <f t="shared" si="51"/>
        <v>0.51827366596976732</v>
      </c>
      <c r="U112" s="59">
        <f>_xlfn.NORM.DIST(H112,CPKV1!H$15,CPKV1!H$16,FALSE)</f>
        <v>1.3880560216302097E-12</v>
      </c>
      <c r="V112" s="60">
        <f t="shared" si="29"/>
        <v>2.9626025765200756E-14</v>
      </c>
      <c r="W112" s="57">
        <f>_xlfn.NORM.DIST(I112,CPKV1!I$15,CPKV1!I$16,FALSE)</f>
        <v>4.5799207380239293E-2</v>
      </c>
      <c r="X112" s="60">
        <f t="shared" si="30"/>
        <v>1.4421573758264907E-3</v>
      </c>
      <c r="Y112" s="57">
        <f>_xlfn.NORM.DIST(J112,CPKV1!J$15,CPKV1!J$16,FALSE)</f>
        <v>2.7235256537316041E-3</v>
      </c>
      <c r="Z112" s="60">
        <f t="shared" si="31"/>
        <v>6.3192678806937321E-4</v>
      </c>
      <c r="AA112" s="35"/>
      <c r="AB112" s="35">
        <f t="shared" si="32"/>
        <v>2.9468749999999998E-2</v>
      </c>
      <c r="AC112" s="35">
        <f t="shared" si="52"/>
        <v>3.0187499999999999E-2</v>
      </c>
      <c r="AD112" s="35">
        <v>1</v>
      </c>
      <c r="AE112" s="35">
        <f t="shared" si="33"/>
        <v>1.3333333333333333</v>
      </c>
      <c r="AF112" s="35">
        <f t="shared" si="19"/>
        <v>0.51948051948051943</v>
      </c>
      <c r="AG112" s="35">
        <f t="shared" si="53"/>
        <v>2.9468749999999998E-2</v>
      </c>
      <c r="AH112" s="35">
        <f t="shared" si="34"/>
        <v>3.0187499999999999E-2</v>
      </c>
      <c r="AI112" s="35">
        <v>0</v>
      </c>
      <c r="AJ112" s="35">
        <f t="shared" si="35"/>
        <v>1.6666666666666667</v>
      </c>
      <c r="AK112" s="35">
        <f t="shared" si="20"/>
        <v>0.64935064935064934</v>
      </c>
      <c r="AL112" s="35">
        <f t="shared" si="54"/>
        <v>2.9468749999999998E-2</v>
      </c>
      <c r="AM112" s="35">
        <f t="shared" si="36"/>
        <v>3.0187499999999999E-2</v>
      </c>
      <c r="AN112" s="35">
        <v>0</v>
      </c>
      <c r="AO112" s="35">
        <f t="shared" si="37"/>
        <v>1.3333333333333333</v>
      </c>
      <c r="AP112" s="35">
        <f t="shared" si="21"/>
        <v>0.51948051948051943</v>
      </c>
      <c r="AQ112" s="35">
        <f t="shared" si="38"/>
        <v>4.3124999999999943E-3</v>
      </c>
      <c r="AR112" s="35">
        <f t="shared" si="39"/>
        <v>8.6249999999999938E-3</v>
      </c>
      <c r="AS112" s="35">
        <v>12</v>
      </c>
      <c r="AT112" s="35">
        <f t="shared" si="40"/>
        <v>9</v>
      </c>
      <c r="AU112" s="35">
        <f t="shared" si="22"/>
        <v>0.87662337662337653</v>
      </c>
      <c r="AV112" s="35">
        <f t="shared" si="41"/>
        <v>4.3124999999999943E-3</v>
      </c>
      <c r="AW112" s="35">
        <f t="shared" si="42"/>
        <v>8.6249999999999938E-3</v>
      </c>
      <c r="AX112" s="35">
        <v>4</v>
      </c>
      <c r="AY112" s="35">
        <f t="shared" si="43"/>
        <v>2</v>
      </c>
      <c r="AZ112" s="35">
        <f t="shared" si="23"/>
        <v>0.23715415019762845</v>
      </c>
      <c r="BA112" s="35">
        <f t="shared" si="44"/>
        <v>2.8750000000000109E-2</v>
      </c>
      <c r="BB112" s="35">
        <f t="shared" si="45"/>
        <v>5.7500000000000107E-2</v>
      </c>
      <c r="BC112" s="35">
        <v>4</v>
      </c>
      <c r="BD112" s="35">
        <f t="shared" si="46"/>
        <v>4.333333333333333</v>
      </c>
      <c r="BE112" s="35">
        <f t="shared" si="24"/>
        <v>0.62200956937799035</v>
      </c>
      <c r="BF112" s="35">
        <f t="shared" si="55"/>
        <v>8.8406249999999992E-2</v>
      </c>
      <c r="BG112" s="35">
        <f t="shared" si="56"/>
        <v>9.056249999999999E-2</v>
      </c>
      <c r="BH112" s="35">
        <v>0</v>
      </c>
      <c r="BI112" s="35">
        <f t="shared" si="59"/>
        <v>0</v>
      </c>
      <c r="BJ112" s="35">
        <f t="shared" si="25"/>
        <v>0</v>
      </c>
      <c r="BK112" s="35">
        <f t="shared" si="57"/>
        <v>2.8750000000000109E-2</v>
      </c>
      <c r="BL112" s="35">
        <f t="shared" si="58"/>
        <v>5.7500000000000107E-2</v>
      </c>
      <c r="BM112" s="35">
        <v>2</v>
      </c>
      <c r="BN112" s="35">
        <f t="shared" si="60"/>
        <v>3</v>
      </c>
      <c r="BO112" s="35">
        <f t="shared" si="47"/>
        <v>0.81818181818181812</v>
      </c>
    </row>
    <row r="113" spans="2:67">
      <c r="B113" s="60">
        <v>23</v>
      </c>
      <c r="C113" s="60">
        <f t="shared" si="48"/>
        <v>1.9765625000000002E-2</v>
      </c>
      <c r="D113" s="60">
        <f t="shared" si="48"/>
        <v>1.9765625000000002E-2</v>
      </c>
      <c r="E113" s="61">
        <f t="shared" si="48"/>
        <v>1.9765625000000002E-2</v>
      </c>
      <c r="F113" s="61">
        <f t="shared" si="48"/>
        <v>5.9296874999999999E-2</v>
      </c>
      <c r="G113" s="61">
        <f t="shared" si="48"/>
        <v>-0.359375</v>
      </c>
      <c r="H113" s="60">
        <f t="shared" si="48"/>
        <v>-5.3906249999999989E-2</v>
      </c>
      <c r="I113" s="61">
        <f t="shared" si="48"/>
        <v>-5.3906249999999989E-2</v>
      </c>
      <c r="J113" s="60">
        <f t="shared" si="48"/>
        <v>-0.359375</v>
      </c>
      <c r="K113" s="59">
        <f>_xlfn.NORM.DIST(C113,CPKV1!C$15,CPKV1!C$16,FALSE)</f>
        <v>40.212708690199399</v>
      </c>
      <c r="L113" s="60">
        <f t="shared" si="27"/>
        <v>0.9379780953235678</v>
      </c>
      <c r="M113" s="57">
        <f>_xlfn.NORM.DIST(D113,CPKV1!D$15,CPKV1!D$16,FALSE)</f>
        <v>40.141665046761673</v>
      </c>
      <c r="N113" s="60">
        <f t="shared" si="28"/>
        <v>0.94229706500733756</v>
      </c>
      <c r="O113" s="57">
        <f>_xlfn.NORM.DIST(E113,CPKV1!E$15,CPKV1!E$16,FALSE)</f>
        <v>31.574374349706513</v>
      </c>
      <c r="P113" s="61">
        <f t="shared" si="49"/>
        <v>0.87791574939627226</v>
      </c>
      <c r="Q113" s="58">
        <f>_xlfn.NORM.DIST(F113,CPKV1!F$15,CPKV1!F$16,FALSE)</f>
        <v>2.295826239479815</v>
      </c>
      <c r="R113" s="58">
        <f t="shared" si="50"/>
        <v>6.8603829107700839E-2</v>
      </c>
      <c r="S113" s="57">
        <f>_xlfn.NORM.DIST(G113,CPKV1!G$15,CPKV1!G$16,FALSE)</f>
        <v>0.82256145318187956</v>
      </c>
      <c r="T113" s="60">
        <f t="shared" si="51"/>
        <v>0.58718856851808054</v>
      </c>
      <c r="U113" s="59">
        <f>_xlfn.NORM.DIST(H113,CPKV1!H$15,CPKV1!H$16,FALSE)</f>
        <v>1.6630232556435987E-10</v>
      </c>
      <c r="V113" s="60">
        <f t="shared" si="29"/>
        <v>3.5494799238694512E-12</v>
      </c>
      <c r="W113" s="57">
        <f>_xlfn.NORM.DIST(I113,CPKV1!I$15,CPKV1!I$16,FALSE)</f>
        <v>0.18382690091048237</v>
      </c>
      <c r="X113" s="60">
        <f t="shared" si="30"/>
        <v>5.7884696305412885E-3</v>
      </c>
      <c r="Y113" s="57">
        <f>_xlfn.NORM.DIST(J113,CPKV1!J$15,CPKV1!J$16,FALSE)</f>
        <v>1.0524210648162512E-2</v>
      </c>
      <c r="Z113" s="60">
        <f t="shared" si="31"/>
        <v>2.4418828670648624E-3</v>
      </c>
      <c r="AA113" s="35"/>
      <c r="AB113" s="35">
        <f t="shared" si="32"/>
        <v>3.090625E-2</v>
      </c>
      <c r="AC113" s="35">
        <f t="shared" si="52"/>
        <v>3.1625E-2</v>
      </c>
      <c r="AD113" s="35">
        <v>0</v>
      </c>
      <c r="AE113" s="35">
        <f t="shared" si="33"/>
        <v>0.33333333333333331</v>
      </c>
      <c r="AF113" s="35">
        <f t="shared" si="19"/>
        <v>0.12987012987012986</v>
      </c>
      <c r="AG113" s="35">
        <f t="shared" si="53"/>
        <v>3.090625E-2</v>
      </c>
      <c r="AH113" s="35">
        <f t="shared" si="34"/>
        <v>3.1625E-2</v>
      </c>
      <c r="AI113" s="35">
        <v>3</v>
      </c>
      <c r="AJ113" s="35">
        <f t="shared" si="35"/>
        <v>1.3333333333333333</v>
      </c>
      <c r="AK113" s="35">
        <f t="shared" si="20"/>
        <v>0.51948051948051943</v>
      </c>
      <c r="AL113" s="35">
        <f t="shared" si="54"/>
        <v>3.090625E-2</v>
      </c>
      <c r="AM113" s="35">
        <f t="shared" si="36"/>
        <v>3.1625E-2</v>
      </c>
      <c r="AN113" s="35">
        <v>3</v>
      </c>
      <c r="AO113" s="35">
        <f t="shared" si="37"/>
        <v>2</v>
      </c>
      <c r="AP113" s="35">
        <f t="shared" si="21"/>
        <v>0.77922077922077915</v>
      </c>
      <c r="AQ113" s="35">
        <f t="shared" si="38"/>
        <v>1.2937499999999987E-2</v>
      </c>
      <c r="AR113" s="35">
        <f t="shared" si="39"/>
        <v>1.7249999999999988E-2</v>
      </c>
      <c r="AS113" s="35">
        <v>4</v>
      </c>
      <c r="AT113" s="35">
        <f t="shared" si="40"/>
        <v>5.333333333333333</v>
      </c>
      <c r="AU113" s="35">
        <f t="shared" si="22"/>
        <v>0.51948051948051943</v>
      </c>
      <c r="AV113" s="35">
        <f t="shared" si="41"/>
        <v>1.2937499999999987E-2</v>
      </c>
      <c r="AW113" s="35">
        <f t="shared" si="42"/>
        <v>1.7249999999999988E-2</v>
      </c>
      <c r="AX113" s="35">
        <v>0</v>
      </c>
      <c r="AY113" s="35">
        <f t="shared" si="43"/>
        <v>1.3333333333333333</v>
      </c>
      <c r="AZ113" s="35">
        <f t="shared" si="23"/>
        <v>0.15810276679841895</v>
      </c>
      <c r="BA113" s="35">
        <f t="shared" si="44"/>
        <v>8.6249999999999993E-2</v>
      </c>
      <c r="BB113" s="35">
        <f t="shared" si="45"/>
        <v>0.11499999999999999</v>
      </c>
      <c r="BC113" s="35">
        <v>5</v>
      </c>
      <c r="BD113" s="35">
        <f t="shared" si="46"/>
        <v>3</v>
      </c>
      <c r="BE113" s="35">
        <f t="shared" si="24"/>
        <v>0.43062200956937796</v>
      </c>
      <c r="BF113" s="35">
        <f t="shared" si="55"/>
        <v>9.2718749999999989E-2</v>
      </c>
      <c r="BG113" s="35">
        <f t="shared" si="56"/>
        <v>9.4874999999999987E-2</v>
      </c>
      <c r="BH113" s="35">
        <v>0</v>
      </c>
      <c r="BI113" s="35">
        <f t="shared" si="59"/>
        <v>0</v>
      </c>
      <c r="BJ113" s="35">
        <f t="shared" si="25"/>
        <v>0</v>
      </c>
      <c r="BK113" s="35">
        <f t="shared" si="57"/>
        <v>8.6249999999999993E-2</v>
      </c>
      <c r="BL113" s="35">
        <f t="shared" si="58"/>
        <v>0.11499999999999999</v>
      </c>
      <c r="BM113" s="35">
        <v>5</v>
      </c>
      <c r="BN113" s="35">
        <f t="shared" si="60"/>
        <v>2.3333333333333335</v>
      </c>
      <c r="BO113" s="35">
        <f t="shared" si="47"/>
        <v>0.63636363636363635</v>
      </c>
    </row>
    <row r="114" spans="2:67">
      <c r="B114" s="60">
        <v>24</v>
      </c>
      <c r="C114" s="60">
        <f t="shared" si="48"/>
        <v>2.06640625E-2</v>
      </c>
      <c r="D114" s="60">
        <f t="shared" si="48"/>
        <v>2.06640625E-2</v>
      </c>
      <c r="E114" s="61">
        <f t="shared" si="48"/>
        <v>2.06640625E-2</v>
      </c>
      <c r="F114" s="61">
        <f t="shared" si="48"/>
        <v>6.1992187499999997E-2</v>
      </c>
      <c r="G114" s="61">
        <f t="shared" si="48"/>
        <v>-0.32343749999999993</v>
      </c>
      <c r="H114" s="60">
        <f t="shared" si="48"/>
        <v>-4.8515624999999993E-2</v>
      </c>
      <c r="I114" s="61">
        <f t="shared" si="48"/>
        <v>-4.8515624999999993E-2</v>
      </c>
      <c r="J114" s="60">
        <f t="shared" si="48"/>
        <v>-0.32343749999999993</v>
      </c>
      <c r="K114" s="59">
        <f>_xlfn.NORM.DIST(C114,CPKV1!C$15,CPKV1!C$16,FALSE)</f>
        <v>39.456144428703638</v>
      </c>
      <c r="L114" s="60">
        <f t="shared" si="27"/>
        <v>0.92033092038554554</v>
      </c>
      <c r="M114" s="57">
        <f>_xlfn.NORM.DIST(D114,CPKV1!D$15,CPKV1!D$16,FALSE)</f>
        <v>40.469808524901474</v>
      </c>
      <c r="N114" s="60">
        <f t="shared" si="28"/>
        <v>0.95</v>
      </c>
      <c r="O114" s="57">
        <f>_xlfn.NORM.DIST(E114,CPKV1!E$15,CPKV1!E$16,FALSE)</f>
        <v>32.458789305036056</v>
      </c>
      <c r="P114" s="61">
        <f t="shared" si="49"/>
        <v>0.90250663470363612</v>
      </c>
      <c r="Q114" s="58">
        <f>_xlfn.NORM.DIST(F114,CPKV1!F$15,CPKV1!F$16,FALSE)</f>
        <v>1.3685906386573556</v>
      </c>
      <c r="R114" s="58">
        <f t="shared" si="50"/>
        <v>4.0896195312290697E-2</v>
      </c>
      <c r="S114" s="57">
        <f>_xlfn.NORM.DIST(G114,CPKV1!G$15,CPKV1!G$16,FALSE)</f>
        <v>0.91863357633336373</v>
      </c>
      <c r="T114" s="60">
        <f t="shared" si="51"/>
        <v>0.65577001279752589</v>
      </c>
      <c r="U114" s="59">
        <f>_xlfn.NORM.DIST(H114,CPKV1!H$15,CPKV1!H$16,FALSE)</f>
        <v>1.3369626061760464E-8</v>
      </c>
      <c r="V114" s="60">
        <f t="shared" si="29"/>
        <v>2.8535511535883569E-10</v>
      </c>
      <c r="W114" s="57">
        <f>_xlfn.NORM.DIST(I114,CPKV1!I$15,CPKV1!I$16,FALSE)</f>
        <v>0.62426634141613346</v>
      </c>
      <c r="X114" s="60">
        <f t="shared" si="30"/>
        <v>1.9657333832854451E-2</v>
      </c>
      <c r="Y114" s="57">
        <f>_xlfn.NORM.DIST(J114,CPKV1!J$15,CPKV1!J$16,FALSE)</f>
        <v>3.5431660826479874E-2</v>
      </c>
      <c r="Z114" s="60">
        <f t="shared" si="31"/>
        <v>8.221040837769672E-3</v>
      </c>
      <c r="AA114" s="35"/>
      <c r="AB114" s="35">
        <f t="shared" si="32"/>
        <v>3.2343750000000004E-2</v>
      </c>
      <c r="AC114" s="35">
        <f t="shared" si="52"/>
        <v>3.3062500000000002E-2</v>
      </c>
      <c r="AD114" s="35">
        <v>0</v>
      </c>
      <c r="AE114" s="35">
        <f t="shared" si="33"/>
        <v>0</v>
      </c>
      <c r="AF114" s="35">
        <f t="shared" si="19"/>
        <v>0</v>
      </c>
      <c r="AG114" s="35">
        <f t="shared" si="53"/>
        <v>3.2343750000000004E-2</v>
      </c>
      <c r="AH114" s="35">
        <f t="shared" si="34"/>
        <v>3.3062500000000002E-2</v>
      </c>
      <c r="AI114" s="35">
        <v>1</v>
      </c>
      <c r="AJ114" s="35">
        <f t="shared" si="35"/>
        <v>1.3333333333333333</v>
      </c>
      <c r="AK114" s="35">
        <f t="shared" si="20"/>
        <v>0.51948051948051943</v>
      </c>
      <c r="AL114" s="35">
        <f t="shared" si="54"/>
        <v>3.2343750000000004E-2</v>
      </c>
      <c r="AM114" s="35">
        <f t="shared" si="36"/>
        <v>3.3062500000000002E-2</v>
      </c>
      <c r="AN114" s="35">
        <v>3</v>
      </c>
      <c r="AO114" s="35">
        <f t="shared" si="37"/>
        <v>2.3333333333333335</v>
      </c>
      <c r="AP114" s="35">
        <f t="shared" si="21"/>
        <v>0.90909090909090906</v>
      </c>
      <c r="AQ114" s="35">
        <f t="shared" si="38"/>
        <v>2.1562499999999981E-2</v>
      </c>
      <c r="AR114" s="35">
        <f t="shared" si="39"/>
        <v>2.5874999999999981E-2</v>
      </c>
      <c r="AS114" s="35">
        <v>0</v>
      </c>
      <c r="AT114" s="35">
        <f t="shared" si="40"/>
        <v>1.3333333333333333</v>
      </c>
      <c r="AU114" s="35">
        <f t="shared" si="22"/>
        <v>0.12987012987012986</v>
      </c>
      <c r="AV114" s="35">
        <f t="shared" si="41"/>
        <v>2.1562499999999981E-2</v>
      </c>
      <c r="AW114" s="35">
        <f t="shared" si="42"/>
        <v>2.5874999999999981E-2</v>
      </c>
      <c r="AX114" s="35">
        <v>0</v>
      </c>
      <c r="AY114" s="35">
        <f t="shared" si="43"/>
        <v>0</v>
      </c>
      <c r="AZ114" s="35">
        <f t="shared" si="23"/>
        <v>0</v>
      </c>
      <c r="BA114" s="35">
        <f t="shared" si="44"/>
        <v>0.14374999999999988</v>
      </c>
      <c r="BB114" s="35">
        <f t="shared" si="45"/>
        <v>0.17249999999999988</v>
      </c>
      <c r="BC114" s="35">
        <v>0</v>
      </c>
      <c r="BD114" s="35">
        <f t="shared" si="46"/>
        <v>1.6666666666666667</v>
      </c>
      <c r="BE114" s="35">
        <f t="shared" si="24"/>
        <v>0.23923444976076555</v>
      </c>
      <c r="BF114" s="35">
        <f t="shared" si="55"/>
        <v>9.7031249999999986E-2</v>
      </c>
      <c r="BG114" s="35">
        <f t="shared" si="56"/>
        <v>9.9187499999999984E-2</v>
      </c>
      <c r="BH114" s="35">
        <v>0</v>
      </c>
      <c r="BI114" s="35">
        <f t="shared" si="59"/>
        <v>0</v>
      </c>
      <c r="BJ114" s="35">
        <f t="shared" si="25"/>
        <v>0</v>
      </c>
      <c r="BK114" s="35">
        <f t="shared" si="57"/>
        <v>0.14374999999999988</v>
      </c>
      <c r="BL114" s="35">
        <f t="shared" si="58"/>
        <v>0.17249999999999988</v>
      </c>
      <c r="BM114" s="35">
        <v>0</v>
      </c>
      <c r="BN114" s="35">
        <f t="shared" si="60"/>
        <v>1.6666666666666667</v>
      </c>
      <c r="BO114" s="35">
        <f t="shared" si="47"/>
        <v>0.45454545454545453</v>
      </c>
    </row>
    <row r="115" spans="2:67">
      <c r="B115" s="60">
        <v>25</v>
      </c>
      <c r="C115" s="60">
        <f t="shared" si="48"/>
        <v>2.1562500000000002E-2</v>
      </c>
      <c r="D115" s="60">
        <f t="shared" si="48"/>
        <v>2.1562500000000002E-2</v>
      </c>
      <c r="E115" s="61">
        <f t="shared" si="48"/>
        <v>2.1562500000000002E-2</v>
      </c>
      <c r="F115" s="61">
        <f t="shared" si="48"/>
        <v>6.4687499999999995E-2</v>
      </c>
      <c r="G115" s="61">
        <f t="shared" si="48"/>
        <v>-0.28749999999999998</v>
      </c>
      <c r="H115" s="60">
        <f t="shared" si="48"/>
        <v>-4.3124999999999997E-2</v>
      </c>
      <c r="I115" s="61">
        <f t="shared" si="48"/>
        <v>-4.3124999999999997E-2</v>
      </c>
      <c r="J115" s="60">
        <f t="shared" si="48"/>
        <v>-0.28749999999999998</v>
      </c>
      <c r="K115" s="59">
        <f>_xlfn.NORM.DIST(C115,CPKV1!C$15,CPKV1!C$16,FALSE)</f>
        <v>38.389324981501176</v>
      </c>
      <c r="L115" s="60">
        <f t="shared" si="27"/>
        <v>0.89544691466361848</v>
      </c>
      <c r="M115" s="57">
        <f>_xlfn.NORM.DIST(D115,CPKV1!D$15,CPKV1!D$16,FALSE)</f>
        <v>40.462487385748034</v>
      </c>
      <c r="N115" s="60">
        <f t="shared" si="28"/>
        <v>0.94982814146028172</v>
      </c>
      <c r="O115" s="57">
        <f>_xlfn.NORM.DIST(E115,CPKV1!E$15,CPKV1!E$16,FALSE)</f>
        <v>33.170970259422461</v>
      </c>
      <c r="P115" s="61">
        <f t="shared" si="49"/>
        <v>0.92230860668734083</v>
      </c>
      <c r="Q115" s="58">
        <f>_xlfn.NORM.DIST(F115,CPKV1!F$15,CPKV1!F$16,FALSE)</f>
        <v>0.77885648000133101</v>
      </c>
      <c r="R115" s="58">
        <f t="shared" si="50"/>
        <v>2.3273772176043862E-2</v>
      </c>
      <c r="S115" s="57">
        <f>_xlfn.NORM.DIST(G115,CPKV1!G$15,CPKV1!G$16,FALSE)</f>
        <v>1.011280860168065</v>
      </c>
      <c r="T115" s="60">
        <f t="shared" si="51"/>
        <v>0.72190662272684825</v>
      </c>
      <c r="U115" s="59">
        <f>_xlfn.NORM.DIST(H115,CPKV1!H$15,CPKV1!H$16,FALSE)</f>
        <v>7.212233999711699E-7</v>
      </c>
      <c r="V115" s="60">
        <f t="shared" si="29"/>
        <v>1.5393458691182364E-8</v>
      </c>
      <c r="W115" s="57">
        <f>_xlfn.NORM.DIST(I115,CPKV1!I$15,CPKV1!I$16,FALSE)</f>
        <v>1.7936616566617969</v>
      </c>
      <c r="X115" s="60">
        <f t="shared" si="30"/>
        <v>5.6480068888879048E-2</v>
      </c>
      <c r="Y115" s="57">
        <f>_xlfn.NORM.DIST(J115,CPKV1!J$15,CPKV1!J$16,FALSE)</f>
        <v>0.10392915680802546</v>
      </c>
      <c r="Z115" s="60">
        <f t="shared" si="31"/>
        <v>2.4114191161911453E-2</v>
      </c>
      <c r="AA115" s="35"/>
      <c r="AB115" s="35">
        <f t="shared" si="32"/>
        <v>3.3781250000000006E-2</v>
      </c>
      <c r="AC115" s="35">
        <f t="shared" si="52"/>
        <v>3.4500000000000003E-2</v>
      </c>
      <c r="AD115" s="35">
        <v>0</v>
      </c>
      <c r="AE115" s="35">
        <f t="shared" si="33"/>
        <v>0.66666666666666663</v>
      </c>
      <c r="AF115" s="35">
        <f t="shared" si="19"/>
        <v>0.25974025974025972</v>
      </c>
      <c r="AG115" s="35">
        <f t="shared" si="53"/>
        <v>3.3781250000000006E-2</v>
      </c>
      <c r="AH115" s="35">
        <f t="shared" si="34"/>
        <v>3.4500000000000003E-2</v>
      </c>
      <c r="AI115" s="35">
        <v>0</v>
      </c>
      <c r="AJ115" s="35">
        <f t="shared" si="35"/>
        <v>0.66666666666666663</v>
      </c>
      <c r="AK115" s="35">
        <f t="shared" si="20"/>
        <v>0.25974025974025972</v>
      </c>
      <c r="AL115" s="35">
        <f t="shared" si="54"/>
        <v>3.3781250000000006E-2</v>
      </c>
      <c r="AM115" s="35">
        <f t="shared" si="36"/>
        <v>3.4500000000000003E-2</v>
      </c>
      <c r="AN115" s="35">
        <v>1</v>
      </c>
      <c r="AO115" s="35">
        <f t="shared" si="37"/>
        <v>1.3333333333333333</v>
      </c>
      <c r="AP115" s="35">
        <f t="shared" si="21"/>
        <v>0.51948051948051943</v>
      </c>
      <c r="AQ115" s="35">
        <f t="shared" si="38"/>
        <v>3.0187499999999975E-2</v>
      </c>
      <c r="AR115" s="35">
        <f t="shared" si="39"/>
        <v>3.4499999999999975E-2</v>
      </c>
      <c r="AS115" s="35">
        <v>0</v>
      </c>
      <c r="AT115" s="35">
        <f t="shared" si="40"/>
        <v>0</v>
      </c>
      <c r="AU115" s="35">
        <f t="shared" si="22"/>
        <v>0</v>
      </c>
      <c r="AV115" s="35">
        <f t="shared" si="41"/>
        <v>3.0187499999999975E-2</v>
      </c>
      <c r="AW115" s="35">
        <f t="shared" si="42"/>
        <v>3.4499999999999975E-2</v>
      </c>
      <c r="AX115" s="35">
        <v>0</v>
      </c>
      <c r="AY115" s="35">
        <f t="shared" si="43"/>
        <v>0</v>
      </c>
      <c r="AZ115" s="35">
        <f t="shared" si="23"/>
        <v>0</v>
      </c>
      <c r="BA115" s="35">
        <f t="shared" si="44"/>
        <v>0.20124999999999998</v>
      </c>
      <c r="BB115" s="35">
        <f t="shared" si="45"/>
        <v>0.22999999999999998</v>
      </c>
      <c r="BC115" s="35">
        <v>0</v>
      </c>
      <c r="BD115" s="35">
        <f t="shared" si="46"/>
        <v>0</v>
      </c>
      <c r="BE115" s="35">
        <f t="shared" si="24"/>
        <v>0</v>
      </c>
      <c r="BF115" s="35">
        <f t="shared" si="55"/>
        <v>0.10134374999999998</v>
      </c>
      <c r="BG115" s="35">
        <f t="shared" si="56"/>
        <v>0.10349999999999998</v>
      </c>
      <c r="BH115" s="35">
        <v>0</v>
      </c>
      <c r="BI115" s="35">
        <f t="shared" si="59"/>
        <v>0</v>
      </c>
      <c r="BJ115" s="35">
        <f t="shared" si="25"/>
        <v>0</v>
      </c>
      <c r="BK115" s="35">
        <f t="shared" si="57"/>
        <v>0.20124999999999998</v>
      </c>
      <c r="BL115" s="35">
        <f t="shared" si="58"/>
        <v>0.22999999999999998</v>
      </c>
      <c r="BM115" s="35">
        <v>0</v>
      </c>
      <c r="BN115" s="35">
        <f t="shared" si="60"/>
        <v>0.66666666666666663</v>
      </c>
      <c r="BO115" s="35">
        <f t="shared" si="47"/>
        <v>0.1818181818181818</v>
      </c>
    </row>
    <row r="116" spans="2:67">
      <c r="B116" s="60">
        <v>26</v>
      </c>
      <c r="C116" s="60">
        <f t="shared" si="48"/>
        <v>2.24609375E-2</v>
      </c>
      <c r="D116" s="60">
        <f t="shared" si="48"/>
        <v>2.24609375E-2</v>
      </c>
      <c r="E116" s="61">
        <f t="shared" si="48"/>
        <v>2.24609375E-2</v>
      </c>
      <c r="F116" s="61">
        <f t="shared" si="48"/>
        <v>6.73828125E-2</v>
      </c>
      <c r="G116" s="61">
        <f t="shared" si="48"/>
        <v>-0.25156250000000002</v>
      </c>
      <c r="H116" s="60">
        <f t="shared" si="48"/>
        <v>-3.7734374999999987E-2</v>
      </c>
      <c r="I116" s="61">
        <f t="shared" si="48"/>
        <v>-3.7734374999999987E-2</v>
      </c>
      <c r="J116" s="60">
        <f t="shared" si="48"/>
        <v>-0.25156250000000002</v>
      </c>
      <c r="K116" s="59">
        <f>_xlfn.NORM.DIST(C116,CPKV1!C$15,CPKV1!C$16,FALSE)</f>
        <v>37.038280904184575</v>
      </c>
      <c r="L116" s="60">
        <f t="shared" si="27"/>
        <v>0.8639332516546786</v>
      </c>
      <c r="M116" s="57">
        <f>_xlfn.NORM.DIST(D116,CPKV1!D$15,CPKV1!D$16,FALSE)</f>
        <v>40.119883657244721</v>
      </c>
      <c r="N116" s="60">
        <f t="shared" si="28"/>
        <v>0.94178576236481637</v>
      </c>
      <c r="O116" s="57">
        <f>_xlfn.NORM.DIST(E116,CPKV1!E$15,CPKV1!E$16,FALSE)</f>
        <v>33.698636420449922</v>
      </c>
      <c r="P116" s="61">
        <f t="shared" si="49"/>
        <v>0.93698020169849527</v>
      </c>
      <c r="Q116" s="58">
        <f>_xlfn.NORM.DIST(F116,CPKV1!F$15,CPKV1!F$16,FALSE)</f>
        <v>0.4231463827859665</v>
      </c>
      <c r="R116" s="58">
        <f t="shared" si="50"/>
        <v>1.2644450887871927E-2</v>
      </c>
      <c r="S116" s="57">
        <f>_xlfn.NORM.DIST(G116,CPKV1!G$15,CPKV1!G$16,FALSE)</f>
        <v>1.0973793208321809</v>
      </c>
      <c r="T116" s="60">
        <f t="shared" si="51"/>
        <v>0.783368330752928</v>
      </c>
      <c r="U116" s="59">
        <f>_xlfn.NORM.DIST(H116,CPKV1!H$15,CPKV1!H$16,FALSE)</f>
        <v>2.6106579104761835E-5</v>
      </c>
      <c r="V116" s="60">
        <f t="shared" si="29"/>
        <v>5.5720675040951297E-7</v>
      </c>
      <c r="W116" s="57">
        <f>_xlfn.NORM.DIST(I116,CPKV1!I$15,CPKV1!I$16,FALSE)</f>
        <v>4.3603452647515839</v>
      </c>
      <c r="X116" s="60">
        <f t="shared" si="30"/>
        <v>0.13730159197961983</v>
      </c>
      <c r="Y116" s="57">
        <f>_xlfn.NORM.DIST(J116,CPKV1!J$15,CPKV1!J$16,FALSE)</f>
        <v>0.26559947588224042</v>
      </c>
      <c r="Z116" s="60">
        <f t="shared" si="31"/>
        <v>6.1625791362460665E-2</v>
      </c>
      <c r="AA116" s="35"/>
      <c r="AB116" s="35">
        <f t="shared" si="32"/>
        <v>3.521875E-2</v>
      </c>
      <c r="AC116" s="35">
        <f t="shared" si="52"/>
        <v>3.5937499999999997E-2</v>
      </c>
      <c r="AD116" s="35">
        <v>2</v>
      </c>
      <c r="AE116" s="35">
        <f t="shared" si="33"/>
        <v>0.66666666666666663</v>
      </c>
      <c r="AF116" s="35">
        <f t="shared" si="19"/>
        <v>0.25974025974025972</v>
      </c>
      <c r="AG116" s="35">
        <f t="shared" si="53"/>
        <v>3.521875E-2</v>
      </c>
      <c r="AH116" s="35">
        <f t="shared" si="34"/>
        <v>3.5937499999999997E-2</v>
      </c>
      <c r="AI116" s="35">
        <v>1</v>
      </c>
      <c r="AJ116" s="35">
        <f t="shared" si="35"/>
        <v>0.66666666666666663</v>
      </c>
      <c r="AK116" s="35">
        <f t="shared" si="20"/>
        <v>0.25974025974025972</v>
      </c>
      <c r="AL116" s="35">
        <f t="shared" si="54"/>
        <v>3.521875E-2</v>
      </c>
      <c r="AM116" s="35">
        <f t="shared" si="36"/>
        <v>3.5937499999999997E-2</v>
      </c>
      <c r="AN116" s="35">
        <v>0</v>
      </c>
      <c r="AO116" s="35">
        <f t="shared" si="37"/>
        <v>1</v>
      </c>
      <c r="AP116" s="35">
        <f t="shared" si="21"/>
        <v>0.38961038961038957</v>
      </c>
      <c r="AQ116" s="35">
        <f t="shared" si="38"/>
        <v>3.88125E-2</v>
      </c>
      <c r="AR116" s="35">
        <f t="shared" si="39"/>
        <v>4.3124999999999997E-2</v>
      </c>
      <c r="AS116" s="35">
        <v>0</v>
      </c>
      <c r="AT116" s="35">
        <f t="shared" si="40"/>
        <v>0</v>
      </c>
      <c r="AU116" s="35">
        <f t="shared" si="22"/>
        <v>0</v>
      </c>
      <c r="AV116" s="35">
        <f t="shared" si="41"/>
        <v>3.88125E-2</v>
      </c>
      <c r="AW116" s="35">
        <f t="shared" si="42"/>
        <v>4.3124999999999997E-2</v>
      </c>
      <c r="AX116" s="35">
        <v>0</v>
      </c>
      <c r="AY116" s="35">
        <f t="shared" si="43"/>
        <v>0</v>
      </c>
      <c r="AZ116" s="35">
        <f t="shared" si="23"/>
        <v>0</v>
      </c>
      <c r="BA116" s="35">
        <f t="shared" si="44"/>
        <v>0.25875000000000009</v>
      </c>
      <c r="BB116" s="35">
        <f t="shared" si="45"/>
        <v>0.28750000000000009</v>
      </c>
      <c r="BC116" s="35">
        <v>0</v>
      </c>
      <c r="BD116" s="35">
        <f t="shared" si="46"/>
        <v>0</v>
      </c>
      <c r="BE116" s="35">
        <f t="shared" si="24"/>
        <v>0</v>
      </c>
      <c r="BF116" s="35">
        <f t="shared" si="55"/>
        <v>0.10565624999999999</v>
      </c>
      <c r="BG116" s="35">
        <f t="shared" si="56"/>
        <v>0.10781249999999999</v>
      </c>
      <c r="BH116" s="35">
        <v>0</v>
      </c>
      <c r="BI116" s="35">
        <f t="shared" si="59"/>
        <v>0</v>
      </c>
      <c r="BJ116" s="35">
        <f t="shared" si="25"/>
        <v>0</v>
      </c>
      <c r="BK116" s="35">
        <f t="shared" si="57"/>
        <v>0.25875000000000009</v>
      </c>
      <c r="BL116" s="35">
        <f t="shared" si="58"/>
        <v>0.28750000000000009</v>
      </c>
      <c r="BM116" s="35">
        <v>2</v>
      </c>
      <c r="BN116" s="35">
        <f t="shared" si="60"/>
        <v>0.66666666666666663</v>
      </c>
      <c r="BO116" s="35">
        <f t="shared" si="47"/>
        <v>0.1818181818181818</v>
      </c>
    </row>
    <row r="117" spans="2:67">
      <c r="B117" s="60">
        <v>27</v>
      </c>
      <c r="C117" s="60">
        <f t="shared" si="48"/>
        <v>2.3359375000000002E-2</v>
      </c>
      <c r="D117" s="60">
        <f t="shared" si="48"/>
        <v>2.3359375000000002E-2</v>
      </c>
      <c r="E117" s="61">
        <f t="shared" si="48"/>
        <v>2.3359375000000002E-2</v>
      </c>
      <c r="F117" s="61">
        <f t="shared" si="48"/>
        <v>7.0078124999999991E-2</v>
      </c>
      <c r="G117" s="61">
        <f t="shared" si="48"/>
        <v>-0.21562499999999996</v>
      </c>
      <c r="H117" s="60">
        <f t="shared" si="48"/>
        <v>-3.2343750000000004E-2</v>
      </c>
      <c r="I117" s="61">
        <f t="shared" si="48"/>
        <v>-3.2343750000000004E-2</v>
      </c>
      <c r="J117" s="60">
        <f t="shared" si="48"/>
        <v>-0.21562499999999996</v>
      </c>
      <c r="K117" s="59">
        <f>_xlfn.NORM.DIST(C117,CPKV1!C$15,CPKV1!C$16,FALSE)</f>
        <v>35.435264653546383</v>
      </c>
      <c r="L117" s="60">
        <f t="shared" si="27"/>
        <v>0.82654223327961474</v>
      </c>
      <c r="M117" s="57">
        <f>_xlfn.NORM.DIST(D117,CPKV1!D$15,CPKV1!D$16,FALSE)</f>
        <v>39.450491055300702</v>
      </c>
      <c r="N117" s="60">
        <f t="shared" si="28"/>
        <v>0.92607224665950916</v>
      </c>
      <c r="O117" s="57">
        <f>_xlfn.NORM.DIST(E117,CPKV1!E$15,CPKV1!E$16,FALSE)</f>
        <v>34.03257230930366</v>
      </c>
      <c r="P117" s="61">
        <f t="shared" si="49"/>
        <v>0.94626518618833255</v>
      </c>
      <c r="Q117" s="58">
        <f>_xlfn.NORM.DIST(F117,CPKV1!F$15,CPKV1!F$16,FALSE)</f>
        <v>0.21946898269967355</v>
      </c>
      <c r="R117" s="58">
        <f t="shared" si="50"/>
        <v>6.5581673058065651E-3</v>
      </c>
      <c r="S117" s="57">
        <f>_xlfn.NORM.DIST(G117,CPKV1!G$15,CPKV1!G$16,FALSE)</f>
        <v>1.1738085481667764</v>
      </c>
      <c r="T117" s="60">
        <f t="shared" si="51"/>
        <v>0.83792762041808677</v>
      </c>
      <c r="U117" s="59">
        <f>_xlfn.NORM.DIST(H117,CPKV1!H$15,CPKV1!H$16,FALSE)</f>
        <v>6.3410289536828287E-4</v>
      </c>
      <c r="V117" s="60">
        <f t="shared" si="29"/>
        <v>1.3533998933202921E-5</v>
      </c>
      <c r="W117" s="57">
        <f>_xlfn.NORM.DIST(I117,CPKV1!I$15,CPKV1!I$16,FALSE)</f>
        <v>8.9683177050675997</v>
      </c>
      <c r="X117" s="60">
        <f t="shared" si="30"/>
        <v>0.28240064112329988</v>
      </c>
      <c r="Y117" s="57">
        <f>_xlfn.NORM.DIST(J117,CPKV1!J$15,CPKV1!J$16,FALSE)</f>
        <v>0.591372247407425</v>
      </c>
      <c r="Z117" s="60">
        <f t="shared" si="31"/>
        <v>0.13721330817850569</v>
      </c>
      <c r="AA117" s="35"/>
      <c r="AB117" s="35">
        <f t="shared" si="32"/>
        <v>3.6656250000000001E-2</v>
      </c>
      <c r="AC117" s="35">
        <f t="shared" si="52"/>
        <v>3.7374999999999999E-2</v>
      </c>
      <c r="AD117" s="35">
        <v>0</v>
      </c>
      <c r="AE117" s="35">
        <f t="shared" si="33"/>
        <v>0.66666666666666663</v>
      </c>
      <c r="AF117" s="35">
        <f t="shared" si="19"/>
        <v>0.25974025974025972</v>
      </c>
      <c r="AG117" s="35">
        <f t="shared" si="53"/>
        <v>3.6656250000000001E-2</v>
      </c>
      <c r="AH117" s="35">
        <f t="shared" si="34"/>
        <v>3.7374999999999999E-2</v>
      </c>
      <c r="AI117" s="35">
        <v>1</v>
      </c>
      <c r="AJ117" s="35">
        <f t="shared" si="35"/>
        <v>0.66666666666666663</v>
      </c>
      <c r="AK117" s="35">
        <f t="shared" si="20"/>
        <v>0.25974025974025972</v>
      </c>
      <c r="AL117" s="35">
        <f t="shared" si="54"/>
        <v>3.6656250000000001E-2</v>
      </c>
      <c r="AM117" s="35">
        <f t="shared" si="36"/>
        <v>3.7374999999999999E-2</v>
      </c>
      <c r="AN117" s="35">
        <v>2</v>
      </c>
      <c r="AO117" s="35">
        <f t="shared" si="37"/>
        <v>0.66666666666666663</v>
      </c>
      <c r="AP117" s="35">
        <f t="shared" si="21"/>
        <v>0.25974025974025972</v>
      </c>
      <c r="AQ117" s="35">
        <f t="shared" si="38"/>
        <v>4.7437499999999994E-2</v>
      </c>
      <c r="AR117" s="35">
        <f t="shared" si="39"/>
        <v>5.174999999999999E-2</v>
      </c>
      <c r="AS117" s="35">
        <v>0</v>
      </c>
      <c r="AT117" s="35">
        <f t="shared" si="40"/>
        <v>0</v>
      </c>
      <c r="AU117" s="35">
        <f t="shared" si="22"/>
        <v>0</v>
      </c>
      <c r="AV117" s="35">
        <f t="shared" si="41"/>
        <v>4.7437499999999994E-2</v>
      </c>
      <c r="AW117" s="35">
        <f t="shared" si="42"/>
        <v>5.174999999999999E-2</v>
      </c>
      <c r="AX117" s="35">
        <v>0</v>
      </c>
      <c r="AY117" s="35">
        <f t="shared" si="43"/>
        <v>0</v>
      </c>
      <c r="AZ117" s="35">
        <f t="shared" si="23"/>
        <v>0</v>
      </c>
      <c r="BA117" s="35">
        <f t="shared" si="44"/>
        <v>0.31624999999999998</v>
      </c>
      <c r="BB117" s="35">
        <f t="shared" si="45"/>
        <v>0.34499999999999997</v>
      </c>
      <c r="BC117" s="35">
        <v>0</v>
      </c>
      <c r="BD117" s="35">
        <f t="shared" si="46"/>
        <v>0</v>
      </c>
      <c r="BE117" s="35">
        <f t="shared" si="24"/>
        <v>0</v>
      </c>
      <c r="BF117" s="35">
        <f t="shared" si="55"/>
        <v>0.10996874999999999</v>
      </c>
      <c r="BG117" s="35">
        <f t="shared" si="56"/>
        <v>0.11212499999999999</v>
      </c>
      <c r="BH117" s="35">
        <v>0</v>
      </c>
      <c r="BI117" s="35">
        <f t="shared" si="59"/>
        <v>0</v>
      </c>
      <c r="BJ117" s="35">
        <f t="shared" si="25"/>
        <v>0</v>
      </c>
      <c r="BK117" s="35">
        <f t="shared" si="57"/>
        <v>0.31624999999999998</v>
      </c>
      <c r="BL117" s="35">
        <f t="shared" si="58"/>
        <v>0.34499999999999997</v>
      </c>
      <c r="BM117" s="35">
        <v>0</v>
      </c>
      <c r="BN117" s="35">
        <f t="shared" si="60"/>
        <v>0.66666666666666663</v>
      </c>
      <c r="BO117" s="35">
        <f t="shared" si="47"/>
        <v>0.1818181818181818</v>
      </c>
    </row>
    <row r="118" spans="2:67">
      <c r="B118" s="60">
        <v>28</v>
      </c>
      <c r="C118" s="60">
        <f t="shared" si="48"/>
        <v>2.42578125E-2</v>
      </c>
      <c r="D118" s="60">
        <f t="shared" si="48"/>
        <v>2.42578125E-2</v>
      </c>
      <c r="E118" s="61">
        <f t="shared" si="48"/>
        <v>2.42578125E-2</v>
      </c>
      <c r="F118" s="61">
        <f t="shared" si="48"/>
        <v>7.2773437499999996E-2</v>
      </c>
      <c r="G118" s="61">
        <f t="shared" si="48"/>
        <v>-0.1796875</v>
      </c>
      <c r="H118" s="60">
        <f t="shared" si="48"/>
        <v>-2.6953124999999994E-2</v>
      </c>
      <c r="I118" s="61">
        <f t="shared" si="48"/>
        <v>-2.6953124999999994E-2</v>
      </c>
      <c r="J118" s="60">
        <f t="shared" si="48"/>
        <v>-0.1796875</v>
      </c>
      <c r="K118" s="59">
        <f>_xlfn.NORM.DIST(C118,CPKV1!C$15,CPKV1!C$16,FALSE)</f>
        <v>33.617472208178356</v>
      </c>
      <c r="L118" s="60">
        <f t="shared" si="27"/>
        <v>0.78414147115399779</v>
      </c>
      <c r="M118" s="57">
        <f>_xlfn.NORM.DIST(D118,CPKV1!D$15,CPKV1!D$16,FALSE)</f>
        <v>38.470764996148468</v>
      </c>
      <c r="N118" s="60">
        <f t="shared" si="28"/>
        <v>0.90307387354830637</v>
      </c>
      <c r="O118" s="57">
        <f>_xlfn.NORM.DIST(E118,CPKV1!E$15,CPKV1!E$16,FALSE)</f>
        <v>34.166895459898846</v>
      </c>
      <c r="P118" s="61">
        <f t="shared" si="49"/>
        <v>0.95</v>
      </c>
      <c r="Q118" s="58">
        <f>_xlfn.NORM.DIST(F118,CPKV1!F$15,CPKV1!F$16,FALSE)</f>
        <v>0.1086688299809723</v>
      </c>
      <c r="R118" s="58">
        <f t="shared" si="50"/>
        <v>3.2472395833569646E-3</v>
      </c>
      <c r="S118" s="57">
        <f>_xlfn.NORM.DIST(G118,CPKV1!G$15,CPKV1!G$16,FALSE)</f>
        <v>1.2376369741267206</v>
      </c>
      <c r="T118" s="60">
        <f t="shared" si="51"/>
        <v>0.88349178091357583</v>
      </c>
      <c r="U118" s="59">
        <f>_xlfn.NORM.DIST(H118,CPKV1!H$15,CPKV1!H$16,FALSE)</f>
        <v>1.0334729530039971E-2</v>
      </c>
      <c r="V118" s="60">
        <f t="shared" si="29"/>
        <v>2.2057968739169054E-4</v>
      </c>
      <c r="W118" s="57">
        <f>_xlfn.NORM.DIST(I118,CPKV1!I$15,CPKV1!I$16,FALSE)</f>
        <v>15.606691326927015</v>
      </c>
      <c r="X118" s="60">
        <f t="shared" si="30"/>
        <v>0.49143437838372306</v>
      </c>
      <c r="Y118" s="57">
        <f>_xlfn.NORM.DIST(J118,CPKV1!J$15,CPKV1!J$16,FALSE)</f>
        <v>1.1471985292681968</v>
      </c>
      <c r="Z118" s="60">
        <f t="shared" si="31"/>
        <v>0.26617905393513941</v>
      </c>
      <c r="AA118" s="35"/>
      <c r="AB118" s="35">
        <f t="shared" si="32"/>
        <v>3.8093750000000003E-2</v>
      </c>
      <c r="AC118" s="35">
        <f t="shared" si="52"/>
        <v>3.88125E-2</v>
      </c>
      <c r="AD118" s="35">
        <v>0</v>
      </c>
      <c r="AE118" s="35">
        <f t="shared" si="33"/>
        <v>0</v>
      </c>
      <c r="AF118" s="35">
        <f t="shared" si="19"/>
        <v>0</v>
      </c>
      <c r="AG118" s="35">
        <f t="shared" si="53"/>
        <v>3.8093750000000003E-2</v>
      </c>
      <c r="AH118" s="35">
        <f t="shared" si="34"/>
        <v>3.88125E-2</v>
      </c>
      <c r="AI118" s="35">
        <v>0</v>
      </c>
      <c r="AJ118" s="35">
        <f t="shared" si="35"/>
        <v>0.33333333333333331</v>
      </c>
      <c r="AK118" s="35">
        <f t="shared" si="20"/>
        <v>0.12987012987012986</v>
      </c>
      <c r="AL118" s="35">
        <f t="shared" si="54"/>
        <v>3.8093750000000003E-2</v>
      </c>
      <c r="AM118" s="35">
        <f t="shared" si="36"/>
        <v>3.88125E-2</v>
      </c>
      <c r="AN118" s="35">
        <v>0</v>
      </c>
      <c r="AO118" s="35">
        <f t="shared" si="37"/>
        <v>0.66666666666666663</v>
      </c>
      <c r="AP118" s="35">
        <f t="shared" si="21"/>
        <v>0.25974025974025972</v>
      </c>
      <c r="AQ118" s="35">
        <f t="shared" si="38"/>
        <v>5.6062499999999987E-2</v>
      </c>
      <c r="AR118" s="35">
        <f t="shared" si="39"/>
        <v>6.0374999999999984E-2</v>
      </c>
      <c r="AS118" s="35">
        <v>0</v>
      </c>
      <c r="AT118" s="35">
        <f t="shared" si="40"/>
        <v>0</v>
      </c>
      <c r="AU118" s="35">
        <f t="shared" si="22"/>
        <v>0</v>
      </c>
      <c r="AV118" s="35">
        <f t="shared" si="41"/>
        <v>5.6062499999999987E-2</v>
      </c>
      <c r="AW118" s="35">
        <f t="shared" si="42"/>
        <v>6.0374999999999984E-2</v>
      </c>
      <c r="AX118" s="35">
        <v>0</v>
      </c>
      <c r="AY118" s="35">
        <f t="shared" si="43"/>
        <v>0</v>
      </c>
      <c r="AZ118" s="35">
        <f t="shared" si="23"/>
        <v>0</v>
      </c>
      <c r="BA118" s="35">
        <f t="shared" si="44"/>
        <v>0.37374999999999986</v>
      </c>
      <c r="BB118" s="35">
        <f t="shared" si="45"/>
        <v>0.40249999999999986</v>
      </c>
      <c r="BC118" s="35">
        <v>0</v>
      </c>
      <c r="BD118" s="35">
        <f t="shared" si="46"/>
        <v>0</v>
      </c>
      <c r="BE118" s="35">
        <f t="shared" si="24"/>
        <v>0</v>
      </c>
      <c r="BF118" s="35">
        <f t="shared" si="55"/>
        <v>0.11428124999999999</v>
      </c>
      <c r="BG118" s="35">
        <f t="shared" si="56"/>
        <v>0.11643749999999999</v>
      </c>
      <c r="BH118" s="35">
        <v>0</v>
      </c>
      <c r="BI118" s="35">
        <f t="shared" si="59"/>
        <v>0</v>
      </c>
      <c r="BJ118" s="35">
        <f t="shared" si="25"/>
        <v>0</v>
      </c>
      <c r="BK118" s="35">
        <f t="shared" si="57"/>
        <v>0.37374999999999986</v>
      </c>
      <c r="BL118" s="35">
        <f t="shared" si="58"/>
        <v>0.40249999999999986</v>
      </c>
      <c r="BM118" s="35">
        <v>0</v>
      </c>
      <c r="BN118" s="35">
        <f t="shared" si="60"/>
        <v>0</v>
      </c>
      <c r="BO118" s="35">
        <f t="shared" si="47"/>
        <v>0</v>
      </c>
    </row>
    <row r="119" spans="2:67">
      <c r="B119" s="60">
        <v>29</v>
      </c>
      <c r="C119" s="60">
        <f t="shared" si="48"/>
        <v>2.5156250000000002E-2</v>
      </c>
      <c r="D119" s="60">
        <f t="shared" si="48"/>
        <v>2.5156250000000002E-2</v>
      </c>
      <c r="E119" s="61">
        <f t="shared" si="48"/>
        <v>2.5156250000000002E-2</v>
      </c>
      <c r="F119" s="61">
        <f t="shared" si="48"/>
        <v>7.5468750000000001E-2</v>
      </c>
      <c r="G119" s="61">
        <f t="shared" si="48"/>
        <v>-0.14375000000000004</v>
      </c>
      <c r="H119" s="60">
        <f t="shared" si="48"/>
        <v>-2.1562499999999984E-2</v>
      </c>
      <c r="I119" s="61">
        <f t="shared" si="48"/>
        <v>-2.1562499999999984E-2</v>
      </c>
      <c r="J119" s="60">
        <f t="shared" si="48"/>
        <v>-0.14375000000000004</v>
      </c>
      <c r="K119" s="59">
        <f>_xlfn.NORM.DIST(C119,CPKV1!C$15,CPKV1!C$16,FALSE)</f>
        <v>31.625612297178943</v>
      </c>
      <c r="L119" s="60">
        <f t="shared" si="27"/>
        <v>0.73768051325473682</v>
      </c>
      <c r="M119" s="57">
        <f>_xlfn.NORM.DIST(D119,CPKV1!D$15,CPKV1!D$16,FALSE)</f>
        <v>37.20445027763909</v>
      </c>
      <c r="N119" s="60">
        <f t="shared" si="28"/>
        <v>0.8733480352893066</v>
      </c>
      <c r="O119" s="57">
        <f>_xlfn.NORM.DIST(E119,CPKV1!E$15,CPKV1!E$16,FALSE)</f>
        <v>34.099228783623886</v>
      </c>
      <c r="P119" s="61">
        <f t="shared" si="49"/>
        <v>0.94811854891713354</v>
      </c>
      <c r="Q119" s="58">
        <f>_xlfn.NORM.DIST(F119,CPKV1!F$15,CPKV1!F$16,FALSE)</f>
        <v>5.1367230885716576E-2</v>
      </c>
      <c r="R119" s="58">
        <f t="shared" si="50"/>
        <v>1.5349544616311958E-3</v>
      </c>
      <c r="S119" s="57">
        <f>_xlfn.NORM.DIST(G119,CPKV1!G$15,CPKV1!G$16,FALSE)</f>
        <v>1.2863074776811474</v>
      </c>
      <c r="T119" s="60">
        <f t="shared" si="51"/>
        <v>0.91823540183165808</v>
      </c>
      <c r="U119" s="59">
        <f>_xlfn.NORM.DIST(H119,CPKV1!H$15,CPKV1!H$16,FALSE)</f>
        <v>0.11302333147168529</v>
      </c>
      <c r="V119" s="60">
        <f t="shared" si="29"/>
        <v>2.4123177148976955E-3</v>
      </c>
      <c r="W119" s="57">
        <f>_xlfn.NORM.DIST(I119,CPKV1!I$15,CPKV1!I$16,FALSE)</f>
        <v>22.978435034429598</v>
      </c>
      <c r="X119" s="60">
        <f t="shared" si="30"/>
        <v>0.72356098424861748</v>
      </c>
      <c r="Y119" s="57">
        <f>_xlfn.NORM.DIST(J119,CPKV1!J$15,CPKV1!J$16,FALSE)</f>
        <v>1.9389211121679872</v>
      </c>
      <c r="Z119" s="60">
        <f t="shared" si="31"/>
        <v>0.44987870375057559</v>
      </c>
      <c r="AA119" s="35"/>
      <c r="AB119" s="35">
        <f t="shared" si="32"/>
        <v>3.9531250000000004E-2</v>
      </c>
      <c r="AC119" s="35">
        <f t="shared" si="52"/>
        <v>4.0250000000000001E-2</v>
      </c>
      <c r="AD119" s="35">
        <v>0</v>
      </c>
      <c r="AE119" s="35">
        <f t="shared" si="33"/>
        <v>0</v>
      </c>
      <c r="AF119" s="35">
        <f t="shared" si="19"/>
        <v>0</v>
      </c>
      <c r="AG119" s="35">
        <f t="shared" si="53"/>
        <v>3.9531250000000004E-2</v>
      </c>
      <c r="AH119" s="35">
        <f t="shared" si="34"/>
        <v>4.0250000000000001E-2</v>
      </c>
      <c r="AI119" s="35">
        <v>0</v>
      </c>
      <c r="AJ119" s="35">
        <f t="shared" si="35"/>
        <v>0</v>
      </c>
      <c r="AK119" s="35">
        <f t="shared" si="20"/>
        <v>0</v>
      </c>
      <c r="AL119" s="35">
        <f t="shared" si="54"/>
        <v>3.9531250000000004E-2</v>
      </c>
      <c r="AM119" s="35">
        <f t="shared" si="36"/>
        <v>4.0250000000000001E-2</v>
      </c>
      <c r="AN119" s="35">
        <v>0</v>
      </c>
      <c r="AO119" s="35">
        <f t="shared" si="37"/>
        <v>0</v>
      </c>
      <c r="AP119" s="35">
        <f t="shared" si="21"/>
        <v>0</v>
      </c>
      <c r="AQ119" s="35">
        <f t="shared" si="38"/>
        <v>6.4687499999999981E-2</v>
      </c>
      <c r="AR119" s="35">
        <f t="shared" si="39"/>
        <v>6.8999999999999978E-2</v>
      </c>
      <c r="AS119" s="35">
        <v>0</v>
      </c>
      <c r="AT119" s="35">
        <f t="shared" si="40"/>
        <v>0</v>
      </c>
      <c r="AU119" s="35">
        <f t="shared" si="22"/>
        <v>0</v>
      </c>
      <c r="AV119" s="35">
        <f t="shared" si="41"/>
        <v>6.4687499999999981E-2</v>
      </c>
      <c r="AW119" s="35">
        <f t="shared" si="42"/>
        <v>6.8999999999999978E-2</v>
      </c>
      <c r="AX119" s="35">
        <v>0</v>
      </c>
      <c r="AY119" s="35">
        <f t="shared" si="43"/>
        <v>0</v>
      </c>
      <c r="AZ119" s="35">
        <f t="shared" si="23"/>
        <v>0</v>
      </c>
      <c r="BA119" s="35">
        <f t="shared" si="44"/>
        <v>0.43124999999999997</v>
      </c>
      <c r="BB119" s="35">
        <f t="shared" si="45"/>
        <v>0.45999999999999996</v>
      </c>
      <c r="BC119" s="35">
        <v>0</v>
      </c>
      <c r="BD119" s="35">
        <f t="shared" si="46"/>
        <v>0</v>
      </c>
      <c r="BE119" s="35">
        <f t="shared" si="24"/>
        <v>0</v>
      </c>
      <c r="BF119" s="35">
        <f t="shared" si="55"/>
        <v>0.11859374999999998</v>
      </c>
      <c r="BG119" s="35">
        <f t="shared" si="56"/>
        <v>0.12074999999999998</v>
      </c>
      <c r="BH119" s="35">
        <v>0</v>
      </c>
      <c r="BI119" s="35">
        <f t="shared" si="59"/>
        <v>0</v>
      </c>
      <c r="BJ119" s="35">
        <f t="shared" si="25"/>
        <v>0</v>
      </c>
      <c r="BK119" s="35">
        <f t="shared" si="57"/>
        <v>0.43124999999999997</v>
      </c>
      <c r="BL119" s="35">
        <f t="shared" si="58"/>
        <v>0.45999999999999996</v>
      </c>
      <c r="BM119" s="35">
        <v>0</v>
      </c>
      <c r="BN119" s="35">
        <f t="shared" si="60"/>
        <v>0</v>
      </c>
      <c r="BO119" s="35">
        <f t="shared" si="47"/>
        <v>0</v>
      </c>
    </row>
    <row r="120" spans="2:67">
      <c r="B120" s="60">
        <v>30</v>
      </c>
      <c r="C120" s="60">
        <f t="shared" si="48"/>
        <v>2.60546875E-2</v>
      </c>
      <c r="D120" s="60">
        <f t="shared" si="48"/>
        <v>2.60546875E-2</v>
      </c>
      <c r="E120" s="61">
        <f t="shared" si="48"/>
        <v>2.60546875E-2</v>
      </c>
      <c r="F120" s="61">
        <f t="shared" si="48"/>
        <v>7.8164062499999992E-2</v>
      </c>
      <c r="G120" s="61">
        <f t="shared" si="48"/>
        <v>-0.10781250000000009</v>
      </c>
      <c r="H120" s="60">
        <f t="shared" si="48"/>
        <v>-1.6171875000000002E-2</v>
      </c>
      <c r="I120" s="61">
        <f t="shared" si="48"/>
        <v>-1.6171875000000002E-2</v>
      </c>
      <c r="J120" s="60">
        <f t="shared" si="48"/>
        <v>-0.10781250000000009</v>
      </c>
      <c r="K120" s="59">
        <f>_xlfn.NORM.DIST(C120,CPKV1!C$15,CPKV1!C$16,FALSE)</f>
        <v>29.502399854023491</v>
      </c>
      <c r="L120" s="60">
        <f t="shared" si="27"/>
        <v>0.6881557031072516</v>
      </c>
      <c r="M120" s="57">
        <f>_xlfn.NORM.DIST(D120,CPKV1!D$15,CPKV1!D$16,FALSE)</f>
        <v>35.681624779089759</v>
      </c>
      <c r="N120" s="60">
        <f t="shared" si="28"/>
        <v>0.83760078872816457</v>
      </c>
      <c r="O120" s="57">
        <f>_xlfn.NORM.DIST(E120,CPKV1!E$15,CPKV1!E$16,FALSE)</f>
        <v>33.830770542855795</v>
      </c>
      <c r="P120" s="61">
        <f t="shared" si="49"/>
        <v>0.94065415025589083</v>
      </c>
      <c r="Q120" s="58">
        <f>_xlfn.NORM.DIST(F120,CPKV1!F$15,CPKV1!F$16,FALSE)</f>
        <v>2.3180171256018008E-2</v>
      </c>
      <c r="R120" s="58">
        <f t="shared" si="50"/>
        <v>6.9266936677900108E-4</v>
      </c>
      <c r="S120" s="57">
        <f>_xlfn.NORM.DIST(G120,CPKV1!G$15,CPKV1!G$16,FALSE)</f>
        <v>1.31780704475402</v>
      </c>
      <c r="T120" s="60">
        <f t="shared" si="51"/>
        <v>0.9407214855484568</v>
      </c>
      <c r="U120" s="59">
        <f>_xlfn.NORM.DIST(H120,CPKV1!H$15,CPKV1!H$16,FALSE)</f>
        <v>0.82940510439965365</v>
      </c>
      <c r="V120" s="60">
        <f t="shared" si="29"/>
        <v>1.7702438957668636E-2</v>
      </c>
      <c r="W120" s="57">
        <f>_xlfn.NORM.DIST(I120,CPKV1!I$15,CPKV1!I$16,FALSE)</f>
        <v>28.624624900039112</v>
      </c>
      <c r="X120" s="60">
        <f t="shared" si="30"/>
        <v>0.90135214758475024</v>
      </c>
      <c r="Y120" s="57">
        <f>_xlfn.NORM.DIST(J120,CPKV1!J$15,CPKV1!J$16,FALSE)</f>
        <v>2.8551281999344407</v>
      </c>
      <c r="Z120" s="60">
        <f t="shared" si="31"/>
        <v>0.66246190500861146</v>
      </c>
      <c r="AA120" s="35"/>
      <c r="AB120" s="35">
        <f t="shared" si="32"/>
        <v>4.0968750000000005E-2</v>
      </c>
      <c r="AC120" s="35">
        <f t="shared" si="52"/>
        <v>4.1687500000000002E-2</v>
      </c>
      <c r="AD120" s="35">
        <v>0</v>
      </c>
      <c r="AE120" s="35">
        <f t="shared" si="33"/>
        <v>0</v>
      </c>
      <c r="AF120" s="35">
        <f t="shared" si="19"/>
        <v>0</v>
      </c>
      <c r="AG120" s="35">
        <f t="shared" si="53"/>
        <v>4.0968750000000005E-2</v>
      </c>
      <c r="AH120" s="35">
        <f t="shared" si="34"/>
        <v>4.1687500000000002E-2</v>
      </c>
      <c r="AI120" s="35">
        <v>0</v>
      </c>
      <c r="AJ120" s="35">
        <f t="shared" si="35"/>
        <v>0</v>
      </c>
      <c r="AK120" s="35">
        <f t="shared" si="20"/>
        <v>0</v>
      </c>
      <c r="AL120" s="35">
        <f t="shared" si="54"/>
        <v>4.0968750000000005E-2</v>
      </c>
      <c r="AM120" s="35">
        <f t="shared" si="36"/>
        <v>4.1687500000000002E-2</v>
      </c>
      <c r="AN120" s="35">
        <v>0</v>
      </c>
      <c r="AO120" s="35">
        <f t="shared" si="37"/>
        <v>0</v>
      </c>
      <c r="AP120" s="35">
        <f t="shared" si="21"/>
        <v>0</v>
      </c>
      <c r="AQ120" s="35">
        <f t="shared" si="38"/>
        <v>7.3312500000000003E-2</v>
      </c>
      <c r="AR120" s="35">
        <f t="shared" si="39"/>
        <v>7.7625E-2</v>
      </c>
      <c r="AS120" s="35">
        <v>0</v>
      </c>
      <c r="AT120" s="35">
        <f t="shared" si="40"/>
        <v>0</v>
      </c>
      <c r="AU120" s="35">
        <f t="shared" si="22"/>
        <v>0</v>
      </c>
      <c r="AV120" s="35">
        <f t="shared" si="41"/>
        <v>7.3312500000000003E-2</v>
      </c>
      <c r="AW120" s="35">
        <f t="shared" si="42"/>
        <v>7.7625E-2</v>
      </c>
      <c r="AX120" s="35">
        <v>0</v>
      </c>
      <c r="AY120" s="35">
        <f t="shared" si="43"/>
        <v>0</v>
      </c>
      <c r="AZ120" s="35">
        <f t="shared" si="23"/>
        <v>0</v>
      </c>
      <c r="BA120" s="35">
        <f t="shared" si="44"/>
        <v>0.48875000000000007</v>
      </c>
      <c r="BB120" s="35">
        <f t="shared" si="45"/>
        <v>0.51750000000000007</v>
      </c>
      <c r="BC120" s="35">
        <v>0</v>
      </c>
      <c r="BD120" s="35">
        <f t="shared" si="46"/>
        <v>0</v>
      </c>
      <c r="BE120" s="35">
        <f t="shared" si="24"/>
        <v>0</v>
      </c>
      <c r="BF120" s="35">
        <f t="shared" si="55"/>
        <v>0.12290624999999999</v>
      </c>
      <c r="BG120" s="35">
        <f t="shared" si="56"/>
        <v>0.12506249999999999</v>
      </c>
      <c r="BH120" s="35">
        <v>0</v>
      </c>
      <c r="BI120" s="35">
        <f t="shared" si="59"/>
        <v>0</v>
      </c>
      <c r="BJ120" s="35">
        <f t="shared" si="25"/>
        <v>0</v>
      </c>
      <c r="BK120" s="35">
        <f t="shared" si="57"/>
        <v>0.48875000000000007</v>
      </c>
      <c r="BL120" s="35">
        <f t="shared" si="58"/>
        <v>0.51750000000000007</v>
      </c>
      <c r="BM120" s="35">
        <v>0</v>
      </c>
      <c r="BN120" s="35">
        <f t="shared" si="60"/>
        <v>0</v>
      </c>
      <c r="BO120" s="35">
        <f t="shared" si="47"/>
        <v>0</v>
      </c>
    </row>
    <row r="121" spans="2:67">
      <c r="B121" s="60">
        <v>31</v>
      </c>
      <c r="C121" s="60">
        <f t="shared" si="48"/>
        <v>2.6953125000000001E-2</v>
      </c>
      <c r="D121" s="60">
        <f t="shared" si="48"/>
        <v>2.6953125000000001E-2</v>
      </c>
      <c r="E121" s="61">
        <f t="shared" si="48"/>
        <v>2.6953125000000001E-2</v>
      </c>
      <c r="F121" s="61">
        <f t="shared" si="48"/>
        <v>8.0859374999999997E-2</v>
      </c>
      <c r="G121" s="61">
        <f t="shared" si="48"/>
        <v>-7.1874999999999911E-2</v>
      </c>
      <c r="H121" s="60">
        <f t="shared" si="48"/>
        <v>-1.0781249999999992E-2</v>
      </c>
      <c r="I121" s="61">
        <f t="shared" si="48"/>
        <v>-1.0781249999999992E-2</v>
      </c>
      <c r="J121" s="60">
        <f t="shared" si="48"/>
        <v>-7.1874999999999911E-2</v>
      </c>
      <c r="K121" s="59">
        <f>_xlfn.NORM.DIST(C121,CPKV1!C$15,CPKV1!C$16,FALSE)</f>
        <v>27.291051019353191</v>
      </c>
      <c r="L121" s="60">
        <f t="shared" si="27"/>
        <v>0.6365750751018181</v>
      </c>
      <c r="M121" s="57">
        <f>_xlfn.NORM.DIST(D121,CPKV1!D$15,CPKV1!D$16,FALSE)</f>
        <v>33.93751293984279</v>
      </c>
      <c r="N121" s="60">
        <f t="shared" si="28"/>
        <v>0.79665900255032507</v>
      </c>
      <c r="O121" s="57">
        <f>_xlfn.NORM.DIST(E121,CPKV1!E$15,CPKV1!E$16,FALSE)</f>
        <v>33.366259055212304</v>
      </c>
      <c r="P121" s="61">
        <f t="shared" si="49"/>
        <v>0.92773855147755735</v>
      </c>
      <c r="Q121" s="58">
        <f>_xlfn.NORM.DIST(F121,CPKV1!F$15,CPKV1!F$16,FALSE)</f>
        <v>9.9861123723053394E-3</v>
      </c>
      <c r="R121" s="58">
        <f t="shared" si="50"/>
        <v>2.9840478990045787E-4</v>
      </c>
      <c r="S121" s="57">
        <f>_xlfn.NORM.DIST(G121,CPKV1!G$15,CPKV1!G$16,FALSE)</f>
        <v>1.3308048256030105</v>
      </c>
      <c r="T121" s="60">
        <f t="shared" si="51"/>
        <v>0.95</v>
      </c>
      <c r="U121" s="59">
        <f>_xlfn.NORM.DIST(H121,CPKV1!H$15,CPKV1!H$16,FALSE)</f>
        <v>4.084086327598782</v>
      </c>
      <c r="V121" s="60">
        <f t="shared" si="29"/>
        <v>8.716884973175805E-2</v>
      </c>
      <c r="W121" s="57">
        <f>_xlfn.NORM.DIST(I121,CPKV1!I$15,CPKV1!I$16,FALSE)</f>
        <v>30.169555514905209</v>
      </c>
      <c r="X121" s="60">
        <f t="shared" si="30"/>
        <v>0.95</v>
      </c>
      <c r="Y121" s="57">
        <f>_xlfn.NORM.DIST(J121,CPKV1!J$15,CPKV1!J$16,FALSE)</f>
        <v>3.6629838477433476</v>
      </c>
      <c r="Z121" s="60">
        <f t="shared" si="31"/>
        <v>0.84990483364198877</v>
      </c>
      <c r="AA121" s="35"/>
      <c r="AB121" s="35">
        <f t="shared" si="32"/>
        <v>4.240625E-2</v>
      </c>
      <c r="AC121" s="35">
        <f t="shared" si="52"/>
        <v>4.3124999999999997E-2</v>
      </c>
      <c r="AD121" s="35">
        <v>0</v>
      </c>
      <c r="AE121" s="35">
        <f t="shared" si="33"/>
        <v>0</v>
      </c>
      <c r="AF121" s="35">
        <f t="shared" si="19"/>
        <v>0</v>
      </c>
      <c r="AG121" s="35">
        <f t="shared" si="53"/>
        <v>4.240625E-2</v>
      </c>
      <c r="AH121" s="35">
        <f t="shared" si="34"/>
        <v>4.3124999999999997E-2</v>
      </c>
      <c r="AI121" s="35">
        <v>0</v>
      </c>
      <c r="AJ121" s="35">
        <f t="shared" si="35"/>
        <v>0</v>
      </c>
      <c r="AK121" s="35">
        <f t="shared" si="20"/>
        <v>0</v>
      </c>
      <c r="AL121" s="35">
        <f t="shared" si="54"/>
        <v>4.240625E-2</v>
      </c>
      <c r="AM121" s="35">
        <f t="shared" si="36"/>
        <v>4.3124999999999997E-2</v>
      </c>
      <c r="AN121" s="35">
        <v>0</v>
      </c>
      <c r="AO121" s="35">
        <f t="shared" si="37"/>
        <v>0.33333333333333331</v>
      </c>
      <c r="AP121" s="35">
        <f t="shared" si="21"/>
        <v>0.12987012987012986</v>
      </c>
      <c r="AQ121" s="35">
        <f t="shared" si="38"/>
        <v>8.1937499999999996E-2</v>
      </c>
      <c r="AR121" s="35">
        <f t="shared" si="39"/>
        <v>8.6249999999999993E-2</v>
      </c>
      <c r="AS121" s="35">
        <v>0</v>
      </c>
      <c r="AT121" s="35">
        <f t="shared" si="40"/>
        <v>0</v>
      </c>
      <c r="AU121" s="35">
        <f t="shared" si="22"/>
        <v>0</v>
      </c>
      <c r="AV121" s="35">
        <f t="shared" si="41"/>
        <v>8.1937499999999996E-2</v>
      </c>
      <c r="AW121" s="35">
        <f t="shared" si="42"/>
        <v>8.6249999999999993E-2</v>
      </c>
      <c r="AX121" s="35">
        <v>0</v>
      </c>
      <c r="AY121" s="35">
        <f t="shared" si="43"/>
        <v>0</v>
      </c>
      <c r="AZ121" s="35">
        <f t="shared" si="23"/>
        <v>0</v>
      </c>
      <c r="BA121" s="35">
        <f t="shared" si="44"/>
        <v>0.5462499999999999</v>
      </c>
      <c r="BB121" s="35">
        <f t="shared" si="45"/>
        <v>0.57499999999999996</v>
      </c>
      <c r="BC121" s="35">
        <v>0</v>
      </c>
      <c r="BD121" s="35">
        <f t="shared" si="46"/>
        <v>0</v>
      </c>
      <c r="BE121" s="35">
        <f t="shared" si="24"/>
        <v>0</v>
      </c>
      <c r="BF121" s="35">
        <f t="shared" si="55"/>
        <v>0.12721874999999999</v>
      </c>
      <c r="BG121" s="35">
        <f t="shared" si="56"/>
        <v>0.12937499999999999</v>
      </c>
      <c r="BH121" s="35">
        <v>0</v>
      </c>
      <c r="BI121" s="35">
        <f t="shared" si="59"/>
        <v>0</v>
      </c>
      <c r="BJ121" s="35">
        <f t="shared" si="25"/>
        <v>0</v>
      </c>
      <c r="BK121" s="35">
        <f t="shared" si="57"/>
        <v>0.5462499999999999</v>
      </c>
      <c r="BL121" s="35">
        <f t="shared" si="58"/>
        <v>0.57499999999999996</v>
      </c>
      <c r="BM121" s="35">
        <v>0</v>
      </c>
      <c r="BN121" s="35">
        <f t="shared" si="60"/>
        <v>0</v>
      </c>
      <c r="BO121" s="35">
        <f t="shared" si="47"/>
        <v>0</v>
      </c>
    </row>
    <row r="122" spans="2:67">
      <c r="B122" s="60">
        <v>32</v>
      </c>
      <c r="C122" s="60">
        <f t="shared" si="48"/>
        <v>2.78515625E-2</v>
      </c>
      <c r="D122" s="60">
        <f t="shared" si="48"/>
        <v>2.78515625E-2</v>
      </c>
      <c r="E122" s="61">
        <f t="shared" si="48"/>
        <v>2.78515625E-2</v>
      </c>
      <c r="F122" s="61">
        <f t="shared" si="48"/>
        <v>8.3554687499999988E-2</v>
      </c>
      <c r="G122" s="61">
        <f t="shared" si="48"/>
        <v>-3.5937499999999956E-2</v>
      </c>
      <c r="H122" s="60">
        <f t="shared" si="48"/>
        <v>-5.39062500000001E-3</v>
      </c>
      <c r="I122" s="61">
        <f t="shared" si="48"/>
        <v>-5.39062500000001E-3</v>
      </c>
      <c r="J122" s="60">
        <f t="shared" si="48"/>
        <v>-3.5937499999999956E-2</v>
      </c>
      <c r="K122" s="59">
        <f>_xlfn.NORM.DIST(C122,CPKV1!C$15,CPKV1!C$16,FALSE)</f>
        <v>25.033852674285122</v>
      </c>
      <c r="L122" s="60">
        <f t="shared" si="27"/>
        <v>0.58392498826520423</v>
      </c>
      <c r="M122" s="57">
        <f>_xlfn.NORM.DIST(D122,CPKV1!D$15,CPKV1!D$16,FALSE)</f>
        <v>32.01113431303019</v>
      </c>
      <c r="N122" s="60">
        <f t="shared" si="28"/>
        <v>0.75143863304089398</v>
      </c>
      <c r="O122" s="57">
        <f>_xlfn.NORM.DIST(E122,CPKV1!E$15,CPKV1!E$16,FALSE)</f>
        <v>32.71383358120935</v>
      </c>
      <c r="P122" s="61">
        <f t="shared" si="49"/>
        <v>0.90959806221272899</v>
      </c>
      <c r="Q122" s="58">
        <f>_xlfn.NORM.DIST(F122,CPKV1!F$15,CPKV1!F$16,FALSE)</f>
        <v>4.1070082954727024E-3</v>
      </c>
      <c r="R122" s="58">
        <f t="shared" si="50"/>
        <v>1.2272553140187079E-4</v>
      </c>
      <c r="S122" s="57">
        <f>_xlfn.NORM.DIST(G122,CPKV1!G$15,CPKV1!G$16,FALSE)</f>
        <v>1.3247454015085813</v>
      </c>
      <c r="T122" s="60">
        <f t="shared" si="51"/>
        <v>0.9456744574569006</v>
      </c>
      <c r="U122" s="59">
        <f>_xlfn.NORM.DIST(H122,CPKV1!H$15,CPKV1!H$16,FALSE)</f>
        <v>13.494373711214552</v>
      </c>
      <c r="V122" s="60">
        <f t="shared" si="29"/>
        <v>0.28801767149438312</v>
      </c>
      <c r="W122" s="57">
        <f>_xlfn.NORM.DIST(I122,CPKV1!I$15,CPKV1!I$16,FALSE)</f>
        <v>26.903437228499246</v>
      </c>
      <c r="X122" s="60">
        <f t="shared" si="30"/>
        <v>0.84715419007241499</v>
      </c>
      <c r="Y122" s="57">
        <f>_xlfn.NORM.DIST(J122,CPKV1!J$15,CPKV1!J$16,FALSE)</f>
        <v>4.0943815326293516</v>
      </c>
      <c r="Z122" s="60">
        <f t="shared" si="31"/>
        <v>0.95</v>
      </c>
      <c r="AA122" s="35"/>
      <c r="AB122" s="35">
        <f t="shared" si="32"/>
        <v>4.3843750000000001E-2</v>
      </c>
      <c r="AC122" s="35">
        <f t="shared" si="52"/>
        <v>4.4562499999999998E-2</v>
      </c>
      <c r="AD122" s="35">
        <v>0</v>
      </c>
      <c r="AE122" s="35">
        <f t="shared" si="33"/>
        <v>0</v>
      </c>
      <c r="AF122" s="35">
        <f t="shared" si="19"/>
        <v>0</v>
      </c>
      <c r="AG122" s="35">
        <f t="shared" si="53"/>
        <v>4.3843750000000001E-2</v>
      </c>
      <c r="AH122" s="35">
        <f t="shared" si="34"/>
        <v>4.4562499999999998E-2</v>
      </c>
      <c r="AI122" s="35">
        <v>0</v>
      </c>
      <c r="AJ122" s="35">
        <f t="shared" si="35"/>
        <v>0</v>
      </c>
      <c r="AK122" s="35">
        <f t="shared" si="20"/>
        <v>0</v>
      </c>
      <c r="AL122" s="35">
        <f t="shared" si="54"/>
        <v>4.3843750000000001E-2</v>
      </c>
      <c r="AM122" s="35">
        <f t="shared" si="36"/>
        <v>4.4562499999999998E-2</v>
      </c>
      <c r="AN122" s="35">
        <v>1</v>
      </c>
      <c r="AO122" s="35">
        <f t="shared" si="37"/>
        <v>0.33333333333333331</v>
      </c>
      <c r="AP122" s="35">
        <f t="shared" si="21"/>
        <v>0.12987012987012986</v>
      </c>
      <c r="AQ122" s="35">
        <f t="shared" si="38"/>
        <v>9.056249999999999E-2</v>
      </c>
      <c r="AR122" s="35">
        <f t="shared" si="39"/>
        <v>9.4874999999999987E-2</v>
      </c>
      <c r="AS122" s="35">
        <v>0</v>
      </c>
      <c r="AT122" s="35">
        <f t="shared" si="40"/>
        <v>0</v>
      </c>
      <c r="AU122" s="35">
        <f t="shared" si="22"/>
        <v>0</v>
      </c>
      <c r="AV122" s="35">
        <f t="shared" si="41"/>
        <v>9.056249999999999E-2</v>
      </c>
      <c r="AW122" s="35">
        <f t="shared" si="42"/>
        <v>9.4874999999999987E-2</v>
      </c>
      <c r="AX122" s="35">
        <v>0</v>
      </c>
      <c r="AY122" s="35">
        <f t="shared" si="43"/>
        <v>0</v>
      </c>
      <c r="AZ122" s="35">
        <f t="shared" si="23"/>
        <v>0</v>
      </c>
      <c r="BA122" s="35">
        <f t="shared" si="44"/>
        <v>0.60374999999999979</v>
      </c>
      <c r="BB122" s="35">
        <f t="shared" si="45"/>
        <v>0.63249999999999984</v>
      </c>
      <c r="BC122" s="35">
        <v>0</v>
      </c>
      <c r="BD122" s="35">
        <f t="shared" si="46"/>
        <v>0</v>
      </c>
      <c r="BE122" s="35">
        <f t="shared" si="24"/>
        <v>0</v>
      </c>
      <c r="BF122" s="35">
        <f t="shared" si="55"/>
        <v>0.13153124999999999</v>
      </c>
      <c r="BG122" s="35">
        <f t="shared" si="56"/>
        <v>0.13368749999999999</v>
      </c>
      <c r="BH122" s="35">
        <v>0</v>
      </c>
      <c r="BI122" s="35">
        <f t="shared" si="59"/>
        <v>0</v>
      </c>
      <c r="BJ122" s="35">
        <f t="shared" si="25"/>
        <v>0</v>
      </c>
      <c r="BK122" s="35">
        <f t="shared" si="57"/>
        <v>0.60374999999999979</v>
      </c>
      <c r="BL122" s="35">
        <f t="shared" si="58"/>
        <v>0.63249999999999984</v>
      </c>
      <c r="BM122" s="35">
        <v>0</v>
      </c>
      <c r="BN122" s="35">
        <f t="shared" si="60"/>
        <v>0.33333333333333331</v>
      </c>
      <c r="BO122" s="35">
        <f t="shared" si="47"/>
        <v>9.0909090909090898E-2</v>
      </c>
    </row>
    <row r="123" spans="2:67">
      <c r="B123" s="60">
        <v>33</v>
      </c>
      <c r="C123" s="60">
        <f t="shared" si="48"/>
        <v>2.8750000000000001E-2</v>
      </c>
      <c r="D123" s="60">
        <f t="shared" si="48"/>
        <v>2.8750000000000001E-2</v>
      </c>
      <c r="E123" s="61">
        <f t="shared" si="48"/>
        <v>2.8750000000000001E-2</v>
      </c>
      <c r="F123" s="61">
        <f t="shared" si="48"/>
        <v>8.6249999999999993E-2</v>
      </c>
      <c r="G123" s="61">
        <f t="shared" si="48"/>
        <v>0</v>
      </c>
      <c r="H123" s="60">
        <f t="shared" si="48"/>
        <v>0</v>
      </c>
      <c r="I123" s="61">
        <f t="shared" si="48"/>
        <v>0</v>
      </c>
      <c r="J123" s="60">
        <f t="shared" si="48"/>
        <v>0</v>
      </c>
      <c r="K123" s="59">
        <f>_xlfn.NORM.DIST(C123,CPKV1!C$15,CPKV1!C$16,FALSE)</f>
        <v>22.77087068783943</v>
      </c>
      <c r="L123" s="60">
        <f t="shared" si="27"/>
        <v>0.53113999559657565</v>
      </c>
      <c r="M123" s="57">
        <f>_xlfn.NORM.DIST(D123,CPKV1!D$15,CPKV1!D$16,FALSE)</f>
        <v>29.943859423867444</v>
      </c>
      <c r="N123" s="60">
        <f t="shared" si="28"/>
        <v>0.7029108238841939</v>
      </c>
      <c r="O123" s="57">
        <f>_xlfn.NORM.DIST(E123,CPKV1!E$15,CPKV1!E$16,FALSE)</f>
        <v>31.884797101977604</v>
      </c>
      <c r="P123" s="61">
        <f t="shared" si="49"/>
        <v>0.88654695836881869</v>
      </c>
      <c r="Q123" s="58">
        <f>_xlfn.NORM.DIST(F123,CPKV1!F$15,CPKV1!F$16,FALSE)</f>
        <v>1.6125160053041133E-3</v>
      </c>
      <c r="R123" s="58">
        <f t="shared" si="50"/>
        <v>4.8185167744393849E-5</v>
      </c>
      <c r="S123" s="57">
        <f>_xlfn.NORM.DIST(G123,CPKV1!G$15,CPKV1!G$16,FALSE)</f>
        <v>1.2998881536289559</v>
      </c>
      <c r="T123" s="60">
        <f t="shared" si="51"/>
        <v>0.92793001812865872</v>
      </c>
      <c r="U123" s="59">
        <f>_xlfn.NORM.DIST(H123,CPKV1!H$15,CPKV1!H$16,FALSE)</f>
        <v>29.918523936768196</v>
      </c>
      <c r="V123" s="60">
        <f t="shared" si="29"/>
        <v>0.63856713792176178</v>
      </c>
      <c r="W123" s="57">
        <f>_xlfn.NORM.DIST(I123,CPKV1!I$15,CPKV1!I$16,FALSE)</f>
        <v>20.298146289586835</v>
      </c>
      <c r="X123" s="60">
        <f t="shared" si="30"/>
        <v>0.6391621833997736</v>
      </c>
      <c r="Y123" s="57">
        <f>_xlfn.NORM.DIST(J123,CPKV1!J$15,CPKV1!J$16,FALSE)</f>
        <v>3.9873607710607883</v>
      </c>
      <c r="Z123" s="60">
        <f t="shared" si="31"/>
        <v>0.9251684783941363</v>
      </c>
      <c r="AA123" s="35"/>
      <c r="AB123" s="35">
        <f t="shared" si="32"/>
        <v>4.5281250000000002E-2</v>
      </c>
      <c r="AC123" s="35">
        <f t="shared" si="52"/>
        <v>4.5999999999999999E-2</v>
      </c>
      <c r="AD123" s="35">
        <v>0</v>
      </c>
      <c r="AE123" s="35">
        <f t="shared" si="33"/>
        <v>0</v>
      </c>
      <c r="AF123" s="35">
        <f t="shared" si="19"/>
        <v>0</v>
      </c>
      <c r="AG123" s="35">
        <f t="shared" si="53"/>
        <v>4.5281250000000002E-2</v>
      </c>
      <c r="AH123" s="35">
        <f t="shared" si="34"/>
        <v>4.5999999999999999E-2</v>
      </c>
      <c r="AI123" s="35">
        <v>0</v>
      </c>
      <c r="AJ123" s="35">
        <f t="shared" si="35"/>
        <v>0</v>
      </c>
      <c r="AK123" s="35">
        <f t="shared" si="20"/>
        <v>0</v>
      </c>
      <c r="AL123" s="35">
        <f t="shared" si="54"/>
        <v>4.5281250000000002E-2</v>
      </c>
      <c r="AM123" s="35">
        <f t="shared" si="36"/>
        <v>4.5999999999999999E-2</v>
      </c>
      <c r="AN123" s="35">
        <v>0</v>
      </c>
      <c r="AO123" s="35">
        <f t="shared" si="37"/>
        <v>0.33333333333333331</v>
      </c>
      <c r="AP123" s="35">
        <f t="shared" si="21"/>
        <v>0.12987012987012986</v>
      </c>
      <c r="AQ123" s="35">
        <f t="shared" si="38"/>
        <v>9.9187499999999984E-2</v>
      </c>
      <c r="AR123" s="35">
        <f t="shared" si="39"/>
        <v>0.10349999999999998</v>
      </c>
      <c r="AS123" s="35">
        <v>0</v>
      </c>
      <c r="AT123" s="35">
        <f t="shared" si="40"/>
        <v>0</v>
      </c>
      <c r="AU123" s="35">
        <f t="shared" si="22"/>
        <v>0</v>
      </c>
      <c r="AV123" s="35">
        <f t="shared" si="41"/>
        <v>9.9187499999999984E-2</v>
      </c>
      <c r="AW123" s="35">
        <f t="shared" si="42"/>
        <v>0.10349999999999998</v>
      </c>
      <c r="AX123" s="35">
        <v>0</v>
      </c>
      <c r="AY123" s="35">
        <f t="shared" si="43"/>
        <v>0</v>
      </c>
      <c r="AZ123" s="35">
        <f t="shared" si="23"/>
        <v>0</v>
      </c>
      <c r="BA123" s="35">
        <f t="shared" si="44"/>
        <v>0.66124999999999989</v>
      </c>
      <c r="BB123" s="35">
        <f t="shared" si="45"/>
        <v>0.69</v>
      </c>
      <c r="BC123" s="35">
        <v>0</v>
      </c>
      <c r="BD123" s="35">
        <f t="shared" si="46"/>
        <v>0</v>
      </c>
      <c r="BE123" s="35">
        <f t="shared" si="24"/>
        <v>0</v>
      </c>
      <c r="BF123" s="35">
        <f t="shared" si="55"/>
        <v>0.13584374999999999</v>
      </c>
      <c r="BG123" s="35">
        <f t="shared" si="56"/>
        <v>0.13799999999999998</v>
      </c>
      <c r="BH123" s="35">
        <v>0</v>
      </c>
      <c r="BI123" s="35">
        <f t="shared" si="59"/>
        <v>0</v>
      </c>
      <c r="BJ123" s="35">
        <f t="shared" si="25"/>
        <v>0</v>
      </c>
      <c r="BK123" s="35">
        <f t="shared" si="57"/>
        <v>0.66124999999999989</v>
      </c>
      <c r="BL123" s="35">
        <f t="shared" si="58"/>
        <v>0.69</v>
      </c>
      <c r="BM123" s="35">
        <v>1</v>
      </c>
      <c r="BN123" s="35">
        <f t="shared" si="60"/>
        <v>0.33333333333333331</v>
      </c>
      <c r="BO123" s="35">
        <f t="shared" si="47"/>
        <v>9.0909090909090898E-2</v>
      </c>
    </row>
    <row r="124" spans="2:67">
      <c r="B124" s="60">
        <v>34</v>
      </c>
      <c r="C124" s="60">
        <f t="shared" si="48"/>
        <v>2.9648437500000003E-2</v>
      </c>
      <c r="D124" s="60">
        <f t="shared" si="48"/>
        <v>2.9648437500000003E-2</v>
      </c>
      <c r="E124" s="61">
        <f t="shared" si="48"/>
        <v>2.9648437500000003E-2</v>
      </c>
      <c r="F124" s="61">
        <f t="shared" si="48"/>
        <v>8.8945312499999998E-2</v>
      </c>
      <c r="G124" s="61">
        <f t="shared" si="48"/>
        <v>3.5937499999999956E-2</v>
      </c>
      <c r="H124" s="60">
        <f t="shared" si="48"/>
        <v>5.39062500000001E-3</v>
      </c>
      <c r="I124" s="61">
        <f t="shared" si="48"/>
        <v>5.39062500000001E-3</v>
      </c>
      <c r="J124" s="60">
        <f t="shared" si="48"/>
        <v>3.5937499999999956E-2</v>
      </c>
      <c r="K124" s="59">
        <f>_xlfn.NORM.DIST(C124,CPKV1!C$15,CPKV1!C$16,FALSE)</f>
        <v>20.538848724933462</v>
      </c>
      <c r="L124" s="60">
        <f t="shared" si="27"/>
        <v>0.47907715830759795</v>
      </c>
      <c r="M124" s="57">
        <f>_xlfn.NORM.DIST(D124,CPKV1!D$15,CPKV1!D$16,FALSE)</f>
        <v>27.777947157065444</v>
      </c>
      <c r="N124" s="60">
        <f t="shared" si="28"/>
        <v>0.65206757237249413</v>
      </c>
      <c r="O124" s="57">
        <f>_xlfn.NORM.DIST(E124,CPKV1!E$15,CPKV1!E$16,FALSE)</f>
        <v>30.893290647284275</v>
      </c>
      <c r="P124" s="61">
        <f t="shared" si="49"/>
        <v>0.8589784269210553</v>
      </c>
      <c r="Q124" s="58">
        <f>_xlfn.NORM.DIST(F124,CPKV1!F$15,CPKV1!F$16,FALSE)</f>
        <v>6.0441023582988231E-4</v>
      </c>
      <c r="R124" s="58">
        <f t="shared" si="50"/>
        <v>1.806097335102044E-5</v>
      </c>
      <c r="S124" s="57">
        <f>_xlfn.NORM.DIST(G124,CPKV1!G$15,CPKV1!G$16,FALSE)</f>
        <v>1.2572888457973181</v>
      </c>
      <c r="T124" s="60">
        <f t="shared" si="51"/>
        <v>0.89752034297458916</v>
      </c>
      <c r="U124" s="59">
        <f>_xlfn.NORM.DIST(H124,CPKV1!H$15,CPKV1!H$16,FALSE)</f>
        <v>44.509959958841733</v>
      </c>
      <c r="V124" s="60">
        <f t="shared" si="29"/>
        <v>0.95</v>
      </c>
      <c r="W124" s="57">
        <f>_xlfn.NORM.DIST(I124,CPKV1!I$15,CPKV1!I$16,FALSE)</f>
        <v>12.9573066523616</v>
      </c>
      <c r="X124" s="60">
        <f t="shared" si="30"/>
        <v>0.4080087064478648</v>
      </c>
      <c r="Y124" s="57">
        <f>_xlfn.NORM.DIST(J124,CPKV1!J$15,CPKV1!J$16,FALSE)</f>
        <v>3.3831921931109017</v>
      </c>
      <c r="Z124" s="60">
        <f t="shared" si="31"/>
        <v>0.78498609810584807</v>
      </c>
      <c r="AA124" s="35"/>
      <c r="AB124" s="35">
        <f t="shared" si="32"/>
        <v>4.6718750000000003E-2</v>
      </c>
      <c r="AC124" s="35">
        <f t="shared" si="52"/>
        <v>4.74375E-2</v>
      </c>
      <c r="AD124" s="35">
        <v>0</v>
      </c>
      <c r="AE124" s="35">
        <f t="shared" si="33"/>
        <v>0</v>
      </c>
      <c r="AF124" s="35">
        <f t="shared" si="19"/>
        <v>0</v>
      </c>
      <c r="AG124" s="35">
        <f t="shared" si="53"/>
        <v>4.6718750000000003E-2</v>
      </c>
      <c r="AH124" s="35">
        <f t="shared" si="34"/>
        <v>4.74375E-2</v>
      </c>
      <c r="AI124" s="35">
        <v>0</v>
      </c>
      <c r="AJ124" s="35">
        <f t="shared" si="35"/>
        <v>0</v>
      </c>
      <c r="AK124" s="35">
        <f t="shared" si="20"/>
        <v>0</v>
      </c>
      <c r="AL124" s="35">
        <f t="shared" si="54"/>
        <v>4.6718750000000003E-2</v>
      </c>
      <c r="AM124" s="35">
        <f t="shared" si="36"/>
        <v>4.74375E-2</v>
      </c>
      <c r="AN124" s="35">
        <v>0</v>
      </c>
      <c r="AO124" s="35">
        <f t="shared" si="37"/>
        <v>0.33333333333333331</v>
      </c>
      <c r="AP124" s="35">
        <f t="shared" si="21"/>
        <v>0.12987012987012986</v>
      </c>
      <c r="AQ124" s="35">
        <f t="shared" si="38"/>
        <v>0.10781249999999998</v>
      </c>
      <c r="AR124" s="35">
        <f t="shared" si="39"/>
        <v>0.11212499999999997</v>
      </c>
      <c r="AS124" s="35">
        <v>0</v>
      </c>
      <c r="AT124" s="35">
        <f t="shared" si="40"/>
        <v>0</v>
      </c>
      <c r="AU124" s="35">
        <f t="shared" si="22"/>
        <v>0</v>
      </c>
      <c r="AV124" s="35">
        <f t="shared" si="41"/>
        <v>0.10781249999999998</v>
      </c>
      <c r="AW124" s="35">
        <f t="shared" si="42"/>
        <v>0.11212499999999997</v>
      </c>
      <c r="AX124" s="35">
        <v>0</v>
      </c>
      <c r="AY124" s="35">
        <f t="shared" si="43"/>
        <v>0</v>
      </c>
      <c r="AZ124" s="35">
        <f t="shared" si="23"/>
        <v>0</v>
      </c>
      <c r="BA124" s="35">
        <f t="shared" si="44"/>
        <v>0.71875</v>
      </c>
      <c r="BB124" s="35">
        <f t="shared" si="45"/>
        <v>0.74750000000000005</v>
      </c>
      <c r="BC124" s="35">
        <v>0</v>
      </c>
      <c r="BD124" s="35">
        <f t="shared" si="46"/>
        <v>0</v>
      </c>
      <c r="BE124" s="35">
        <f t="shared" si="24"/>
        <v>0</v>
      </c>
      <c r="BF124" s="35">
        <f t="shared" si="55"/>
        <v>0.14015624999999998</v>
      </c>
      <c r="BG124" s="35">
        <f t="shared" si="56"/>
        <v>0.14231249999999998</v>
      </c>
      <c r="BH124" s="35">
        <v>0</v>
      </c>
      <c r="BI124" s="35">
        <f t="shared" si="59"/>
        <v>0</v>
      </c>
      <c r="BJ124" s="35">
        <f t="shared" si="25"/>
        <v>0</v>
      </c>
      <c r="BK124" s="35">
        <f t="shared" si="57"/>
        <v>0.71875</v>
      </c>
      <c r="BL124" s="35">
        <f t="shared" si="58"/>
        <v>0.74750000000000005</v>
      </c>
      <c r="BM124" s="35">
        <v>0</v>
      </c>
      <c r="BN124" s="35">
        <f t="shared" si="60"/>
        <v>0.33333333333333331</v>
      </c>
      <c r="BO124" s="35">
        <f t="shared" si="47"/>
        <v>9.0909090909090898E-2</v>
      </c>
    </row>
    <row r="125" spans="2:67">
      <c r="B125" s="60">
        <v>35</v>
      </c>
      <c r="C125" s="60">
        <f t="shared" si="48"/>
        <v>3.0546875000000001E-2</v>
      </c>
      <c r="D125" s="60">
        <f t="shared" si="48"/>
        <v>3.0546875000000001E-2</v>
      </c>
      <c r="E125" s="61">
        <f t="shared" si="48"/>
        <v>3.0546875000000001E-2</v>
      </c>
      <c r="F125" s="61">
        <f t="shared" si="48"/>
        <v>9.1640624999999989E-2</v>
      </c>
      <c r="G125" s="61">
        <f t="shared" si="48"/>
        <v>7.1874999999999911E-2</v>
      </c>
      <c r="H125" s="60">
        <f t="shared" si="48"/>
        <v>1.0781249999999992E-2</v>
      </c>
      <c r="I125" s="61">
        <f t="shared" si="48"/>
        <v>1.0781249999999992E-2</v>
      </c>
      <c r="J125" s="60">
        <f t="shared" si="48"/>
        <v>7.1874999999999911E-2</v>
      </c>
      <c r="K125" s="59">
        <f>_xlfn.NORM.DIST(C125,CPKV1!C$15,CPKV1!C$16,FALSE)</f>
        <v>18.370334724341291</v>
      </c>
      <c r="L125" s="60">
        <f t="shared" si="27"/>
        <v>0.42849567055883397</v>
      </c>
      <c r="M125" s="57">
        <f>_xlfn.NORM.DIST(D125,CPKV1!D$15,CPKV1!D$16,FALSE)</f>
        <v>25.555135031886099</v>
      </c>
      <c r="N125" s="60">
        <f t="shared" si="28"/>
        <v>0.59988863711459572</v>
      </c>
      <c r="O125" s="57">
        <f>_xlfn.NORM.DIST(E125,CPKV1!E$15,CPKV1!E$16,FALSE)</f>
        <v>29.755892282921273</v>
      </c>
      <c r="P125" s="61">
        <f t="shared" si="49"/>
        <v>0.82735341588038147</v>
      </c>
      <c r="Q125" s="58">
        <f>_xlfn.NORM.DIST(F125,CPKV1!F$15,CPKV1!F$16,FALSE)</f>
        <v>2.1627628941097189E-4</v>
      </c>
      <c r="R125" s="58">
        <f t="shared" si="50"/>
        <v>6.4627633152933201E-6</v>
      </c>
      <c r="S125" s="57">
        <f>_xlfn.NORM.DIST(G125,CPKV1!G$15,CPKV1!G$16,FALSE)</f>
        <v>1.1987252433616744</v>
      </c>
      <c r="T125" s="60">
        <f t="shared" si="51"/>
        <v>0.85571449643458108</v>
      </c>
      <c r="U125" s="59">
        <f>_xlfn.NORM.DIST(H125,CPKV1!H$15,CPKV1!H$16,FALSE)</f>
        <v>44.43281762240774</v>
      </c>
      <c r="V125" s="60">
        <f t="shared" si="29"/>
        <v>0.94835350964862564</v>
      </c>
      <c r="W125" s="57">
        <f>_xlfn.NORM.DIST(I125,CPKV1!I$15,CPKV1!I$16,FALSE)</f>
        <v>6.9981435451884719</v>
      </c>
      <c r="X125" s="60">
        <f t="shared" si="30"/>
        <v>0.22036242345845963</v>
      </c>
      <c r="Y125" s="57">
        <f>_xlfn.NORM.DIST(J125,CPKV1!J$15,CPKV1!J$16,FALSE)</f>
        <v>2.5009886693562371</v>
      </c>
      <c r="Z125" s="60">
        <f t="shared" si="31"/>
        <v>0.58029258312979737</v>
      </c>
      <c r="AA125" s="35"/>
      <c r="AB125" s="35">
        <f t="shared" si="32"/>
        <v>4.8156250000000005E-2</v>
      </c>
      <c r="AC125" s="35">
        <f t="shared" si="52"/>
        <v>4.8875000000000002E-2</v>
      </c>
      <c r="AD125" s="35">
        <v>0</v>
      </c>
      <c r="AE125" s="35">
        <f t="shared" si="33"/>
        <v>0</v>
      </c>
      <c r="AF125" s="35">
        <f t="shared" si="19"/>
        <v>0</v>
      </c>
      <c r="AG125" s="35">
        <f t="shared" si="53"/>
        <v>4.8156250000000005E-2</v>
      </c>
      <c r="AH125" s="35">
        <f t="shared" si="34"/>
        <v>4.8875000000000002E-2</v>
      </c>
      <c r="AI125" s="35">
        <v>0</v>
      </c>
      <c r="AJ125" s="35">
        <f t="shared" si="35"/>
        <v>0</v>
      </c>
      <c r="AK125" s="35">
        <f t="shared" si="20"/>
        <v>0</v>
      </c>
      <c r="AL125" s="35">
        <f t="shared" si="54"/>
        <v>4.8156250000000005E-2</v>
      </c>
      <c r="AM125" s="35">
        <f t="shared" si="36"/>
        <v>4.8875000000000002E-2</v>
      </c>
      <c r="AN125" s="35">
        <v>1</v>
      </c>
      <c r="AO125" s="35">
        <f t="shared" si="37"/>
        <v>0.33333333333333331</v>
      </c>
      <c r="AP125" s="35">
        <f t="shared" si="21"/>
        <v>0.12987012987012986</v>
      </c>
      <c r="AQ125" s="35">
        <f t="shared" si="38"/>
        <v>0.11643749999999997</v>
      </c>
      <c r="AR125" s="35">
        <f t="shared" si="39"/>
        <v>0.12074999999999997</v>
      </c>
      <c r="AS125" s="35">
        <v>0</v>
      </c>
      <c r="AT125" s="35">
        <f t="shared" si="40"/>
        <v>0</v>
      </c>
      <c r="AU125" s="35">
        <f t="shared" si="22"/>
        <v>0</v>
      </c>
      <c r="AV125" s="35">
        <f t="shared" si="41"/>
        <v>0.11643749999999997</v>
      </c>
      <c r="AW125" s="35">
        <f t="shared" si="42"/>
        <v>0.12074999999999997</v>
      </c>
      <c r="AX125" s="35">
        <v>0</v>
      </c>
      <c r="AY125" s="35">
        <f t="shared" si="43"/>
        <v>0</v>
      </c>
      <c r="AZ125" s="35">
        <f t="shared" si="23"/>
        <v>0</v>
      </c>
      <c r="BA125" s="35">
        <f t="shared" si="44"/>
        <v>0.77624999999999988</v>
      </c>
      <c r="BB125" s="35">
        <f t="shared" si="45"/>
        <v>0.80499999999999994</v>
      </c>
      <c r="BC125" s="35">
        <v>0</v>
      </c>
      <c r="BD125" s="35">
        <f t="shared" si="46"/>
        <v>0</v>
      </c>
      <c r="BE125" s="35">
        <f t="shared" si="24"/>
        <v>0</v>
      </c>
      <c r="BF125" s="35">
        <f t="shared" si="55"/>
        <v>0.14446874999999998</v>
      </c>
      <c r="BG125" s="35">
        <f t="shared" si="56"/>
        <v>0.14662499999999998</v>
      </c>
      <c r="BH125" s="35">
        <v>0</v>
      </c>
      <c r="BI125" s="35">
        <f t="shared" si="59"/>
        <v>0</v>
      </c>
      <c r="BJ125" s="35">
        <f t="shared" si="25"/>
        <v>0</v>
      </c>
      <c r="BK125" s="35">
        <f t="shared" si="57"/>
        <v>0.77624999999999988</v>
      </c>
      <c r="BL125" s="35">
        <f t="shared" si="58"/>
        <v>0.80499999999999994</v>
      </c>
      <c r="BM125" s="35">
        <v>0</v>
      </c>
      <c r="BN125" s="35">
        <f t="shared" si="60"/>
        <v>0</v>
      </c>
      <c r="BO125" s="35">
        <f t="shared" si="47"/>
        <v>0</v>
      </c>
    </row>
    <row r="126" spans="2:67">
      <c r="B126" s="60">
        <v>36</v>
      </c>
      <c r="C126" s="60">
        <f t="shared" si="48"/>
        <v>3.1445312500000003E-2</v>
      </c>
      <c r="D126" s="60">
        <f t="shared" si="48"/>
        <v>3.1445312500000003E-2</v>
      </c>
      <c r="E126" s="61">
        <f t="shared" si="48"/>
        <v>3.1445312500000003E-2</v>
      </c>
      <c r="F126" s="61">
        <f t="shared" si="48"/>
        <v>9.4335937499999994E-2</v>
      </c>
      <c r="G126" s="61">
        <f t="shared" si="48"/>
        <v>0.10781250000000009</v>
      </c>
      <c r="H126" s="60">
        <f t="shared" si="48"/>
        <v>1.6171875000000002E-2</v>
      </c>
      <c r="I126" s="61">
        <f t="shared" si="48"/>
        <v>1.6171875000000002E-2</v>
      </c>
      <c r="J126" s="60">
        <f t="shared" si="48"/>
        <v>0.10781250000000009</v>
      </c>
      <c r="K126" s="59">
        <f>_xlfn.NORM.DIST(C126,CPKV1!C$15,CPKV1!C$16,FALSE)</f>
        <v>16.293056265035862</v>
      </c>
      <c r="L126" s="60">
        <f t="shared" si="27"/>
        <v>0.38004228962081094</v>
      </c>
      <c r="M126" s="57">
        <f>_xlfn.NORM.DIST(D126,CPKV1!D$15,CPKV1!D$16,FALSE)</f>
        <v>23.315346457499331</v>
      </c>
      <c r="N126" s="60">
        <f t="shared" si="28"/>
        <v>0.54731119177387522</v>
      </c>
      <c r="O126" s="57">
        <f>_xlfn.NORM.DIST(E126,CPKV1!E$15,CPKV1!E$16,FALSE)</f>
        <v>28.491156638345412</v>
      </c>
      <c r="P126" s="61">
        <f t="shared" si="49"/>
        <v>0.79218783100137935</v>
      </c>
      <c r="Q126" s="58">
        <f>_xlfn.NORM.DIST(F126,CPKV1!F$15,CPKV1!F$16,FALSE)</f>
        <v>7.388143665391453E-5</v>
      </c>
      <c r="R126" s="58">
        <f t="shared" si="50"/>
        <v>2.2077234623753591E-6</v>
      </c>
      <c r="S126" s="57">
        <f>_xlfn.NORM.DIST(G126,CPKV1!G$15,CPKV1!G$16,FALSE)</f>
        <v>1.1265740698136533</v>
      </c>
      <c r="T126" s="60">
        <f t="shared" si="51"/>
        <v>0.80420911145856711</v>
      </c>
      <c r="U126" s="59">
        <f>_xlfn.NORM.DIST(H126,CPKV1!H$15,CPKV1!H$16,FALSE)</f>
        <v>29.763233722613371</v>
      </c>
      <c r="V126" s="60">
        <f t="shared" si="29"/>
        <v>0.63525269541083851</v>
      </c>
      <c r="W126" s="57">
        <f>_xlfn.NORM.DIST(I126,CPKV1!I$15,CPKV1!I$16,FALSE)</f>
        <v>3.1978692746942134</v>
      </c>
      <c r="X126" s="60">
        <f t="shared" si="30"/>
        <v>0.10069673745967508</v>
      </c>
      <c r="Y126" s="57">
        <f>_xlfn.NORM.DIST(J126,CPKV1!J$15,CPKV1!J$16,FALSE)</f>
        <v>1.6107965635142256</v>
      </c>
      <c r="Z126" s="60">
        <f t="shared" si="31"/>
        <v>0.37374551520014448</v>
      </c>
      <c r="AA126" s="35"/>
      <c r="AB126" s="35">
        <f t="shared" si="32"/>
        <v>4.9593749999999999E-2</v>
      </c>
      <c r="AC126" s="35">
        <f t="shared" si="52"/>
        <v>5.0312499999999996E-2</v>
      </c>
      <c r="AD126" s="35">
        <v>0</v>
      </c>
      <c r="AE126" s="35">
        <f t="shared" si="33"/>
        <v>0</v>
      </c>
      <c r="AF126" s="35">
        <f t="shared" si="19"/>
        <v>0</v>
      </c>
      <c r="AG126" s="35">
        <f t="shared" si="53"/>
        <v>4.9593749999999999E-2</v>
      </c>
      <c r="AH126" s="35">
        <f t="shared" si="34"/>
        <v>5.0312499999999996E-2</v>
      </c>
      <c r="AI126" s="35">
        <v>0</v>
      </c>
      <c r="AJ126" s="35">
        <f t="shared" si="35"/>
        <v>0</v>
      </c>
      <c r="AK126" s="35">
        <f t="shared" si="20"/>
        <v>0</v>
      </c>
      <c r="AL126" s="35">
        <f t="shared" si="54"/>
        <v>4.9593749999999999E-2</v>
      </c>
      <c r="AM126" s="35">
        <f t="shared" si="36"/>
        <v>5.0312499999999996E-2</v>
      </c>
      <c r="AN126" s="35">
        <v>0</v>
      </c>
      <c r="AO126" s="35">
        <f t="shared" si="37"/>
        <v>0.33333333333333331</v>
      </c>
      <c r="AP126" s="35">
        <f t="shared" si="21"/>
        <v>0.12987012987012986</v>
      </c>
      <c r="AQ126" s="35">
        <f t="shared" si="38"/>
        <v>0.12506249999999997</v>
      </c>
      <c r="AR126" s="35">
        <f t="shared" si="39"/>
        <v>0.12937499999999996</v>
      </c>
      <c r="AS126" s="35">
        <v>0</v>
      </c>
      <c r="AT126" s="35">
        <f t="shared" si="40"/>
        <v>0</v>
      </c>
      <c r="AU126" s="35">
        <f t="shared" si="22"/>
        <v>0</v>
      </c>
      <c r="AV126" s="35">
        <f t="shared" si="41"/>
        <v>0.12506249999999997</v>
      </c>
      <c r="AW126" s="35">
        <f t="shared" si="42"/>
        <v>0.12937499999999996</v>
      </c>
      <c r="AX126" s="35">
        <v>0</v>
      </c>
      <c r="AY126" s="35">
        <f t="shared" si="43"/>
        <v>0</v>
      </c>
      <c r="AZ126" s="35">
        <f t="shared" si="23"/>
        <v>0</v>
      </c>
      <c r="BA126" s="35">
        <f t="shared" si="44"/>
        <v>0.83374999999999977</v>
      </c>
      <c r="BB126" s="35">
        <f t="shared" si="45"/>
        <v>0.86249999999999982</v>
      </c>
      <c r="BC126" s="35">
        <v>0</v>
      </c>
      <c r="BD126" s="35">
        <f t="shared" si="46"/>
        <v>0</v>
      </c>
      <c r="BE126" s="35">
        <f t="shared" si="24"/>
        <v>0</v>
      </c>
      <c r="BF126" s="35">
        <f t="shared" si="55"/>
        <v>0.14878124999999998</v>
      </c>
      <c r="BG126" s="35">
        <f t="shared" si="56"/>
        <v>0.15093749999999997</v>
      </c>
      <c r="BH126" s="35">
        <v>0</v>
      </c>
      <c r="BI126" s="35">
        <f t="shared" si="59"/>
        <v>0</v>
      </c>
      <c r="BJ126" s="35">
        <f t="shared" si="25"/>
        <v>0</v>
      </c>
      <c r="BK126" s="35">
        <f t="shared" si="57"/>
        <v>0.83374999999999977</v>
      </c>
      <c r="BL126" s="35">
        <f t="shared" si="58"/>
        <v>0.86249999999999982</v>
      </c>
      <c r="BM126" s="35">
        <v>0</v>
      </c>
      <c r="BN126" s="35">
        <f t="shared" si="60"/>
        <v>0</v>
      </c>
      <c r="BO126" s="35">
        <f t="shared" si="47"/>
        <v>0</v>
      </c>
    </row>
    <row r="127" spans="2:67">
      <c r="B127" s="60">
        <v>37</v>
      </c>
      <c r="C127" s="60">
        <f t="shared" si="48"/>
        <v>3.2343750000000004E-2</v>
      </c>
      <c r="D127" s="60">
        <f t="shared" si="48"/>
        <v>3.2343750000000004E-2</v>
      </c>
      <c r="E127" s="61">
        <f t="shared" si="48"/>
        <v>3.2343750000000004E-2</v>
      </c>
      <c r="F127" s="61">
        <f t="shared" si="48"/>
        <v>9.7031249999999986E-2</v>
      </c>
      <c r="G127" s="61">
        <f t="shared" si="48"/>
        <v>0.14375000000000004</v>
      </c>
      <c r="H127" s="60">
        <f t="shared" ref="C127:J154" si="61">H$84 +($B127-1)*H$85</f>
        <v>2.1562499999999984E-2</v>
      </c>
      <c r="I127" s="61">
        <f t="shared" si="61"/>
        <v>2.1562499999999984E-2</v>
      </c>
      <c r="J127" s="60">
        <f t="shared" si="61"/>
        <v>0.14375000000000004</v>
      </c>
      <c r="K127" s="59">
        <f>_xlfn.NORM.DIST(C127,CPKV1!C$15,CPKV1!C$16,FALSE)</f>
        <v>14.32955022975519</v>
      </c>
      <c r="L127" s="60">
        <f t="shared" si="27"/>
        <v>0.33424269762322539</v>
      </c>
      <c r="M127" s="57">
        <f>_xlfn.NORM.DIST(D127,CPKV1!D$15,CPKV1!D$16,FALSE)</f>
        <v>21.095568181749876</v>
      </c>
      <c r="N127" s="60">
        <f t="shared" si="28"/>
        <v>0.49520347397569436</v>
      </c>
      <c r="O127" s="57">
        <f>_xlfn.NORM.DIST(E127,CPKV1!E$15,CPKV1!E$16,FALSE)</f>
        <v>27.119112820719309</v>
      </c>
      <c r="P127" s="61">
        <f t="shared" si="49"/>
        <v>0.75403857543689201</v>
      </c>
      <c r="Q127" s="58">
        <f>_xlfn.NORM.DIST(F127,CPKV1!F$15,CPKV1!F$16,FALSE)</f>
        <v>2.4094120417917364E-5</v>
      </c>
      <c r="R127" s="58">
        <f t="shared" si="50"/>
        <v>7.1997997549923072E-7</v>
      </c>
      <c r="S127" s="57">
        <f>_xlfn.NORM.DIST(G127,CPKV1!G$15,CPKV1!G$16,FALSE)</f>
        <v>1.0436511653636646</v>
      </c>
      <c r="T127" s="60">
        <f t="shared" si="51"/>
        <v>0.74501428610782938</v>
      </c>
      <c r="U127" s="59">
        <f>_xlfn.NORM.DIST(H127,CPKV1!H$15,CPKV1!H$16,FALSE)</f>
        <v>13.377839637059479</v>
      </c>
      <c r="V127" s="60">
        <f t="shared" si="29"/>
        <v>0.28553042211133067</v>
      </c>
      <c r="W127" s="57">
        <f>_xlfn.NORM.DIST(I127,CPKV1!I$15,CPKV1!I$16,FALSE)</f>
        <v>1.236369596027973</v>
      </c>
      <c r="X127" s="60">
        <f t="shared" si="30"/>
        <v>3.8931667907612676E-2</v>
      </c>
      <c r="Y127" s="57">
        <f>_xlfn.NORM.DIST(J127,CPKV1!J$15,CPKV1!J$16,FALSE)</f>
        <v>0.90388583532456268</v>
      </c>
      <c r="Z127" s="60">
        <f t="shared" si="31"/>
        <v>0.20972435927506136</v>
      </c>
      <c r="AA127" s="35"/>
      <c r="AB127" s="35">
        <f t="shared" si="32"/>
        <v>5.103125E-2</v>
      </c>
      <c r="AC127" s="35">
        <f t="shared" si="52"/>
        <v>5.1749999999999997E-2</v>
      </c>
      <c r="AD127" s="35">
        <v>0</v>
      </c>
      <c r="AE127" s="35">
        <f t="shared" si="33"/>
        <v>0</v>
      </c>
      <c r="AF127" s="35">
        <f t="shared" si="19"/>
        <v>0</v>
      </c>
      <c r="AG127" s="35">
        <f t="shared" si="53"/>
        <v>5.103125E-2</v>
      </c>
      <c r="AH127" s="35">
        <f t="shared" si="34"/>
        <v>5.1749999999999997E-2</v>
      </c>
      <c r="AI127" s="35">
        <v>0</v>
      </c>
      <c r="AJ127" s="35">
        <f t="shared" si="35"/>
        <v>0</v>
      </c>
      <c r="AK127" s="35">
        <f t="shared" si="20"/>
        <v>0</v>
      </c>
      <c r="AL127" s="35">
        <f t="shared" si="54"/>
        <v>5.103125E-2</v>
      </c>
      <c r="AM127" s="35">
        <f t="shared" si="36"/>
        <v>5.1749999999999997E-2</v>
      </c>
      <c r="AN127" s="35">
        <v>0</v>
      </c>
      <c r="AO127" s="35">
        <f t="shared" si="37"/>
        <v>0</v>
      </c>
      <c r="AP127" s="35">
        <f t="shared" si="21"/>
        <v>0</v>
      </c>
      <c r="AQ127" s="35">
        <f t="shared" si="38"/>
        <v>0.13368749999999996</v>
      </c>
      <c r="AR127" s="35">
        <f t="shared" si="39"/>
        <v>0.13799999999999996</v>
      </c>
      <c r="AS127" s="35">
        <v>0</v>
      </c>
      <c r="AT127" s="35">
        <f t="shared" si="40"/>
        <v>0</v>
      </c>
      <c r="AU127" s="35">
        <f t="shared" si="22"/>
        <v>0</v>
      </c>
      <c r="AV127" s="35">
        <f t="shared" si="41"/>
        <v>0.13368749999999996</v>
      </c>
      <c r="AW127" s="35">
        <f t="shared" si="42"/>
        <v>0.13799999999999996</v>
      </c>
      <c r="AX127" s="35">
        <v>0</v>
      </c>
      <c r="AY127" s="35">
        <f t="shared" si="43"/>
        <v>0</v>
      </c>
      <c r="AZ127" s="35">
        <f t="shared" si="23"/>
        <v>0</v>
      </c>
      <c r="BA127" s="35">
        <f t="shared" si="44"/>
        <v>0.89124999999999988</v>
      </c>
      <c r="BB127" s="35">
        <f t="shared" si="45"/>
        <v>0.91999999999999993</v>
      </c>
      <c r="BC127" s="35">
        <v>0</v>
      </c>
      <c r="BD127" s="35">
        <f t="shared" si="46"/>
        <v>0</v>
      </c>
      <c r="BE127" s="35">
        <f t="shared" si="24"/>
        <v>0</v>
      </c>
      <c r="BF127" s="35">
        <f t="shared" si="55"/>
        <v>0.15309374999999997</v>
      </c>
      <c r="BG127" s="35">
        <f t="shared" si="56"/>
        <v>0.15524999999999997</v>
      </c>
      <c r="BH127" s="35">
        <v>0</v>
      </c>
      <c r="BI127" s="35">
        <f t="shared" si="59"/>
        <v>0</v>
      </c>
      <c r="BJ127" s="35">
        <f t="shared" si="25"/>
        <v>0</v>
      </c>
      <c r="BK127" s="35">
        <f t="shared" si="57"/>
        <v>0.89124999999999988</v>
      </c>
      <c r="BL127" s="35">
        <f t="shared" si="58"/>
        <v>0.91999999999999993</v>
      </c>
      <c r="BM127" s="35">
        <v>0</v>
      </c>
      <c r="BN127" s="35">
        <f t="shared" si="60"/>
        <v>0</v>
      </c>
      <c r="BO127" s="35">
        <f t="shared" si="47"/>
        <v>0</v>
      </c>
    </row>
    <row r="128" spans="2:67">
      <c r="B128" s="60">
        <v>38</v>
      </c>
      <c r="C128" s="60">
        <f t="shared" si="61"/>
        <v>3.3242187499999999E-2</v>
      </c>
      <c r="D128" s="60">
        <f t="shared" si="61"/>
        <v>3.3242187499999999E-2</v>
      </c>
      <c r="E128" s="61">
        <f t="shared" si="61"/>
        <v>3.3242187499999999E-2</v>
      </c>
      <c r="F128" s="61">
        <f t="shared" si="61"/>
        <v>9.9726562499999991E-2</v>
      </c>
      <c r="G128" s="61">
        <f t="shared" si="61"/>
        <v>0.1796875</v>
      </c>
      <c r="H128" s="60">
        <f t="shared" si="61"/>
        <v>2.6953124999999994E-2</v>
      </c>
      <c r="I128" s="61">
        <f t="shared" si="61"/>
        <v>2.6953124999999994E-2</v>
      </c>
      <c r="J128" s="60">
        <f t="shared" si="61"/>
        <v>0.1796875</v>
      </c>
      <c r="K128" s="59">
        <f>_xlfn.NORM.DIST(C128,CPKV1!C$15,CPKV1!C$16,FALSE)</f>
        <v>12.497037564428783</v>
      </c>
      <c r="L128" s="60">
        <f t="shared" si="27"/>
        <v>0.29149858026666203</v>
      </c>
      <c r="M128" s="57">
        <f>_xlfn.NORM.DIST(D128,CPKV1!D$15,CPKV1!D$16,FALSE)</f>
        <v>18.928937675705757</v>
      </c>
      <c r="N128" s="60">
        <f t="shared" si="28"/>
        <v>0.44434336230811827</v>
      </c>
      <c r="O128" s="57">
        <f>_xlfn.NORM.DIST(E128,CPKV1!E$15,CPKV1!E$16,FALSE)</f>
        <v>25.660739640570458</v>
      </c>
      <c r="P128" s="61">
        <f t="shared" si="49"/>
        <v>0.71348895854917993</v>
      </c>
      <c r="Q128" s="58">
        <f>_xlfn.NORM.DIST(F128,CPKV1!F$15,CPKV1!F$16,FALSE)</f>
        <v>7.501293251508954E-6</v>
      </c>
      <c r="R128" s="58">
        <f t="shared" si="50"/>
        <v>2.2415347967704696E-7</v>
      </c>
      <c r="S128" s="57">
        <f>_xlfn.NORM.DIST(G128,CPKV1!G$15,CPKV1!G$16,FALSE)</f>
        <v>0.95302981040363643</v>
      </c>
      <c r="T128" s="60">
        <f t="shared" si="51"/>
        <v>0.68032389307967234</v>
      </c>
      <c r="U128" s="59">
        <f>_xlfn.NORM.DIST(H128,CPKV1!H$15,CPKV1!H$16,FALSE)</f>
        <v>4.0347949332913995</v>
      </c>
      <c r="V128" s="60">
        <f t="shared" si="29"/>
        <v>8.6116797008383011E-2</v>
      </c>
      <c r="W128" s="57">
        <f>_xlfn.NORM.DIST(I128,CPKV1!I$15,CPKV1!I$16,FALSE)</f>
        <v>0.40443215492960172</v>
      </c>
      <c r="X128" s="60">
        <f t="shared" si="30"/>
        <v>1.2735041687747211E-2</v>
      </c>
      <c r="Y128" s="57">
        <f>_xlfn.NORM.DIST(J128,CPKV1!J$15,CPKV1!J$16,FALSE)</f>
        <v>0.44190649321481962</v>
      </c>
      <c r="Z128" s="60">
        <f t="shared" si="31"/>
        <v>0.10253347549769795</v>
      </c>
      <c r="AA128" s="35"/>
      <c r="AB128" s="35">
        <f t="shared" si="32"/>
        <v>5.2468750000000001E-2</v>
      </c>
      <c r="AC128" s="35">
        <f t="shared" si="52"/>
        <v>5.3187499999999999E-2</v>
      </c>
      <c r="AD128" s="35">
        <v>0</v>
      </c>
      <c r="AE128" s="35">
        <f t="shared" si="33"/>
        <v>0</v>
      </c>
      <c r="AF128" s="35">
        <f t="shared" si="19"/>
        <v>0</v>
      </c>
      <c r="AG128" s="35">
        <f t="shared" si="53"/>
        <v>5.2468750000000001E-2</v>
      </c>
      <c r="AH128" s="35">
        <f t="shared" si="34"/>
        <v>5.3187499999999999E-2</v>
      </c>
      <c r="AI128" s="35">
        <v>0</v>
      </c>
      <c r="AJ128" s="35">
        <f t="shared" si="35"/>
        <v>0</v>
      </c>
      <c r="AK128" s="35">
        <f t="shared" si="20"/>
        <v>0</v>
      </c>
      <c r="AL128" s="35">
        <f t="shared" si="54"/>
        <v>5.2468750000000001E-2</v>
      </c>
      <c r="AM128" s="35">
        <f t="shared" si="36"/>
        <v>5.3187499999999999E-2</v>
      </c>
      <c r="AN128" s="35">
        <v>0</v>
      </c>
      <c r="AO128" s="35">
        <f t="shared" si="37"/>
        <v>0</v>
      </c>
      <c r="AP128" s="35">
        <f t="shared" si="21"/>
        <v>0</v>
      </c>
      <c r="AQ128" s="35">
        <f t="shared" si="38"/>
        <v>0.14231249999999995</v>
      </c>
      <c r="AR128" s="35">
        <f t="shared" si="39"/>
        <v>0.14662499999999995</v>
      </c>
      <c r="AS128" s="35">
        <v>0</v>
      </c>
      <c r="AT128" s="35">
        <f t="shared" si="40"/>
        <v>0</v>
      </c>
      <c r="AU128" s="35">
        <f t="shared" si="22"/>
        <v>0</v>
      </c>
      <c r="AV128" s="35">
        <f t="shared" si="41"/>
        <v>0.14231249999999995</v>
      </c>
      <c r="AW128" s="35">
        <f t="shared" si="42"/>
        <v>0.14662499999999995</v>
      </c>
      <c r="AX128" s="35">
        <v>0</v>
      </c>
      <c r="AY128" s="35">
        <f t="shared" si="43"/>
        <v>0</v>
      </c>
      <c r="AZ128" s="35">
        <f t="shared" si="23"/>
        <v>0</v>
      </c>
      <c r="BA128" s="35">
        <f t="shared" si="44"/>
        <v>0.94874999999999998</v>
      </c>
      <c r="BB128" s="35">
        <f t="shared" si="45"/>
        <v>0.97750000000000004</v>
      </c>
      <c r="BC128" s="35">
        <v>0</v>
      </c>
      <c r="BD128" s="35">
        <f t="shared" si="46"/>
        <v>0</v>
      </c>
      <c r="BE128" s="35">
        <f t="shared" si="24"/>
        <v>0</v>
      </c>
      <c r="BF128" s="35">
        <f t="shared" si="55"/>
        <v>0.15740624999999997</v>
      </c>
      <c r="BG128" s="35">
        <f t="shared" si="56"/>
        <v>0.15956249999999997</v>
      </c>
      <c r="BH128" s="35">
        <v>0</v>
      </c>
      <c r="BI128" s="35">
        <f t="shared" si="59"/>
        <v>0</v>
      </c>
      <c r="BJ128" s="35">
        <f t="shared" si="25"/>
        <v>0</v>
      </c>
      <c r="BK128" s="35">
        <f t="shared" si="57"/>
        <v>0.94874999999999998</v>
      </c>
      <c r="BL128" s="35">
        <f t="shared" si="58"/>
        <v>0.97750000000000004</v>
      </c>
      <c r="BM128" s="35">
        <v>0</v>
      </c>
      <c r="BN128" s="35">
        <f t="shared" si="60"/>
        <v>0</v>
      </c>
      <c r="BO128" s="35">
        <f t="shared" si="47"/>
        <v>0</v>
      </c>
    </row>
    <row r="129" spans="2:67">
      <c r="B129" s="60">
        <v>39</v>
      </c>
      <c r="C129" s="60">
        <f t="shared" si="61"/>
        <v>3.4140625000000001E-2</v>
      </c>
      <c r="D129" s="60">
        <f t="shared" si="61"/>
        <v>3.4140625000000001E-2</v>
      </c>
      <c r="E129" s="61">
        <f t="shared" si="61"/>
        <v>3.4140625000000001E-2</v>
      </c>
      <c r="F129" s="61">
        <f t="shared" si="61"/>
        <v>0.102421875</v>
      </c>
      <c r="G129" s="61">
        <f t="shared" si="61"/>
        <v>0.21562499999999996</v>
      </c>
      <c r="H129" s="60">
        <f t="shared" si="61"/>
        <v>3.2343750000000004E-2</v>
      </c>
      <c r="I129" s="61">
        <f t="shared" si="61"/>
        <v>3.2343750000000004E-2</v>
      </c>
      <c r="J129" s="60">
        <f t="shared" si="61"/>
        <v>0.21562499999999996</v>
      </c>
      <c r="K129" s="59">
        <f>_xlfn.NORM.DIST(C129,CPKV1!C$15,CPKV1!C$16,FALSE)</f>
        <v>10.807521435819597</v>
      </c>
      <c r="L129" s="60">
        <f t="shared" si="27"/>
        <v>0.25208991639027112</v>
      </c>
      <c r="M129" s="57">
        <f>_xlfn.NORM.DIST(D129,CPKV1!D$15,CPKV1!D$16,FALSE)</f>
        <v>16.844065288275903</v>
      </c>
      <c r="N129" s="60">
        <f t="shared" si="28"/>
        <v>0.39540246438319576</v>
      </c>
      <c r="O129" s="57">
        <f>_xlfn.NORM.DIST(E129,CPKV1!E$15,CPKV1!E$16,FALSE)</f>
        <v>24.137437241120775</v>
      </c>
      <c r="P129" s="61">
        <f t="shared" si="49"/>
        <v>0.67113400472624096</v>
      </c>
      <c r="Q129" s="58">
        <f>_xlfn.NORM.DIST(F129,CPKV1!F$15,CPKV1!F$16,FALSE)</f>
        <v>2.2295156945230509E-6</v>
      </c>
      <c r="R129" s="58">
        <f t="shared" si="50"/>
        <v>6.6622338864221834E-8</v>
      </c>
      <c r="S129" s="57">
        <f>_xlfn.NORM.DIST(G129,CPKV1!G$15,CPKV1!G$16,FALSE)</f>
        <v>0.85785348517045823</v>
      </c>
      <c r="T129" s="60">
        <f t="shared" si="51"/>
        <v>0.61238191749317006</v>
      </c>
      <c r="U129" s="59">
        <f>_xlfn.NORM.DIST(H129,CPKV1!H$15,CPKV1!H$16,FALSE)</f>
        <v>0.81655709765550322</v>
      </c>
      <c r="V129" s="60">
        <f t="shared" si="29"/>
        <v>1.7428217043781735E-2</v>
      </c>
      <c r="W129" s="57">
        <f>_xlfn.NORM.DIST(I129,CPKV1!I$15,CPKV1!I$16,FALSE)</f>
        <v>0.11193161983667971</v>
      </c>
      <c r="X129" s="60">
        <f t="shared" si="30"/>
        <v>3.5245808905706648E-3</v>
      </c>
      <c r="Y129" s="57">
        <f>_xlfn.NORM.DIST(J129,CPKV1!J$15,CPKV1!J$16,FALSE)</f>
        <v>0.18823097912060563</v>
      </c>
      <c r="Z129" s="60">
        <f t="shared" si="31"/>
        <v>4.3674344645097139E-2</v>
      </c>
      <c r="AA129" s="35"/>
      <c r="AB129" s="35">
        <f t="shared" si="32"/>
        <v>5.3906250000000003E-2</v>
      </c>
      <c r="AC129" s="35">
        <f t="shared" si="52"/>
        <v>5.4625E-2</v>
      </c>
      <c r="AD129" s="35">
        <v>0</v>
      </c>
      <c r="AE129" s="35">
        <f t="shared" si="33"/>
        <v>0</v>
      </c>
      <c r="AF129" s="35">
        <f t="shared" si="19"/>
        <v>0</v>
      </c>
      <c r="AG129" s="35">
        <f t="shared" si="53"/>
        <v>5.3906250000000003E-2</v>
      </c>
      <c r="AH129" s="35">
        <f t="shared" si="34"/>
        <v>5.4625E-2</v>
      </c>
      <c r="AI129" s="35">
        <v>0</v>
      </c>
      <c r="AJ129" s="35">
        <f t="shared" si="35"/>
        <v>0</v>
      </c>
      <c r="AK129" s="35">
        <f t="shared" si="20"/>
        <v>0</v>
      </c>
      <c r="AL129" s="35">
        <f t="shared" si="54"/>
        <v>5.3906250000000003E-2</v>
      </c>
      <c r="AM129" s="35">
        <f t="shared" si="36"/>
        <v>5.4625E-2</v>
      </c>
      <c r="AN129" s="35">
        <v>0</v>
      </c>
      <c r="AO129" s="35">
        <f t="shared" si="37"/>
        <v>0</v>
      </c>
      <c r="AP129" s="35">
        <f t="shared" si="21"/>
        <v>0</v>
      </c>
      <c r="AQ129" s="35">
        <f t="shared" si="38"/>
        <v>0.1509375</v>
      </c>
      <c r="AR129" s="35">
        <f t="shared" si="39"/>
        <v>0.15525</v>
      </c>
      <c r="AS129" s="35">
        <v>0</v>
      </c>
      <c r="AT129" s="35">
        <f t="shared" si="40"/>
        <v>0</v>
      </c>
      <c r="AU129" s="35">
        <f t="shared" si="22"/>
        <v>0</v>
      </c>
      <c r="AV129" s="35">
        <f t="shared" si="41"/>
        <v>0.1509375</v>
      </c>
      <c r="AW129" s="35">
        <f t="shared" si="42"/>
        <v>0.15525</v>
      </c>
      <c r="AX129" s="35">
        <v>0</v>
      </c>
      <c r="AY129" s="35">
        <f t="shared" si="43"/>
        <v>0</v>
      </c>
      <c r="AZ129" s="35">
        <f t="shared" si="23"/>
        <v>0</v>
      </c>
      <c r="BA129" s="35">
        <f t="shared" si="44"/>
        <v>1.0062499999999996</v>
      </c>
      <c r="BB129" s="35">
        <f t="shared" si="45"/>
        <v>1.0349999999999997</v>
      </c>
      <c r="BC129" s="35">
        <v>0</v>
      </c>
      <c r="BD129" s="35">
        <f t="shared" si="46"/>
        <v>0</v>
      </c>
      <c r="BE129" s="35">
        <f t="shared" si="24"/>
        <v>0</v>
      </c>
      <c r="BF129" s="35">
        <f t="shared" si="55"/>
        <v>0.16171874999999999</v>
      </c>
      <c r="BG129" s="35">
        <f t="shared" si="56"/>
        <v>0.16387499999999999</v>
      </c>
      <c r="BH129" s="35">
        <v>0</v>
      </c>
      <c r="BI129" s="35">
        <f t="shared" si="59"/>
        <v>0</v>
      </c>
      <c r="BJ129" s="35">
        <f t="shared" si="25"/>
        <v>0</v>
      </c>
      <c r="BK129" s="35">
        <f t="shared" si="57"/>
        <v>1.0062499999999996</v>
      </c>
      <c r="BL129" s="35">
        <f t="shared" si="58"/>
        <v>1.0349999999999997</v>
      </c>
      <c r="BM129" s="35">
        <v>0</v>
      </c>
      <c r="BN129" s="35">
        <f t="shared" si="60"/>
        <v>0</v>
      </c>
      <c r="BO129" s="35">
        <f t="shared" si="47"/>
        <v>0</v>
      </c>
    </row>
    <row r="130" spans="2:67">
      <c r="B130" s="60">
        <v>40</v>
      </c>
      <c r="C130" s="60">
        <f t="shared" si="61"/>
        <v>3.5039062500000002E-2</v>
      </c>
      <c r="D130" s="60">
        <f t="shared" si="61"/>
        <v>3.5039062500000002E-2</v>
      </c>
      <c r="E130" s="61">
        <f t="shared" si="61"/>
        <v>3.5039062500000002E-2</v>
      </c>
      <c r="F130" s="61">
        <f t="shared" si="61"/>
        <v>0.10511718749999999</v>
      </c>
      <c r="G130" s="61">
        <f t="shared" si="61"/>
        <v>0.25156249999999991</v>
      </c>
      <c r="H130" s="60">
        <f t="shared" si="61"/>
        <v>3.7734374999999987E-2</v>
      </c>
      <c r="I130" s="61">
        <f t="shared" si="61"/>
        <v>3.7734374999999987E-2</v>
      </c>
      <c r="J130" s="60">
        <f t="shared" si="61"/>
        <v>0.25156249999999991</v>
      </c>
      <c r="K130" s="59">
        <f>_xlfn.NORM.DIST(C130,CPKV1!C$15,CPKV1!C$16,FALSE)</f>
        <v>9.2680773600361128</v>
      </c>
      <c r="L130" s="60">
        <f t="shared" si="27"/>
        <v>0.21618174533954893</v>
      </c>
      <c r="M130" s="57">
        <f>_xlfn.NORM.DIST(D130,CPKV1!D$15,CPKV1!D$16,FALSE)</f>
        <v>14.864600835018333</v>
      </c>
      <c r="N130" s="60">
        <f t="shared" si="28"/>
        <v>0.34893594281718426</v>
      </c>
      <c r="O130" s="57">
        <f>_xlfn.NORM.DIST(E130,CPKV1!E$15,CPKV1!E$16,FALSE)</f>
        <v>22.570513505333583</v>
      </c>
      <c r="P130" s="61">
        <f t="shared" si="49"/>
        <v>0.62756617308801232</v>
      </c>
      <c r="Q130" s="58">
        <f>_xlfn.NORM.DIST(F130,CPKV1!F$15,CPKV1!F$16,FALSE)</f>
        <v>6.3260736905524564E-7</v>
      </c>
      <c r="R130" s="58">
        <f t="shared" si="50"/>
        <v>1.8903559464836352E-8</v>
      </c>
      <c r="S130" s="57">
        <f>_xlfn.NORM.DIST(G130,CPKV1!G$15,CPKV1!G$16,FALSE)</f>
        <v>0.76115878839891726</v>
      </c>
      <c r="T130" s="60">
        <f t="shared" si="51"/>
        <v>0.54335604670754178</v>
      </c>
      <c r="U130" s="59">
        <f>_xlfn.NORM.DIST(H130,CPKV1!H$15,CPKV1!H$16,FALSE)</f>
        <v>0.11088715975475562</v>
      </c>
      <c r="V130" s="60">
        <f t="shared" si="29"/>
        <v>2.366724253727213E-3</v>
      </c>
      <c r="W130" s="57">
        <f>_xlfn.NORM.DIST(I130,CPKV1!I$15,CPKV1!I$16,FALSE)</f>
        <v>2.6210158699219391E-2</v>
      </c>
      <c r="X130" s="60">
        <f t="shared" si="30"/>
        <v>8.2532375234884705E-4</v>
      </c>
      <c r="Y130" s="57">
        <f>_xlfn.NORM.DIST(J130,CPKV1!J$15,CPKV1!J$16,FALSE)</f>
        <v>6.9854716699772348E-2</v>
      </c>
      <c r="Z130" s="60">
        <f t="shared" si="31"/>
        <v>1.6208059834171597E-2</v>
      </c>
      <c r="AA130" s="35"/>
      <c r="AB130" s="35">
        <f t="shared" si="32"/>
        <v>5.5343750000000004E-2</v>
      </c>
      <c r="AC130" s="35">
        <f t="shared" si="52"/>
        <v>5.6062500000000001E-2</v>
      </c>
      <c r="AD130" s="35">
        <v>0</v>
      </c>
      <c r="AE130" s="35">
        <f t="shared" si="33"/>
        <v>0</v>
      </c>
      <c r="AF130" s="35">
        <f t="shared" si="19"/>
        <v>0</v>
      </c>
      <c r="AG130" s="35">
        <f t="shared" si="53"/>
        <v>5.5343750000000004E-2</v>
      </c>
      <c r="AH130" s="35">
        <f t="shared" si="34"/>
        <v>5.6062500000000001E-2</v>
      </c>
      <c r="AI130" s="35">
        <v>0</v>
      </c>
      <c r="AJ130" s="35">
        <f t="shared" si="35"/>
        <v>0</v>
      </c>
      <c r="AK130" s="35">
        <f t="shared" si="20"/>
        <v>0</v>
      </c>
      <c r="AL130" s="35">
        <f t="shared" si="54"/>
        <v>5.5343750000000004E-2</v>
      </c>
      <c r="AM130" s="35">
        <f t="shared" si="36"/>
        <v>5.6062500000000001E-2</v>
      </c>
      <c r="AN130" s="35">
        <v>0</v>
      </c>
      <c r="AO130" s="35">
        <f t="shared" si="37"/>
        <v>0</v>
      </c>
      <c r="AP130" s="35">
        <f t="shared" si="21"/>
        <v>0</v>
      </c>
      <c r="AQ130" s="35">
        <f t="shared" si="38"/>
        <v>0.1595625</v>
      </c>
      <c r="AR130" s="35">
        <f t="shared" si="39"/>
        <v>0.16387499999999999</v>
      </c>
      <c r="AS130" s="35">
        <v>0</v>
      </c>
      <c r="AT130" s="35">
        <f t="shared" si="40"/>
        <v>0</v>
      </c>
      <c r="AU130" s="35">
        <f t="shared" si="22"/>
        <v>0</v>
      </c>
      <c r="AV130" s="35">
        <f t="shared" si="41"/>
        <v>0.1595625</v>
      </c>
      <c r="AW130" s="35">
        <f t="shared" si="42"/>
        <v>0.16387499999999999</v>
      </c>
      <c r="AX130" s="35">
        <v>0</v>
      </c>
      <c r="AY130" s="35">
        <f t="shared" si="43"/>
        <v>0</v>
      </c>
      <c r="AZ130" s="35">
        <f t="shared" si="23"/>
        <v>0</v>
      </c>
      <c r="BA130" s="35">
        <f t="shared" si="44"/>
        <v>1.0637499999999998</v>
      </c>
      <c r="BB130" s="35">
        <f t="shared" si="45"/>
        <v>1.0924999999999998</v>
      </c>
      <c r="BC130" s="35">
        <v>0</v>
      </c>
      <c r="BD130" s="35">
        <f t="shared" si="46"/>
        <v>0</v>
      </c>
      <c r="BE130" s="35">
        <f t="shared" si="24"/>
        <v>0</v>
      </c>
      <c r="BF130" s="35">
        <f t="shared" si="55"/>
        <v>0.16603124999999999</v>
      </c>
      <c r="BG130" s="35">
        <f>IF($B130&lt;=$C$88,$F$84 +($B130-1)*$F$86,"")</f>
        <v>0.16818749999999999</v>
      </c>
      <c r="BH130" s="35">
        <v>0</v>
      </c>
      <c r="BI130" s="35">
        <f t="shared" si="59"/>
        <v>0</v>
      </c>
      <c r="BJ130" s="35">
        <f t="shared" si="25"/>
        <v>0</v>
      </c>
      <c r="BK130" s="35">
        <f t="shared" si="57"/>
        <v>1.0637499999999998</v>
      </c>
      <c r="BL130" s="35">
        <f>IF($B130&lt;=$C$88,$G$84 +($B130-1)*$G$86,"")</f>
        <v>1.0924999999999998</v>
      </c>
      <c r="BM130" s="35">
        <v>0</v>
      </c>
      <c r="BN130" s="35">
        <f t="shared" si="60"/>
        <v>0</v>
      </c>
      <c r="BO130" s="35">
        <f t="shared" si="47"/>
        <v>0</v>
      </c>
    </row>
    <row r="131" spans="2:67">
      <c r="B131" s="60">
        <v>41</v>
      </c>
      <c r="C131" s="60">
        <f t="shared" si="61"/>
        <v>3.5937500000000004E-2</v>
      </c>
      <c r="D131" s="60">
        <f t="shared" si="61"/>
        <v>3.5937500000000004E-2</v>
      </c>
      <c r="E131" s="61">
        <f t="shared" si="61"/>
        <v>3.5937500000000004E-2</v>
      </c>
      <c r="F131" s="61">
        <f t="shared" si="61"/>
        <v>0.10781249999999999</v>
      </c>
      <c r="G131" s="61">
        <f t="shared" si="61"/>
        <v>0.28750000000000009</v>
      </c>
      <c r="H131" s="60">
        <f t="shared" si="61"/>
        <v>4.3124999999999997E-2</v>
      </c>
      <c r="I131" s="61">
        <f t="shared" si="61"/>
        <v>4.3124999999999997E-2</v>
      </c>
      <c r="J131" s="60">
        <f t="shared" si="61"/>
        <v>0.28750000000000009</v>
      </c>
      <c r="K131" s="59">
        <f>_xlfn.NORM.DIST(C131,CPKV1!C$15,CPKV1!C$16,FALSE)</f>
        <v>7.8812972744592882</v>
      </c>
      <c r="L131" s="60">
        <f t="shared" si="27"/>
        <v>0.18383452512806822</v>
      </c>
      <c r="M131" s="57">
        <f>_xlfn.NORM.DIST(D131,CPKV1!D$15,CPKV1!D$16,FALSE)</f>
        <v>13.009039946500298</v>
      </c>
      <c r="N131" s="60">
        <f t="shared" si="28"/>
        <v>0.30537796939589967</v>
      </c>
      <c r="O131" s="57">
        <f>_xlfn.NORM.DIST(E131,CPKV1!E$15,CPKV1!E$16,FALSE)</f>
        <v>20.980702088865431</v>
      </c>
      <c r="P131" s="61">
        <f t="shared" si="49"/>
        <v>0.58336195654111</v>
      </c>
      <c r="Q131" s="58">
        <f>_xlfn.NORM.DIST(F131,CPKV1!F$15,CPKV1!F$16,FALSE)</f>
        <v>1.7135914317638766E-7</v>
      </c>
      <c r="R131" s="58">
        <f t="shared" si="50"/>
        <v>5.1205501411023909E-9</v>
      </c>
      <c r="S131" s="57">
        <f>_xlfn.NORM.DIST(G131,CPKV1!G$15,CPKV1!G$16,FALSE)</f>
        <v>0.66572202238275424</v>
      </c>
      <c r="T131" s="60">
        <f t="shared" si="51"/>
        <v>0.475228154494442</v>
      </c>
      <c r="U131" s="59">
        <f>_xlfn.NORM.DIST(H131,CPKV1!H$15,CPKV1!H$16,FALSE)</f>
        <v>1.01042846292252E-2</v>
      </c>
      <c r="V131" s="60">
        <f t="shared" si="29"/>
        <v>2.1566117800690405E-4</v>
      </c>
      <c r="W131" s="57">
        <f>_xlfn.NORM.DIST(I131,CPKV1!I$15,CPKV1!I$16,FALSE)</f>
        <v>5.1927362307836534E-3</v>
      </c>
      <c r="X131" s="60">
        <f t="shared" si="30"/>
        <v>1.6351249910882124E-4</v>
      </c>
      <c r="Y131" s="57">
        <f>_xlfn.NORM.DIST(J131,CPKV1!J$15,CPKV1!J$16,FALSE)</f>
        <v>2.258625807100139E-2</v>
      </c>
      <c r="Z131" s="60">
        <f t="shared" si="31"/>
        <v>5.2405827342797695E-3</v>
      </c>
      <c r="AA131" s="35"/>
      <c r="AB131" s="35">
        <f t="shared" si="32"/>
        <v>5.6781249999999998E-2</v>
      </c>
      <c r="AC131" s="35">
        <f>IF($B131&lt;=$C$88+1,$C$84 +($B131-1)*$C$86,"")</f>
        <v>5.7499999999999996E-2</v>
      </c>
      <c r="AD131" s="35">
        <v>0</v>
      </c>
      <c r="AE131" s="35">
        <f>(SUM(AD130:AD131)/2)</f>
        <v>0</v>
      </c>
      <c r="AF131" s="35">
        <f t="shared" si="19"/>
        <v>0</v>
      </c>
      <c r="AG131" s="35">
        <f t="shared" si="53"/>
        <v>5.6781249999999998E-2</v>
      </c>
      <c r="AH131" s="35">
        <f>IF($B131&lt;=$C$88+1,$D$84 +($B131-1)*$D$86,"")</f>
        <v>5.7499999999999996E-2</v>
      </c>
      <c r="AI131" s="35">
        <v>0</v>
      </c>
      <c r="AJ131" s="35">
        <f>(SUM(AI130:AI131)/2)</f>
        <v>0</v>
      </c>
      <c r="AK131" s="35">
        <f t="shared" si="20"/>
        <v>0</v>
      </c>
      <c r="AL131" s="35">
        <f t="shared" si="54"/>
        <v>5.6781249999999998E-2</v>
      </c>
      <c r="AM131" s="35">
        <f>IF($B131&lt;=$C$88+1,$E$84 +($B131-1)*$E$86,"")</f>
        <v>5.7499999999999996E-2</v>
      </c>
      <c r="AN131" s="35">
        <v>0</v>
      </c>
      <c r="AO131" s="35">
        <f>(SUM(AN130:AN131)/2)</f>
        <v>0</v>
      </c>
      <c r="AP131" s="35">
        <f t="shared" si="21"/>
        <v>0</v>
      </c>
      <c r="AQ131" s="35">
        <f t="shared" si="38"/>
        <v>0.16818749999999999</v>
      </c>
      <c r="AR131" s="35">
        <f>IF($B131&lt;=$C$88+1,$H$84 +($B131-1)*$H$86,"")</f>
        <v>0.17249999999999999</v>
      </c>
      <c r="AS131" s="35">
        <v>0</v>
      </c>
      <c r="AT131" s="35">
        <f>(SUM(AS130:AS131)/2)</f>
        <v>0</v>
      </c>
      <c r="AU131" s="35">
        <f t="shared" si="22"/>
        <v>0</v>
      </c>
      <c r="AV131" s="35">
        <f t="shared" si="41"/>
        <v>0.16818749999999999</v>
      </c>
      <c r="AW131" s="35">
        <f>IF($B131&lt;=$C$88+1,$I$84 +($B131-1)*$I$86,"")</f>
        <v>0.17249999999999999</v>
      </c>
      <c r="AX131" s="35">
        <v>0</v>
      </c>
      <c r="AY131" s="35">
        <f>(SUM(AX130:AX131)/2)</f>
        <v>0</v>
      </c>
      <c r="AZ131" s="35">
        <f t="shared" si="23"/>
        <v>0</v>
      </c>
      <c r="BA131" s="35">
        <f t="shared" si="44"/>
        <v>1.1212499999999999</v>
      </c>
      <c r="BB131" s="35">
        <f>IF($B131&lt;=$C$88+1,$J$84 +($B131-1)*$J$86,"")</f>
        <v>1.1499999999999999</v>
      </c>
      <c r="BC131" s="35">
        <v>0</v>
      </c>
      <c r="BD131" s="35">
        <f>(SUM(BC130:BC131)/2)</f>
        <v>0</v>
      </c>
      <c r="BE131" s="35">
        <f t="shared" si="24"/>
        <v>0</v>
      </c>
      <c r="BF131" s="35">
        <f t="shared" si="55"/>
        <v>0.17034374999999999</v>
      </c>
      <c r="BG131" s="35">
        <f>IF($B131&lt;=$C$88+1,$F$84 +($B131-1)*$F$86,"")</f>
        <v>0.17249999999999999</v>
      </c>
      <c r="BH131" s="35">
        <v>0</v>
      </c>
      <c r="BI131" s="35">
        <f>(SUM(BH130:BH131)/2)</f>
        <v>0</v>
      </c>
      <c r="BJ131" s="35">
        <f t="shared" si="25"/>
        <v>0</v>
      </c>
      <c r="BK131" s="35">
        <f t="shared" si="57"/>
        <v>1.1212499999999999</v>
      </c>
      <c r="BL131" s="35">
        <f>IF($B131&lt;=$C$88+1,$G$84 +($B131-1)*$G$86,"")</f>
        <v>1.1499999999999999</v>
      </c>
      <c r="BM131" s="35">
        <v>0</v>
      </c>
      <c r="BN131" s="35">
        <f>(SUM(BM130:BM131)/2)</f>
        <v>0</v>
      </c>
      <c r="BO131" s="35">
        <f t="shared" si="47"/>
        <v>0</v>
      </c>
    </row>
    <row r="132" spans="2:67">
      <c r="B132" s="60">
        <v>42</v>
      </c>
      <c r="C132" s="60">
        <f t="shared" si="61"/>
        <v>3.6835937499999999E-2</v>
      </c>
      <c r="D132" s="60">
        <f t="shared" si="61"/>
        <v>3.6835937499999999E-2</v>
      </c>
      <c r="E132" s="61">
        <f t="shared" si="61"/>
        <v>3.6835937499999999E-2</v>
      </c>
      <c r="F132" s="61">
        <f t="shared" si="61"/>
        <v>0.1105078125</v>
      </c>
      <c r="G132" s="61">
        <f t="shared" si="61"/>
        <v>0.32343750000000004</v>
      </c>
      <c r="H132" s="60">
        <f t="shared" si="61"/>
        <v>4.8515625000000007E-2</v>
      </c>
      <c r="I132" s="61">
        <f t="shared" si="61"/>
        <v>4.8515625000000007E-2</v>
      </c>
      <c r="J132" s="60">
        <f t="shared" si="61"/>
        <v>0.32343750000000004</v>
      </c>
      <c r="K132" s="59">
        <f>_xlfn.NORM.DIST(C132,CPKV1!C$15,CPKV1!C$16,FALSE)</f>
        <v>6.645846130947505</v>
      </c>
      <c r="L132" s="60">
        <f t="shared" si="27"/>
        <v>0.15501711520464931</v>
      </c>
      <c r="M132" s="57">
        <f>_xlfn.NORM.DIST(D132,CPKV1!D$15,CPKV1!D$16,FALSE)</f>
        <v>11.290752919365175</v>
      </c>
      <c r="N132" s="60">
        <f t="shared" si="28"/>
        <v>0.26504240233301252</v>
      </c>
      <c r="O132" s="57">
        <f>_xlfn.NORM.DIST(E132,CPKV1!E$15,CPKV1!E$16,FALSE)</f>
        <v>19.387726712897528</v>
      </c>
      <c r="P132" s="61">
        <f t="shared" si="49"/>
        <v>0.53906976707526655</v>
      </c>
      <c r="Q132" s="58">
        <f>_xlfn.NORM.DIST(F132,CPKV1!F$15,CPKV1!F$16,FALSE)</f>
        <v>4.4312845636732456E-8</v>
      </c>
      <c r="R132" s="58">
        <f t="shared" si="50"/>
        <v>1.3241554770395541E-9</v>
      </c>
      <c r="S132" s="57">
        <f>_xlfn.NORM.DIST(G132,CPKV1!G$15,CPKV1!G$16,FALSE)</f>
        <v>0.57393947100979603</v>
      </c>
      <c r="T132" s="60">
        <f t="shared" si="51"/>
        <v>0.40970883706575645</v>
      </c>
      <c r="U132" s="59">
        <f>_xlfn.NORM.DIST(H132,CPKV1!H$15,CPKV1!H$16,FALSE)</f>
        <v>6.1781648662772486E-4</v>
      </c>
      <c r="V132" s="60">
        <f t="shared" si="29"/>
        <v>1.3186389357327382E-5</v>
      </c>
      <c r="W132" s="57">
        <f>_xlfn.NORM.DIST(I132,CPKV1!I$15,CPKV1!I$16,FALSE)</f>
        <v>8.7042754416308829E-4</v>
      </c>
      <c r="X132" s="60">
        <f t="shared" si="30"/>
        <v>2.7408629422677521E-5</v>
      </c>
      <c r="Y132" s="57">
        <f>_xlfn.NORM.DIST(J132,CPKV1!J$15,CPKV1!J$16,FALSE)</f>
        <v>6.3626312259054112E-3</v>
      </c>
      <c r="Z132" s="60">
        <f t="shared" si="31"/>
        <v>1.4762912582620144E-3</v>
      </c>
      <c r="AA132" s="35"/>
      <c r="AB132" s="35"/>
      <c r="AC132" s="35" t="str">
        <f t="shared" ref="AC132:AC135" si="62">IF($B132&lt;=$C$88,$C$84 +($B132-1)*$C$86,"")</f>
        <v/>
      </c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</row>
    <row r="133" spans="2:67">
      <c r="B133" s="60">
        <v>43</v>
      </c>
      <c r="C133" s="60">
        <f t="shared" si="61"/>
        <v>3.7734375000000001E-2</v>
      </c>
      <c r="D133" s="60">
        <f t="shared" si="61"/>
        <v>3.7734375000000001E-2</v>
      </c>
      <c r="E133" s="61">
        <f t="shared" si="61"/>
        <v>3.7734375000000001E-2</v>
      </c>
      <c r="F133" s="61">
        <f t="shared" si="61"/>
        <v>0.11320312499999999</v>
      </c>
      <c r="G133" s="61">
        <f t="shared" si="61"/>
        <v>0.359375</v>
      </c>
      <c r="H133" s="60">
        <f t="shared" si="61"/>
        <v>5.3906249999999989E-2</v>
      </c>
      <c r="I133" s="61">
        <f t="shared" si="61"/>
        <v>5.3906249999999989E-2</v>
      </c>
      <c r="J133" s="60">
        <f t="shared" si="61"/>
        <v>0.359375</v>
      </c>
      <c r="K133" s="59">
        <f>_xlfn.NORM.DIST(C133,CPKV1!C$15,CPKV1!C$16,FALSE)</f>
        <v>5.5570892165241039</v>
      </c>
      <c r="L133" s="60">
        <f t="shared" si="27"/>
        <v>0.12962140896837385</v>
      </c>
      <c r="M133" s="57">
        <f>_xlfn.NORM.DIST(D133,CPKV1!D$15,CPKV1!D$16,FALSE)</f>
        <v>9.7182086817588793</v>
      </c>
      <c r="N133" s="60">
        <f t="shared" si="28"/>
        <v>0.22812804369929771</v>
      </c>
      <c r="O133" s="57">
        <f>_xlfn.NORM.DIST(E133,CPKV1!E$15,CPKV1!E$16,FALSE)</f>
        <v>17.809923600611306</v>
      </c>
      <c r="P133" s="61">
        <f t="shared" si="49"/>
        <v>0.49519943772587732</v>
      </c>
      <c r="Q133" s="58">
        <f>_xlfn.NORM.DIST(F133,CPKV1!F$15,CPKV1!F$16,FALSE)</f>
        <v>1.0939596931163895E-8</v>
      </c>
      <c r="R133" s="58">
        <f t="shared" si="50"/>
        <v>3.2689679448159947E-10</v>
      </c>
      <c r="S133" s="57">
        <f>_xlfn.NORM.DIST(G133,CPKV1!G$15,CPKV1!G$16,FALSE)</f>
        <v>0.48774718764729241</v>
      </c>
      <c r="T133" s="60">
        <f t="shared" si="51"/>
        <v>0.34818015335567443</v>
      </c>
      <c r="U133" s="59">
        <f>_xlfn.NORM.DIST(H133,CPKV1!H$15,CPKV1!H$16,FALSE)</f>
        <v>2.5347960727926538E-5</v>
      </c>
      <c r="V133" s="60">
        <f t="shared" si="29"/>
        <v>5.4101515062690358E-7</v>
      </c>
      <c r="W133" s="57">
        <f>_xlfn.NORM.DIST(I133,CPKV1!I$15,CPKV1!I$16,FALSE)</f>
        <v>1.234464879539138E-4</v>
      </c>
      <c r="X133" s="60">
        <f t="shared" si="30"/>
        <v>3.8871690866734527E-6</v>
      </c>
      <c r="Y133" s="57">
        <f>_xlfn.NORM.DIST(J133,CPKV1!J$15,CPKV1!J$16,FALSE)</f>
        <v>1.561611990630881E-3</v>
      </c>
      <c r="Z133" s="60">
        <f t="shared" si="31"/>
        <v>3.6233345116390138E-4</v>
      </c>
      <c r="AA133" s="35"/>
      <c r="AB133" s="35"/>
      <c r="AC133" s="35" t="str">
        <f t="shared" si="62"/>
        <v/>
      </c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</row>
    <row r="134" spans="2:67">
      <c r="B134" s="60">
        <v>44</v>
      </c>
      <c r="C134" s="60">
        <f t="shared" si="61"/>
        <v>3.8632812500000002E-2</v>
      </c>
      <c r="D134" s="60">
        <f t="shared" si="61"/>
        <v>3.8632812500000002E-2</v>
      </c>
      <c r="E134" s="61">
        <f t="shared" si="61"/>
        <v>3.8632812500000002E-2</v>
      </c>
      <c r="F134" s="61">
        <f t="shared" si="61"/>
        <v>0.11589843749999999</v>
      </c>
      <c r="G134" s="61">
        <f t="shared" si="61"/>
        <v>0.39531249999999996</v>
      </c>
      <c r="H134" s="60">
        <f t="shared" si="61"/>
        <v>5.9296874999999999E-2</v>
      </c>
      <c r="I134" s="61">
        <f t="shared" si="61"/>
        <v>5.9296874999999999E-2</v>
      </c>
      <c r="J134" s="60">
        <f t="shared" si="61"/>
        <v>0.39531249999999996</v>
      </c>
      <c r="K134" s="59">
        <f>_xlfn.NORM.DIST(C134,CPKV1!C$15,CPKV1!C$16,FALSE)</f>
        <v>4.6077506677142397</v>
      </c>
      <c r="L134" s="60">
        <f t="shared" si="27"/>
        <v>0.10747769388839619</v>
      </c>
      <c r="M134" s="57">
        <f>_xlfn.NORM.DIST(D134,CPKV1!D$15,CPKV1!D$16,FALSE)</f>
        <v>8.2953592323581944</v>
      </c>
      <c r="N134" s="60">
        <f t="shared" si="28"/>
        <v>0.19472766385566856</v>
      </c>
      <c r="O134" s="57">
        <f>_xlfn.NORM.DIST(E134,CPKV1!E$15,CPKV1!E$16,FALSE)</f>
        <v>16.263930828697845</v>
      </c>
      <c r="P134" s="61">
        <f t="shared" si="49"/>
        <v>0.45221358508844445</v>
      </c>
      <c r="Q134" s="58">
        <f>_xlfn.NORM.DIST(F134,CPKV1!F$15,CPKV1!F$16,FALSE)</f>
        <v>2.5782339576295332E-9</v>
      </c>
      <c r="R134" s="58">
        <f t="shared" si="50"/>
        <v>7.7042730319592551E-11</v>
      </c>
      <c r="S134" s="57">
        <f>_xlfn.NORM.DIST(G134,CPKV1!G$15,CPKV1!G$16,FALSE)</f>
        <v>0.40858175196076368</v>
      </c>
      <c r="T134" s="60">
        <f t="shared" si="51"/>
        <v>0.29166761112911266</v>
      </c>
      <c r="U134" s="59">
        <f>_xlfn.NORM.DIST(H134,CPKV1!H$15,CPKV1!H$16,FALSE)</f>
        <v>6.9784049575206886E-7</v>
      </c>
      <c r="V134" s="60">
        <f t="shared" si="29"/>
        <v>1.4894384797863051E-8</v>
      </c>
      <c r="W134" s="57">
        <f>_xlfn.NORM.DIST(I134,CPKV1!I$15,CPKV1!I$16,FALSE)</f>
        <v>1.4812712800167377E-5</v>
      </c>
      <c r="X134" s="60">
        <f t="shared" si="30"/>
        <v>4.6643302892569049E-7</v>
      </c>
      <c r="Y134" s="57">
        <f>_xlfn.NORM.DIST(J134,CPKV1!J$15,CPKV1!J$16,FALSE)</f>
        <v>3.3392845916148129E-4</v>
      </c>
      <c r="Z134" s="60">
        <f t="shared" si="31"/>
        <v>7.7479842480552967E-5</v>
      </c>
      <c r="AA134" s="35"/>
      <c r="AB134" s="35"/>
      <c r="AC134" s="35" t="str">
        <f t="shared" si="62"/>
        <v/>
      </c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</row>
    <row r="135" spans="2:67">
      <c r="B135" s="60">
        <v>45</v>
      </c>
      <c r="C135" s="60">
        <f t="shared" si="61"/>
        <v>3.9531250000000004E-2</v>
      </c>
      <c r="D135" s="60">
        <f t="shared" si="61"/>
        <v>3.9531250000000004E-2</v>
      </c>
      <c r="E135" s="61">
        <f t="shared" si="61"/>
        <v>3.9531250000000004E-2</v>
      </c>
      <c r="F135" s="61">
        <f t="shared" si="61"/>
        <v>0.11859375</v>
      </c>
      <c r="G135" s="61">
        <f t="shared" si="61"/>
        <v>0.43124999999999991</v>
      </c>
      <c r="H135" s="60">
        <f t="shared" si="61"/>
        <v>6.4687500000000009E-2</v>
      </c>
      <c r="I135" s="61">
        <f t="shared" si="61"/>
        <v>6.4687500000000009E-2</v>
      </c>
      <c r="J135" s="60">
        <f t="shared" si="61"/>
        <v>0.43124999999999991</v>
      </c>
      <c r="K135" s="59">
        <f>_xlfn.NORM.DIST(C135,CPKV1!C$15,CPKV1!C$16,FALSE)</f>
        <v>3.788567997823419</v>
      </c>
      <c r="L135" s="60">
        <f t="shared" si="27"/>
        <v>8.8369918623967536E-2</v>
      </c>
      <c r="M135" s="57">
        <f>_xlfn.NORM.DIST(D135,CPKV1!D$15,CPKV1!D$16,FALSE)</f>
        <v>7.0221456952081036</v>
      </c>
      <c r="N135" s="60">
        <f t="shared" si="28"/>
        <v>0.16483988073091432</v>
      </c>
      <c r="O135" s="57">
        <f>_xlfn.NORM.DIST(E135,CPKV1!E$15,CPKV1!E$16,FALSE)</f>
        <v>14.764450073882854</v>
      </c>
      <c r="P135" s="61">
        <f t="shared" si="49"/>
        <v>0.41052098475411891</v>
      </c>
      <c r="Q135" s="58">
        <f>_xlfn.NORM.DIST(F135,CPKV1!F$15,CPKV1!F$16,FALSE)</f>
        <v>5.8008635538029102E-10</v>
      </c>
      <c r="R135" s="58">
        <f t="shared" si="50"/>
        <v>1.7334127691316682E-11</v>
      </c>
      <c r="S135" s="57">
        <f>_xlfn.NORM.DIST(G135,CPKV1!G$15,CPKV1!G$16,FALSE)</f>
        <v>0.33737948445291766</v>
      </c>
      <c r="T135" s="60">
        <f t="shared" si="51"/>
        <v>0.24083960627738404</v>
      </c>
      <c r="U135" s="59">
        <f>_xlfn.NORM.DIST(H135,CPKV1!H$15,CPKV1!H$16,FALSE)</f>
        <v>1.2891365463766391E-8</v>
      </c>
      <c r="V135" s="60">
        <f t="shared" si="29"/>
        <v>2.7514734234545834E-10</v>
      </c>
      <c r="W135" s="57">
        <f>_xlfn.NORM.DIST(I135,CPKV1!I$15,CPKV1!I$16,FALSE)</f>
        <v>1.5038350982687809E-6</v>
      </c>
      <c r="X135" s="60">
        <f t="shared" si="30"/>
        <v>4.7353808134479252E-8</v>
      </c>
      <c r="Y135" s="57">
        <f>_xlfn.NORM.DIST(J135,CPKV1!J$15,CPKV1!J$16,FALSE)</f>
        <v>6.2212499185648905E-5</v>
      </c>
      <c r="Z135" s="60">
        <f t="shared" si="31"/>
        <v>1.4434872215831852E-5</v>
      </c>
      <c r="AA135" s="35"/>
      <c r="AB135" s="35"/>
      <c r="AC135" s="35" t="str">
        <f t="shared" si="62"/>
        <v/>
      </c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</row>
    <row r="136" spans="2:67">
      <c r="B136" s="60">
        <v>46</v>
      </c>
      <c r="C136" s="60">
        <f t="shared" si="61"/>
        <v>4.0429687499999999E-2</v>
      </c>
      <c r="D136" s="60">
        <f t="shared" si="61"/>
        <v>4.0429687499999999E-2</v>
      </c>
      <c r="E136" s="61">
        <f t="shared" si="61"/>
        <v>4.0429687499999999E-2</v>
      </c>
      <c r="F136" s="61">
        <f t="shared" si="61"/>
        <v>0.12128906249999999</v>
      </c>
      <c r="G136" s="61">
        <f t="shared" si="61"/>
        <v>0.46718749999999987</v>
      </c>
      <c r="H136" s="60">
        <f t="shared" si="61"/>
        <v>7.0078124999999991E-2</v>
      </c>
      <c r="I136" s="61">
        <f t="shared" si="61"/>
        <v>7.0078124999999991E-2</v>
      </c>
      <c r="J136" s="60">
        <f t="shared" si="61"/>
        <v>0.46718749999999987</v>
      </c>
      <c r="K136" s="59">
        <f>_xlfn.NORM.DIST(C136,CPKV1!C$15,CPKV1!C$16,FALSE)</f>
        <v>3.0889132839690854</v>
      </c>
      <c r="L136" s="60">
        <f t="shared" si="27"/>
        <v>7.2050182469382482E-2</v>
      </c>
      <c r="M136" s="57">
        <f>_xlfn.NORM.DIST(D136,CPKV1!D$15,CPKV1!D$16,FALSE)</f>
        <v>5.8950858546204907</v>
      </c>
      <c r="N136" s="60">
        <f t="shared" si="28"/>
        <v>0.1383829517859845</v>
      </c>
      <c r="O136" s="57">
        <f>_xlfn.NORM.DIST(E136,CPKV1!E$15,CPKV1!E$16,FALSE)</f>
        <v>13.32408294442453</v>
      </c>
      <c r="P136" s="61">
        <f t="shared" si="49"/>
        <v>0.37047202055743278</v>
      </c>
      <c r="Q136" s="58">
        <f>_xlfn.NORM.DIST(F136,CPKV1!F$15,CPKV1!F$16,FALSE)</f>
        <v>1.2459835224325887E-10</v>
      </c>
      <c r="R136" s="58">
        <f t="shared" si="50"/>
        <v>3.7232452166477647E-12</v>
      </c>
      <c r="S136" s="57">
        <f>_xlfn.NORM.DIST(G136,CPKV1!G$15,CPKV1!G$16,FALSE)</f>
        <v>0.27460844300189641</v>
      </c>
      <c r="T136" s="60">
        <f t="shared" si="51"/>
        <v>0.19603026366664494</v>
      </c>
      <c r="U136" s="59">
        <f>_xlfn.NORM.DIST(H136,CPKV1!H$15,CPKV1!H$16,FALSE)</f>
        <v>1.5979797938368624E-10</v>
      </c>
      <c r="V136" s="60">
        <f t="shared" si="29"/>
        <v>3.4106541671769315E-12</v>
      </c>
      <c r="W136" s="57">
        <f>_xlfn.NORM.DIST(I136,CPKV1!I$15,CPKV1!I$16,FALSE)</f>
        <v>1.2917414074843198E-7</v>
      </c>
      <c r="X136" s="60">
        <f t="shared" si="30"/>
        <v>4.0675254115156938E-9</v>
      </c>
      <c r="Y136" s="57">
        <f>_xlfn.NORM.DIST(J136,CPKV1!J$15,CPKV1!J$16,FALSE)</f>
        <v>1.009824210431023E-5</v>
      </c>
      <c r="Z136" s="60">
        <f t="shared" si="31"/>
        <v>2.3430473986468041E-6</v>
      </c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</row>
    <row r="137" spans="2:67">
      <c r="B137" s="60">
        <v>47</v>
      </c>
      <c r="C137" s="60">
        <f t="shared" si="61"/>
        <v>4.1328125E-2</v>
      </c>
      <c r="D137" s="60">
        <f t="shared" si="61"/>
        <v>4.1328125E-2</v>
      </c>
      <c r="E137" s="61">
        <f t="shared" si="61"/>
        <v>4.1328125E-2</v>
      </c>
      <c r="F137" s="61">
        <f t="shared" si="61"/>
        <v>0.12398437499999999</v>
      </c>
      <c r="G137" s="61">
        <f t="shared" si="61"/>
        <v>0.50312500000000004</v>
      </c>
      <c r="H137" s="60">
        <f t="shared" si="61"/>
        <v>7.5468750000000001E-2</v>
      </c>
      <c r="I137" s="61">
        <f t="shared" si="61"/>
        <v>7.5468750000000001E-2</v>
      </c>
      <c r="J137" s="60">
        <f t="shared" si="61"/>
        <v>0.50312500000000004</v>
      </c>
      <c r="K137" s="59">
        <f>_xlfn.NORM.DIST(C137,CPKV1!C$15,CPKV1!C$16,FALSE)</f>
        <v>2.4973583276891316</v>
      </c>
      <c r="L137" s="60">
        <f t="shared" si="27"/>
        <v>5.8251917959388937E-2</v>
      </c>
      <c r="M137" s="57">
        <f>_xlfn.NORM.DIST(D137,CPKV1!D$15,CPKV1!D$16,FALSE)</f>
        <v>4.9079043869638959</v>
      </c>
      <c r="N137" s="60">
        <f t="shared" si="28"/>
        <v>0.11520956825745328</v>
      </c>
      <c r="O137" s="57">
        <f>_xlfn.NORM.DIST(E137,CPKV1!E$15,CPKV1!E$16,FALSE)</f>
        <v>11.953240964602516</v>
      </c>
      <c r="P137" s="61">
        <f t="shared" si="49"/>
        <v>0.33235618172275139</v>
      </c>
      <c r="Q137" s="58">
        <f>_xlfn.NORM.DIST(F137,CPKV1!F$15,CPKV1!F$16,FALSE)</f>
        <v>2.5549433227632535E-11</v>
      </c>
      <c r="R137" s="58">
        <f t="shared" si="50"/>
        <v>7.6346760081645383E-13</v>
      </c>
      <c r="S137" s="57">
        <f>_xlfn.NORM.DIST(G137,CPKV1!G$15,CPKV1!G$16,FALSE)</f>
        <v>0.22032542311116826</v>
      </c>
      <c r="T137" s="60">
        <f t="shared" si="51"/>
        <v>0.15728012697937752</v>
      </c>
      <c r="U137" s="59">
        <f>_xlfn.NORM.DIST(H137,CPKV1!H$15,CPKV1!H$16,FALSE)</f>
        <v>1.3291477379016872E-12</v>
      </c>
      <c r="V137" s="60">
        <f t="shared" si="29"/>
        <v>2.8368714601725322E-14</v>
      </c>
      <c r="W137" s="57">
        <f>_xlfn.NORM.DIST(I137,CPKV1!I$15,CPKV1!I$16,FALSE)</f>
        <v>9.3877322937440877E-9</v>
      </c>
      <c r="X137" s="60">
        <f t="shared" si="30"/>
        <v>2.9560746013148225E-10</v>
      </c>
      <c r="Y137" s="57">
        <f>_xlfn.NORM.DIST(J137,CPKV1!J$15,CPKV1!J$16,FALSE)</f>
        <v>1.428097389446212E-6</v>
      </c>
      <c r="Z137" s="60">
        <f t="shared" si="31"/>
        <v>3.3135468914218488E-7</v>
      </c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</row>
    <row r="138" spans="2:67">
      <c r="B138" s="60">
        <v>48</v>
      </c>
      <c r="C138" s="60">
        <f t="shared" si="61"/>
        <v>4.2226562500000002E-2</v>
      </c>
      <c r="D138" s="60">
        <f t="shared" si="61"/>
        <v>4.2226562500000002E-2</v>
      </c>
      <c r="E138" s="61">
        <f t="shared" si="61"/>
        <v>4.2226562500000002E-2</v>
      </c>
      <c r="F138" s="61">
        <f t="shared" si="61"/>
        <v>0.1266796875</v>
      </c>
      <c r="G138" s="61">
        <f t="shared" si="61"/>
        <v>0.5390625</v>
      </c>
      <c r="H138" s="60">
        <f t="shared" si="61"/>
        <v>8.0859375000000011E-2</v>
      </c>
      <c r="I138" s="61">
        <f t="shared" si="61"/>
        <v>8.0859375000000011E-2</v>
      </c>
      <c r="J138" s="60">
        <f t="shared" si="61"/>
        <v>0.5390625</v>
      </c>
      <c r="K138" s="59">
        <f>_xlfn.NORM.DIST(C138,CPKV1!C$15,CPKV1!C$16,FALSE)</f>
        <v>2.002168014110576</v>
      </c>
      <c r="L138" s="60">
        <f t="shared" si="27"/>
        <v>4.6701398676257541E-2</v>
      </c>
      <c r="M138" s="57">
        <f>_xlfn.NORM.DIST(D138,CPKV1!D$15,CPKV1!D$16,FALSE)</f>
        <v>4.0521705229657217</v>
      </c>
      <c r="N138" s="60">
        <f t="shared" si="28"/>
        <v>9.5121823826983559E-2</v>
      </c>
      <c r="O138" s="57">
        <f>_xlfn.NORM.DIST(E138,CPKV1!E$15,CPKV1!E$16,FALSE)</f>
        <v>10.660125470118942</v>
      </c>
      <c r="P138" s="61">
        <f t="shared" si="49"/>
        <v>0.29640150386209468</v>
      </c>
      <c r="Q138" s="58">
        <f>_xlfn.NORM.DIST(F138,CPKV1!F$15,CPKV1!F$16,FALSE)</f>
        <v>5.0014918401381271E-12</v>
      </c>
      <c r="R138" s="58">
        <f t="shared" si="50"/>
        <v>1.4945446897677251E-13</v>
      </c>
      <c r="S138" s="57">
        <f>_xlfn.NORM.DIST(G138,CPKV1!G$15,CPKV1!G$16,FALSE)</f>
        <v>0.17424922349373437</v>
      </c>
      <c r="T138" s="60">
        <f t="shared" si="51"/>
        <v>0.1243884596255804</v>
      </c>
      <c r="U138" s="59">
        <f>_xlfn.NORM.DIST(H138,CPKV1!H$15,CPKV1!H$16,FALSE)</f>
        <v>7.4183076402563231E-15</v>
      </c>
      <c r="V138" s="60">
        <f t="shared" si="29"/>
        <v>1.5833292738884096E-16</v>
      </c>
      <c r="W138" s="57">
        <f>_xlfn.NORM.DIST(I138,CPKV1!I$15,CPKV1!I$16,FALSE)</f>
        <v>5.7723886240225901E-10</v>
      </c>
      <c r="X138" s="60">
        <f t="shared" si="30"/>
        <v>1.8176499783406535E-11</v>
      </c>
      <c r="Y138" s="57">
        <f>_xlfn.NORM.DIST(J138,CPKV1!J$15,CPKV1!J$16,FALSE)</f>
        <v>1.7595993299213796E-7</v>
      </c>
      <c r="Z138" s="60">
        <f t="shared" si="31"/>
        <v>4.0827151795788345E-8</v>
      </c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</row>
    <row r="139" spans="2:67">
      <c r="B139" s="60">
        <v>49</v>
      </c>
      <c r="C139" s="60">
        <f t="shared" si="61"/>
        <v>4.3125000000000004E-2</v>
      </c>
      <c r="D139" s="60">
        <f t="shared" si="61"/>
        <v>4.3125000000000004E-2</v>
      </c>
      <c r="E139" s="61">
        <f t="shared" si="61"/>
        <v>4.3125000000000004E-2</v>
      </c>
      <c r="F139" s="61">
        <f t="shared" si="61"/>
        <v>0.12937499999999999</v>
      </c>
      <c r="G139" s="61">
        <f t="shared" si="61"/>
        <v>0.57499999999999996</v>
      </c>
      <c r="H139" s="60">
        <f t="shared" si="61"/>
        <v>8.6249999999999993E-2</v>
      </c>
      <c r="I139" s="61">
        <f t="shared" si="61"/>
        <v>8.6249999999999993E-2</v>
      </c>
      <c r="J139" s="60">
        <f t="shared" si="61"/>
        <v>0.57499999999999996</v>
      </c>
      <c r="K139" s="59">
        <f>_xlfn.NORM.DIST(C139,CPKV1!C$15,CPKV1!C$16,FALSE)</f>
        <v>1.5917127372004749</v>
      </c>
      <c r="L139" s="60">
        <f t="shared" si="27"/>
        <v>3.7127359239678234E-2</v>
      </c>
      <c r="M139" s="57">
        <f>_xlfn.NORM.DIST(D139,CPKV1!D$15,CPKV1!D$16,FALSE)</f>
        <v>3.3179129924038651</v>
      </c>
      <c r="N139" s="60">
        <f t="shared" si="28"/>
        <v>7.7885650011024987E-2</v>
      </c>
      <c r="O139" s="57">
        <f>_xlfn.NORM.DIST(E139,CPKV1!E$15,CPKV1!E$16,FALSE)</f>
        <v>9.4507712879353036</v>
      </c>
      <c r="P139" s="61">
        <f t="shared" si="49"/>
        <v>0.26277578347954239</v>
      </c>
      <c r="Q139" s="58">
        <f>_xlfn.NORM.DIST(F139,CPKV1!F$15,CPKV1!F$16,FALSE)</f>
        <v>9.3468910703946636E-13</v>
      </c>
      <c r="R139" s="58">
        <f t="shared" si="50"/>
        <v>2.7930359303975025E-14</v>
      </c>
      <c r="S139" s="57">
        <f>_xlfn.NORM.DIST(G139,CPKV1!G$15,CPKV1!G$16,FALSE)</f>
        <v>0.13584154162540479</v>
      </c>
      <c r="T139" s="60">
        <f t="shared" si="51"/>
        <v>9.6970992335904727E-2</v>
      </c>
      <c r="U139" s="59">
        <f>_xlfn.NORM.DIST(H139,CPKV1!H$15,CPKV1!H$16,FALSE)</f>
        <v>2.7782161604331042E-17</v>
      </c>
      <c r="V139" s="60">
        <f t="shared" si="29"/>
        <v>5.9296960834204502E-19</v>
      </c>
      <c r="W139" s="57">
        <f>_xlfn.NORM.DIST(I139,CPKV1!I$15,CPKV1!I$16,FALSE)</f>
        <v>3.0030335089148187E-11</v>
      </c>
      <c r="X139" s="60">
        <f t="shared" si="30"/>
        <v>9.4561613016128708E-13</v>
      </c>
      <c r="Y139" s="57">
        <f>_xlfn.NORM.DIST(J139,CPKV1!J$15,CPKV1!J$16,FALSE)</f>
        <v>1.8889204420818677E-8</v>
      </c>
      <c r="Z139" s="60">
        <f t="shared" si="31"/>
        <v>4.3827728453664384E-9</v>
      </c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</row>
    <row r="140" spans="2:67">
      <c r="B140" s="60">
        <v>50</v>
      </c>
      <c r="C140" s="60">
        <f t="shared" si="61"/>
        <v>4.4023437500000005E-2</v>
      </c>
      <c r="D140" s="60">
        <f t="shared" si="61"/>
        <v>4.4023437500000005E-2</v>
      </c>
      <c r="E140" s="61">
        <f t="shared" si="61"/>
        <v>4.4023437500000005E-2</v>
      </c>
      <c r="F140" s="61">
        <f t="shared" si="61"/>
        <v>0.13207031249999998</v>
      </c>
      <c r="G140" s="61">
        <f t="shared" si="61"/>
        <v>0.61093749999999991</v>
      </c>
      <c r="H140" s="60">
        <f t="shared" si="61"/>
        <v>9.1640624999999976E-2</v>
      </c>
      <c r="I140" s="61">
        <f t="shared" si="61"/>
        <v>9.1640624999999976E-2</v>
      </c>
      <c r="J140" s="60">
        <f t="shared" si="61"/>
        <v>0.61093749999999991</v>
      </c>
      <c r="K140" s="59">
        <f>_xlfn.NORM.DIST(C140,CPKV1!C$15,CPKV1!C$16,FALSE)</f>
        <v>1.2547967306062646</v>
      </c>
      <c r="L140" s="60">
        <f t="shared" si="27"/>
        <v>2.9268653759679571E-2</v>
      </c>
      <c r="M140" s="57">
        <f>_xlfn.NORM.DIST(D140,CPKV1!D$15,CPKV1!D$16,FALSE)</f>
        <v>2.6941882247927516</v>
      </c>
      <c r="N140" s="60">
        <f t="shared" si="28"/>
        <v>6.3244154268193326E-2</v>
      </c>
      <c r="O140" s="57">
        <f>_xlfn.NORM.DIST(E140,CPKV1!E$15,CPKV1!E$16,FALSE)</f>
        <v>8.3291461949992112</v>
      </c>
      <c r="P140" s="61">
        <f t="shared" si="49"/>
        <v>0.23158934339048307</v>
      </c>
      <c r="Q140" s="58">
        <f>_xlfn.NORM.DIST(F140,CPKV1!F$15,CPKV1!F$16,FALSE)</f>
        <v>1.667570182156797E-13</v>
      </c>
      <c r="R140" s="58">
        <f t="shared" si="50"/>
        <v>4.9830295444181103E-15</v>
      </c>
      <c r="S140" s="57">
        <f>_xlfn.NORM.DIST(G140,CPKV1!G$15,CPKV1!G$16,FALSE)</f>
        <v>0.10438782849048452</v>
      </c>
      <c r="T140" s="60">
        <f t="shared" si="51"/>
        <v>7.4517641624139264E-2</v>
      </c>
      <c r="U140" s="59">
        <f>_xlfn.NORM.DIST(H140,CPKV1!H$15,CPKV1!H$16,FALSE)</f>
        <v>6.9816301248498803E-20</v>
      </c>
      <c r="V140" s="60">
        <f t="shared" si="29"/>
        <v>1.4901268445850074E-21</v>
      </c>
      <c r="W140" s="57">
        <f>_xlfn.NORM.DIST(I140,CPKV1!I$15,CPKV1!I$16,FALSE)</f>
        <v>1.321826775338017E-12</v>
      </c>
      <c r="X140" s="60">
        <f t="shared" si="30"/>
        <v>4.1622603155380344E-14</v>
      </c>
      <c r="Y140" s="57">
        <f>_xlfn.NORM.DIST(J140,CPKV1!J$15,CPKV1!J$16,FALSE)</f>
        <v>1.7666782457778838E-9</v>
      </c>
      <c r="Z140" s="60">
        <f t="shared" si="31"/>
        <v>4.0991400535435238E-10</v>
      </c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</row>
    <row r="141" spans="2:67">
      <c r="B141" s="60">
        <v>51</v>
      </c>
      <c r="C141" s="60">
        <f t="shared" si="61"/>
        <v>4.4921875E-2</v>
      </c>
      <c r="D141" s="60">
        <f t="shared" si="61"/>
        <v>4.4921875E-2</v>
      </c>
      <c r="E141" s="61">
        <f t="shared" si="61"/>
        <v>4.4921875E-2</v>
      </c>
      <c r="F141" s="61">
        <f t="shared" si="61"/>
        <v>0.134765625</v>
      </c>
      <c r="G141" s="61">
        <f t="shared" si="61"/>
        <v>0.64687499999999987</v>
      </c>
      <c r="H141" s="60">
        <f t="shared" si="61"/>
        <v>9.7031250000000013E-2</v>
      </c>
      <c r="I141" s="61">
        <f t="shared" si="61"/>
        <v>9.7031250000000013E-2</v>
      </c>
      <c r="J141" s="60">
        <f t="shared" si="61"/>
        <v>0.64687499999999987</v>
      </c>
      <c r="K141" s="59">
        <f>_xlfn.NORM.DIST(C141,CPKV1!C$15,CPKV1!C$16,FALSE)</f>
        <v>0.98090416719391771</v>
      </c>
      <c r="L141" s="60">
        <f t="shared" si="27"/>
        <v>2.2879996210345786E-2</v>
      </c>
      <c r="M141" s="57">
        <f>_xlfn.NORM.DIST(D141,CPKV1!D$15,CPKV1!D$16,FALSE)</f>
        <v>2.1695843266905768</v>
      </c>
      <c r="N141" s="60">
        <f t="shared" si="28"/>
        <v>5.0929450508465576E-2</v>
      </c>
      <c r="O141" s="57">
        <f>_xlfn.NORM.DIST(E141,CPKV1!E$15,CPKV1!E$16,FALSE)</f>
        <v>7.2972968203118853</v>
      </c>
      <c r="P141" s="61">
        <f t="shared" si="49"/>
        <v>0.20289908948364296</v>
      </c>
      <c r="Q141" s="58">
        <f>_xlfn.NORM.DIST(F141,CPKV1!F$15,CPKV1!F$16,FALSE)</f>
        <v>2.8402095480001107E-14</v>
      </c>
      <c r="R141" s="58">
        <f t="shared" si="50"/>
        <v>8.4871079139337872E-16</v>
      </c>
      <c r="S141" s="57">
        <f>_xlfn.NORM.DIST(G141,CPKV1!G$15,CPKV1!G$16,FALSE)</f>
        <v>7.9071984145227106E-2</v>
      </c>
      <c r="T141" s="60">
        <f t="shared" si="51"/>
        <v>5.6445831494432941E-2</v>
      </c>
      <c r="U141" s="59">
        <f>_xlfn.NORM.DIST(H141,CPKV1!H$15,CPKV1!H$16,FALSE)</f>
        <v>1.17727318139698E-22</v>
      </c>
      <c r="V141" s="60">
        <f t="shared" si="29"/>
        <v>2.5127174307982345E-24</v>
      </c>
      <c r="W141" s="57">
        <f>_xlfn.NORM.DIST(I141,CPKV1!I$15,CPKV1!I$16,FALSE)</f>
        <v>4.9226466373094436E-14</v>
      </c>
      <c r="X141" s="60">
        <f t="shared" si="30"/>
        <v>1.550077296675302E-15</v>
      </c>
      <c r="Y141" s="57">
        <f>_xlfn.NORM.DIST(J141,CPKV1!J$15,CPKV1!J$16,FALSE)</f>
        <v>1.439611051948921E-10</v>
      </c>
      <c r="Z141" s="60">
        <f t="shared" si="31"/>
        <v>3.3402614984764321E-11</v>
      </c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</row>
    <row r="142" spans="2:67">
      <c r="B142" s="60">
        <v>52</v>
      </c>
      <c r="C142" s="60">
        <f t="shared" si="61"/>
        <v>4.5820312500000002E-2</v>
      </c>
      <c r="D142" s="60">
        <f t="shared" si="61"/>
        <v>4.5820312500000002E-2</v>
      </c>
      <c r="E142" s="61">
        <f t="shared" si="61"/>
        <v>4.5820312500000002E-2</v>
      </c>
      <c r="F142" s="61">
        <f t="shared" si="61"/>
        <v>0.13746093749999999</v>
      </c>
      <c r="G142" s="61">
        <f t="shared" si="61"/>
        <v>0.68281250000000004</v>
      </c>
      <c r="H142" s="60">
        <f t="shared" si="61"/>
        <v>0.102421875</v>
      </c>
      <c r="I142" s="61">
        <f t="shared" si="61"/>
        <v>0.102421875</v>
      </c>
      <c r="J142" s="60">
        <f t="shared" si="61"/>
        <v>0.68281250000000004</v>
      </c>
      <c r="K142" s="59">
        <f>_xlfn.NORM.DIST(C142,CPKV1!C$15,CPKV1!C$16,FALSE)</f>
        <v>0.76036881156897551</v>
      </c>
      <c r="L142" s="60">
        <f t="shared" si="27"/>
        <v>1.7735917645178054E-2</v>
      </c>
      <c r="M142" s="57">
        <f>_xlfn.NORM.DIST(D142,CPKV1!D$15,CPKV1!D$16,FALSE)</f>
        <v>1.7326498147099496</v>
      </c>
      <c r="N142" s="60">
        <f t="shared" si="28"/>
        <v>4.0672723295976092E-2</v>
      </c>
      <c r="O142" s="57">
        <f>_xlfn.NORM.DIST(E142,CPKV1!E$15,CPKV1!E$16,FALSE)</f>
        <v>6.3555308826109957</v>
      </c>
      <c r="P142" s="61">
        <f t="shared" si="49"/>
        <v>0.17671357778370186</v>
      </c>
      <c r="Q142" s="58">
        <f>_xlfn.NORM.DIST(F142,CPKV1!F$15,CPKV1!F$16,FALSE)</f>
        <v>4.6181280201271584E-15</v>
      </c>
      <c r="R142" s="58">
        <f t="shared" si="50"/>
        <v>1.3799879975327457E-16</v>
      </c>
      <c r="S142" s="57">
        <f>_xlfn.NORM.DIST(G142,CPKV1!G$15,CPKV1!G$16,FALSE)</f>
        <v>5.9040621634867764E-2</v>
      </c>
      <c r="T142" s="60">
        <f t="shared" si="51"/>
        <v>4.2146368478720893E-2</v>
      </c>
      <c r="U142" s="59">
        <f>_xlfn.NORM.DIST(H142,CPKV1!H$15,CPKV1!H$16,FALSE)</f>
        <v>1.3320706974114303E-25</v>
      </c>
      <c r="V142" s="60">
        <f t="shared" si="29"/>
        <v>2.8431100897665009E-27</v>
      </c>
      <c r="W142" s="57">
        <f>_xlfn.NORM.DIST(I142,CPKV1!I$15,CPKV1!I$16,FALSE)</f>
        <v>1.5510740408649876E-15</v>
      </c>
      <c r="X142" s="60">
        <f t="shared" si="30"/>
        <v>4.8841300896652199E-17</v>
      </c>
      <c r="Y142" s="57">
        <f>_xlfn.NORM.DIST(J142,CPKV1!J$15,CPKV1!J$16,FALSE)</f>
        <v>1.0220609580414054E-11</v>
      </c>
      <c r="Z142" s="60">
        <f t="shared" si="31"/>
        <v>2.371439745909073E-12</v>
      </c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</row>
    <row r="143" spans="2:67">
      <c r="B143" s="60">
        <v>53</v>
      </c>
      <c r="C143" s="60">
        <f t="shared" si="61"/>
        <v>4.6718750000000003E-2</v>
      </c>
      <c r="D143" s="60">
        <f t="shared" si="61"/>
        <v>4.6718750000000003E-2</v>
      </c>
      <c r="E143" s="61">
        <f t="shared" si="61"/>
        <v>4.6718750000000003E-2</v>
      </c>
      <c r="F143" s="61">
        <f t="shared" si="61"/>
        <v>0.14015624999999998</v>
      </c>
      <c r="G143" s="61">
        <f t="shared" si="61"/>
        <v>0.71875</v>
      </c>
      <c r="H143" s="60">
        <f t="shared" si="61"/>
        <v>0.10781249999999998</v>
      </c>
      <c r="I143" s="61">
        <f t="shared" si="61"/>
        <v>0.10781249999999998</v>
      </c>
      <c r="J143" s="60">
        <f t="shared" si="61"/>
        <v>0.71875</v>
      </c>
      <c r="K143" s="59">
        <f>_xlfn.NORM.DIST(C143,CPKV1!C$15,CPKV1!C$16,FALSE)</f>
        <v>0.58447578703338254</v>
      </c>
      <c r="L143" s="60">
        <f t="shared" si="27"/>
        <v>1.3633139953537335E-2</v>
      </c>
      <c r="M143" s="57">
        <f>_xlfn.NORM.DIST(D143,CPKV1!D$15,CPKV1!D$16,FALSE)</f>
        <v>1.3722420349909572</v>
      </c>
      <c r="N143" s="60">
        <f t="shared" si="28"/>
        <v>3.2212406748583278E-2</v>
      </c>
      <c r="O143" s="57">
        <f>_xlfn.NORM.DIST(E143,CPKV1!E$15,CPKV1!E$16,FALSE)</f>
        <v>5.5026254185112435</v>
      </c>
      <c r="P143" s="61">
        <f t="shared" si="49"/>
        <v>0.15299880417057821</v>
      </c>
      <c r="Q143" s="58">
        <f>_xlfn.NORM.DIST(F143,CPKV1!F$15,CPKV1!F$16,FALSE)</f>
        <v>7.1685426827553302E-16</v>
      </c>
      <c r="R143" s="58">
        <f t="shared" si="50"/>
        <v>2.142102345125365E-17</v>
      </c>
      <c r="S143" s="57">
        <f>_xlfn.NORM.DIST(G143,CPKV1!G$15,CPKV1!G$16,FALSE)</f>
        <v>4.3454496071951919E-2</v>
      </c>
      <c r="T143" s="60">
        <f t="shared" si="51"/>
        <v>3.1020154476558079E-2</v>
      </c>
      <c r="U143" s="59">
        <f>_xlfn.NORM.DIST(H143,CPKV1!H$15,CPKV1!H$16,FALSE)</f>
        <v>1.0113626460021896E-28</v>
      </c>
      <c r="V143" s="60">
        <f t="shared" si="29"/>
        <v>2.1586056572293588E-30</v>
      </c>
      <c r="W143" s="57">
        <f>_xlfn.NORM.DIST(I143,CPKV1!I$15,CPKV1!I$16,FALSE)</f>
        <v>4.1350060325967191E-17</v>
      </c>
      <c r="X143" s="60">
        <f t="shared" si="30"/>
        <v>1.3020595311807414E-18</v>
      </c>
      <c r="Y143" s="57">
        <f>_xlfn.NORM.DIST(J143,CPKV1!J$15,CPKV1!J$16,FALSE)</f>
        <v>6.3219687056692189E-13</v>
      </c>
      <c r="Z143" s="60">
        <f t="shared" si="31"/>
        <v>1.4668565258325783E-13</v>
      </c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</row>
    <row r="144" spans="2:67">
      <c r="B144" s="60">
        <v>54</v>
      </c>
      <c r="C144" s="60">
        <f t="shared" si="61"/>
        <v>4.7617187500000005E-2</v>
      </c>
      <c r="D144" s="60">
        <f t="shared" si="61"/>
        <v>4.7617187500000005E-2</v>
      </c>
      <c r="E144" s="61">
        <f t="shared" si="61"/>
        <v>4.7617187500000005E-2</v>
      </c>
      <c r="F144" s="61">
        <f t="shared" si="61"/>
        <v>0.1428515625</v>
      </c>
      <c r="G144" s="61">
        <f t="shared" si="61"/>
        <v>0.75468749999999996</v>
      </c>
      <c r="H144" s="60">
        <f t="shared" si="61"/>
        <v>0.11320312500000002</v>
      </c>
      <c r="I144" s="61">
        <f t="shared" si="61"/>
        <v>0.11320312500000002</v>
      </c>
      <c r="J144" s="60">
        <f t="shared" si="61"/>
        <v>0.75468749999999996</v>
      </c>
      <c r="K144" s="59">
        <f>_xlfn.NORM.DIST(C144,CPKV1!C$15,CPKV1!C$16,FALSE)</f>
        <v>0.44550570333579886</v>
      </c>
      <c r="L144" s="60">
        <f t="shared" si="27"/>
        <v>1.0391605158708022E-2</v>
      </c>
      <c r="M144" s="57">
        <f>_xlfn.NORM.DIST(D144,CPKV1!D$15,CPKV1!D$16,FALSE)</f>
        <v>1.0777953395920949</v>
      </c>
      <c r="N144" s="60">
        <f t="shared" si="28"/>
        <v>2.5300479788098601E-2</v>
      </c>
      <c r="O144" s="57">
        <f>_xlfn.NORM.DIST(E144,CPKV1!E$15,CPKV1!E$16,FALSE)</f>
        <v>4.736050903244883</v>
      </c>
      <c r="P144" s="61">
        <f t="shared" si="49"/>
        <v>0.13168443598755808</v>
      </c>
      <c r="Q144" s="58">
        <f>_xlfn.NORM.DIST(F144,CPKV1!F$15,CPKV1!F$16,FALSE)</f>
        <v>1.0622949224844257E-16</v>
      </c>
      <c r="R144" s="58">
        <f t="shared" si="50"/>
        <v>3.1743473469757159E-18</v>
      </c>
      <c r="S144" s="57">
        <f>_xlfn.NORM.DIST(G144,CPKV1!G$15,CPKV1!G$16,FALSE)</f>
        <v>3.1526374186271071E-2</v>
      </c>
      <c r="T144" s="60">
        <f t="shared" si="51"/>
        <v>2.2505220074917169E-2</v>
      </c>
      <c r="U144" s="59">
        <f>_xlfn.NORM.DIST(H144,CPKV1!H$15,CPKV1!H$16,FALSE)</f>
        <v>5.1524780907247525E-32</v>
      </c>
      <c r="V144" s="60">
        <f t="shared" si="29"/>
        <v>1.0997210940460913E-33</v>
      </c>
      <c r="W144" s="57">
        <f>_xlfn.NORM.DIST(I144,CPKV1!I$15,CPKV1!I$16,FALSE)</f>
        <v>9.326732393833216E-19</v>
      </c>
      <c r="X144" s="60">
        <f t="shared" si="30"/>
        <v>2.9368665275045547E-20</v>
      </c>
      <c r="Y144" s="57">
        <f>_xlfn.NORM.DIST(J144,CPKV1!J$15,CPKV1!J$16,FALSE)</f>
        <v>3.4069973877006221E-14</v>
      </c>
      <c r="Z144" s="60">
        <f t="shared" si="31"/>
        <v>7.9050950492077445E-15</v>
      </c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</row>
    <row r="145" spans="2:67">
      <c r="B145" s="60">
        <v>55</v>
      </c>
      <c r="C145" s="60">
        <f t="shared" si="61"/>
        <v>4.8515625E-2</v>
      </c>
      <c r="D145" s="60">
        <f t="shared" si="61"/>
        <v>4.8515625E-2</v>
      </c>
      <c r="E145" s="61">
        <f t="shared" si="61"/>
        <v>4.8515625E-2</v>
      </c>
      <c r="F145" s="61">
        <f t="shared" si="61"/>
        <v>0.14554687499999999</v>
      </c>
      <c r="G145" s="61">
        <f t="shared" si="61"/>
        <v>0.79062499999999991</v>
      </c>
      <c r="H145" s="60">
        <f t="shared" si="61"/>
        <v>0.11859375</v>
      </c>
      <c r="I145" s="61">
        <f t="shared" si="61"/>
        <v>0.11859375</v>
      </c>
      <c r="J145" s="60">
        <f t="shared" si="61"/>
        <v>0.79062499999999991</v>
      </c>
      <c r="K145" s="59">
        <f>_xlfn.NORM.DIST(C145,CPKV1!C$15,CPKV1!C$16,FALSE)</f>
        <v>0.3367321057705841</v>
      </c>
      <c r="L145" s="60">
        <f t="shared" si="27"/>
        <v>7.8544159170746107E-3</v>
      </c>
      <c r="M145" s="57">
        <f>_xlfn.NORM.DIST(D145,CPKV1!D$15,CPKV1!D$16,FALSE)</f>
        <v>0.83951322995370292</v>
      </c>
      <c r="N145" s="60">
        <f t="shared" si="28"/>
        <v>1.9706976571566552E-2</v>
      </c>
      <c r="O145" s="57">
        <f>_xlfn.NORM.DIST(E145,CPKV1!E$15,CPKV1!E$16,FALSE)</f>
        <v>4.0522018273785818</v>
      </c>
      <c r="P145" s="61">
        <f t="shared" si="49"/>
        <v>0.11267022315585735</v>
      </c>
      <c r="Q145" s="58">
        <f>_xlfn.NORM.DIST(F145,CPKV1!F$15,CPKV1!F$16,FALSE)</f>
        <v>1.5028258563132185E-17</v>
      </c>
      <c r="R145" s="58">
        <f t="shared" si="50"/>
        <v>4.4907409128883541E-19</v>
      </c>
      <c r="S145" s="57">
        <f>_xlfn.NORM.DIST(G145,CPKV1!G$15,CPKV1!G$16,FALSE)</f>
        <v>2.2545965879828656E-2</v>
      </c>
      <c r="T145" s="60">
        <f t="shared" si="51"/>
        <v>1.6094522031908063E-2</v>
      </c>
      <c r="U145" s="59">
        <f>_xlfn.NORM.DIST(H145,CPKV1!H$15,CPKV1!H$16,FALSE)</f>
        <v>1.7613878996401039E-35</v>
      </c>
      <c r="V145" s="60">
        <f t="shared" si="29"/>
        <v>3.7594248707601908E-37</v>
      </c>
      <c r="W145" s="57">
        <f>_xlfn.NORM.DIST(I145,CPKV1!I$15,CPKV1!I$16,FALSE)</f>
        <v>1.7798878358117862E-20</v>
      </c>
      <c r="X145" s="60">
        <f t="shared" si="30"/>
        <v>5.6046349214055021E-22</v>
      </c>
      <c r="Y145" s="57">
        <f>_xlfn.NORM.DIST(J145,CPKV1!J$15,CPKV1!J$16,FALSE)</f>
        <v>1.5996875892983319E-15</v>
      </c>
      <c r="Z145" s="60">
        <f t="shared" si="31"/>
        <v>3.7116795240561866E-16</v>
      </c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</row>
    <row r="146" spans="2:67">
      <c r="B146" s="60">
        <v>56</v>
      </c>
      <c r="C146" s="60">
        <f t="shared" si="61"/>
        <v>4.9414062500000001E-2</v>
      </c>
      <c r="D146" s="60">
        <f t="shared" si="61"/>
        <v>4.9414062500000001E-2</v>
      </c>
      <c r="E146" s="61">
        <f t="shared" si="61"/>
        <v>4.9414062500000001E-2</v>
      </c>
      <c r="F146" s="61">
        <f t="shared" si="61"/>
        <v>0.14824218749999998</v>
      </c>
      <c r="G146" s="61">
        <f t="shared" si="61"/>
        <v>0.82656249999999987</v>
      </c>
      <c r="H146" s="60">
        <f t="shared" si="61"/>
        <v>0.12398437499999998</v>
      </c>
      <c r="I146" s="61">
        <f t="shared" si="61"/>
        <v>0.12398437499999998</v>
      </c>
      <c r="J146" s="60">
        <f t="shared" si="61"/>
        <v>0.82656249999999987</v>
      </c>
      <c r="K146" s="59">
        <f>_xlfn.NORM.DIST(C146,CPKV1!C$15,CPKV1!C$16,FALSE)</f>
        <v>0.25238311628471338</v>
      </c>
      <c r="L146" s="60">
        <f t="shared" si="27"/>
        <v>5.8869407810436189E-3</v>
      </c>
      <c r="M146" s="57">
        <f>_xlfn.NORM.DIST(D146,CPKV1!D$15,CPKV1!D$16,FALSE)</f>
        <v>0.64849173946123106</v>
      </c>
      <c r="N146" s="60">
        <f t="shared" si="28"/>
        <v>1.5222882809269958E-2</v>
      </c>
      <c r="O146" s="57">
        <f>_xlfn.NORM.DIST(E146,CPKV1!E$15,CPKV1!E$16,FALSE)</f>
        <v>3.4466252832507664</v>
      </c>
      <c r="P146" s="61">
        <f t="shared" si="49"/>
        <v>9.5832353950074736E-2</v>
      </c>
      <c r="Q146" s="58">
        <f>_xlfn.NORM.DIST(F146,CPKV1!F$15,CPKV1!F$16,FALSE)</f>
        <v>2.0296517806704668E-18</v>
      </c>
      <c r="R146" s="58">
        <f t="shared" si="50"/>
        <v>6.0650009793775441E-20</v>
      </c>
      <c r="S146" s="57">
        <f>_xlfn.NORM.DIST(G146,CPKV1!G$15,CPKV1!G$16,FALSE)</f>
        <v>1.5893486469103886E-2</v>
      </c>
      <c r="T146" s="60">
        <f t="shared" si="51"/>
        <v>1.1345624734120693E-2</v>
      </c>
      <c r="U146" s="59">
        <f>_xlfn.NORM.DIST(H146,CPKV1!H$15,CPKV1!H$16,FALSE)</f>
        <v>4.0403917296477566E-39</v>
      </c>
      <c r="V146" s="60">
        <f t="shared" si="29"/>
        <v>8.6236252441357017E-41</v>
      </c>
      <c r="W146" s="57">
        <f>_xlfn.NORM.DIST(I146,CPKV1!I$15,CPKV1!I$16,FALSE)</f>
        <v>2.8738593170684201E-22</v>
      </c>
      <c r="X146" s="60">
        <f t="shared" si="30"/>
        <v>9.0494085995604605E-24</v>
      </c>
      <c r="Y146" s="57">
        <f>_xlfn.NORM.DIST(J146,CPKV1!J$15,CPKV1!J$16,FALSE)</f>
        <v>6.5439875800342314E-17</v>
      </c>
      <c r="Z146" s="60">
        <f t="shared" si="31"/>
        <v>1.5183705161546559E-17</v>
      </c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</row>
    <row r="147" spans="2:67">
      <c r="B147" s="60">
        <v>57</v>
      </c>
      <c r="C147" s="60">
        <f t="shared" si="61"/>
        <v>5.0312500000000003E-2</v>
      </c>
      <c r="D147" s="60">
        <f t="shared" si="61"/>
        <v>5.0312500000000003E-2</v>
      </c>
      <c r="E147" s="61">
        <f t="shared" si="61"/>
        <v>5.0312500000000003E-2</v>
      </c>
      <c r="F147" s="61">
        <f t="shared" si="61"/>
        <v>0.1509375</v>
      </c>
      <c r="G147" s="61">
        <f t="shared" si="61"/>
        <v>0.86249999999999982</v>
      </c>
      <c r="H147" s="60">
        <f t="shared" si="61"/>
        <v>0.12937500000000002</v>
      </c>
      <c r="I147" s="61">
        <f t="shared" si="61"/>
        <v>0.12937500000000002</v>
      </c>
      <c r="J147" s="60">
        <f t="shared" si="61"/>
        <v>0.86249999999999982</v>
      </c>
      <c r="K147" s="59">
        <f>_xlfn.NORM.DIST(C147,CPKV1!C$15,CPKV1!C$16,FALSE)</f>
        <v>0.18757743157813514</v>
      </c>
      <c r="L147" s="60">
        <f t="shared" si="27"/>
        <v>4.3753213282105219E-3</v>
      </c>
      <c r="M147" s="57">
        <f>_xlfn.NORM.DIST(D147,CPKV1!D$15,CPKV1!D$16,FALSE)</f>
        <v>0.49678332816385473</v>
      </c>
      <c r="N147" s="60">
        <f t="shared" si="28"/>
        <v>1.1661635647850175E-2</v>
      </c>
      <c r="O147" s="57">
        <f>_xlfn.NORM.DIST(E147,CPKV1!E$15,CPKV1!E$16,FALSE)</f>
        <v>2.9142403424483545</v>
      </c>
      <c r="P147" s="61">
        <f t="shared" si="49"/>
        <v>8.1029554721332969E-2</v>
      </c>
      <c r="Q147" s="58">
        <f>_xlfn.NORM.DIST(F147,CPKV1!F$15,CPKV1!F$16,FALSE)</f>
        <v>2.6168795440775115E-19</v>
      </c>
      <c r="R147" s="58">
        <f t="shared" si="50"/>
        <v>7.8197536882411818E-21</v>
      </c>
      <c r="S147" s="57">
        <f>_xlfn.NORM.DIST(G147,CPKV1!G$15,CPKV1!G$16,FALSE)</f>
        <v>1.1043964937545146E-2</v>
      </c>
      <c r="T147" s="60">
        <f t="shared" si="51"/>
        <v>7.8837756587739217E-3</v>
      </c>
      <c r="U147" s="59">
        <f>_xlfn.NORM.DIST(H147,CPKV1!H$15,CPKV1!H$16,FALSE)</f>
        <v>6.2190142028821677E-43</v>
      </c>
      <c r="V147" s="60">
        <f t="shared" si="29"/>
        <v>1.3273576292140531E-44</v>
      </c>
      <c r="W147" s="57">
        <f>_xlfn.NORM.DIST(I147,CPKV1!I$15,CPKV1!I$16,FALSE)</f>
        <v>3.9259803757577543E-24</v>
      </c>
      <c r="X147" s="60">
        <f t="shared" si="30"/>
        <v>1.2362400749083708E-25</v>
      </c>
      <c r="Y147" s="57">
        <f>_xlfn.NORM.DIST(J147,CPKV1!J$15,CPKV1!J$16,FALSE)</f>
        <v>2.3323497355718379E-18</v>
      </c>
      <c r="Z147" s="60">
        <f t="shared" si="31"/>
        <v>5.4116408818655828E-19</v>
      </c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</row>
    <row r="148" spans="2:67">
      <c r="B148" s="60">
        <v>58</v>
      </c>
      <c r="C148" s="60">
        <f t="shared" si="61"/>
        <v>5.1210937500000005E-2</v>
      </c>
      <c r="D148" s="60">
        <f t="shared" si="61"/>
        <v>5.1210937500000005E-2</v>
      </c>
      <c r="E148" s="61">
        <f t="shared" si="61"/>
        <v>5.1210937500000005E-2</v>
      </c>
      <c r="F148" s="61">
        <f t="shared" si="61"/>
        <v>0.15363281249999999</v>
      </c>
      <c r="G148" s="61">
        <f t="shared" si="61"/>
        <v>0.8984375</v>
      </c>
      <c r="H148" s="60">
        <f t="shared" si="61"/>
        <v>0.134765625</v>
      </c>
      <c r="I148" s="61">
        <f t="shared" si="61"/>
        <v>0.134765625</v>
      </c>
      <c r="J148" s="60">
        <f t="shared" si="61"/>
        <v>0.8984375</v>
      </c>
      <c r="K148" s="59">
        <f>_xlfn.NORM.DIST(C148,CPKV1!C$15,CPKV1!C$16,FALSE)</f>
        <v>0.13824371170009384</v>
      </c>
      <c r="L148" s="60">
        <f t="shared" si="27"/>
        <v>3.2245918669616346E-3</v>
      </c>
      <c r="M148" s="57">
        <f>_xlfn.NORM.DIST(D148,CPKV1!D$15,CPKV1!D$16,FALSE)</f>
        <v>0.37741159403322622</v>
      </c>
      <c r="N148" s="60">
        <f t="shared" si="28"/>
        <v>8.859469006653466E-3</v>
      </c>
      <c r="O148" s="57">
        <f>_xlfn.NORM.DIST(E148,CPKV1!E$15,CPKV1!E$16,FALSE)</f>
        <v>2.4495423778233461</v>
      </c>
      <c r="P148" s="61">
        <f t="shared" si="49"/>
        <v>6.8108771007989843E-2</v>
      </c>
      <c r="Q148" s="58">
        <f>_xlfn.NORM.DIST(F148,CPKV1!F$15,CPKV1!F$16,FALSE)</f>
        <v>3.2210335861821667E-20</v>
      </c>
      <c r="R148" s="58">
        <f t="shared" si="50"/>
        <v>9.6250854658179353E-22</v>
      </c>
      <c r="S148" s="57">
        <f>_xlfn.NORM.DIST(G148,CPKV1!G$15,CPKV1!G$16,FALSE)</f>
        <v>7.5646070540891465E-3</v>
      </c>
      <c r="T148" s="60">
        <f t="shared" si="51"/>
        <v>5.4000230260124113E-3</v>
      </c>
      <c r="U148" s="59">
        <f>_xlfn.NORM.DIST(H148,CPKV1!H$15,CPKV1!H$16,FALSE)</f>
        <v>6.4231673014443459E-47</v>
      </c>
      <c r="V148" s="60">
        <f t="shared" si="29"/>
        <v>1.3709311223857857E-48</v>
      </c>
      <c r="W148" s="57">
        <f>_xlfn.NORM.DIST(I148,CPKV1!I$15,CPKV1!I$16,FALSE)</f>
        <v>4.5377492623704364E-26</v>
      </c>
      <c r="X148" s="60">
        <f t="shared" si="30"/>
        <v>1.4288781275289726E-27</v>
      </c>
      <c r="Y148" s="57">
        <f>_xlfn.NORM.DIST(J148,CPKV1!J$15,CPKV1!J$16,FALSE)</f>
        <v>7.2425048779663692E-20</v>
      </c>
      <c r="Z148" s="60">
        <f t="shared" si="31"/>
        <v>1.6804441841182232E-20</v>
      </c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</row>
    <row r="149" spans="2:67">
      <c r="B149" s="60">
        <v>59</v>
      </c>
      <c r="C149" s="60">
        <f t="shared" si="61"/>
        <v>5.2109374999999999E-2</v>
      </c>
      <c r="D149" s="60">
        <f t="shared" si="61"/>
        <v>5.2109374999999999E-2</v>
      </c>
      <c r="E149" s="61">
        <f t="shared" si="61"/>
        <v>5.2109374999999999E-2</v>
      </c>
      <c r="F149" s="61">
        <f t="shared" si="61"/>
        <v>0.15632812499999998</v>
      </c>
      <c r="G149" s="61">
        <f t="shared" si="61"/>
        <v>0.93437499999999973</v>
      </c>
      <c r="H149" s="60">
        <f t="shared" si="61"/>
        <v>0.14015624999999998</v>
      </c>
      <c r="I149" s="61">
        <f t="shared" si="61"/>
        <v>0.14015624999999998</v>
      </c>
      <c r="J149" s="60">
        <f t="shared" si="61"/>
        <v>0.93437499999999973</v>
      </c>
      <c r="K149" s="59">
        <f>_xlfn.NORM.DIST(C149,CPKV1!C$15,CPKV1!C$16,FALSE)</f>
        <v>0.10103101138549497</v>
      </c>
      <c r="L149" s="60">
        <f t="shared" si="27"/>
        <v>2.3565902102753965E-3</v>
      </c>
      <c r="M149" s="57">
        <f>_xlfn.NORM.DIST(D149,CPKV1!D$15,CPKV1!D$16,FALSE)</f>
        <v>0.28434730920604429</v>
      </c>
      <c r="N149" s="60">
        <f t="shared" si="28"/>
        <v>6.6748510455523508E-3</v>
      </c>
      <c r="O149" s="57">
        <f>_xlfn.NORM.DIST(E149,CPKV1!E$15,CPKV1!E$16,FALSE)</f>
        <v>2.0467879127087847</v>
      </c>
      <c r="P149" s="61">
        <f t="shared" si="49"/>
        <v>5.6910307211128219E-2</v>
      </c>
      <c r="Q149" s="58">
        <f>_xlfn.NORM.DIST(F149,CPKV1!F$15,CPKV1!F$16,FALSE)</f>
        <v>3.7849147050512989E-21</v>
      </c>
      <c r="R149" s="58">
        <f t="shared" si="50"/>
        <v>1.1310073782909483E-22</v>
      </c>
      <c r="S149" s="57">
        <f>_xlfn.NORM.DIST(G149,CPKV1!G$15,CPKV1!G$16,FALSE)</f>
        <v>5.1074395968783524E-3</v>
      </c>
      <c r="T149" s="60">
        <f t="shared" si="51"/>
        <v>3.6459648505075713E-3</v>
      </c>
      <c r="U149" s="59">
        <f>_xlfn.NORM.DIST(H149,CPKV1!H$15,CPKV1!H$16,FALSE)</f>
        <v>4.4515015573161798E-51</v>
      </c>
      <c r="V149" s="60">
        <f t="shared" si="29"/>
        <v>9.5010790469388194E-53</v>
      </c>
      <c r="W149" s="57">
        <f>_xlfn.NORM.DIST(I149,CPKV1!I$15,CPKV1!I$16,FALSE)</f>
        <v>4.4375434225968226E-28</v>
      </c>
      <c r="X149" s="60">
        <f t="shared" si="30"/>
        <v>1.3973246140083966E-29</v>
      </c>
      <c r="Y149" s="57">
        <f>_xlfn.NORM.DIST(J149,CPKV1!J$15,CPKV1!J$16,FALSE)</f>
        <v>1.9594213480951747E-21</v>
      </c>
      <c r="Z149" s="60">
        <f t="shared" si="31"/>
        <v>4.5463527662382248E-22</v>
      </c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</row>
    <row r="150" spans="2:67">
      <c r="B150" s="60">
        <v>60</v>
      </c>
      <c r="C150" s="60">
        <f t="shared" si="61"/>
        <v>5.3007812500000001E-2</v>
      </c>
      <c r="D150" s="60">
        <f t="shared" si="61"/>
        <v>5.3007812500000001E-2</v>
      </c>
      <c r="E150" s="61">
        <f t="shared" si="61"/>
        <v>5.3007812500000001E-2</v>
      </c>
      <c r="F150" s="61">
        <f t="shared" si="61"/>
        <v>0.15902343749999998</v>
      </c>
      <c r="G150" s="61">
        <f t="shared" si="61"/>
        <v>0.97031249999999991</v>
      </c>
      <c r="H150" s="60">
        <f t="shared" si="61"/>
        <v>0.14554687499999996</v>
      </c>
      <c r="I150" s="61">
        <f t="shared" si="61"/>
        <v>0.14554687499999996</v>
      </c>
      <c r="J150" s="60">
        <f t="shared" si="61"/>
        <v>0.97031249999999991</v>
      </c>
      <c r="K150" s="59">
        <f>_xlfn.NORM.DIST(C150,CPKV1!C$15,CPKV1!C$16,FALSE)</f>
        <v>7.3216426742917298E-2</v>
      </c>
      <c r="L150" s="60">
        <f t="shared" si="27"/>
        <v>1.7078034964467987E-3</v>
      </c>
      <c r="M150" s="57">
        <f>_xlfn.NORM.DIST(D150,CPKV1!D$15,CPKV1!D$16,FALSE)</f>
        <v>0.21245583766776685</v>
      </c>
      <c r="N150" s="60">
        <f t="shared" si="28"/>
        <v>4.98724983243221E-3</v>
      </c>
      <c r="O150" s="57">
        <f>_xlfn.NORM.DIST(E150,CPKV1!E$15,CPKV1!E$16,FALSE)</f>
        <v>1.7001569880007854</v>
      </c>
      <c r="P150" s="61">
        <f t="shared" si="49"/>
        <v>4.727234116123958E-2</v>
      </c>
      <c r="Q150" s="58">
        <f>_xlfn.NORM.DIST(F150,CPKV1!F$15,CPKV1!F$16,FALSE)</f>
        <v>4.2458657998373315E-22</v>
      </c>
      <c r="R150" s="58">
        <f t="shared" si="50"/>
        <v>1.2687486828805923E-23</v>
      </c>
      <c r="S150" s="57">
        <f>_xlfn.NORM.DIST(G150,CPKV1!G$15,CPKV1!G$16,FALSE)</f>
        <v>3.3991913778598304E-3</v>
      </c>
      <c r="T150" s="60">
        <f t="shared" si="51"/>
        <v>2.4265254730374292E-3</v>
      </c>
      <c r="U150" s="59">
        <f>_xlfn.NORM.DIST(H150,CPKV1!H$15,CPKV1!H$16,FALSE)</f>
        <v>2.0701100580112523E-55</v>
      </c>
      <c r="V150" s="60">
        <f t="shared" si="29"/>
        <v>4.4183471675310528E-57</v>
      </c>
      <c r="W150" s="57">
        <f>_xlfn.NORM.DIST(I150,CPKV1!I$15,CPKV1!I$16,FALSE)</f>
        <v>3.6715926109660361E-30</v>
      </c>
      <c r="X150" s="60">
        <f t="shared" si="30"/>
        <v>1.1561366817931699E-31</v>
      </c>
      <c r="Y150" s="57">
        <f>_xlfn.NORM.DIST(J150,CPKV1!J$15,CPKV1!J$16,FALSE)</f>
        <v>4.6186046715423358E-23</v>
      </c>
      <c r="Z150" s="60">
        <f t="shared" si="31"/>
        <v>1.0716330178315158E-23</v>
      </c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</row>
    <row r="151" spans="2:67">
      <c r="B151" s="60">
        <v>61</v>
      </c>
      <c r="C151" s="60">
        <f t="shared" si="61"/>
        <v>5.3906250000000003E-2</v>
      </c>
      <c r="D151" s="60">
        <f t="shared" si="61"/>
        <v>5.3906250000000003E-2</v>
      </c>
      <c r="E151" s="61">
        <f t="shared" si="61"/>
        <v>5.3906250000000003E-2</v>
      </c>
      <c r="F151" s="61">
        <f t="shared" si="61"/>
        <v>0.16171874999999999</v>
      </c>
      <c r="G151" s="61">
        <f t="shared" si="61"/>
        <v>1.0062500000000001</v>
      </c>
      <c r="H151" s="60">
        <f t="shared" si="61"/>
        <v>0.1509375</v>
      </c>
      <c r="I151" s="61">
        <f t="shared" si="61"/>
        <v>0.1509375</v>
      </c>
      <c r="J151" s="60">
        <f t="shared" si="61"/>
        <v>1.0062500000000001</v>
      </c>
      <c r="K151" s="59">
        <f>_xlfn.NORM.DIST(C151,CPKV1!C$15,CPKV1!C$16,FALSE)</f>
        <v>5.261467270026432E-2</v>
      </c>
      <c r="L151" s="60">
        <f t="shared" si="27"/>
        <v>1.227259045533899E-3</v>
      </c>
      <c r="M151" s="57">
        <f>_xlfn.NORM.DIST(D151,CPKV1!D$15,CPKV1!D$16,FALSE)</f>
        <v>0.15742506277247115</v>
      </c>
      <c r="N151" s="60">
        <f t="shared" si="28"/>
        <v>3.6954414929298626E-3</v>
      </c>
      <c r="O151" s="57">
        <f>_xlfn.NORM.DIST(E151,CPKV1!E$15,CPKV1!E$16,FALSE)</f>
        <v>1.4038913592695288</v>
      </c>
      <c r="P151" s="61">
        <f t="shared" si="49"/>
        <v>3.9034766646310948E-2</v>
      </c>
      <c r="Q151" s="58">
        <f>_xlfn.NORM.DIST(F151,CPKV1!F$15,CPKV1!F$16,FALSE)</f>
        <v>4.5470083544586055E-23</v>
      </c>
      <c r="R151" s="58">
        <f t="shared" si="50"/>
        <v>1.3587360347063791E-24</v>
      </c>
      <c r="S151" s="57">
        <f>_xlfn.NORM.DIST(G151,CPKV1!G$15,CPKV1!G$16,FALSE)</f>
        <v>2.2299930286714233E-3</v>
      </c>
      <c r="T151" s="60">
        <f t="shared" si="51"/>
        <v>1.5918888603953824E-3</v>
      </c>
      <c r="U151" s="59">
        <f>_xlfn.NORM.DIST(H151,CPKV1!H$15,CPKV1!H$16,FALSE)</f>
        <v>6.4596643388405704E-60</v>
      </c>
      <c r="V151" s="60">
        <f t="shared" si="29"/>
        <v>1.3787208812528967E-61</v>
      </c>
      <c r="W151" s="57">
        <f>_xlfn.NORM.DIST(I151,CPKV1!I$15,CPKV1!I$16,FALSE)</f>
        <v>2.5702543867691951E-32</v>
      </c>
      <c r="X151" s="60">
        <f t="shared" si="30"/>
        <v>8.0933962259549947E-34</v>
      </c>
      <c r="Y151" s="57">
        <f>_xlfn.NORM.DIST(J151,CPKV1!J$15,CPKV1!J$16,FALSE)</f>
        <v>9.4850071281794348E-25</v>
      </c>
      <c r="Z151" s="60">
        <f t="shared" si="31"/>
        <v>2.2007613848296854E-25</v>
      </c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</row>
    <row r="152" spans="2:67">
      <c r="B152" s="60">
        <v>62</v>
      </c>
      <c r="C152" s="60">
        <f t="shared" si="61"/>
        <v>5.4804687500000004E-2</v>
      </c>
      <c r="D152" s="60">
        <f t="shared" si="61"/>
        <v>5.4804687500000004E-2</v>
      </c>
      <c r="E152" s="61">
        <f t="shared" si="61"/>
        <v>5.4804687500000004E-2</v>
      </c>
      <c r="F152" s="61">
        <f t="shared" si="61"/>
        <v>0.16441406249999999</v>
      </c>
      <c r="G152" s="61">
        <f t="shared" si="61"/>
        <v>1.0421874999999998</v>
      </c>
      <c r="H152" s="60">
        <f t="shared" si="61"/>
        <v>0.15632812499999998</v>
      </c>
      <c r="I152" s="61">
        <f t="shared" si="61"/>
        <v>0.15632812499999998</v>
      </c>
      <c r="J152" s="60">
        <f t="shared" si="61"/>
        <v>1.0421874999999998</v>
      </c>
      <c r="K152" s="59">
        <f>_xlfn.NORM.DIST(C152,CPKV1!C$15,CPKV1!C$16,FALSE)</f>
        <v>3.7492960192302277E-2</v>
      </c>
      <c r="L152" s="60">
        <f t="shared" si="27"/>
        <v>8.7453883448018114E-4</v>
      </c>
      <c r="M152" s="57">
        <f>_xlfn.NORM.DIST(D152,CPKV1!D$15,CPKV1!D$16,FALSE)</f>
        <v>0.11568172128652722</v>
      </c>
      <c r="N152" s="60">
        <f t="shared" si="28"/>
        <v>2.7155462115561963E-3</v>
      </c>
      <c r="O152" s="57">
        <f>_xlfn.NORM.DIST(E152,CPKV1!E$15,CPKV1!E$16,FALSE)</f>
        <v>1.1524080204059974</v>
      </c>
      <c r="P152" s="61">
        <f t="shared" si="49"/>
        <v>3.2042349901840884E-2</v>
      </c>
      <c r="Q152" s="58">
        <f>_xlfn.NORM.DIST(F152,CPKV1!F$15,CPKV1!F$16,FALSE)</f>
        <v>4.6487325783795489E-24</v>
      </c>
      <c r="R152" s="58">
        <f t="shared" si="50"/>
        <v>1.3891332448870901E-25</v>
      </c>
      <c r="S152" s="57">
        <f>_xlfn.NORM.DIST(G152,CPKV1!G$15,CPKV1!G$16,FALSE)</f>
        <v>1.4420718717448621E-3</v>
      </c>
      <c r="T152" s="60">
        <f t="shared" si="51"/>
        <v>1.0294283968626751E-3</v>
      </c>
      <c r="U152" s="59">
        <f>_xlfn.NORM.DIST(H152,CPKV1!H$15,CPKV1!H$16,FALSE)</f>
        <v>1.3525585614453236E-64</v>
      </c>
      <c r="V152" s="60">
        <f t="shared" si="29"/>
        <v>2.8868384392195139E-66</v>
      </c>
      <c r="W152" s="57">
        <f>_xlfn.NORM.DIST(I152,CPKV1!I$15,CPKV1!I$16,FALSE)</f>
        <v>1.5223253571231208E-34</v>
      </c>
      <c r="X152" s="60">
        <f t="shared" si="30"/>
        <v>4.7936042297755029E-36</v>
      </c>
      <c r="Y152" s="57">
        <f>_xlfn.NORM.DIST(J152,CPKV1!J$15,CPKV1!J$16,FALSE)</f>
        <v>1.6971039674756386E-26</v>
      </c>
      <c r="Z152" s="60">
        <f t="shared" si="31"/>
        <v>3.9377101431641477E-27</v>
      </c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</row>
    <row r="153" spans="2:67">
      <c r="B153" s="60">
        <v>63</v>
      </c>
      <c r="C153" s="60">
        <f t="shared" si="61"/>
        <v>5.5703124999999999E-2</v>
      </c>
      <c r="D153" s="60">
        <f t="shared" si="61"/>
        <v>5.5703124999999999E-2</v>
      </c>
      <c r="E153" s="61">
        <f t="shared" si="61"/>
        <v>5.5703124999999999E-2</v>
      </c>
      <c r="F153" s="61">
        <f t="shared" si="61"/>
        <v>0.16710937499999998</v>
      </c>
      <c r="G153" s="61">
        <f t="shared" si="61"/>
        <v>1.078125</v>
      </c>
      <c r="H153" s="60">
        <f t="shared" si="61"/>
        <v>0.16171874999999997</v>
      </c>
      <c r="I153" s="61">
        <f t="shared" si="61"/>
        <v>0.16171874999999997</v>
      </c>
      <c r="J153" s="60">
        <f t="shared" si="61"/>
        <v>1.078125</v>
      </c>
      <c r="K153" s="59">
        <f>_xlfn.NORM.DIST(C153,CPKV1!C$15,CPKV1!C$16,FALSE)</f>
        <v>2.6493363766748081E-2</v>
      </c>
      <c r="L153" s="60">
        <f t="shared" si="27"/>
        <v>6.1796868935380255E-4</v>
      </c>
      <c r="M153" s="57">
        <f>_xlfn.NORM.DIST(D153,CPKV1!D$15,CPKV1!D$16,FALSE)</f>
        <v>8.4302658335466643E-2</v>
      </c>
      <c r="N153" s="60">
        <f t="shared" si="28"/>
        <v>1.9789450046301714E-3</v>
      </c>
      <c r="O153" s="57">
        <f>_xlfn.NORM.DIST(E153,CPKV1!E$15,CPKV1!E$16,FALSE)</f>
        <v>0.94038856228322598</v>
      </c>
      <c r="P153" s="61">
        <f t="shared" si="49"/>
        <v>2.6147214200880443E-2</v>
      </c>
      <c r="Q153" s="58">
        <f>_xlfn.NORM.DIST(F153,CPKV1!F$15,CPKV1!F$16,FALSE)</f>
        <v>4.5372498831753768E-25</v>
      </c>
      <c r="R153" s="58">
        <f t="shared" si="50"/>
        <v>1.3558200104674598E-26</v>
      </c>
      <c r="S153" s="57">
        <f>_xlfn.NORM.DIST(G153,CPKV1!G$15,CPKV1!G$16,FALSE)</f>
        <v>9.1923344643588542E-4</v>
      </c>
      <c r="T153" s="60">
        <f t="shared" si="51"/>
        <v>6.5619823231283865E-4</v>
      </c>
      <c r="U153" s="59">
        <f>_xlfn.NORM.DIST(H153,CPKV1!H$15,CPKV1!H$16,FALSE)</f>
        <v>1.9003422068733165E-69</v>
      </c>
      <c r="V153" s="60">
        <f t="shared" si="29"/>
        <v>4.0560025176365722E-71</v>
      </c>
      <c r="W153" s="57">
        <f>_xlfn.NORM.DIST(I153,CPKV1!I$15,CPKV1!I$16,FALSE)</f>
        <v>7.6286660583123448E-37</v>
      </c>
      <c r="X153" s="60">
        <f t="shared" si="30"/>
        <v>2.4021675598820958E-38</v>
      </c>
      <c r="Y153" s="57">
        <f>_xlfn.NORM.DIST(J153,CPKV1!J$15,CPKV1!J$16,FALSE)</f>
        <v>2.645593725695342E-28</v>
      </c>
      <c r="Z153" s="60">
        <f t="shared" si="31"/>
        <v>6.1384461105571694E-29</v>
      </c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</row>
    <row r="154" spans="2:67">
      <c r="B154" s="62">
        <v>64</v>
      </c>
      <c r="C154" s="62">
        <f t="shared" si="61"/>
        <v>5.6601562500000001E-2</v>
      </c>
      <c r="D154" s="62">
        <f t="shared" si="61"/>
        <v>5.6601562500000001E-2</v>
      </c>
      <c r="E154" s="63">
        <f t="shared" si="61"/>
        <v>5.6601562500000001E-2</v>
      </c>
      <c r="F154" s="63">
        <f t="shared" si="61"/>
        <v>0.1698046875</v>
      </c>
      <c r="G154" s="63">
        <f t="shared" si="61"/>
        <v>1.1140624999999997</v>
      </c>
      <c r="H154" s="62">
        <f t="shared" si="61"/>
        <v>0.167109375</v>
      </c>
      <c r="I154" s="63">
        <f t="shared" si="61"/>
        <v>0.167109375</v>
      </c>
      <c r="J154" s="62">
        <f t="shared" si="61"/>
        <v>1.1140624999999997</v>
      </c>
      <c r="K154" s="59">
        <f>_xlfn.NORM.DIST(C154,CPKV1!C$15,CPKV1!C$16,FALSE)</f>
        <v>1.8563890099587147E-2</v>
      </c>
      <c r="L154" s="62">
        <f t="shared" si="27"/>
        <v>4.3301042990049937E-4</v>
      </c>
      <c r="M154" s="57">
        <f>_xlfn.NORM.DIST(D154,CPKV1!D$15,CPKV1!D$16,FALSE)</f>
        <v>6.0926111023412943E-2</v>
      </c>
      <c r="N154" s="62">
        <f t="shared" si="28"/>
        <v>1.4301971662808407E-3</v>
      </c>
      <c r="O154" s="57">
        <f>_xlfn.NORM.DIST(E154,CPKV1!E$15,CPKV1!E$16,FALSE)</f>
        <v>0.76284569430628468</v>
      </c>
      <c r="P154" s="63">
        <f t="shared" si="49"/>
        <v>2.1210689465232319E-2</v>
      </c>
      <c r="Q154" s="58">
        <f>_xlfn.NORM.DIST(F154,CPKV1!F$15,CPKV1!F$16,FALSE)</f>
        <v>4.2276609953682738E-26</v>
      </c>
      <c r="R154" s="58">
        <f t="shared" si="50"/>
        <v>1.2633087272199351E-27</v>
      </c>
      <c r="S154" s="57">
        <f>_xlfn.NORM.DIST(G154,CPKV1!G$15,CPKV1!G$16,FALSE)</f>
        <v>5.7759076585647471E-4</v>
      </c>
      <c r="T154" s="62">
        <f t="shared" si="51"/>
        <v>4.1231532754250458E-4</v>
      </c>
      <c r="U154" s="59">
        <f>_xlfn.NORM.DIST(H154,CPKV1!H$15,CPKV1!H$16,FALSE)</f>
        <v>1.7915839406595074E-74</v>
      </c>
      <c r="V154" s="62">
        <f t="shared" si="29"/>
        <v>3.8238739041786871E-76</v>
      </c>
      <c r="W154" s="57">
        <f>_xlfn.NORM.DIST(I154,CPKV1!I$15,CPKV1!I$16,FALSE)</f>
        <v>3.234442817682672E-39</v>
      </c>
      <c r="X154" s="62">
        <f t="shared" si="30"/>
        <v>1.0184839068247016E-40</v>
      </c>
      <c r="Y154" s="57">
        <f>_xlfn.NORM.DIST(J154,CPKV1!J$15,CPKV1!J$16,FALSE)</f>
        <v>3.5932031451317462E-30</v>
      </c>
      <c r="Z154" s="62">
        <f t="shared" si="31"/>
        <v>8.3371394694695968E-31</v>
      </c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</row>
    <row r="155" spans="2:67">
      <c r="B155" s="35"/>
      <c r="C155" s="35"/>
      <c r="D155" s="35"/>
      <c r="E155" s="35"/>
      <c r="F155" s="35"/>
      <c r="G155" s="35"/>
      <c r="H155" s="72">
        <f>CPKV1!C16</f>
        <v>9.7928133622767876E-3</v>
      </c>
      <c r="I155" s="35"/>
      <c r="J155" s="72">
        <f>CPKV1!D16</f>
        <v>9.848397200527324E-3</v>
      </c>
      <c r="K155" s="35"/>
      <c r="L155" s="73">
        <f>CPKV1!E16</f>
        <v>1.1675337599594954E-2</v>
      </c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</row>
    <row r="156" spans="2:67">
      <c r="B156" s="35"/>
      <c r="C156" s="35"/>
      <c r="D156" s="35"/>
      <c r="E156" s="35"/>
      <c r="F156" s="35"/>
      <c r="G156" s="35"/>
      <c r="H156" s="72">
        <f>CPKV1!$C$15-CPKV1!$C$16</f>
        <v>8.3946866377232181E-3</v>
      </c>
      <c r="I156" s="35"/>
      <c r="J156" s="64">
        <f>J155</f>
        <v>9.848397200527324E-3</v>
      </c>
      <c r="K156" s="35"/>
      <c r="L156" s="35">
        <f>L155</f>
        <v>1.1675337599594954E-2</v>
      </c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</row>
    <row r="157" spans="2:67">
      <c r="B157" s="35" t="s">
        <v>73</v>
      </c>
      <c r="C157" s="65">
        <v>1.02</v>
      </c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</row>
    <row r="158" spans="2:67">
      <c r="B158" s="35">
        <v>1</v>
      </c>
      <c r="C158" s="35">
        <f t="shared" ref="C158:C189" si="63">C157</f>
        <v>1.02</v>
      </c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</row>
    <row r="159" spans="2:67">
      <c r="B159" s="35">
        <v>2</v>
      </c>
      <c r="C159" s="35">
        <f t="shared" si="63"/>
        <v>1.02</v>
      </c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</row>
    <row r="160" spans="2:67">
      <c r="B160" s="35">
        <v>3</v>
      </c>
      <c r="C160" s="35">
        <f t="shared" si="63"/>
        <v>1.02</v>
      </c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</row>
    <row r="161" spans="2:67">
      <c r="B161" s="35">
        <v>4</v>
      </c>
      <c r="C161" s="35">
        <f t="shared" si="63"/>
        <v>1.02</v>
      </c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</row>
    <row r="162" spans="2:67">
      <c r="B162" s="35">
        <v>5</v>
      </c>
      <c r="C162" s="35">
        <f t="shared" si="63"/>
        <v>1.02</v>
      </c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</row>
    <row r="163" spans="2:67">
      <c r="B163" s="35">
        <v>6</v>
      </c>
      <c r="C163" s="35">
        <f t="shared" si="63"/>
        <v>1.02</v>
      </c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</row>
    <row r="164" spans="2:67">
      <c r="B164" s="35">
        <v>7</v>
      </c>
      <c r="C164" s="35">
        <f t="shared" si="63"/>
        <v>1.02</v>
      </c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</row>
    <row r="165" spans="2:67">
      <c r="B165" s="35">
        <v>8</v>
      </c>
      <c r="C165" s="35">
        <f t="shared" si="63"/>
        <v>1.02</v>
      </c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</row>
    <row r="166" spans="2:67">
      <c r="B166" s="35">
        <v>9</v>
      </c>
      <c r="C166" s="35">
        <f t="shared" si="63"/>
        <v>1.02</v>
      </c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</row>
    <row r="167" spans="2:67">
      <c r="B167" s="35">
        <v>10</v>
      </c>
      <c r="C167" s="35">
        <f t="shared" si="63"/>
        <v>1.02</v>
      </c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</row>
    <row r="168" spans="2:67">
      <c r="B168" s="35">
        <v>11</v>
      </c>
      <c r="C168" s="35">
        <f t="shared" si="63"/>
        <v>1.02</v>
      </c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</row>
    <row r="169" spans="2:67">
      <c r="B169" s="35">
        <v>12</v>
      </c>
      <c r="C169" s="35">
        <f t="shared" si="63"/>
        <v>1.02</v>
      </c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</row>
    <row r="170" spans="2:67">
      <c r="B170" s="35">
        <v>13</v>
      </c>
      <c r="C170" s="35">
        <f t="shared" si="63"/>
        <v>1.02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</row>
    <row r="171" spans="2:67">
      <c r="B171" s="35">
        <v>14</v>
      </c>
      <c r="C171" s="35">
        <f t="shared" si="63"/>
        <v>1.02</v>
      </c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</row>
    <row r="172" spans="2:67">
      <c r="B172" s="35">
        <v>15</v>
      </c>
      <c r="C172" s="35">
        <f t="shared" si="63"/>
        <v>1.02</v>
      </c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</row>
    <row r="173" spans="2:67">
      <c r="B173" s="35">
        <v>16</v>
      </c>
      <c r="C173" s="35">
        <f t="shared" si="63"/>
        <v>1.02</v>
      </c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</row>
    <row r="174" spans="2:67">
      <c r="B174" s="35">
        <v>17</v>
      </c>
      <c r="C174" s="35">
        <f t="shared" si="63"/>
        <v>1.02</v>
      </c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</row>
    <row r="175" spans="2:67">
      <c r="B175" s="35">
        <v>18</v>
      </c>
      <c r="C175" s="35">
        <f t="shared" si="63"/>
        <v>1.02</v>
      </c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</row>
    <row r="176" spans="2:67">
      <c r="B176" s="35">
        <v>19</v>
      </c>
      <c r="C176" s="35">
        <f t="shared" si="63"/>
        <v>1.02</v>
      </c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</row>
    <row r="177" spans="2:67">
      <c r="B177" s="35">
        <v>20</v>
      </c>
      <c r="C177" s="35">
        <f t="shared" si="63"/>
        <v>1.02</v>
      </c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</row>
    <row r="178" spans="2:67">
      <c r="B178" s="35">
        <v>21</v>
      </c>
      <c r="C178" s="35">
        <f t="shared" si="63"/>
        <v>1.02</v>
      </c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</row>
    <row r="179" spans="2:67">
      <c r="B179" s="35">
        <v>22</v>
      </c>
      <c r="C179" s="35">
        <f t="shared" si="63"/>
        <v>1.02</v>
      </c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</row>
    <row r="180" spans="2:67">
      <c r="B180" s="35">
        <v>23</v>
      </c>
      <c r="C180" s="35">
        <f t="shared" si="63"/>
        <v>1.02</v>
      </c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</row>
    <row r="181" spans="2:67">
      <c r="B181" s="35">
        <v>24</v>
      </c>
      <c r="C181" s="35">
        <f t="shared" si="63"/>
        <v>1.02</v>
      </c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</row>
    <row r="182" spans="2:67">
      <c r="B182" s="35">
        <v>25</v>
      </c>
      <c r="C182" s="35">
        <f t="shared" si="63"/>
        <v>1.02</v>
      </c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</row>
    <row r="183" spans="2:67">
      <c r="B183" s="35">
        <v>26</v>
      </c>
      <c r="C183" s="35">
        <f t="shared" si="63"/>
        <v>1.02</v>
      </c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</row>
    <row r="184" spans="2:67">
      <c r="B184" s="35">
        <v>27</v>
      </c>
      <c r="C184" s="35">
        <f t="shared" si="63"/>
        <v>1.02</v>
      </c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</row>
    <row r="185" spans="2:67">
      <c r="B185" s="35">
        <v>28</v>
      </c>
      <c r="C185" s="35">
        <f t="shared" si="63"/>
        <v>1.02</v>
      </c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</row>
    <row r="186" spans="2:67">
      <c r="B186" s="35">
        <v>29</v>
      </c>
      <c r="C186" s="35">
        <f t="shared" si="63"/>
        <v>1.02</v>
      </c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</row>
    <row r="187" spans="2:67">
      <c r="B187" s="35">
        <v>30</v>
      </c>
      <c r="C187" s="35">
        <f t="shared" si="63"/>
        <v>1.02</v>
      </c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</row>
    <row r="188" spans="2:67">
      <c r="B188" s="35">
        <v>31</v>
      </c>
      <c r="C188" s="35">
        <f t="shared" si="63"/>
        <v>1.02</v>
      </c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</row>
    <row r="189" spans="2:67">
      <c r="B189" s="35">
        <v>32</v>
      </c>
      <c r="C189" s="35">
        <f t="shared" si="63"/>
        <v>1.02</v>
      </c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</row>
    <row r="190" spans="2:67"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</row>
    <row r="191" spans="2:67"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</row>
    <row r="192" spans="2:67"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</row>
    <row r="193" spans="2:67"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</row>
    <row r="194" spans="2:67"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</row>
  </sheetData>
  <mergeCells count="21">
    <mergeCell ref="C4:D4"/>
    <mergeCell ref="F4:I4"/>
    <mergeCell ref="K4:L4"/>
    <mergeCell ref="E1:H1"/>
    <mergeCell ref="I1:L1"/>
    <mergeCell ref="C3:D3"/>
    <mergeCell ref="F3:I3"/>
    <mergeCell ref="K3:L3"/>
    <mergeCell ref="B1:C2"/>
    <mergeCell ref="C5:D5"/>
    <mergeCell ref="F5:I5"/>
    <mergeCell ref="K5:L5"/>
    <mergeCell ref="C6:D6"/>
    <mergeCell ref="F6:I6"/>
    <mergeCell ref="K6:L6"/>
    <mergeCell ref="D54:F56"/>
    <mergeCell ref="C7:E7"/>
    <mergeCell ref="F7:G7"/>
    <mergeCell ref="H7:J7"/>
    <mergeCell ref="L58:P64"/>
    <mergeCell ref="L54:N55"/>
  </mergeCells>
  <phoneticPr fontId="1" type="noConversion"/>
  <conditionalFormatting sqref="C3:D6">
    <cfRule type="cellIs" dxfId="10" priority="65" operator="equal">
      <formula>"data"</formula>
    </cfRule>
  </conditionalFormatting>
  <conditionalFormatting sqref="F22:G53">
    <cfRule type="cellIs" dxfId="9" priority="21" stopIfTrue="1" operator="lessThan">
      <formula>1</formula>
    </cfRule>
  </conditionalFormatting>
  <conditionalFormatting sqref="F22:G22">
    <cfRule type="cellIs" dxfId="8" priority="20" stopIfTrue="1" operator="notBetween">
      <formula>0</formula>
      <formula>0.2</formula>
    </cfRule>
  </conditionalFormatting>
  <conditionalFormatting sqref="F22:G22">
    <cfRule type="cellIs" dxfId="7" priority="19" stopIfTrue="1" operator="equal">
      <formula>"data"</formula>
    </cfRule>
  </conditionalFormatting>
  <conditionalFormatting sqref="H22:H53 J22:J43">
    <cfRule type="cellIs" dxfId="6" priority="7" stopIfTrue="1" operator="lessThan">
      <formula>1</formula>
    </cfRule>
  </conditionalFormatting>
  <conditionalFormatting sqref="H22 J22">
    <cfRule type="cellIs" dxfId="5" priority="6" stopIfTrue="1" operator="notBetween">
      <formula>0</formula>
      <formula>0.2</formula>
    </cfRule>
  </conditionalFormatting>
  <conditionalFormatting sqref="H22 J22">
    <cfRule type="cellIs" dxfId="4" priority="5" stopIfTrue="1" operator="equal">
      <formula>"data"</formula>
    </cfRule>
  </conditionalFormatting>
  <conditionalFormatting sqref="J44:J53">
    <cfRule type="cellIs" dxfId="3" priority="4" stopIfTrue="1" operator="lessThan">
      <formula>1</formula>
    </cfRule>
  </conditionalFormatting>
  <conditionalFormatting sqref="I22:I53">
    <cfRule type="cellIs" dxfId="2" priority="3" stopIfTrue="1" operator="lessThan">
      <formula>1</formula>
    </cfRule>
  </conditionalFormatting>
  <conditionalFormatting sqref="I22">
    <cfRule type="cellIs" dxfId="1" priority="2" stopIfTrue="1" operator="notBetween">
      <formula>0</formula>
      <formula>0.2</formula>
    </cfRule>
  </conditionalFormatting>
  <conditionalFormatting sqref="I22">
    <cfRule type="cellIs" dxfId="0" priority="1" stopIfTrue="1" operator="equal">
      <formula>"data"</formula>
    </cfRule>
  </conditionalFormatting>
  <pageMargins left="0.7" right="0.7" top="0.75" bottom="0.75" header="0.3" footer="0.3"/>
  <pageSetup paperSize="9" scale="15" orientation="portrait" horizontalDpi="200" verticalDpi="200" r:id="rId1"/>
  <ignoredErrors>
    <ignoredError sqref="AC13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CPKV1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2015-04-28T07:14:12Z</dcterms:modified>
</cp:coreProperties>
</file>