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<sst xmlns="http://schemas.openxmlformats.org/spreadsheetml/2006/main" count="107">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</sst>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3" fillId="26" borderId="6" applyNumberFormat="0" applyAlignment="0" applyProtection="0">
      <alignment vertical="center"/>
    </xf>
    <xf numFmtId="0" fontId="37" fillId="26" borderId="3" applyNumberFormat="0" applyAlignment="0" applyProtection="0">
      <alignment vertical="center"/>
    </xf>
    <xf numFmtId="0" fontId="35" fillId="31" borderId="8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2" fillId="0" borderId="0"/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2"/>
  <sheetViews>
    <sheetView tabSelected="1" topLeftCell="A80" workbookViewId="0">
      <selection activeCell="E95" sqref="E95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B92-D92-F92</f>
        <v>3931752.52029768</v>
      </c>
      <c r="F92" s="5">
        <f>F89*J92</f>
        <v>9242187.60356293</v>
      </c>
      <c r="H92" s="58">
        <f>H91*B92/B91</f>
        <v>1.55728813145722</v>
      </c>
      <c r="I92" s="58">
        <f>E92/E89</f>
        <v>2.03868694504775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opLeftCell="A4" workbookViewId="0">
      <selection activeCell="G11" sqref="G11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60</v>
      </c>
      <c r="B1" s="41" t="s">
        <v>61</v>
      </c>
      <c r="C1" s="41" t="s">
        <v>62</v>
      </c>
      <c r="D1" s="52" t="s">
        <v>63</v>
      </c>
      <c r="E1" s="53" t="s">
        <v>64</v>
      </c>
    </row>
    <row r="2" ht="14.25" spans="1:5">
      <c r="A2" s="41" t="s">
        <v>65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65</v>
      </c>
      <c r="B3" s="54">
        <v>43027</v>
      </c>
      <c r="C3" s="55">
        <v>-300000</v>
      </c>
      <c r="D3" s="52">
        <v>1.04909</v>
      </c>
      <c r="E3" s="56">
        <f t="shared" ref="E3:E14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66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66</v>
      </c>
      <c r="G7" s="57" t="s">
        <v>67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ht="14.25" spans="1:5">
      <c r="A15" s="41" t="s">
        <v>68</v>
      </c>
      <c r="B15" s="41"/>
      <c r="C15" s="55">
        <f>SUM(C2:C14)</f>
        <v>2800000</v>
      </c>
      <c r="D15" s="52"/>
      <c r="E15" s="56">
        <f>SUM(E2:E14)</f>
        <v>2642942.51149045</v>
      </c>
    </row>
    <row r="16" ht="14.25" spans="1:5">
      <c r="A16" s="41"/>
      <c r="B16" s="41"/>
      <c r="C16" s="55"/>
      <c r="D16" s="52"/>
      <c r="E16" s="56"/>
    </row>
    <row r="17" ht="14.25" spans="1:5">
      <c r="A17" s="41"/>
      <c r="B17" s="41"/>
      <c r="C17" s="55"/>
      <c r="D17" s="52"/>
      <c r="E17" s="56"/>
    </row>
    <row r="18" ht="14.25" spans="1:5">
      <c r="A18" s="41"/>
      <c r="B18" s="41"/>
      <c r="C18" s="55"/>
      <c r="D18" s="52"/>
      <c r="E18" s="56"/>
    </row>
    <row r="19" ht="14.25" spans="1:5">
      <c r="A19" s="41" t="s">
        <v>69</v>
      </c>
      <c r="B19" s="54">
        <v>42958</v>
      </c>
      <c r="C19" s="55">
        <v>1000000</v>
      </c>
      <c r="D19" s="52">
        <v>1</v>
      </c>
      <c r="E19" s="56">
        <v>1000000</v>
      </c>
    </row>
    <row r="20" ht="14.25" spans="1:5">
      <c r="A20" s="41"/>
      <c r="B20" s="54">
        <v>43032</v>
      </c>
      <c r="C20" s="55">
        <v>1600000</v>
      </c>
      <c r="D20" s="52">
        <v>1.06209</v>
      </c>
      <c r="E20" s="56">
        <f t="shared" ref="E20:E22" si="1">C20/D20</f>
        <v>1506463.67068704</v>
      </c>
    </row>
    <row r="21" ht="14.25" spans="1:5">
      <c r="A21" s="41"/>
      <c r="B21" s="54">
        <v>43034</v>
      </c>
      <c r="C21" s="55">
        <v>432458</v>
      </c>
      <c r="D21" s="52">
        <v>1.09193</v>
      </c>
      <c r="E21" s="56">
        <f t="shared" si="1"/>
        <v>396049.197292867</v>
      </c>
    </row>
    <row r="22" ht="18.75" spans="1:5">
      <c r="A22" s="58"/>
      <c r="B22" s="54">
        <v>43081</v>
      </c>
      <c r="C22" s="62">
        <v>100000</v>
      </c>
      <c r="D22" s="60">
        <v>1.28983</v>
      </c>
      <c r="E22" s="61">
        <f t="shared" si="1"/>
        <v>77529.5969236256</v>
      </c>
    </row>
    <row r="23" ht="14.25" spans="1:5">
      <c r="A23" s="41" t="s">
        <v>68</v>
      </c>
      <c r="B23" s="41"/>
      <c r="C23" s="55">
        <f>SUM(C19:C22)</f>
        <v>3132458</v>
      </c>
      <c r="D23" s="52"/>
      <c r="E23" s="56">
        <f>SUM(E19:E22)</f>
        <v>2980042.46490353</v>
      </c>
    </row>
    <row r="24" ht="14.25" spans="1:5">
      <c r="A24" s="41"/>
      <c r="B24" s="41"/>
      <c r="C24" s="55"/>
      <c r="D24" s="52"/>
      <c r="E24" s="56"/>
    </row>
    <row r="25" ht="14.25" spans="1:5">
      <c r="A25" s="41"/>
      <c r="B25" s="41"/>
      <c r="C25" s="55"/>
      <c r="D25" s="52"/>
      <c r="E25" s="56"/>
    </row>
    <row r="26" ht="14.25" spans="1:5">
      <c r="A26" s="41" t="s">
        <v>70</v>
      </c>
      <c r="B26" s="54">
        <v>43034</v>
      </c>
      <c r="C26" s="55">
        <v>315777</v>
      </c>
      <c r="D26" s="52">
        <v>1.09193</v>
      </c>
      <c r="E26" s="56">
        <f>C26/D26</f>
        <v>289191.614847106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71</v>
      </c>
      <c r="B29" s="54">
        <v>42958</v>
      </c>
      <c r="C29" s="63">
        <v>405123</v>
      </c>
      <c r="D29" s="52">
        <v>1</v>
      </c>
      <c r="E29" s="64">
        <v>405123</v>
      </c>
    </row>
    <row r="30" ht="14.25" spans="1:5">
      <c r="A30" s="41"/>
      <c r="B30" s="54">
        <v>43038</v>
      </c>
      <c r="C30" s="65">
        <v>200000</v>
      </c>
      <c r="D30" s="52">
        <v>1.09193</v>
      </c>
      <c r="E30" s="66">
        <f>C30/D30</f>
        <v>183161.924299177</v>
      </c>
    </row>
    <row r="31" ht="14.25" spans="1:5">
      <c r="A31" s="41"/>
      <c r="B31" s="54">
        <v>43044</v>
      </c>
      <c r="C31" s="65">
        <v>100000</v>
      </c>
      <c r="D31" s="52">
        <v>1.12137</v>
      </c>
      <c r="E31" s="66">
        <f>C31/D31</f>
        <v>89176.63215531</v>
      </c>
    </row>
    <row r="32" ht="14.25" spans="1:10">
      <c r="A32" s="41" t="s">
        <v>68</v>
      </c>
      <c r="B32" s="41"/>
      <c r="C32" s="65">
        <f>SUM(C29:C31)</f>
        <v>705123</v>
      </c>
      <c r="D32" s="52"/>
      <c r="E32" s="66">
        <f>SUM(E29:E31)</f>
        <v>677461.556454487</v>
      </c>
      <c r="J32" t="s">
        <v>72</v>
      </c>
    </row>
    <row r="33" ht="14.25" spans="1:5">
      <c r="A33" s="41"/>
      <c r="B33" s="41"/>
      <c r="C33" s="65"/>
      <c r="D33" s="52"/>
      <c r="E33" s="66"/>
    </row>
    <row r="34" ht="14.25" spans="1:5">
      <c r="A34" s="41" t="s">
        <v>73</v>
      </c>
      <c r="B34" s="54">
        <v>42958</v>
      </c>
      <c r="C34" s="55">
        <v>200000</v>
      </c>
      <c r="D34" s="52">
        <v>1</v>
      </c>
      <c r="E34" s="56">
        <v>200000</v>
      </c>
    </row>
    <row r="38" ht="14.25" spans="1:5">
      <c r="A38" s="51" t="s">
        <v>74</v>
      </c>
      <c r="B38" s="41" t="s">
        <v>61</v>
      </c>
      <c r="C38" s="41" t="s">
        <v>75</v>
      </c>
      <c r="D38" s="67" t="s">
        <v>63</v>
      </c>
      <c r="E38" s="68" t="s">
        <v>64</v>
      </c>
    </row>
    <row r="39" ht="14.25" spans="1:5">
      <c r="A39" s="41" t="s">
        <v>70</v>
      </c>
      <c r="B39" s="54">
        <v>42958</v>
      </c>
      <c r="C39" s="63">
        <v>441660</v>
      </c>
      <c r="D39" s="69">
        <v>1</v>
      </c>
      <c r="E39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76</v>
      </c>
      <c r="B2" s="15"/>
    </row>
    <row r="4" ht="18.75" spans="1:7">
      <c r="A4" s="16" t="s">
        <v>77</v>
      </c>
      <c r="B4" s="2" t="s">
        <v>61</v>
      </c>
      <c r="C4" s="2" t="s">
        <v>78</v>
      </c>
      <c r="D4" s="17" t="s">
        <v>63</v>
      </c>
      <c r="E4" s="18" t="s">
        <v>79</v>
      </c>
      <c r="F4" s="2" t="s">
        <v>80</v>
      </c>
      <c r="G4" s="2" t="s">
        <v>81</v>
      </c>
    </row>
    <row r="5" ht="18.75" spans="1:7">
      <c r="A5" s="2" t="s">
        <v>65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65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82</v>
      </c>
      <c r="I6" s="23"/>
      <c r="J6" s="23"/>
      <c r="K6" s="23"/>
      <c r="L6" s="23"/>
    </row>
    <row r="7" ht="18.75" spans="1:9">
      <c r="A7" s="2" t="s">
        <v>69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83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60</v>
      </c>
      <c r="B11" s="2" t="s">
        <v>61</v>
      </c>
      <c r="C11" s="2" t="s">
        <v>84</v>
      </c>
      <c r="D11" s="17" t="s">
        <v>63</v>
      </c>
      <c r="E11" s="18" t="s">
        <v>64</v>
      </c>
      <c r="F11" s="12"/>
      <c r="G11" s="12"/>
      <c r="H11" s="12"/>
      <c r="I11" s="12"/>
    </row>
    <row r="12" ht="18.75" spans="1:7">
      <c r="A12" s="2" t="s">
        <v>65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69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71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73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74</v>
      </c>
      <c r="B18" s="2" t="s">
        <v>61</v>
      </c>
      <c r="C18" s="2" t="s">
        <v>75</v>
      </c>
      <c r="D18" s="17" t="s">
        <v>63</v>
      </c>
      <c r="E18" s="18" t="s">
        <v>64</v>
      </c>
      <c r="F18" s="2"/>
      <c r="G18" s="2"/>
    </row>
    <row r="19" ht="18.75" spans="1:8">
      <c r="A19" s="2" t="s">
        <v>70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85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86</v>
      </c>
      <c r="B24" s="32" t="s">
        <v>87</v>
      </c>
      <c r="C24" s="32" t="s">
        <v>88</v>
      </c>
      <c r="D24" s="29" t="s">
        <v>88</v>
      </c>
      <c r="E24" s="29" t="s">
        <v>89</v>
      </c>
      <c r="F24" s="2"/>
      <c r="G24" s="2"/>
    </row>
    <row r="25" ht="18.75" spans="1:7">
      <c r="A25" s="2" t="s">
        <v>90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91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/>
      <c r="I5" s="2"/>
    </row>
    <row r="6" s="1" customFormat="1" ht="18.75" spans="1:16">
      <c r="A6" s="7">
        <v>20170811</v>
      </c>
      <c r="B6" s="7" t="s">
        <v>105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106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96</v>
      </c>
      <c r="B10" s="2" t="s">
        <v>69</v>
      </c>
      <c r="C10" s="2" t="s">
        <v>65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2018-02-26T13:45:46Z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