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<sst xmlns="http://schemas.openxmlformats.org/spreadsheetml/2006/main" count="111">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</sst>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4" fillId="24" borderId="6" applyNumberFormat="0" applyAlignment="0" applyProtection="0">
      <alignment vertical="center"/>
    </xf>
    <xf numFmtId="0" fontId="35" fillId="24" borderId="4" applyNumberFormat="0" applyAlignment="0" applyProtection="0">
      <alignment vertical="center"/>
    </xf>
    <xf numFmtId="0" fontId="36" fillId="33" borderId="7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3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abSelected="1" topLeftCell="A106" workbookViewId="0">
      <selection activeCell="G126" sqref="G126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 t="shared" ref="B110:B115" si="25">K110+L110+M110+N110+O110+P110+Q110+R110</f>
        <v>14798512</v>
      </c>
      <c r="C110" s="58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1.69781945936104</v>
      </c>
      <c r="I110" s="58">
        <f>E110/E106</f>
        <v>2.30178070570502</v>
      </c>
      <c r="J110" s="89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3">
        <f t="shared" si="25"/>
        <v>14964568</v>
      </c>
      <c r="C111" s="58">
        <f t="shared" ref="C111:C117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58">
        <f>B111*H110/B110</f>
        <v>1.71687090913813</v>
      </c>
      <c r="I111" s="58">
        <f>E111/E106</f>
        <v>2.34438276252007</v>
      </c>
      <c r="J111" s="89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3">
        <f t="shared" si="25"/>
        <v>15355978</v>
      </c>
      <c r="C112" s="58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58">
        <f>B112*H111/B111</f>
        <v>1.76177701284562</v>
      </c>
      <c r="I112" s="58">
        <f>E112/E106</f>
        <v>2.44510702378929</v>
      </c>
      <c r="J112" s="89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3">
        <f t="shared" si="25"/>
        <v>15054976</v>
      </c>
      <c r="C113" s="58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58">
        <f>B113*H112/B112</f>
        <v>1.72724333453347</v>
      </c>
      <c r="I113" s="58">
        <f>B113*I112/B112</f>
        <v>2.39717897229204</v>
      </c>
      <c r="J113" s="89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3">
        <f t="shared" si="25"/>
        <v>15302516</v>
      </c>
      <c r="C114" s="58">
        <f t="shared" si="26"/>
        <v>1.64424041592628</v>
      </c>
      <c r="D114" s="5">
        <f>D106*H114</f>
        <v>775397.449699441</v>
      </c>
      <c r="E114" s="5">
        <f>E106*I114</f>
        <v>4699145.21721005</v>
      </c>
      <c r="F114" s="5">
        <f>F106*J114</f>
        <v>9827973.33309052</v>
      </c>
      <c r="H114" s="58">
        <f>B114*H113/B113</f>
        <v>1.75564336752126</v>
      </c>
      <c r="I114" s="58">
        <f>B114*I113/B113</f>
        <v>2.43659435779655</v>
      </c>
      <c r="J114" s="89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3">
        <v>15355978</v>
      </c>
      <c r="C115" s="58">
        <f t="shared" si="26"/>
        <v>0.349367385075761</v>
      </c>
      <c r="J115" s="89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3">
        <f t="shared" ref="B116:B119" si="27">K116+L116+M116+N116+O116+P116+Q116+R116</f>
        <v>15406240</v>
      </c>
      <c r="C116" s="58">
        <f t="shared" si="26"/>
        <v>0.327312268876656</v>
      </c>
      <c r="D116" s="5">
        <f>D106*H116</f>
        <v>780653.273321685</v>
      </c>
      <c r="E116" s="5">
        <f>E106*I116</f>
        <v>4730997.11257876</v>
      </c>
      <c r="F116" s="5">
        <f>F106*J116</f>
        <v>9884905.44982878</v>
      </c>
      <c r="G116" s="5">
        <f>B116-D116-E116-F116</f>
        <v>9684.16427077353</v>
      </c>
      <c r="H116" s="58">
        <f>B116*H112/B115</f>
        <v>1.76754352515891</v>
      </c>
      <c r="I116" s="58">
        <f>B116*I112/B115</f>
        <v>2.45311015906532</v>
      </c>
      <c r="J116" s="89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9">
        <v>43217</v>
      </c>
      <c r="B117" s="103">
        <f t="shared" si="27"/>
        <v>15939353</v>
      </c>
      <c r="C117" s="58">
        <f t="shared" si="26"/>
        <v>3.46037060308031</v>
      </c>
      <c r="D117" s="5">
        <f>D106*H117</f>
        <v>807666.769703693</v>
      </c>
      <c r="E117" s="5">
        <f>B117-D117-F117-G117</f>
        <v>4907342.72683781</v>
      </c>
      <c r="F117" s="5">
        <f>F106*J117</f>
        <v>10124343.5034585</v>
      </c>
      <c r="G117" s="5">
        <v>100000</v>
      </c>
      <c r="H117" s="58">
        <f>B117*H116/B116</f>
        <v>1.82870708170016</v>
      </c>
      <c r="I117" s="58">
        <f>E117/E106</f>
        <v>2.54454864603782</v>
      </c>
      <c r="J117" s="89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5">
      <c r="A118" s="2" t="s">
        <v>63</v>
      </c>
      <c r="O118" s="73"/>
    </row>
    <row r="119" spans="1:18">
      <c r="A119" s="19">
        <v>43217</v>
      </c>
      <c r="B119" s="103">
        <f>K119+L119+M119+N119+O119+P119+Q119+R119</f>
        <v>15839353</v>
      </c>
      <c r="C119" s="58"/>
      <c r="G119" s="5"/>
      <c r="J119" s="89"/>
      <c r="K119" s="5">
        <v>3121950</v>
      </c>
      <c r="L119" s="5">
        <v>2527636</v>
      </c>
      <c r="M119" s="99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9">
        <v>43231</v>
      </c>
      <c r="B120" s="103">
        <f>K120+L120+M120+N120+O120+P120+Q120+R120</f>
        <v>15321482</v>
      </c>
      <c r="C120" s="58">
        <f>(B120/B119-1)*100</f>
        <v>-3.26952117299235</v>
      </c>
      <c r="D120" s="5">
        <f>D106*H120</f>
        <v>781259.933661007</v>
      </c>
      <c r="E120" s="5">
        <f>E106*I120</f>
        <v>4746896.11735254</v>
      </c>
      <c r="F120" s="5">
        <f>F106*J120</f>
        <v>9793325.94898643</v>
      </c>
      <c r="G120" s="5"/>
      <c r="H120" s="58">
        <f>B120*H117/B119</f>
        <v>1.76891711647196</v>
      </c>
      <c r="I120" s="58">
        <f>B120*I117/B119</f>
        <v>2.46135408929852</v>
      </c>
      <c r="J120" s="89">
        <f>B120*J117/B119</f>
        <v>1.47214921880482</v>
      </c>
      <c r="K120" s="5">
        <v>3152130</v>
      </c>
      <c r="L120" s="5">
        <v>2579805</v>
      </c>
      <c r="M120" s="83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64</v>
      </c>
      <c r="B1" s="41" t="s">
        <v>65</v>
      </c>
      <c r="C1" s="41" t="s">
        <v>66</v>
      </c>
      <c r="D1" s="52" t="s">
        <v>67</v>
      </c>
      <c r="E1" s="53" t="s">
        <v>68</v>
      </c>
    </row>
    <row r="2" ht="14.25" spans="1:5">
      <c r="A2" s="41" t="s">
        <v>69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69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70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70</v>
      </c>
      <c r="G7" s="57" t="s">
        <v>71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72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73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72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74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75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72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76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77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78</v>
      </c>
      <c r="B41" s="41" t="s">
        <v>65</v>
      </c>
      <c r="C41" s="41" t="s">
        <v>79</v>
      </c>
      <c r="D41" s="67" t="s">
        <v>67</v>
      </c>
      <c r="E41" s="68" t="s">
        <v>68</v>
      </c>
    </row>
    <row r="42" ht="14.25" spans="1:5">
      <c r="A42" s="41" t="s">
        <v>74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80</v>
      </c>
      <c r="B2" s="15"/>
    </row>
    <row r="4" ht="18.75" spans="1:7">
      <c r="A4" s="16" t="s">
        <v>81</v>
      </c>
      <c r="B4" s="2" t="s">
        <v>65</v>
      </c>
      <c r="C4" s="2" t="s">
        <v>82</v>
      </c>
      <c r="D4" s="17" t="s">
        <v>67</v>
      </c>
      <c r="E4" s="18" t="s">
        <v>83</v>
      </c>
      <c r="F4" s="2" t="s">
        <v>84</v>
      </c>
      <c r="G4" s="2" t="s">
        <v>85</v>
      </c>
    </row>
    <row r="5" ht="18.75" spans="1:7">
      <c r="A5" s="2" t="s">
        <v>69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69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86</v>
      </c>
      <c r="I6" s="23"/>
      <c r="J6" s="23"/>
      <c r="K6" s="23"/>
      <c r="L6" s="23"/>
    </row>
    <row r="7" ht="18.75" spans="1:9">
      <c r="A7" s="2" t="s">
        <v>73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87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64</v>
      </c>
      <c r="B11" s="2" t="s">
        <v>65</v>
      </c>
      <c r="C11" s="2" t="s">
        <v>88</v>
      </c>
      <c r="D11" s="17" t="s">
        <v>67</v>
      </c>
      <c r="E11" s="18" t="s">
        <v>68</v>
      </c>
      <c r="F11" s="12"/>
      <c r="G11" s="12"/>
      <c r="H11" s="12"/>
      <c r="I11" s="12"/>
    </row>
    <row r="12" ht="18.75" spans="1:7">
      <c r="A12" s="2" t="s">
        <v>69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73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75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77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78</v>
      </c>
      <c r="B18" s="2" t="s">
        <v>65</v>
      </c>
      <c r="C18" s="2" t="s">
        <v>79</v>
      </c>
      <c r="D18" s="17" t="s">
        <v>67</v>
      </c>
      <c r="E18" s="18" t="s">
        <v>68</v>
      </c>
      <c r="F18" s="2"/>
      <c r="G18" s="2"/>
    </row>
    <row r="19" ht="18.75" spans="1:8">
      <c r="A19" s="2" t="s">
        <v>74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89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90</v>
      </c>
      <c r="B24" s="32" t="s">
        <v>91</v>
      </c>
      <c r="C24" s="32" t="s">
        <v>92</v>
      </c>
      <c r="D24" s="29" t="s">
        <v>92</v>
      </c>
      <c r="E24" s="29" t="s">
        <v>93</v>
      </c>
      <c r="F24" s="2"/>
      <c r="G24" s="2"/>
    </row>
    <row r="25" ht="18.75" spans="1:7">
      <c r="A25" s="2" t="s">
        <v>94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95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104</v>
      </c>
      <c r="D5" s="2" t="s">
        <v>105</v>
      </c>
      <c r="E5" s="2" t="s">
        <v>106</v>
      </c>
      <c r="F5" s="2" t="s">
        <v>107</v>
      </c>
      <c r="G5" s="2" t="s">
        <v>108</v>
      </c>
      <c r="H5" s="2"/>
      <c r="I5" s="2"/>
    </row>
    <row r="6" s="1" customFormat="1" ht="18.75" spans="1:16">
      <c r="A6" s="7">
        <v>20170811</v>
      </c>
      <c r="B6" s="7" t="s">
        <v>109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110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100</v>
      </c>
      <c r="B10" s="2" t="s">
        <v>73</v>
      </c>
      <c r="C10" s="2" t="s">
        <v>69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2018-05-11T07:09:16Z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