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75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<sst xmlns="http://schemas.openxmlformats.org/spreadsheetml/2006/main" count="15">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</sst>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0_ "/>
    <numFmt numFmtId="177" formatCode="#,##0_ "/>
    <numFmt numFmtId="44" formatCode="_ &quot;￥&quot;* #,##0.00_ ;_ &quot;￥&quot;* \-#,##0.00_ ;_ &quot;￥&quot;* &quot;-&quot;??_ ;_ @_ "/>
    <numFmt numFmtId="178" formatCode="#,##0.00_ "/>
  </numFmts>
  <fonts count="22">
    <font>
      <sz val="11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1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B11" sqref="B11"/>
    </sheetView>
  </sheetViews>
  <sheetFormatPr defaultColWidth="9" defaultRowHeight="13.5"/>
  <cols>
    <col min="1" max="1" width="13.25" customWidth="1"/>
    <col min="2" max="2" width="12.625" style="2" customWidth="1"/>
    <col min="3" max="3" width="10.125" customWidth="1"/>
    <col min="4" max="4" width="14.625" style="2" customWidth="1"/>
    <col min="5" max="5" width="14" style="2" customWidth="1"/>
    <col min="6" max="6" width="12.125" style="2" customWidth="1"/>
    <col min="7" max="7" width="10.5" style="3" customWidth="1"/>
    <col min="8" max="8" width="12.5" style="3" customWidth="1"/>
    <col min="9" max="9" width="14.125" style="3" customWidth="1"/>
    <col min="10" max="10" width="13.5" style="2" customWidth="1"/>
    <col min="11" max="11" width="13.75" style="2" customWidth="1"/>
    <col min="12" max="12" width="14.375" style="2" customWidth="1"/>
    <col min="13" max="13" width="13.125" style="2" customWidth="1"/>
    <col min="14" max="14" width="10.5" style="2" customWidth="1"/>
  </cols>
  <sheetData>
    <row r="1" s="1" customFormat="1" ht="26.5" customHeight="1" spans="1:14">
      <c r="A1" s="1" t="s">
        <v>0</v>
      </c>
      <c r="B1" s="4">
        <f>D1+E1+F1</f>
        <v>4621783</v>
      </c>
      <c r="D1" s="4">
        <v>441660</v>
      </c>
      <c r="E1" s="4">
        <v>1575000</v>
      </c>
      <c r="F1" s="4">
        <v>2605123</v>
      </c>
      <c r="G1" s="5"/>
      <c r="H1" s="5"/>
      <c r="I1" s="5"/>
      <c r="J1" s="4"/>
      <c r="K1" s="4"/>
      <c r="L1" s="4"/>
      <c r="M1" s="4"/>
      <c r="N1" s="4"/>
    </row>
    <row r="2" customFormat="1" ht="26.5" customHeight="1" spans="1:14">
      <c r="A2" t="s">
        <v>1</v>
      </c>
      <c r="B2" s="2" t="s">
        <v>2</v>
      </c>
      <c r="C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ht="16.5" customHeight="1" spans="1:8">
      <c r="A3" s="6">
        <v>42958</v>
      </c>
      <c r="B3" s="2">
        <v>1607454</v>
      </c>
      <c r="C3" s="3">
        <v>2.06057</v>
      </c>
      <c r="E3" s="2">
        <v>1607454</v>
      </c>
      <c r="H3" s="3">
        <v>1.0206</v>
      </c>
    </row>
    <row r="4" ht="16.5" customHeight="1" spans="1:14">
      <c r="A4" s="6">
        <v>42961</v>
      </c>
      <c r="B4" s="2">
        <f t="shared" ref="B4:B10" si="0">J4+K4+L4+M4+N4</f>
        <v>4654237</v>
      </c>
      <c r="C4" s="3">
        <v>0</v>
      </c>
      <c r="D4" s="2">
        <v>441660</v>
      </c>
      <c r="E4" s="2">
        <v>1607454</v>
      </c>
      <c r="F4" s="2">
        <f>F1*I4</f>
        <v>2605123</v>
      </c>
      <c r="G4" s="3">
        <v>1</v>
      </c>
      <c r="H4" s="3">
        <v>1.0206</v>
      </c>
      <c r="I4" s="3">
        <v>1</v>
      </c>
      <c r="J4" s="2">
        <v>1109894</v>
      </c>
      <c r="K4" s="2">
        <v>1122560</v>
      </c>
      <c r="L4" s="2">
        <v>1100000</v>
      </c>
      <c r="M4" s="2">
        <v>1321783</v>
      </c>
      <c r="N4" s="2">
        <v>0</v>
      </c>
    </row>
    <row r="5" ht="16.5" customHeight="1" spans="1:14">
      <c r="A5" s="6">
        <v>42968</v>
      </c>
      <c r="B5" s="2">
        <f t="shared" si="0"/>
        <v>4644224</v>
      </c>
      <c r="C5" s="3">
        <v>-0.21514</v>
      </c>
      <c r="D5" s="2">
        <f>D1*G5</f>
        <v>440706.0144</v>
      </c>
      <c r="E5" s="2">
        <f>E1*H5</f>
        <v>1603901.25</v>
      </c>
      <c r="F5" s="2">
        <f>F1*I5</f>
        <v>2599495.93432</v>
      </c>
      <c r="G5" s="3">
        <v>0.99784</v>
      </c>
      <c r="H5" s="3">
        <v>1.01835</v>
      </c>
      <c r="I5" s="3">
        <v>0.99784</v>
      </c>
      <c r="J5" s="2">
        <v>911613</v>
      </c>
      <c r="K5" s="2">
        <v>1110878</v>
      </c>
      <c r="L5" s="2">
        <v>1100000</v>
      </c>
      <c r="M5" s="2">
        <v>1321733</v>
      </c>
      <c r="N5" s="2">
        <v>200000</v>
      </c>
    </row>
    <row r="6" ht="16.5" customHeight="1" spans="1:14">
      <c r="A6" s="6">
        <v>42972</v>
      </c>
      <c r="B6" s="2">
        <f t="shared" si="0"/>
        <v>4672762</v>
      </c>
      <c r="C6" s="3">
        <f t="shared" ref="C6:C9" si="1">(B6/B5-1)*100</f>
        <v>0.614483711379976</v>
      </c>
      <c r="D6" s="2">
        <f>B6*D4/B4</f>
        <v>443417.914670009</v>
      </c>
      <c r="E6" s="2">
        <f t="shared" ref="E6:E10" si="2">B6-D6-F6</f>
        <v>1616963.08532999</v>
      </c>
      <c r="F6" s="2">
        <v>2612381</v>
      </c>
      <c r="G6" s="3">
        <v>1.00398</v>
      </c>
      <c r="H6" s="3">
        <v>1.02664</v>
      </c>
      <c r="I6" s="3">
        <v>1.00278</v>
      </c>
      <c r="J6" s="2">
        <v>896728</v>
      </c>
      <c r="K6" s="2">
        <v>1156542</v>
      </c>
      <c r="L6" s="2">
        <v>1094068</v>
      </c>
      <c r="M6" s="2">
        <v>1327747</v>
      </c>
      <c r="N6" s="2">
        <v>197677</v>
      </c>
    </row>
    <row r="7" ht="16.5" customHeight="1" spans="1:14">
      <c r="A7" s="6">
        <v>42979</v>
      </c>
      <c r="B7" s="2">
        <f t="shared" si="0"/>
        <v>4724717</v>
      </c>
      <c r="C7" s="3">
        <f t="shared" si="1"/>
        <v>1.11186916859878</v>
      </c>
      <c r="D7" s="2">
        <f>G7*D1</f>
        <v>448348.032681886</v>
      </c>
      <c r="E7" s="7">
        <f t="shared" si="2"/>
        <v>1643671.46679069</v>
      </c>
      <c r="F7" s="2">
        <f>I7*F1</f>
        <v>2632697.50052742</v>
      </c>
      <c r="G7" s="3">
        <f t="shared" ref="G7:G10" si="3">(C7/100+1)*G6</f>
        <v>1.0151429440789</v>
      </c>
      <c r="H7" s="3">
        <f>E7/E1</f>
        <v>1.04360093129568</v>
      </c>
      <c r="I7" s="3">
        <f t="shared" ref="I7:I10" si="4">I6*(C7*0.7/100+1)</f>
        <v>1.01058472115421</v>
      </c>
      <c r="J7" s="2">
        <v>897943</v>
      </c>
      <c r="K7" s="2">
        <v>1181473</v>
      </c>
      <c r="L7" s="2">
        <v>1115269</v>
      </c>
      <c r="M7" s="2">
        <v>1330348</v>
      </c>
      <c r="N7" s="2">
        <v>199684</v>
      </c>
    </row>
    <row r="8" ht="16.5" customHeight="1" spans="1:14">
      <c r="A8" s="6">
        <v>42986</v>
      </c>
      <c r="B8" s="2">
        <f t="shared" si="0"/>
        <v>4733439</v>
      </c>
      <c r="C8" s="8">
        <v>0.1846</v>
      </c>
      <c r="D8" s="2">
        <f>G8*D1</f>
        <v>449174.8449</v>
      </c>
      <c r="E8" s="7">
        <f t="shared" si="2"/>
        <v>1648164.68286239</v>
      </c>
      <c r="F8" s="2">
        <f>I8*F1</f>
        <v>2636099.47223761</v>
      </c>
      <c r="G8" s="3">
        <v>1.017015</v>
      </c>
      <c r="H8" s="3">
        <f>E8/E1</f>
        <v>1.04645376689676</v>
      </c>
      <c r="I8" s="3">
        <f t="shared" si="4"/>
        <v>1.01189059873089</v>
      </c>
      <c r="J8" s="10">
        <v>902123</v>
      </c>
      <c r="K8" s="10">
        <v>1182482</v>
      </c>
      <c r="L8" s="10">
        <v>1120011</v>
      </c>
      <c r="M8" s="10">
        <v>1327439</v>
      </c>
      <c r="N8" s="2">
        <v>201384</v>
      </c>
    </row>
    <row r="9" ht="16.5" customHeight="1" spans="1:14">
      <c r="A9" s="6">
        <v>43000</v>
      </c>
      <c r="B9" s="2">
        <f t="shared" si="0"/>
        <v>4742898</v>
      </c>
      <c r="C9" s="3">
        <f>(B9/B8-1)*100</f>
        <v>0.19983356709572</v>
      </c>
      <c r="D9" s="2">
        <f>G9*D1</f>
        <v>450072.44701506</v>
      </c>
      <c r="E9" s="7">
        <f t="shared" si="2"/>
        <v>1653038.61262204</v>
      </c>
      <c r="F9" s="2">
        <f>I9*F1</f>
        <v>2639786.9403629</v>
      </c>
      <c r="G9" s="3">
        <f t="shared" si="3"/>
        <v>1.0190473373524</v>
      </c>
      <c r="H9" s="3">
        <f>E9/E1</f>
        <v>1.04954832547431</v>
      </c>
      <c r="I9" s="3">
        <f t="shared" si="4"/>
        <v>1.01330606668587</v>
      </c>
      <c r="J9" s="2">
        <v>910526</v>
      </c>
      <c r="K9" s="2">
        <v>1113398</v>
      </c>
      <c r="L9" s="2">
        <v>1194913</v>
      </c>
      <c r="M9" s="2">
        <v>1317655</v>
      </c>
      <c r="N9" s="2">
        <v>206406</v>
      </c>
    </row>
    <row r="10" ht="16.5" customHeight="1" spans="1:14">
      <c r="A10" s="6">
        <v>43007</v>
      </c>
      <c r="B10" s="2">
        <f t="shared" si="0"/>
        <v>4773357</v>
      </c>
      <c r="C10" s="3">
        <f>(B10/B9-1)*100</f>
        <v>0.64220229910068</v>
      </c>
      <c r="D10" s="2">
        <f>G10*D1</f>
        <v>452962.82261741</v>
      </c>
      <c r="E10" s="7">
        <f>B10-D10-F10</f>
        <v>1668740.29632403</v>
      </c>
      <c r="F10" s="2">
        <f>I10*F1</f>
        <v>2651653.88105856</v>
      </c>
      <c r="G10" s="3">
        <f t="shared" si="3"/>
        <v>1.0255916827818</v>
      </c>
      <c r="H10" s="3">
        <f>E10/E1</f>
        <v>1.0595176484597</v>
      </c>
      <c r="I10" s="3">
        <f t="shared" si="4"/>
        <v>1.0178612990859</v>
      </c>
      <c r="J10" s="2">
        <v>912676</v>
      </c>
      <c r="K10" s="2">
        <v>1210836</v>
      </c>
      <c r="L10" s="2">
        <v>1131574</v>
      </c>
      <c r="M10" s="2">
        <v>1314090</v>
      </c>
      <c r="N10" s="2">
        <v>204181</v>
      </c>
    </row>
    <row r="11" ht="16.5" customHeight="1" spans="3:3">
      <c r="C11" s="9"/>
    </row>
    <row r="12" ht="16.5" customHeight="1" spans="3:3">
      <c r="C12" s="9"/>
    </row>
    <row r="13" ht="16.5" customHeight="1" spans="3:3">
      <c r="C13" s="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LanJH</cp:lastModifiedBy>
  <dcterms:created xsi:type="dcterms:W3CDTF">2016-11-23T14:26:00Z</dcterms:created>
  <dcterms:modified xsi:type="dcterms:W3CDTF">2017-09-30T01:06:14Z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