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<sst xmlns="http://schemas.openxmlformats.org/spreadsheetml/2006/main" count="34">
  <si>
    <t>鑫源基金</t>
  </si>
  <si>
    <t>魏璐</t>
  </si>
  <si>
    <t>pwd892140</t>
  </si>
  <si>
    <t>6214 8578 0729 8809</t>
  </si>
  <si>
    <t>招商</t>
  </si>
  <si>
    <t>柴静，保本口头协议，无跟投</t>
  </si>
  <si>
    <t>910056帐号</t>
  </si>
  <si>
    <t>时间</t>
  </si>
  <si>
    <t>总权益￥</t>
  </si>
  <si>
    <t>保证金￥</t>
  </si>
  <si>
    <t>乙方权益￥</t>
  </si>
  <si>
    <t>乙方股份数</t>
  </si>
  <si>
    <t>乙方净值</t>
  </si>
  <si>
    <t>毛收益￥</t>
  </si>
  <si>
    <t>甲方分红￥</t>
  </si>
  <si>
    <t>乙方净收益￥</t>
  </si>
  <si>
    <t>乙方出入金￥</t>
  </si>
  <si>
    <t>出入股份数</t>
  </si>
  <si>
    <t>备注</t>
  </si>
  <si>
    <t>已经回购40W股</t>
  </si>
  <si>
    <t>分红后</t>
  </si>
  <si>
    <t>不参与9.3W分红</t>
  </si>
  <si>
    <t>入金</t>
  </si>
  <si>
    <t>已经全部回购</t>
  </si>
  <si>
    <t>回购2月27日的入金99560.94股</t>
  </si>
  <si>
    <t>净值回购101043</t>
  </si>
  <si>
    <t>保证金回购1635</t>
  </si>
  <si>
    <t>回购11月20日的入金400000股</t>
  </si>
  <si>
    <t>净值回购405956</t>
  </si>
  <si>
    <t>保证金回购19770</t>
  </si>
  <si>
    <t xml:space="preserve">乙方合计回购499560.936股，回购资金 101043+1635+405956+19770=528404
</t>
  </si>
  <si>
    <t>甲方分红16349+1338+16175=33862</t>
  </si>
  <si>
    <t>不参与11.5w分红</t>
  </si>
  <si>
    <t>入金60W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</si>
</sst>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.00_ "/>
    <numFmt numFmtId="177" formatCode="#,##0.00000_ "/>
    <numFmt numFmtId="178" formatCode="#,##0_ "/>
    <numFmt numFmtId="179" formatCode="0.00000_ "/>
    <numFmt numFmtId="180" formatCode="0_ "/>
  </numFmts>
  <fonts count="30">
    <font>
      <sz val="11"/>
      <color theme="1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color theme="5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theme="5" tint="-0.25"/>
      <name val="宋体"/>
      <charset val="134"/>
      <scheme val="minor"/>
    </font>
    <font>
      <sz val="11"/>
      <color theme="5" tint="-0.25"/>
      <name val="宋体"/>
      <charset val="134"/>
      <scheme val="minor"/>
    </font>
    <font>
      <sz val="11"/>
      <color theme="5"/>
      <name val="宋体"/>
      <charset val="134"/>
      <scheme val="minor"/>
    </font>
    <font>
      <sz val="14"/>
      <color theme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28" fillId="30" borderId="7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177" fontId="5" fillId="0" borderId="0" xfId="0" applyNumberFormat="1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3" fontId="3" fillId="0" borderId="0" xfId="0" applyNumberFormat="1" applyFont="1" applyFill="1" applyAlignment="1">
      <alignment vertical="center"/>
    </xf>
    <xf numFmtId="178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179" fontId="3" fillId="0" borderId="0" xfId="0" applyNumberFormat="1" applyFont="1" applyFill="1" applyAlignment="1">
      <alignment vertical="center"/>
    </xf>
    <xf numFmtId="180" fontId="3" fillId="0" borderId="0" xfId="0" applyNumberFormat="1" applyFont="1" applyFill="1" applyAlignment="1">
      <alignment vertical="center"/>
    </xf>
    <xf numFmtId="178" fontId="6" fillId="0" borderId="0" xfId="0" applyNumberFormat="1" applyFont="1" applyFill="1" applyAlignment="1">
      <alignment vertical="center"/>
    </xf>
    <xf numFmtId="14" fontId="3" fillId="0" borderId="0" xfId="0" applyNumberFormat="1" applyFont="1" applyAlignment="1">
      <alignment horizontal="left" vertical="center"/>
    </xf>
    <xf numFmtId="178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vertical="center"/>
    </xf>
    <xf numFmtId="179" fontId="3" fillId="0" borderId="0" xfId="0" applyNumberFormat="1" applyFont="1">
      <alignment vertical="center"/>
    </xf>
    <xf numFmtId="178" fontId="0" fillId="0" borderId="0" xfId="0" applyNumberFormat="1">
      <alignment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>
      <alignment vertical="center"/>
    </xf>
    <xf numFmtId="0" fontId="3" fillId="0" borderId="0" xfId="0" applyFont="1">
      <alignment vertical="center"/>
    </xf>
    <xf numFmtId="178" fontId="3" fillId="0" borderId="0" xfId="0" applyNumberFormat="1" applyFont="1" applyAlignment="1">
      <alignment horizontal="left" vertical="center"/>
    </xf>
    <xf numFmtId="0" fontId="7" fillId="0" borderId="0" xfId="0" applyFont="1">
      <alignment vertical="center"/>
    </xf>
    <xf numFmtId="178" fontId="7" fillId="0" borderId="0" xfId="0" applyNumberFormat="1" applyFo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>
      <alignment vertical="center"/>
    </xf>
    <xf numFmtId="178" fontId="9" fillId="0" borderId="0" xfId="0" applyNumberFormat="1" applyFont="1" applyFill="1" applyAlignment="1">
      <alignment vertical="center"/>
    </xf>
    <xf numFmtId="178" fontId="10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78" fontId="1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tabSelected="1" topLeftCell="A13" workbookViewId="0">
      <selection activeCell="M20" sqref="M20"/>
    </sheetView>
  </sheetViews>
  <sheetFormatPr defaultColWidth="9" defaultRowHeight="13.5"/>
  <cols>
    <col min="1" max="1" width="14.25" customWidth="1"/>
    <col min="2" max="2" width="14.625" customWidth="1"/>
    <col min="3" max="3" width="12.875" customWidth="1"/>
    <col min="4" max="4" width="19.875" customWidth="1"/>
    <col min="5" max="5" width="18" customWidth="1"/>
    <col min="6" max="6" width="12.375" customWidth="1"/>
    <col min="7" max="7" width="9.875" customWidth="1"/>
    <col min="8" max="8" width="12.5" customWidth="1"/>
    <col min="9" max="9" width="11.375" customWidth="1"/>
    <col min="10" max="10" width="14.125" customWidth="1"/>
    <col min="11" max="11" width="15.5" customWidth="1"/>
    <col min="12" max="12" width="18.375" customWidth="1"/>
    <col min="13" max="13" width="13.5" customWidth="1"/>
  </cols>
  <sheetData>
    <row r="1" ht="18.75" spans="1:13">
      <c r="A1" s="1" t="s">
        <v>0</v>
      </c>
      <c r="B1" s="2">
        <v>910056</v>
      </c>
      <c r="C1" s="2" t="s">
        <v>1</v>
      </c>
      <c r="D1" t="s">
        <v>2</v>
      </c>
      <c r="E1" s="3" t="s">
        <v>3</v>
      </c>
      <c r="F1" s="3"/>
      <c r="G1" s="3"/>
      <c r="H1" s="2" t="s">
        <v>4</v>
      </c>
      <c r="I1" s="2"/>
      <c r="J1" s="2" t="s">
        <v>5</v>
      </c>
      <c r="K1" s="2"/>
      <c r="L1" s="2"/>
      <c r="M1" s="2"/>
    </row>
    <row r="2" ht="18.75" spans="1:1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ht="14.25" spans="1:13">
      <c r="A3" s="5" t="s">
        <v>6</v>
      </c>
      <c r="B3" s="6"/>
      <c r="C3" s="6"/>
      <c r="D3" s="7"/>
      <c r="E3" s="8"/>
      <c r="F3" s="9"/>
      <c r="G3" s="9"/>
      <c r="H3" s="9"/>
      <c r="I3" s="9"/>
      <c r="J3" s="9"/>
      <c r="K3" s="9"/>
      <c r="L3" s="9"/>
      <c r="M3" s="9"/>
    </row>
    <row r="4" ht="18.75" spans="1:14">
      <c r="A4" s="4" t="s">
        <v>7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34" t="s">
        <v>18</v>
      </c>
      <c r="M4" s="34"/>
      <c r="N4" s="34"/>
    </row>
    <row r="5" ht="18.75" spans="1:14">
      <c r="A5" s="10">
        <v>43059</v>
      </c>
      <c r="B5" s="11">
        <v>1550000</v>
      </c>
      <c r="C5" s="12">
        <v>0</v>
      </c>
      <c r="D5" s="12">
        <v>1550000</v>
      </c>
      <c r="E5" s="13">
        <v>1550000</v>
      </c>
      <c r="F5" s="14">
        <v>1</v>
      </c>
      <c r="G5" s="12">
        <v>0</v>
      </c>
      <c r="H5" s="15">
        <v>0</v>
      </c>
      <c r="I5" s="4">
        <v>0</v>
      </c>
      <c r="J5" s="12">
        <v>1550000</v>
      </c>
      <c r="K5" s="4"/>
      <c r="L5" s="34"/>
      <c r="M5" s="34" t="s">
        <v>19</v>
      </c>
      <c r="N5" s="34"/>
    </row>
    <row r="6" ht="18.75" spans="1:14">
      <c r="A6" s="10">
        <v>43081</v>
      </c>
      <c r="B6" s="12">
        <v>1649423</v>
      </c>
      <c r="C6" s="12">
        <v>93000</v>
      </c>
      <c r="D6" s="12">
        <v>1550000</v>
      </c>
      <c r="E6" s="13">
        <v>1550000</v>
      </c>
      <c r="F6" s="14">
        <v>1</v>
      </c>
      <c r="G6" s="12">
        <f>B6-C6-B5</f>
        <v>6423</v>
      </c>
      <c r="H6" s="9">
        <v>0</v>
      </c>
      <c r="I6" s="9">
        <v>0</v>
      </c>
      <c r="J6" s="9"/>
      <c r="K6" s="9"/>
      <c r="L6" s="34"/>
      <c r="M6" s="34"/>
      <c r="N6" s="34"/>
    </row>
    <row r="7" ht="18.75" spans="1:14">
      <c r="A7" s="10">
        <v>43084</v>
      </c>
      <c r="B7" s="12">
        <v>1655441</v>
      </c>
      <c r="C7" s="12">
        <v>93000</v>
      </c>
      <c r="D7" s="12">
        <f>B7-C7-H7</f>
        <v>1556842.55</v>
      </c>
      <c r="E7" s="13">
        <v>1550000</v>
      </c>
      <c r="F7" s="14">
        <f>D7/E7</f>
        <v>1.0044145483871</v>
      </c>
      <c r="G7" s="12">
        <f>B7-C7-B5</f>
        <v>12441</v>
      </c>
      <c r="H7" s="12">
        <f>G7*0.45</f>
        <v>5598.45</v>
      </c>
      <c r="I7" s="12">
        <f>G7-H7</f>
        <v>6842.55</v>
      </c>
      <c r="J7" s="9"/>
      <c r="K7" s="9"/>
      <c r="L7" s="34"/>
      <c r="M7" s="34"/>
      <c r="N7" s="34"/>
    </row>
    <row r="8" ht="18.75" spans="1:14">
      <c r="A8" s="10" t="s">
        <v>20</v>
      </c>
      <c r="B8" s="12">
        <f>B7-H7</f>
        <v>1649842.55</v>
      </c>
      <c r="C8" s="12">
        <v>93000</v>
      </c>
      <c r="D8" s="12">
        <v>1556843</v>
      </c>
      <c r="E8" s="13">
        <v>1550000</v>
      </c>
      <c r="F8" s="14">
        <f>D8/E8</f>
        <v>1.00441483870968</v>
      </c>
      <c r="G8" s="12">
        <v>0</v>
      </c>
      <c r="H8" s="12">
        <f>G8*0.45</f>
        <v>0</v>
      </c>
      <c r="I8" s="12">
        <f>G8-H8</f>
        <v>0</v>
      </c>
      <c r="J8" s="9"/>
      <c r="K8" s="9"/>
      <c r="L8" s="34"/>
      <c r="M8" s="34"/>
      <c r="N8" s="34"/>
    </row>
    <row r="9" ht="18.75" spans="1:15">
      <c r="A9" s="10">
        <v>43087</v>
      </c>
      <c r="B9" s="12">
        <f>C9+D9+G9</f>
        <v>1909842.55</v>
      </c>
      <c r="C9" s="12">
        <v>93000</v>
      </c>
      <c r="D9" s="12">
        <f>D7+J9</f>
        <v>1816842.55</v>
      </c>
      <c r="E9" s="13">
        <f>E7+K9</f>
        <v>1808857.26209115</v>
      </c>
      <c r="F9" s="14">
        <v>1.00441</v>
      </c>
      <c r="G9" s="12">
        <v>0</v>
      </c>
      <c r="H9" s="16">
        <v>0</v>
      </c>
      <c r="I9" s="4">
        <v>0</v>
      </c>
      <c r="J9" s="35">
        <v>260000</v>
      </c>
      <c r="K9" s="4">
        <f>J9/F7</f>
        <v>258857.262091146</v>
      </c>
      <c r="L9" s="34" t="s">
        <v>21</v>
      </c>
      <c r="M9" s="34"/>
      <c r="N9" s="34"/>
      <c r="O9" s="36"/>
    </row>
    <row r="10" ht="18.75" spans="1:14">
      <c r="A10" s="17">
        <v>43158</v>
      </c>
      <c r="B10" s="18">
        <v>1868657</v>
      </c>
      <c r="C10" s="18">
        <f>B10-D10</f>
        <v>51814</v>
      </c>
      <c r="D10" s="19">
        <v>1816843</v>
      </c>
      <c r="E10" s="13">
        <f>E9+K10</f>
        <v>1808857.26209115</v>
      </c>
      <c r="F10" s="20">
        <v>1.00441</v>
      </c>
      <c r="G10" s="21"/>
      <c r="J10" s="25"/>
      <c r="K10" s="25"/>
      <c r="L10" s="34"/>
      <c r="M10" s="34"/>
      <c r="N10" s="34"/>
    </row>
    <row r="11" ht="18.75" spans="1:14">
      <c r="A11" t="s">
        <v>22</v>
      </c>
      <c r="B11" s="18">
        <f>B10+J11</f>
        <v>1968657</v>
      </c>
      <c r="C11" s="18">
        <v>51814</v>
      </c>
      <c r="D11" s="19">
        <f>B11-C11</f>
        <v>1916843</v>
      </c>
      <c r="E11" s="22">
        <f>E10+K11</f>
        <v>1908418.19836219</v>
      </c>
      <c r="F11" s="23">
        <f>D11/E11</f>
        <v>1.00441454689807</v>
      </c>
      <c r="G11" s="21"/>
      <c r="J11" s="25">
        <v>100000</v>
      </c>
      <c r="K11" s="22">
        <f>J11/F10</f>
        <v>99560.9362710447</v>
      </c>
      <c r="L11" s="34" t="s">
        <v>21</v>
      </c>
      <c r="M11" s="34" t="s">
        <v>23</v>
      </c>
      <c r="N11" s="34"/>
    </row>
    <row r="12" ht="18.75" spans="1:7">
      <c r="A12" s="17">
        <v>43165</v>
      </c>
      <c r="B12" s="18">
        <v>2091614</v>
      </c>
      <c r="C12" s="18">
        <v>150000</v>
      </c>
      <c r="D12" s="19">
        <v>1916843</v>
      </c>
      <c r="E12" s="24">
        <v>1908418.2</v>
      </c>
      <c r="F12" s="25">
        <v>1.00441</v>
      </c>
      <c r="G12" s="26">
        <f>B12-C12-D12</f>
        <v>24771</v>
      </c>
    </row>
    <row r="13" customFormat="1" ht="18.75" spans="1:9">
      <c r="A13" s="17">
        <v>43225</v>
      </c>
      <c r="B13" s="18">
        <v>2103175</v>
      </c>
      <c r="C13" s="18">
        <v>150000</v>
      </c>
      <c r="D13" s="19">
        <v>1916843</v>
      </c>
      <c r="E13" s="24">
        <v>1908418.2</v>
      </c>
      <c r="F13" s="25">
        <v>1.00441</v>
      </c>
      <c r="G13" s="26">
        <f>B13-C13-D13</f>
        <v>36332</v>
      </c>
      <c r="H13" s="12">
        <f>G13*0.45</f>
        <v>16349.4</v>
      </c>
      <c r="I13" s="12">
        <f>G13-H13</f>
        <v>19982.6</v>
      </c>
    </row>
    <row r="14" ht="18.75" spans="1:10">
      <c r="A14" s="27"/>
      <c r="B14" s="28">
        <f>B13-H13</f>
        <v>2086825.6</v>
      </c>
      <c r="C14" s="18">
        <v>150000</v>
      </c>
      <c r="D14" s="26">
        <f>B14-C14</f>
        <v>1936825.6</v>
      </c>
      <c r="E14" s="24">
        <v>1908418.2</v>
      </c>
      <c r="F14" s="20">
        <f>D14/E14</f>
        <v>1.01488531182526</v>
      </c>
      <c r="G14" s="27"/>
      <c r="H14" s="27"/>
      <c r="I14" s="27"/>
      <c r="J14" s="27"/>
    </row>
    <row r="15" ht="18.75" spans="1:10">
      <c r="A15" s="29" t="s">
        <v>24</v>
      </c>
      <c r="B15" s="29"/>
      <c r="C15" s="29"/>
      <c r="D15" s="29" t="s">
        <v>25</v>
      </c>
      <c r="E15" s="29" t="s">
        <v>26</v>
      </c>
      <c r="F15" s="29"/>
      <c r="G15" s="29"/>
      <c r="H15" s="30">
        <v>1338</v>
      </c>
      <c r="I15" s="29"/>
      <c r="J15" s="33"/>
    </row>
    <row r="16" ht="18.75" spans="1:10">
      <c r="A16" s="29" t="s">
        <v>27</v>
      </c>
      <c r="B16" s="29"/>
      <c r="C16" s="29"/>
      <c r="D16" s="29" t="s">
        <v>28</v>
      </c>
      <c r="E16" s="29" t="s">
        <v>29</v>
      </c>
      <c r="F16" s="29"/>
      <c r="G16" s="29"/>
      <c r="H16" s="30">
        <v>16175</v>
      </c>
      <c r="I16" s="29"/>
      <c r="J16" s="33"/>
    </row>
    <row r="17" ht="30" customHeight="1" spans="1:10">
      <c r="A17" s="31" t="s">
        <v>30</v>
      </c>
      <c r="B17" s="32"/>
      <c r="C17" s="32"/>
      <c r="D17" s="33" t="s">
        <v>31</v>
      </c>
      <c r="E17" s="33"/>
      <c r="F17" s="33"/>
      <c r="G17" s="33"/>
      <c r="H17" s="33"/>
      <c r="I17" s="33"/>
      <c r="J17" s="33"/>
    </row>
    <row r="18" customFormat="1" ht="18.75" spans="1:12">
      <c r="A18" s="17">
        <v>43225</v>
      </c>
      <c r="B18" s="28">
        <f>C18+D18</f>
        <v>1540917.1446014</v>
      </c>
      <c r="C18" s="18">
        <v>111082</v>
      </c>
      <c r="D18" s="26">
        <f>E18*F18</f>
        <v>1429835.1446014</v>
      </c>
      <c r="E18" s="24">
        <v>1408857.26</v>
      </c>
      <c r="F18" s="20">
        <v>1.01489</v>
      </c>
      <c r="G18" s="27"/>
      <c r="H18" s="27"/>
      <c r="I18" s="27"/>
      <c r="J18" s="37">
        <v>600000</v>
      </c>
      <c r="K18" s="24">
        <f>J18/F18</f>
        <v>591197.075545133</v>
      </c>
      <c r="L18" s="34" t="s">
        <v>32</v>
      </c>
    </row>
    <row r="19" spans="1:1">
      <c r="A19" t="s">
        <v>33</v>
      </c>
    </row>
    <row r="20" ht="18.75" spans="2:6">
      <c r="B20" s="26">
        <f>B18+J18</f>
        <v>2140917.1446014</v>
      </c>
      <c r="C20" s="18">
        <v>115586</v>
      </c>
      <c r="D20" s="27">
        <v>2029835</v>
      </c>
      <c r="E20" s="24">
        <f>E18+K18</f>
        <v>2000054.33554513</v>
      </c>
      <c r="F20" s="27">
        <v>1.01489</v>
      </c>
    </row>
  </sheetData>
  <mergeCells count="7">
    <mergeCell ref="E1:G1"/>
    <mergeCell ref="J1:M1"/>
    <mergeCell ref="A15:C15"/>
    <mergeCell ref="A16:C16"/>
    <mergeCell ref="E16:F16"/>
    <mergeCell ref="A17:C17"/>
    <mergeCell ref="D17:E1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LanZC</dc:creator>
  <cp:lastModifiedBy>LanZC</cp:lastModifiedBy>
  <dcterms:created xsi:type="dcterms:W3CDTF">2017-12-18T01:38:00Z</dcterms:created>
  <dcterms:modified xsi:type="dcterms:W3CDTF">2018-05-04T02:48:40Z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