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3475" windowHeight="91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V42" i="1"/>
  <c r="Q42"/>
  <c r="L42"/>
  <c r="G42"/>
  <c r="F42"/>
  <c r="V41"/>
  <c r="Q41"/>
  <c r="L41"/>
  <c r="G41"/>
  <c r="F41"/>
  <c r="V39"/>
  <c r="Q39"/>
  <c r="M39"/>
  <c r="F39" s="1"/>
  <c r="L39"/>
  <c r="V38"/>
  <c r="Q38"/>
  <c r="L38"/>
  <c r="F38"/>
  <c r="V37"/>
  <c r="Q37"/>
  <c r="L37"/>
  <c r="F37"/>
  <c r="V36"/>
  <c r="Q36"/>
  <c r="L36"/>
  <c r="F36"/>
  <c r="V35"/>
  <c r="Q35"/>
  <c r="L35"/>
  <c r="F35"/>
  <c r="V34"/>
  <c r="Q34"/>
  <c r="L34"/>
  <c r="F34"/>
  <c r="V33"/>
  <c r="Q33"/>
  <c r="L33"/>
  <c r="F33"/>
  <c r="V32"/>
  <c r="Q32"/>
  <c r="L32"/>
  <c r="F32"/>
  <c r="V31"/>
  <c r="Q31"/>
  <c r="L31"/>
  <c r="F31"/>
  <c r="V30"/>
  <c r="Q30"/>
  <c r="L30"/>
  <c r="F30"/>
  <c r="V29"/>
  <c r="Q29"/>
  <c r="L29"/>
  <c r="F29"/>
  <c r="V28"/>
  <c r="Q28"/>
  <c r="L28"/>
  <c r="F28"/>
  <c r="V27"/>
  <c r="Q27"/>
  <c r="L27"/>
  <c r="F27"/>
  <c r="V26"/>
  <c r="Q26"/>
  <c r="L26"/>
  <c r="F26"/>
  <c r="V24"/>
  <c r="Q24"/>
  <c r="L24"/>
  <c r="F24"/>
  <c r="V23"/>
  <c r="Q23"/>
  <c r="L23"/>
  <c r="F23"/>
  <c r="V21"/>
  <c r="Q21"/>
  <c r="L21"/>
  <c r="F21"/>
  <c r="G21" s="1"/>
  <c r="V20"/>
  <c r="Q20"/>
  <c r="L20"/>
  <c r="G20"/>
  <c r="F20"/>
  <c r="Q19"/>
  <c r="L19"/>
  <c r="G19"/>
  <c r="F19"/>
  <c r="Q18"/>
  <c r="L18"/>
  <c r="G18"/>
  <c r="F18"/>
  <c r="Q17"/>
  <c r="L17"/>
  <c r="G17"/>
  <c r="F17"/>
  <c r="L15"/>
  <c r="G15"/>
  <c r="G16" s="1"/>
  <c r="F15"/>
  <c r="F16" s="1"/>
  <c r="L14"/>
  <c r="G14"/>
  <c r="F14"/>
  <c r="L13"/>
  <c r="G13"/>
  <c r="F13"/>
  <c r="L12"/>
  <c r="G12"/>
  <c r="F12"/>
  <c r="L11"/>
  <c r="G11"/>
  <c r="F11"/>
  <c r="L10"/>
  <c r="F10"/>
  <c r="G10" s="1"/>
  <c r="L9"/>
  <c r="G9"/>
  <c r="F9"/>
  <c r="L8"/>
  <c r="F8"/>
  <c r="G8" s="1"/>
  <c r="L7"/>
  <c r="G7"/>
  <c r="F7"/>
  <c r="L6"/>
  <c r="G6"/>
  <c r="F6"/>
  <c r="L5"/>
  <c r="G5"/>
  <c r="F5"/>
  <c r="L4"/>
  <c r="G4"/>
  <c r="F4"/>
  <c r="L3"/>
  <c r="G3"/>
  <c r="F3"/>
  <c r="E3"/>
  <c r="C16" l="1"/>
  <c r="D16" s="1"/>
  <c r="G24"/>
  <c r="F22"/>
  <c r="C22" s="1"/>
  <c r="C23" s="1"/>
  <c r="C24" s="1"/>
  <c r="F25"/>
  <c r="D22" l="1"/>
  <c r="D25" s="1"/>
  <c r="G23"/>
  <c r="E16"/>
  <c r="E22" s="1"/>
  <c r="E25" s="1"/>
  <c r="C25" l="1"/>
  <c r="C26" l="1"/>
  <c r="G25"/>
  <c r="C27" l="1"/>
  <c r="G26"/>
  <c r="G27" l="1"/>
  <c r="C28"/>
  <c r="G28" l="1"/>
  <c r="C29"/>
  <c r="C30" l="1"/>
  <c r="G29"/>
  <c r="C31" l="1"/>
  <c r="G30"/>
  <c r="G31" l="1"/>
  <c r="C32"/>
  <c r="G32" l="1"/>
  <c r="C33"/>
  <c r="C34" l="1"/>
  <c r="G33"/>
  <c r="C35" l="1"/>
  <c r="G34"/>
  <c r="G35" l="1"/>
  <c r="C36"/>
  <c r="C37" l="1"/>
  <c r="G36"/>
  <c r="C38" l="1"/>
  <c r="G37"/>
  <c r="G38" l="1"/>
  <c r="C39"/>
  <c r="G39" s="1"/>
</calcChain>
</file>

<file path=xl/sharedStrings.xml><?xml version="1.0" encoding="utf-8"?>
<sst xmlns="http://schemas.openxmlformats.org/spreadsheetml/2006/main" count="29" uniqueCount="26">
  <si>
    <t>汇总</t>
    <phoneticPr fontId="2" type="noConversion"/>
  </si>
  <si>
    <t>上海</t>
    <phoneticPr fontId="2" type="noConversion"/>
  </si>
  <si>
    <t>大连</t>
    <phoneticPr fontId="2" type="noConversion"/>
  </si>
  <si>
    <t>郑州</t>
    <phoneticPr fontId="2" type="noConversion"/>
  </si>
  <si>
    <t>日期</t>
    <phoneticPr fontId="2" type="noConversion"/>
  </si>
  <si>
    <t>投资（元）</t>
    <phoneticPr fontId="2" type="noConversion"/>
  </si>
  <si>
    <t>份额</t>
    <phoneticPr fontId="2" type="noConversion"/>
  </si>
  <si>
    <t>份额（yw）</t>
    <phoneticPr fontId="2" type="noConversion"/>
  </si>
  <si>
    <t>份额（pz）</t>
    <phoneticPr fontId="2" type="noConversion"/>
  </si>
  <si>
    <t>期末总结存</t>
    <phoneticPr fontId="2" type="noConversion"/>
  </si>
  <si>
    <t>净值</t>
    <phoneticPr fontId="2" type="noConversion"/>
  </si>
  <si>
    <t>期末结存</t>
    <phoneticPr fontId="2" type="noConversion"/>
  </si>
  <si>
    <t>手续费</t>
    <phoneticPr fontId="2" type="noConversion"/>
  </si>
  <si>
    <t>出入金
(手续费)</t>
    <phoneticPr fontId="2" type="noConversion"/>
  </si>
  <si>
    <t>平仓盈亏</t>
    <phoneticPr fontId="2" type="noConversion"/>
  </si>
  <si>
    <t>每日净盈利</t>
    <phoneticPr fontId="2" type="noConversion"/>
  </si>
  <si>
    <t>期末结存</t>
    <phoneticPr fontId="2" type="noConversion"/>
  </si>
  <si>
    <t>手续费</t>
    <phoneticPr fontId="2" type="noConversion"/>
  </si>
  <si>
    <t>出入金
(手续费)</t>
    <phoneticPr fontId="2" type="noConversion"/>
  </si>
  <si>
    <t>平仓
盈亏</t>
    <phoneticPr fontId="2" type="noConversion"/>
  </si>
  <si>
    <t>每日
净盈利</t>
    <phoneticPr fontId="2" type="noConversion"/>
  </si>
  <si>
    <t>手续费</t>
    <phoneticPr fontId="2" type="noConversion"/>
  </si>
  <si>
    <t>出入金
(手续费)</t>
    <phoneticPr fontId="2" type="noConversion"/>
  </si>
  <si>
    <t>平仓
盈亏</t>
    <phoneticPr fontId="2" type="noConversion"/>
  </si>
  <si>
    <t>入金</t>
    <phoneticPr fontId="2" type="noConversion"/>
  </si>
  <si>
    <t>入金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</si>
</sst>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00000_ "/>
    <numFmt numFmtId="178" formatCode="0_ "/>
  </numFmts>
  <fonts count="6">
    <font>
      <sz val="11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5" fillId="3" borderId="4" xfId="0" applyFont="1" applyFill="1" applyBorder="1">
      <alignment vertical="center"/>
    </xf>
    <xf numFmtId="176" fontId="5" fillId="3" borderId="4" xfId="0" applyNumberFormat="1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177" fontId="5" fillId="3" borderId="4" xfId="0" applyNumberFormat="1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>
      <alignment vertical="center"/>
    </xf>
    <xf numFmtId="0" fontId="4" fillId="3" borderId="4" xfId="0" applyFont="1" applyFill="1" applyBorder="1" applyAlignment="1">
      <alignment vertical="center" wrapText="1"/>
    </xf>
    <xf numFmtId="14" fontId="4" fillId="0" borderId="4" xfId="0" applyNumberFormat="1" applyFont="1" applyBorder="1" applyAlignment="1">
      <alignment horizontal="left" vertical="center"/>
    </xf>
    <xf numFmtId="0" fontId="5" fillId="0" borderId="4" xfId="0" applyFont="1" applyBorder="1">
      <alignment vertical="center"/>
    </xf>
    <xf numFmtId="176" fontId="5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77" fontId="5" fillId="0" borderId="4" xfId="0" applyNumberFormat="1" applyFont="1" applyBorder="1" applyAlignment="1">
      <alignment horizontal="left" vertical="center"/>
    </xf>
    <xf numFmtId="176" fontId="4" fillId="2" borderId="4" xfId="0" applyNumberFormat="1" applyFont="1" applyFill="1" applyBorder="1" applyAlignment="1">
      <alignment horizontal="left" vertical="center"/>
    </xf>
    <xf numFmtId="176" fontId="4" fillId="4" borderId="4" xfId="0" applyNumberFormat="1" applyFont="1" applyFill="1" applyBorder="1">
      <alignment vertical="center"/>
    </xf>
    <xf numFmtId="176" fontId="4" fillId="5" borderId="4" xfId="0" applyNumberFormat="1" applyFont="1" applyFill="1" applyBorder="1">
      <alignment vertical="center"/>
    </xf>
    <xf numFmtId="0" fontId="4" fillId="0" borderId="4" xfId="0" applyFont="1" applyBorder="1" applyAlignment="1">
      <alignment horizontal="left" vertical="center"/>
    </xf>
    <xf numFmtId="176" fontId="5" fillId="2" borderId="4" xfId="0" applyNumberFormat="1" applyFont="1" applyFill="1" applyBorder="1" applyAlignment="1">
      <alignment horizontal="left" vertical="center"/>
    </xf>
    <xf numFmtId="176" fontId="5" fillId="4" borderId="4" xfId="0" applyNumberFormat="1" applyFont="1" applyFill="1" applyBorder="1">
      <alignment vertical="center"/>
    </xf>
    <xf numFmtId="176" fontId="4" fillId="4" borderId="4" xfId="0" applyNumberFormat="1" applyFont="1" applyFill="1" applyBorder="1" applyAlignment="1">
      <alignment horizontal="left" vertical="center"/>
    </xf>
    <xf numFmtId="176" fontId="5" fillId="5" borderId="4" xfId="0" applyNumberFormat="1" applyFont="1" applyFill="1" applyBorder="1">
      <alignment vertical="center"/>
    </xf>
    <xf numFmtId="14" fontId="5" fillId="0" borderId="4" xfId="0" applyNumberFormat="1" applyFont="1" applyBorder="1" applyAlignment="1">
      <alignment horizontal="left" vertical="center"/>
    </xf>
    <xf numFmtId="176" fontId="5" fillId="2" borderId="4" xfId="0" applyNumberFormat="1" applyFont="1" applyFill="1" applyBorder="1">
      <alignment vertical="center"/>
    </xf>
    <xf numFmtId="178" fontId="5" fillId="4" borderId="4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selection sqref="A1:V42"/>
    </sheetView>
  </sheetViews>
  <sheetFormatPr defaultRowHeight="13.5"/>
  <sheetData>
    <row r="1" spans="1:22">
      <c r="A1" s="1" t="s">
        <v>0</v>
      </c>
      <c r="B1" s="2"/>
      <c r="C1" s="2"/>
      <c r="D1" s="2"/>
      <c r="E1" s="2"/>
      <c r="F1" s="2"/>
      <c r="G1" s="3"/>
      <c r="H1" s="4" t="s">
        <v>1</v>
      </c>
      <c r="I1" s="4"/>
      <c r="J1" s="4"/>
      <c r="K1" s="4"/>
      <c r="L1" s="4"/>
      <c r="M1" s="4" t="s">
        <v>2</v>
      </c>
      <c r="N1" s="4"/>
      <c r="O1" s="4"/>
      <c r="P1" s="4"/>
      <c r="Q1" s="4"/>
      <c r="R1" s="4" t="s">
        <v>3</v>
      </c>
      <c r="S1" s="4"/>
      <c r="T1" s="4"/>
      <c r="U1" s="4"/>
      <c r="V1" s="4"/>
    </row>
    <row r="2" spans="1:22" ht="22.5">
      <c r="A2" s="5" t="s">
        <v>4</v>
      </c>
      <c r="B2" s="6" t="s">
        <v>5</v>
      </c>
      <c r="C2" s="7" t="s">
        <v>6</v>
      </c>
      <c r="D2" s="8" t="s">
        <v>7</v>
      </c>
      <c r="E2" s="8" t="s">
        <v>8</v>
      </c>
      <c r="F2" s="6" t="s">
        <v>9</v>
      </c>
      <c r="G2" s="9" t="s">
        <v>10</v>
      </c>
      <c r="H2" s="5" t="s">
        <v>11</v>
      </c>
      <c r="I2" s="5" t="s">
        <v>12</v>
      </c>
      <c r="J2" s="10" t="s">
        <v>13</v>
      </c>
      <c r="K2" s="5" t="s">
        <v>14</v>
      </c>
      <c r="L2" s="5" t="s">
        <v>15</v>
      </c>
      <c r="M2" s="11" t="s">
        <v>16</v>
      </c>
      <c r="N2" s="11" t="s">
        <v>17</v>
      </c>
      <c r="O2" s="12" t="s">
        <v>18</v>
      </c>
      <c r="P2" s="12" t="s">
        <v>19</v>
      </c>
      <c r="Q2" s="12" t="s">
        <v>20</v>
      </c>
      <c r="R2" s="11" t="s">
        <v>16</v>
      </c>
      <c r="S2" s="11" t="s">
        <v>21</v>
      </c>
      <c r="T2" s="12" t="s">
        <v>22</v>
      </c>
      <c r="U2" s="12" t="s">
        <v>23</v>
      </c>
      <c r="V2" s="12" t="s">
        <v>20</v>
      </c>
    </row>
    <row r="3" spans="1:22">
      <c r="A3" s="13">
        <v>42780</v>
      </c>
      <c r="B3" s="14">
        <v>600000</v>
      </c>
      <c r="C3" s="15">
        <v>600000</v>
      </c>
      <c r="D3" s="15">
        <v>400000</v>
      </c>
      <c r="E3" s="15">
        <f>200000</f>
        <v>200000</v>
      </c>
      <c r="F3" s="16">
        <f t="shared" ref="F3:F15" si="0">H3+M3+R3</f>
        <v>615604.88</v>
      </c>
      <c r="G3" s="17">
        <f>F3/C3</f>
        <v>1.0260081333333333</v>
      </c>
      <c r="H3" s="18">
        <v>615604.88</v>
      </c>
      <c r="I3" s="18">
        <v>1293.4000000000001</v>
      </c>
      <c r="J3" s="18">
        <v>150.86000000000001</v>
      </c>
      <c r="K3" s="18">
        <v>2860</v>
      </c>
      <c r="L3" s="18">
        <f t="shared" ref="L3:L15" si="1">K3-I3+J3</f>
        <v>1717.46</v>
      </c>
      <c r="M3" s="19"/>
      <c r="N3" s="19"/>
      <c r="O3" s="19"/>
      <c r="P3" s="19"/>
      <c r="Q3" s="19"/>
      <c r="R3" s="20"/>
      <c r="S3" s="20"/>
      <c r="T3" s="20"/>
      <c r="U3" s="20"/>
      <c r="V3" s="20"/>
    </row>
    <row r="4" spans="1:22">
      <c r="A4" s="13">
        <v>42781</v>
      </c>
      <c r="B4" s="14"/>
      <c r="C4" s="15">
        <v>600000</v>
      </c>
      <c r="D4" s="15"/>
      <c r="E4" s="15"/>
      <c r="F4" s="16">
        <f t="shared" si="0"/>
        <v>644033.82999999996</v>
      </c>
      <c r="G4" s="17">
        <f t="shared" ref="G4:G25" si="2">F4/C4</f>
        <v>1.0733897166666666</v>
      </c>
      <c r="H4" s="18">
        <v>644033.82999999996</v>
      </c>
      <c r="I4" s="18">
        <v>3953.33</v>
      </c>
      <c r="J4" s="18">
        <v>462.28</v>
      </c>
      <c r="K4" s="18">
        <v>31920</v>
      </c>
      <c r="L4" s="18">
        <f t="shared" si="1"/>
        <v>28428.949999999997</v>
      </c>
      <c r="M4" s="19"/>
      <c r="N4" s="19"/>
      <c r="O4" s="19"/>
      <c r="P4" s="19"/>
      <c r="Q4" s="19"/>
      <c r="R4" s="20"/>
      <c r="S4" s="20"/>
      <c r="T4" s="20"/>
      <c r="U4" s="20"/>
      <c r="V4" s="20"/>
    </row>
    <row r="5" spans="1:22">
      <c r="A5" s="13">
        <v>42782</v>
      </c>
      <c r="B5" s="14"/>
      <c r="C5" s="15">
        <v>600000</v>
      </c>
      <c r="D5" s="15"/>
      <c r="E5" s="15"/>
      <c r="F5" s="16">
        <f t="shared" si="0"/>
        <v>643002.68000000005</v>
      </c>
      <c r="G5" s="17">
        <f t="shared" si="2"/>
        <v>1.0716711333333335</v>
      </c>
      <c r="H5" s="18">
        <v>643002.68000000005</v>
      </c>
      <c r="I5" s="18">
        <v>577.98</v>
      </c>
      <c r="J5" s="18">
        <v>66.83</v>
      </c>
      <c r="K5" s="18">
        <v>-520</v>
      </c>
      <c r="L5" s="18">
        <f t="shared" si="1"/>
        <v>-1031.1500000000001</v>
      </c>
      <c r="M5" s="19"/>
      <c r="N5" s="19"/>
      <c r="O5" s="19"/>
      <c r="P5" s="19"/>
      <c r="Q5" s="19"/>
      <c r="R5" s="20"/>
      <c r="S5" s="20"/>
      <c r="T5" s="20"/>
      <c r="U5" s="20"/>
      <c r="V5" s="20"/>
    </row>
    <row r="6" spans="1:22">
      <c r="A6" s="13">
        <v>42783</v>
      </c>
      <c r="B6" s="14"/>
      <c r="C6" s="15">
        <v>600000</v>
      </c>
      <c r="D6" s="15"/>
      <c r="E6" s="15"/>
      <c r="F6" s="16">
        <f t="shared" si="0"/>
        <v>631084.47</v>
      </c>
      <c r="G6" s="17">
        <f t="shared" si="2"/>
        <v>1.0518074499999999</v>
      </c>
      <c r="H6" s="18">
        <v>631084.47</v>
      </c>
      <c r="I6" s="18">
        <v>2474.87</v>
      </c>
      <c r="J6" s="18">
        <v>286.66000000000003</v>
      </c>
      <c r="K6" s="18">
        <v>-9730</v>
      </c>
      <c r="L6" s="18">
        <f t="shared" si="1"/>
        <v>-11918.21</v>
      </c>
      <c r="M6" s="19"/>
      <c r="N6" s="19"/>
      <c r="O6" s="19"/>
      <c r="P6" s="19"/>
      <c r="Q6" s="19"/>
      <c r="R6" s="20"/>
      <c r="S6" s="20"/>
      <c r="T6" s="20"/>
      <c r="U6" s="20"/>
      <c r="V6" s="20"/>
    </row>
    <row r="7" spans="1:22">
      <c r="A7" s="13">
        <v>42786</v>
      </c>
      <c r="B7" s="14"/>
      <c r="C7" s="15">
        <v>600000</v>
      </c>
      <c r="D7" s="15"/>
      <c r="E7" s="15"/>
      <c r="F7" s="16">
        <f t="shared" si="0"/>
        <v>643045.96</v>
      </c>
      <c r="G7" s="17">
        <f t="shared" si="2"/>
        <v>1.0717432666666666</v>
      </c>
      <c r="H7" s="18">
        <v>643045.96</v>
      </c>
      <c r="I7" s="18">
        <v>3535.2</v>
      </c>
      <c r="J7" s="18">
        <v>411.69</v>
      </c>
      <c r="K7" s="18">
        <v>15085</v>
      </c>
      <c r="L7" s="18">
        <f t="shared" si="1"/>
        <v>11961.49</v>
      </c>
      <c r="M7" s="19"/>
      <c r="N7" s="19"/>
      <c r="O7" s="19"/>
      <c r="P7" s="19"/>
      <c r="Q7" s="19"/>
      <c r="R7" s="20"/>
      <c r="S7" s="20"/>
      <c r="T7" s="20"/>
      <c r="U7" s="20"/>
      <c r="V7" s="20"/>
    </row>
    <row r="8" spans="1:22">
      <c r="A8" s="13">
        <v>42787</v>
      </c>
      <c r="B8" s="14"/>
      <c r="C8" s="15">
        <v>600000</v>
      </c>
      <c r="D8" s="15"/>
      <c r="E8" s="15"/>
      <c r="F8" s="16">
        <f t="shared" si="0"/>
        <v>638029.05000000005</v>
      </c>
      <c r="G8" s="17">
        <f t="shared" si="2"/>
        <v>1.06338175</v>
      </c>
      <c r="H8" s="18">
        <v>638029.05000000005</v>
      </c>
      <c r="I8" s="18">
        <v>2661.54</v>
      </c>
      <c r="J8" s="18">
        <v>894.63</v>
      </c>
      <c r="K8" s="18">
        <v>-3250</v>
      </c>
      <c r="L8" s="18">
        <f t="shared" si="1"/>
        <v>-5016.91</v>
      </c>
      <c r="M8" s="19"/>
      <c r="N8" s="19"/>
      <c r="O8" s="19"/>
      <c r="P8" s="19"/>
      <c r="Q8" s="19"/>
      <c r="R8" s="20"/>
      <c r="S8" s="20"/>
      <c r="T8" s="20"/>
      <c r="U8" s="20"/>
      <c r="V8" s="20"/>
    </row>
    <row r="9" spans="1:22">
      <c r="A9" s="13">
        <v>42788</v>
      </c>
      <c r="B9" s="14"/>
      <c r="C9" s="15">
        <v>600000</v>
      </c>
      <c r="D9" s="15"/>
      <c r="E9" s="15"/>
      <c r="F9" s="16">
        <f t="shared" si="0"/>
        <v>638732.18999999994</v>
      </c>
      <c r="G9" s="17">
        <f t="shared" si="2"/>
        <v>1.0645536499999999</v>
      </c>
      <c r="H9" s="18">
        <v>638732.18999999994</v>
      </c>
      <c r="I9" s="18">
        <v>2077.2399999999998</v>
      </c>
      <c r="J9" s="18">
        <v>240.38</v>
      </c>
      <c r="K9" s="18">
        <v>2540</v>
      </c>
      <c r="L9" s="18">
        <f t="shared" si="1"/>
        <v>703.14000000000021</v>
      </c>
      <c r="M9" s="19"/>
      <c r="N9" s="19"/>
      <c r="O9" s="19"/>
      <c r="P9" s="19"/>
      <c r="Q9" s="19"/>
      <c r="R9" s="20"/>
      <c r="S9" s="20"/>
      <c r="T9" s="20"/>
      <c r="U9" s="20"/>
      <c r="V9" s="20"/>
    </row>
    <row r="10" spans="1:22">
      <c r="A10" s="13">
        <v>42789</v>
      </c>
      <c r="B10" s="14"/>
      <c r="C10" s="15">
        <v>600000</v>
      </c>
      <c r="D10" s="15"/>
      <c r="E10" s="15"/>
      <c r="F10" s="16">
        <f t="shared" si="0"/>
        <v>640916.06999999995</v>
      </c>
      <c r="G10" s="17">
        <f t="shared" si="2"/>
        <v>1.0681934499999999</v>
      </c>
      <c r="H10" s="18">
        <v>640916.06999999995</v>
      </c>
      <c r="I10" s="18">
        <v>4325.3500000000004</v>
      </c>
      <c r="J10" s="18">
        <v>504.23</v>
      </c>
      <c r="K10" s="18">
        <v>6005</v>
      </c>
      <c r="L10" s="18">
        <f t="shared" si="1"/>
        <v>2183.8799999999997</v>
      </c>
      <c r="M10" s="19"/>
      <c r="N10" s="19"/>
      <c r="O10" s="19"/>
      <c r="P10" s="19"/>
      <c r="Q10" s="19"/>
      <c r="R10" s="20"/>
      <c r="S10" s="20"/>
      <c r="T10" s="20"/>
      <c r="U10" s="20"/>
      <c r="V10" s="20"/>
    </row>
    <row r="11" spans="1:22">
      <c r="A11" s="13">
        <v>42790</v>
      </c>
      <c r="B11" s="14"/>
      <c r="C11" s="15">
        <v>600000</v>
      </c>
      <c r="D11" s="15"/>
      <c r="E11" s="15"/>
      <c r="F11" s="16">
        <f t="shared" si="0"/>
        <v>654256.05000000005</v>
      </c>
      <c r="G11" s="17">
        <f t="shared" si="2"/>
        <v>1.09042675</v>
      </c>
      <c r="H11" s="18">
        <v>654256.05000000005</v>
      </c>
      <c r="I11" s="18">
        <v>1945.34</v>
      </c>
      <c r="J11" s="18">
        <v>225.32</v>
      </c>
      <c r="K11" s="18">
        <v>15060</v>
      </c>
      <c r="L11" s="18">
        <f t="shared" si="1"/>
        <v>13339.98</v>
      </c>
      <c r="M11" s="19"/>
      <c r="N11" s="19"/>
      <c r="O11" s="19"/>
      <c r="P11" s="19"/>
      <c r="Q11" s="19"/>
      <c r="R11" s="20"/>
      <c r="S11" s="20"/>
      <c r="T11" s="20"/>
      <c r="U11" s="20"/>
      <c r="V11" s="20"/>
    </row>
    <row r="12" spans="1:22">
      <c r="A12" s="13">
        <v>42793</v>
      </c>
      <c r="B12" s="14"/>
      <c r="C12" s="15">
        <v>600000</v>
      </c>
      <c r="D12" s="15"/>
      <c r="E12" s="15"/>
      <c r="F12" s="16">
        <f t="shared" si="0"/>
        <v>667299.11</v>
      </c>
      <c r="G12" s="17">
        <f t="shared" si="2"/>
        <v>1.1121651833333333</v>
      </c>
      <c r="H12" s="18">
        <v>667299.11</v>
      </c>
      <c r="I12" s="18">
        <v>4348.76</v>
      </c>
      <c r="J12" s="18">
        <v>506.82</v>
      </c>
      <c r="K12" s="18">
        <v>16885</v>
      </c>
      <c r="L12" s="18">
        <f t="shared" si="1"/>
        <v>13043.06</v>
      </c>
      <c r="M12" s="19"/>
      <c r="N12" s="19"/>
      <c r="O12" s="19"/>
      <c r="P12" s="19"/>
      <c r="Q12" s="19"/>
      <c r="R12" s="20"/>
      <c r="S12" s="20"/>
      <c r="T12" s="20"/>
      <c r="U12" s="20"/>
      <c r="V12" s="20"/>
    </row>
    <row r="13" spans="1:22">
      <c r="A13" s="13">
        <v>42794</v>
      </c>
      <c r="B13" s="14"/>
      <c r="C13" s="15">
        <v>600000</v>
      </c>
      <c r="D13" s="15"/>
      <c r="E13" s="15"/>
      <c r="F13" s="16">
        <f t="shared" si="0"/>
        <v>673567.72</v>
      </c>
      <c r="G13" s="17">
        <f t="shared" si="2"/>
        <v>1.1226128666666666</v>
      </c>
      <c r="H13" s="18">
        <v>673567.72</v>
      </c>
      <c r="I13" s="18">
        <v>3261.56</v>
      </c>
      <c r="J13" s="18">
        <v>380.17</v>
      </c>
      <c r="K13" s="18">
        <v>9150</v>
      </c>
      <c r="L13" s="18">
        <f t="shared" si="1"/>
        <v>6268.6100000000006</v>
      </c>
      <c r="M13" s="19"/>
      <c r="N13" s="19"/>
      <c r="O13" s="19"/>
      <c r="P13" s="19"/>
      <c r="Q13" s="19"/>
      <c r="R13" s="20"/>
      <c r="S13" s="20"/>
      <c r="T13" s="20"/>
      <c r="U13" s="20"/>
      <c r="V13" s="20"/>
    </row>
    <row r="14" spans="1:22">
      <c r="A14" s="13">
        <v>42795</v>
      </c>
      <c r="B14" s="14"/>
      <c r="C14" s="15">
        <v>600000</v>
      </c>
      <c r="D14" s="15"/>
      <c r="E14" s="15"/>
      <c r="F14" s="16">
        <f t="shared" si="0"/>
        <v>670156.21</v>
      </c>
      <c r="G14" s="17">
        <f t="shared" si="2"/>
        <v>1.1169270166666665</v>
      </c>
      <c r="H14" s="18">
        <v>670156.21</v>
      </c>
      <c r="I14" s="18">
        <v>3638.49</v>
      </c>
      <c r="J14" s="18">
        <v>421.98</v>
      </c>
      <c r="K14" s="18">
        <v>-195</v>
      </c>
      <c r="L14" s="18">
        <f t="shared" si="1"/>
        <v>-3411.5099999999998</v>
      </c>
      <c r="M14" s="19"/>
      <c r="N14" s="19"/>
      <c r="O14" s="19"/>
      <c r="P14" s="19"/>
      <c r="Q14" s="19"/>
      <c r="R14" s="20"/>
      <c r="S14" s="20"/>
      <c r="T14" s="20"/>
      <c r="U14" s="20"/>
      <c r="V14" s="20"/>
    </row>
    <row r="15" spans="1:22">
      <c r="A15" s="13">
        <v>42796</v>
      </c>
      <c r="B15" s="14"/>
      <c r="C15" s="15">
        <v>600000</v>
      </c>
      <c r="D15" s="15"/>
      <c r="E15" s="15"/>
      <c r="F15" s="16">
        <f t="shared" si="0"/>
        <v>676650.66</v>
      </c>
      <c r="G15" s="17">
        <f t="shared" si="2"/>
        <v>1.1277511</v>
      </c>
      <c r="H15" s="18">
        <v>676650.66</v>
      </c>
      <c r="I15" s="18">
        <v>2784.75</v>
      </c>
      <c r="J15" s="18">
        <v>324.2</v>
      </c>
      <c r="K15" s="18">
        <v>8955</v>
      </c>
      <c r="L15" s="18">
        <f t="shared" si="1"/>
        <v>6494.45</v>
      </c>
      <c r="M15" s="19">
        <v>0</v>
      </c>
      <c r="N15" s="19"/>
      <c r="O15" s="19"/>
      <c r="P15" s="19"/>
      <c r="Q15" s="19"/>
      <c r="R15" s="20">
        <v>0</v>
      </c>
      <c r="S15" s="20"/>
      <c r="T15" s="20"/>
      <c r="U15" s="20"/>
      <c r="V15" s="20"/>
    </row>
    <row r="16" spans="1:22">
      <c r="A16" s="21" t="s">
        <v>24</v>
      </c>
      <c r="B16" s="14">
        <v>120000</v>
      </c>
      <c r="C16" s="15">
        <f>F16/G16</f>
        <v>706406.45794980833</v>
      </c>
      <c r="D16" s="15">
        <f>D3+(C16-C15)/2</f>
        <v>453203.22897490417</v>
      </c>
      <c r="E16" s="15">
        <f>E3+(C16-C15)/2</f>
        <v>253203.22897490417</v>
      </c>
      <c r="F16" s="16">
        <f>B16+F15</f>
        <v>796650.66</v>
      </c>
      <c r="G16" s="17">
        <f>G15</f>
        <v>1.1277511</v>
      </c>
      <c r="H16" s="18"/>
      <c r="I16" s="18"/>
      <c r="J16" s="18"/>
      <c r="K16" s="18"/>
      <c r="L16" s="18"/>
      <c r="M16" s="19"/>
      <c r="N16" s="19"/>
      <c r="O16" s="19">
        <v>60000</v>
      </c>
      <c r="P16" s="19"/>
      <c r="Q16" s="19"/>
      <c r="R16" s="20"/>
      <c r="S16" s="20"/>
      <c r="T16" s="20">
        <v>60000</v>
      </c>
      <c r="U16" s="20"/>
      <c r="V16" s="20"/>
    </row>
    <row r="17" spans="1:22">
      <c r="A17" s="13">
        <v>42797</v>
      </c>
      <c r="B17" s="14"/>
      <c r="C17" s="15">
        <v>706406.45794980833</v>
      </c>
      <c r="D17" s="15"/>
      <c r="E17" s="15"/>
      <c r="F17" s="16">
        <f>H17+M17+R17</f>
        <v>785737.25</v>
      </c>
      <c r="G17" s="17">
        <f t="shared" si="2"/>
        <v>1.1123019065828363</v>
      </c>
      <c r="H17" s="22">
        <v>665432.81000000006</v>
      </c>
      <c r="I17" s="22">
        <v>4240.82</v>
      </c>
      <c r="J17" s="22">
        <v>492.97</v>
      </c>
      <c r="K17" s="22">
        <v>-7470</v>
      </c>
      <c r="L17" s="18">
        <f>K17-I17+J17</f>
        <v>-11217.85</v>
      </c>
      <c r="M17" s="23">
        <v>60304.44</v>
      </c>
      <c r="N17" s="23">
        <v>15.66</v>
      </c>
      <c r="O17" s="23">
        <v>0</v>
      </c>
      <c r="P17" s="23">
        <v>320</v>
      </c>
      <c r="Q17" s="24">
        <f>P17-N17</f>
        <v>304.33999999999997</v>
      </c>
      <c r="R17" s="20">
        <v>60000</v>
      </c>
      <c r="S17" s="25"/>
      <c r="T17" s="25"/>
      <c r="U17" s="25"/>
      <c r="V17" s="25"/>
    </row>
    <row r="18" spans="1:22">
      <c r="A18" s="26">
        <v>42800</v>
      </c>
      <c r="B18" s="14"/>
      <c r="C18" s="15">
        <v>706406.45794980833</v>
      </c>
      <c r="D18" s="15"/>
      <c r="E18" s="15"/>
      <c r="F18" s="16">
        <f>H18+M18+R18</f>
        <v>794618.86</v>
      </c>
      <c r="G18" s="17">
        <f t="shared" si="2"/>
        <v>1.1248748522291387</v>
      </c>
      <c r="H18" s="22">
        <v>674427.98</v>
      </c>
      <c r="I18" s="22">
        <v>4606.33</v>
      </c>
      <c r="J18" s="22">
        <v>536</v>
      </c>
      <c r="K18" s="22">
        <v>13065</v>
      </c>
      <c r="L18" s="18">
        <f>K18-I18+J18</f>
        <v>8994.67</v>
      </c>
      <c r="M18" s="23">
        <v>60190.879999999997</v>
      </c>
      <c r="N18" s="23">
        <v>23.56</v>
      </c>
      <c r="O18" s="23">
        <v>0</v>
      </c>
      <c r="P18" s="23">
        <v>-90</v>
      </c>
      <c r="Q18" s="24">
        <f t="shared" ref="Q18:Q42" si="3">P18-N18</f>
        <v>-113.56</v>
      </c>
      <c r="R18" s="20">
        <v>60000</v>
      </c>
      <c r="S18" s="25"/>
      <c r="T18" s="25"/>
      <c r="U18" s="25"/>
      <c r="V18" s="25"/>
    </row>
    <row r="19" spans="1:22">
      <c r="A19" s="26">
        <v>42801</v>
      </c>
      <c r="B19" s="14"/>
      <c r="C19" s="15">
        <v>706406.45794980833</v>
      </c>
      <c r="D19" s="15"/>
      <c r="E19" s="15"/>
      <c r="F19" s="16">
        <f>H19+M19+R19</f>
        <v>793893.90999999992</v>
      </c>
      <c r="G19" s="17">
        <f t="shared" si="2"/>
        <v>1.1238486017017808</v>
      </c>
      <c r="H19" s="22">
        <v>673313.33</v>
      </c>
      <c r="I19" s="22">
        <v>2675.64</v>
      </c>
      <c r="J19" s="22">
        <v>310.99</v>
      </c>
      <c r="K19" s="22">
        <v>1250</v>
      </c>
      <c r="L19" s="18">
        <f>K19-I19+J19</f>
        <v>-1114.6499999999999</v>
      </c>
      <c r="M19" s="23">
        <v>60580.58</v>
      </c>
      <c r="N19" s="23">
        <v>250.3</v>
      </c>
      <c r="O19" s="23">
        <v>0</v>
      </c>
      <c r="P19" s="23">
        <v>640</v>
      </c>
      <c r="Q19" s="24">
        <f t="shared" si="3"/>
        <v>389.7</v>
      </c>
      <c r="R19" s="20">
        <v>60000</v>
      </c>
      <c r="S19" s="25"/>
      <c r="T19" s="25"/>
      <c r="U19" s="25"/>
      <c r="V19" s="25"/>
    </row>
    <row r="20" spans="1:22">
      <c r="A20" s="26">
        <v>42802</v>
      </c>
      <c r="B20" s="14"/>
      <c r="C20" s="15">
        <v>706406.45794980833</v>
      </c>
      <c r="D20" s="15"/>
      <c r="E20" s="15"/>
      <c r="F20" s="16">
        <f>H20+M20+R20</f>
        <v>787084.37999999989</v>
      </c>
      <c r="G20" s="17">
        <f t="shared" si="2"/>
        <v>1.1142089248226039</v>
      </c>
      <c r="H20" s="22">
        <v>664074.96</v>
      </c>
      <c r="I20" s="22">
        <v>4423</v>
      </c>
      <c r="J20" s="22">
        <v>515.16</v>
      </c>
      <c r="K20" s="22">
        <v>-5330</v>
      </c>
      <c r="L20" s="18">
        <f>K20-I20+J20</f>
        <v>-9237.84</v>
      </c>
      <c r="M20" s="23">
        <v>63285.72</v>
      </c>
      <c r="N20" s="23">
        <v>859.86</v>
      </c>
      <c r="O20" s="23">
        <v>0</v>
      </c>
      <c r="P20" s="23">
        <v>3565</v>
      </c>
      <c r="Q20" s="24">
        <f t="shared" si="3"/>
        <v>2705.14</v>
      </c>
      <c r="R20" s="25">
        <v>59723.7</v>
      </c>
      <c r="S20" s="25">
        <v>6.3</v>
      </c>
      <c r="T20" s="25">
        <v>0</v>
      </c>
      <c r="U20" s="25">
        <v>-270</v>
      </c>
      <c r="V20" s="25">
        <f>U20-S20+T20</f>
        <v>-276.3</v>
      </c>
    </row>
    <row r="21" spans="1:22">
      <c r="A21" s="26">
        <v>42803</v>
      </c>
      <c r="B21" s="14"/>
      <c r="C21" s="15">
        <v>706406.45794980833</v>
      </c>
      <c r="D21" s="15"/>
      <c r="E21" s="15"/>
      <c r="F21" s="16">
        <f>H21+M21+R21</f>
        <v>799325.48</v>
      </c>
      <c r="G21" s="17">
        <f t="shared" si="2"/>
        <v>1.1315376169123212</v>
      </c>
      <c r="H21" s="22">
        <v>678711.62</v>
      </c>
      <c r="I21" s="22">
        <v>4501.12</v>
      </c>
      <c r="J21" s="22">
        <v>522.78</v>
      </c>
      <c r="K21" s="22">
        <v>18615</v>
      </c>
      <c r="L21" s="18">
        <f>K21-I21+J21</f>
        <v>14636.660000000002</v>
      </c>
      <c r="M21" s="23">
        <v>60743.31</v>
      </c>
      <c r="N21" s="23">
        <v>647.41</v>
      </c>
      <c r="O21" s="23">
        <v>0</v>
      </c>
      <c r="P21" s="23">
        <v>-1895</v>
      </c>
      <c r="Q21" s="23">
        <f t="shared" si="3"/>
        <v>-2542.41</v>
      </c>
      <c r="R21" s="25">
        <v>59870.55</v>
      </c>
      <c r="S21" s="25">
        <v>3.15</v>
      </c>
      <c r="T21" s="25">
        <v>0</v>
      </c>
      <c r="U21" s="25">
        <v>150</v>
      </c>
      <c r="V21" s="25">
        <f>U21-S21+T21</f>
        <v>146.85</v>
      </c>
    </row>
    <row r="22" spans="1:22">
      <c r="A22" s="16" t="s">
        <v>24</v>
      </c>
      <c r="B22" s="14">
        <v>800000</v>
      </c>
      <c r="C22" s="15">
        <f>F22/G22</f>
        <v>1413409.0251141211</v>
      </c>
      <c r="D22" s="15">
        <f>D16+C22-C21</f>
        <v>1160205.796139217</v>
      </c>
      <c r="E22" s="15">
        <f>E16</f>
        <v>253203.22897490417</v>
      </c>
      <c r="F22" s="16">
        <f>B22+F21</f>
        <v>1599325.48</v>
      </c>
      <c r="G22" s="17">
        <v>1.1315376169123212</v>
      </c>
      <c r="H22" s="22"/>
      <c r="I22" s="22"/>
      <c r="J22" s="22"/>
      <c r="K22" s="27"/>
      <c r="L22" s="27"/>
      <c r="M22" s="23"/>
      <c r="N22" s="23"/>
      <c r="O22" s="28">
        <v>800000</v>
      </c>
      <c r="P22" s="23"/>
      <c r="Q22" s="23"/>
      <c r="R22" s="25"/>
      <c r="S22" s="25"/>
      <c r="T22" s="25"/>
      <c r="U22" s="25"/>
      <c r="V22" s="25"/>
    </row>
    <row r="23" spans="1:22">
      <c r="A23" s="26">
        <v>42804</v>
      </c>
      <c r="B23" s="14"/>
      <c r="C23" s="15">
        <f>C22</f>
        <v>1413409.0251141211</v>
      </c>
      <c r="D23" s="15"/>
      <c r="E23" s="15"/>
      <c r="F23" s="16">
        <f>H23+M23+R23</f>
        <v>1620613.5499999998</v>
      </c>
      <c r="G23" s="17">
        <f t="shared" si="2"/>
        <v>1.146599123964946</v>
      </c>
      <c r="H23" s="22">
        <v>688307.77</v>
      </c>
      <c r="I23" s="22">
        <v>3790.21</v>
      </c>
      <c r="J23" s="22">
        <v>441.36</v>
      </c>
      <c r="K23" s="22">
        <v>12945</v>
      </c>
      <c r="L23" s="18">
        <f>K23-I23+J23</f>
        <v>9596.1500000000015</v>
      </c>
      <c r="M23" s="23">
        <v>873189.88</v>
      </c>
      <c r="N23" s="23">
        <v>1538.43</v>
      </c>
      <c r="O23" s="23">
        <v>0</v>
      </c>
      <c r="P23" s="23">
        <v>13985</v>
      </c>
      <c r="Q23" s="23">
        <f t="shared" si="3"/>
        <v>12446.57</v>
      </c>
      <c r="R23" s="25">
        <v>59115.9</v>
      </c>
      <c r="S23" s="25">
        <v>34.65</v>
      </c>
      <c r="T23" s="25">
        <v>0</v>
      </c>
      <c r="U23" s="25">
        <v>-720</v>
      </c>
      <c r="V23" s="25">
        <f>U23-S23+T23</f>
        <v>-754.65</v>
      </c>
    </row>
    <row r="24" spans="1:22">
      <c r="A24" s="26">
        <v>42807</v>
      </c>
      <c r="B24" s="14"/>
      <c r="C24" s="15">
        <f>C23</f>
        <v>1413409.0251141211</v>
      </c>
      <c r="D24" s="15"/>
      <c r="E24" s="15"/>
      <c r="F24" s="16">
        <f>H24+M24+R24</f>
        <v>1607792.53</v>
      </c>
      <c r="G24" s="17">
        <f t="shared" si="2"/>
        <v>1.1375281333513376</v>
      </c>
      <c r="H24" s="22">
        <v>685895.89</v>
      </c>
      <c r="I24" s="22">
        <v>5291.57</v>
      </c>
      <c r="J24" s="22">
        <v>614.69000000000005</v>
      </c>
      <c r="K24" s="22">
        <v>2265</v>
      </c>
      <c r="L24" s="18">
        <f>K24-I24+J24</f>
        <v>-2411.8799999999997</v>
      </c>
      <c r="M24" s="23">
        <v>862780.59</v>
      </c>
      <c r="N24" s="23">
        <v>3799.29</v>
      </c>
      <c r="O24" s="23">
        <v>0</v>
      </c>
      <c r="P24" s="23">
        <v>-6610</v>
      </c>
      <c r="Q24" s="23">
        <f t="shared" si="3"/>
        <v>-10409.290000000001</v>
      </c>
      <c r="R24" s="25">
        <v>59116.05</v>
      </c>
      <c r="S24" s="25">
        <v>59.85</v>
      </c>
      <c r="T24" s="25">
        <v>0</v>
      </c>
      <c r="U24" s="25">
        <v>60</v>
      </c>
      <c r="V24" s="25">
        <f>U24-S24+T24</f>
        <v>0.14999999999999858</v>
      </c>
    </row>
    <row r="25" spans="1:22">
      <c r="A25" s="26" t="s">
        <v>25</v>
      </c>
      <c r="B25" s="14">
        <v>390000</v>
      </c>
      <c r="C25" s="15">
        <f>D25+E25</f>
        <v>1756257.688426736</v>
      </c>
      <c r="D25" s="15">
        <f>D22</f>
        <v>1160205.796139217</v>
      </c>
      <c r="E25" s="15">
        <f>E22+B25/G24</f>
        <v>596051.89228751906</v>
      </c>
      <c r="F25" s="16">
        <f>F24+B25</f>
        <v>1997792.53</v>
      </c>
      <c r="G25" s="17">
        <f t="shared" si="2"/>
        <v>1.1375281333513376</v>
      </c>
      <c r="H25" s="22"/>
      <c r="I25" s="22"/>
      <c r="J25" s="22"/>
      <c r="K25" s="22"/>
      <c r="L25" s="18"/>
      <c r="M25" s="23"/>
      <c r="N25" s="23"/>
      <c r="O25" s="23"/>
      <c r="P25" s="23"/>
      <c r="Q25" s="23"/>
      <c r="R25" s="25"/>
      <c r="S25" s="25"/>
      <c r="T25" s="25">
        <v>390000</v>
      </c>
      <c r="U25" s="25"/>
      <c r="V25" s="25"/>
    </row>
    <row r="26" spans="1:22">
      <c r="A26" s="26">
        <v>42808</v>
      </c>
      <c r="B26" s="14"/>
      <c r="C26" s="15">
        <f>C25</f>
        <v>1756257.688426736</v>
      </c>
      <c r="D26" s="15"/>
      <c r="E26" s="15"/>
      <c r="F26" s="16">
        <f>H26+M26+R26</f>
        <v>1975441.7</v>
      </c>
      <c r="G26" s="17">
        <f>F26/C26</f>
        <v>1.1248017378187878</v>
      </c>
      <c r="H26" s="22">
        <v>684112.97</v>
      </c>
      <c r="I26" s="22">
        <v>5534</v>
      </c>
      <c r="J26" s="22">
        <v>646.36</v>
      </c>
      <c r="K26" s="22">
        <v>3105</v>
      </c>
      <c r="L26" s="18">
        <f t="shared" ref="L26:L42" si="4">K26-I26+J26</f>
        <v>-1782.6399999999999</v>
      </c>
      <c r="M26" s="23">
        <v>842200.28</v>
      </c>
      <c r="N26" s="23">
        <v>1555.31</v>
      </c>
      <c r="O26" s="23">
        <v>0</v>
      </c>
      <c r="P26" s="23">
        <v>-19025</v>
      </c>
      <c r="Q26" s="23">
        <f t="shared" si="3"/>
        <v>-20580.310000000001</v>
      </c>
      <c r="R26" s="25">
        <v>449128.45</v>
      </c>
      <c r="S26" s="25">
        <v>12.6</v>
      </c>
      <c r="T26" s="25">
        <v>0</v>
      </c>
      <c r="U26" s="25">
        <v>25</v>
      </c>
      <c r="V26" s="25">
        <f t="shared" ref="V26:V42" si="5">U26-S26+T26</f>
        <v>12.4</v>
      </c>
    </row>
    <row r="27" spans="1:22">
      <c r="A27" s="26">
        <v>42809</v>
      </c>
      <c r="B27" s="14"/>
      <c r="C27" s="15">
        <f t="shared" ref="C27:C39" si="6">C26</f>
        <v>1756257.688426736</v>
      </c>
      <c r="D27" s="15"/>
      <c r="E27" s="15"/>
      <c r="F27" s="16">
        <f t="shared" ref="F27:F42" si="7">H27+M27+R27</f>
        <v>1963266.8099999998</v>
      </c>
      <c r="G27" s="17">
        <f t="shared" ref="G27:G42" si="8">F27/C27</f>
        <v>1.1178694464584542</v>
      </c>
      <c r="H27" s="22">
        <v>676787.02</v>
      </c>
      <c r="I27" s="22">
        <v>6857.39</v>
      </c>
      <c r="J27" s="22">
        <v>801.44</v>
      </c>
      <c r="K27" s="22">
        <v>-1270</v>
      </c>
      <c r="L27" s="18">
        <f t="shared" si="4"/>
        <v>-7325.9500000000007</v>
      </c>
      <c r="M27" s="23">
        <v>836471.59</v>
      </c>
      <c r="N27" s="23">
        <v>1943.69</v>
      </c>
      <c r="O27" s="23">
        <v>0</v>
      </c>
      <c r="P27" s="23">
        <v>-3785</v>
      </c>
      <c r="Q27" s="23">
        <f t="shared" si="3"/>
        <v>-5728.6900000000005</v>
      </c>
      <c r="R27" s="25">
        <v>450008.2</v>
      </c>
      <c r="S27" s="25">
        <v>110.25</v>
      </c>
      <c r="T27" s="25">
        <v>0</v>
      </c>
      <c r="U27" s="25">
        <v>990</v>
      </c>
      <c r="V27" s="25">
        <f t="shared" si="5"/>
        <v>879.75</v>
      </c>
    </row>
    <row r="28" spans="1:22">
      <c r="A28" s="26">
        <v>42810</v>
      </c>
      <c r="B28" s="14"/>
      <c r="C28" s="15">
        <f t="shared" si="6"/>
        <v>1756257.688426736</v>
      </c>
      <c r="D28" s="15"/>
      <c r="E28" s="15"/>
      <c r="F28" s="16">
        <f t="shared" si="7"/>
        <v>1970979.68</v>
      </c>
      <c r="G28" s="17">
        <f t="shared" si="8"/>
        <v>1.1222610969837876</v>
      </c>
      <c r="H28" s="22">
        <v>686110.61</v>
      </c>
      <c r="I28" s="22">
        <v>4635.42</v>
      </c>
      <c r="J28" s="22">
        <v>539.01</v>
      </c>
      <c r="K28" s="22">
        <v>13420</v>
      </c>
      <c r="L28" s="18">
        <f t="shared" si="4"/>
        <v>9323.59</v>
      </c>
      <c r="M28" s="23">
        <v>836381.37</v>
      </c>
      <c r="N28" s="23">
        <v>1780.22</v>
      </c>
      <c r="O28" s="23">
        <v>0</v>
      </c>
      <c r="P28" s="23">
        <v>1690</v>
      </c>
      <c r="Q28" s="23">
        <f t="shared" si="3"/>
        <v>-90.220000000000027</v>
      </c>
      <c r="R28" s="25">
        <v>448487.7</v>
      </c>
      <c r="S28" s="25">
        <v>325.5</v>
      </c>
      <c r="T28" s="25">
        <v>0</v>
      </c>
      <c r="U28" s="25">
        <v>-1195</v>
      </c>
      <c r="V28" s="25">
        <f t="shared" si="5"/>
        <v>-1520.5</v>
      </c>
    </row>
    <row r="29" spans="1:22">
      <c r="A29" s="26">
        <v>42811</v>
      </c>
      <c r="B29" s="14"/>
      <c r="C29" s="15">
        <f t="shared" si="6"/>
        <v>1756257.688426736</v>
      </c>
      <c r="D29" s="15"/>
      <c r="E29" s="15"/>
      <c r="F29" s="16">
        <f t="shared" si="7"/>
        <v>1978291.1500000001</v>
      </c>
      <c r="G29" s="17">
        <f t="shared" si="8"/>
        <v>1.1264241933495323</v>
      </c>
      <c r="H29" s="22">
        <v>694842.15</v>
      </c>
      <c r="I29" s="22">
        <v>4771.51</v>
      </c>
      <c r="J29" s="22">
        <v>558.04999999999995</v>
      </c>
      <c r="K29" s="22">
        <v>12945</v>
      </c>
      <c r="L29" s="18">
        <f t="shared" si="4"/>
        <v>8731.5399999999991</v>
      </c>
      <c r="M29" s="23">
        <v>834448.7</v>
      </c>
      <c r="N29" s="23">
        <v>732.67</v>
      </c>
      <c r="O29" s="23">
        <v>0</v>
      </c>
      <c r="P29" s="23">
        <v>-1200</v>
      </c>
      <c r="Q29" s="23">
        <f t="shared" si="3"/>
        <v>-1932.67</v>
      </c>
      <c r="R29" s="25">
        <v>449000.3</v>
      </c>
      <c r="S29" s="25">
        <v>302.39999999999998</v>
      </c>
      <c r="T29" s="25">
        <v>0</v>
      </c>
      <c r="U29" s="25">
        <v>815</v>
      </c>
      <c r="V29" s="25">
        <f t="shared" si="5"/>
        <v>512.6</v>
      </c>
    </row>
    <row r="30" spans="1:22">
      <c r="A30" s="26">
        <v>42814</v>
      </c>
      <c r="B30" s="14"/>
      <c r="C30" s="15">
        <f t="shared" si="6"/>
        <v>1756257.688426736</v>
      </c>
      <c r="D30" s="15"/>
      <c r="E30" s="15"/>
      <c r="F30" s="16">
        <f t="shared" si="7"/>
        <v>1993032.9</v>
      </c>
      <c r="G30" s="17">
        <f t="shared" si="8"/>
        <v>1.134818035606932</v>
      </c>
      <c r="H30" s="22">
        <v>707357.45</v>
      </c>
      <c r="I30" s="22">
        <v>3900.52</v>
      </c>
      <c r="J30" s="22">
        <v>455.82</v>
      </c>
      <c r="K30" s="22">
        <v>15960</v>
      </c>
      <c r="L30" s="18">
        <f t="shared" si="4"/>
        <v>12515.3</v>
      </c>
      <c r="M30" s="23">
        <v>835827.85</v>
      </c>
      <c r="N30" s="23">
        <v>1290.8499999999999</v>
      </c>
      <c r="O30" s="23">
        <v>0</v>
      </c>
      <c r="P30" s="23">
        <v>2670</v>
      </c>
      <c r="Q30" s="23">
        <f t="shared" si="3"/>
        <v>1379.15</v>
      </c>
      <c r="R30" s="25">
        <v>449847.6</v>
      </c>
      <c r="S30" s="25">
        <v>182.7</v>
      </c>
      <c r="T30" s="25">
        <v>0</v>
      </c>
      <c r="U30" s="25">
        <v>1030</v>
      </c>
      <c r="V30" s="25">
        <f t="shared" si="5"/>
        <v>847.3</v>
      </c>
    </row>
    <row r="31" spans="1:22">
      <c r="A31" s="26">
        <v>42815</v>
      </c>
      <c r="B31" s="14"/>
      <c r="C31" s="15">
        <f t="shared" si="6"/>
        <v>1756257.688426736</v>
      </c>
      <c r="D31" s="15"/>
      <c r="E31" s="15"/>
      <c r="F31" s="16">
        <f t="shared" si="7"/>
        <v>2007348.6</v>
      </c>
      <c r="G31" s="17">
        <f t="shared" si="8"/>
        <v>1.1429692881789986</v>
      </c>
      <c r="H31" s="22">
        <v>720745.37</v>
      </c>
      <c r="I31" s="22">
        <v>4468.6099999999997</v>
      </c>
      <c r="J31" s="22">
        <v>521.53</v>
      </c>
      <c r="K31" s="22">
        <v>17335</v>
      </c>
      <c r="L31" s="18">
        <f t="shared" si="4"/>
        <v>13387.92</v>
      </c>
      <c r="M31" s="23">
        <v>835933.23</v>
      </c>
      <c r="N31" s="23">
        <v>1004.62</v>
      </c>
      <c r="O31" s="23">
        <v>0</v>
      </c>
      <c r="P31" s="23">
        <v>1110</v>
      </c>
      <c r="Q31" s="23">
        <f t="shared" si="3"/>
        <v>105.38</v>
      </c>
      <c r="R31" s="25">
        <v>450670</v>
      </c>
      <c r="S31" s="25">
        <v>222.6</v>
      </c>
      <c r="T31" s="25">
        <v>0</v>
      </c>
      <c r="U31" s="25">
        <v>1045</v>
      </c>
      <c r="V31" s="25">
        <f t="shared" si="5"/>
        <v>822.4</v>
      </c>
    </row>
    <row r="32" spans="1:22">
      <c r="A32" s="26">
        <v>42816</v>
      </c>
      <c r="B32" s="14"/>
      <c r="C32" s="15">
        <f t="shared" si="6"/>
        <v>1756257.688426736</v>
      </c>
      <c r="D32" s="15"/>
      <c r="E32" s="15"/>
      <c r="F32" s="16">
        <f t="shared" si="7"/>
        <v>2002090.3399999999</v>
      </c>
      <c r="G32" s="17">
        <f t="shared" si="8"/>
        <v>1.1399752742397853</v>
      </c>
      <c r="H32" s="22">
        <v>717079.06</v>
      </c>
      <c r="I32" s="22">
        <v>2625.19</v>
      </c>
      <c r="J32" s="22">
        <v>298.88</v>
      </c>
      <c r="K32" s="22">
        <v>-1340</v>
      </c>
      <c r="L32" s="18">
        <f t="shared" si="4"/>
        <v>-3666.31</v>
      </c>
      <c r="M32" s="23">
        <v>834038.63</v>
      </c>
      <c r="N32" s="23">
        <v>669.6</v>
      </c>
      <c r="O32" s="23">
        <v>0</v>
      </c>
      <c r="P32" s="23">
        <v>-1225</v>
      </c>
      <c r="Q32" s="23">
        <f t="shared" si="3"/>
        <v>-1894.6</v>
      </c>
      <c r="R32" s="25">
        <v>450972.65</v>
      </c>
      <c r="S32" s="25">
        <v>322.35000000000002</v>
      </c>
      <c r="T32" s="25">
        <v>0</v>
      </c>
      <c r="U32" s="25">
        <v>625</v>
      </c>
      <c r="V32" s="25">
        <f t="shared" si="5"/>
        <v>302.64999999999998</v>
      </c>
    </row>
    <row r="33" spans="1:22">
      <c r="A33" s="26">
        <v>42817</v>
      </c>
      <c r="B33" s="14"/>
      <c r="C33" s="15">
        <f t="shared" si="6"/>
        <v>1756257.688426736</v>
      </c>
      <c r="D33" s="15"/>
      <c r="E33" s="15"/>
      <c r="F33" s="16">
        <f t="shared" si="7"/>
        <v>2000392.4000000001</v>
      </c>
      <c r="G33" s="17">
        <f t="shared" si="8"/>
        <v>1.1390084798956588</v>
      </c>
      <c r="H33" s="22">
        <v>711728.45</v>
      </c>
      <c r="I33" s="22">
        <v>1822.89</v>
      </c>
      <c r="J33" s="22">
        <v>207.28</v>
      </c>
      <c r="K33" s="22">
        <v>-3735</v>
      </c>
      <c r="L33" s="18">
        <f t="shared" si="4"/>
        <v>-5350.6100000000006</v>
      </c>
      <c r="M33" s="23">
        <v>838361.9</v>
      </c>
      <c r="N33" s="23">
        <v>1596.73</v>
      </c>
      <c r="O33" s="23">
        <v>0</v>
      </c>
      <c r="P33" s="23">
        <v>5920</v>
      </c>
      <c r="Q33" s="23">
        <f t="shared" si="3"/>
        <v>4323.2700000000004</v>
      </c>
      <c r="R33" s="25">
        <v>450302.05</v>
      </c>
      <c r="S33" s="25">
        <v>390.6</v>
      </c>
      <c r="T33" s="25">
        <v>0</v>
      </c>
      <c r="U33" s="25">
        <v>-280</v>
      </c>
      <c r="V33" s="25">
        <f t="shared" si="5"/>
        <v>-670.6</v>
      </c>
    </row>
    <row r="34" spans="1:22">
      <c r="A34" s="26">
        <v>42818</v>
      </c>
      <c r="B34" s="14"/>
      <c r="C34" s="15">
        <f t="shared" si="6"/>
        <v>1756257.688426736</v>
      </c>
      <c r="D34" s="15"/>
      <c r="E34" s="15"/>
      <c r="F34" s="16">
        <f t="shared" si="7"/>
        <v>2005458.32</v>
      </c>
      <c r="G34" s="17">
        <f t="shared" si="8"/>
        <v>1.1418929768765875</v>
      </c>
      <c r="H34" s="22">
        <v>714715.32</v>
      </c>
      <c r="I34" s="22">
        <v>2108.44</v>
      </c>
      <c r="J34" s="22">
        <v>240.31</v>
      </c>
      <c r="K34" s="22">
        <v>4855</v>
      </c>
      <c r="L34" s="18">
        <f t="shared" si="4"/>
        <v>2986.87</v>
      </c>
      <c r="M34" s="23">
        <v>840489.8</v>
      </c>
      <c r="N34" s="23">
        <v>992.1</v>
      </c>
      <c r="O34" s="23">
        <v>0</v>
      </c>
      <c r="P34" s="23">
        <v>3120</v>
      </c>
      <c r="Q34" s="23">
        <f t="shared" si="3"/>
        <v>2127.9</v>
      </c>
      <c r="R34" s="25">
        <v>450253.2</v>
      </c>
      <c r="S34" s="25">
        <v>563.85</v>
      </c>
      <c r="T34" s="25">
        <v>0</v>
      </c>
      <c r="U34" s="25">
        <v>515</v>
      </c>
      <c r="V34" s="25">
        <f t="shared" si="5"/>
        <v>-48.850000000000023</v>
      </c>
    </row>
    <row r="35" spans="1:22">
      <c r="A35" s="26">
        <v>42821</v>
      </c>
      <c r="B35" s="14"/>
      <c r="C35" s="15">
        <f t="shared" si="6"/>
        <v>1756257.688426736</v>
      </c>
      <c r="D35" s="15"/>
      <c r="E35" s="15"/>
      <c r="F35" s="16">
        <f t="shared" si="7"/>
        <v>1998252.31</v>
      </c>
      <c r="G35" s="17">
        <f t="shared" si="8"/>
        <v>1.1377899286465438</v>
      </c>
      <c r="H35" s="22">
        <v>707856.27</v>
      </c>
      <c r="I35" s="22">
        <v>3057.97</v>
      </c>
      <c r="J35" s="22">
        <v>348.92</v>
      </c>
      <c r="K35" s="22">
        <v>-4150</v>
      </c>
      <c r="L35" s="18">
        <f t="shared" si="4"/>
        <v>-6859.0499999999993</v>
      </c>
      <c r="M35" s="23">
        <v>839345.89</v>
      </c>
      <c r="N35" s="23">
        <v>1363.91</v>
      </c>
      <c r="O35" s="23">
        <v>0</v>
      </c>
      <c r="P35" s="23">
        <v>220</v>
      </c>
      <c r="Q35" s="23">
        <f t="shared" si="3"/>
        <v>-1143.9100000000001</v>
      </c>
      <c r="R35" s="25">
        <v>451050.15</v>
      </c>
      <c r="S35" s="25">
        <v>883.05</v>
      </c>
      <c r="T35" s="25">
        <v>0</v>
      </c>
      <c r="U35" s="25">
        <v>1680</v>
      </c>
      <c r="V35" s="25">
        <f t="shared" si="5"/>
        <v>796.95</v>
      </c>
    </row>
    <row r="36" spans="1:22">
      <c r="A36" s="26">
        <v>42822</v>
      </c>
      <c r="B36" s="14"/>
      <c r="C36" s="15">
        <f t="shared" si="6"/>
        <v>1756257.688426736</v>
      </c>
      <c r="D36" s="15"/>
      <c r="E36" s="15"/>
      <c r="F36" s="16">
        <f t="shared" si="7"/>
        <v>2004892.5799999998</v>
      </c>
      <c r="G36" s="17">
        <f t="shared" si="8"/>
        <v>1.1415708487494178</v>
      </c>
      <c r="H36" s="22">
        <v>716363.69</v>
      </c>
      <c r="I36" s="22">
        <v>2457.3000000000002</v>
      </c>
      <c r="J36" s="22">
        <v>279.72000000000003</v>
      </c>
      <c r="K36" s="22">
        <v>10685</v>
      </c>
      <c r="L36" s="18">
        <f t="shared" si="4"/>
        <v>8507.42</v>
      </c>
      <c r="M36" s="23">
        <v>835618.19</v>
      </c>
      <c r="N36" s="23">
        <v>1212.7</v>
      </c>
      <c r="O36" s="23">
        <v>0</v>
      </c>
      <c r="P36" s="23">
        <v>-2515</v>
      </c>
      <c r="Q36" s="23">
        <f t="shared" si="3"/>
        <v>-3727.7</v>
      </c>
      <c r="R36" s="25">
        <v>452910.7</v>
      </c>
      <c r="S36" s="25">
        <v>534.45000000000005</v>
      </c>
      <c r="T36" s="25">
        <v>0</v>
      </c>
      <c r="U36" s="25">
        <v>2395</v>
      </c>
      <c r="V36" s="25">
        <f t="shared" si="5"/>
        <v>1860.55</v>
      </c>
    </row>
    <row r="37" spans="1:22">
      <c r="A37" s="26">
        <v>42823</v>
      </c>
      <c r="B37" s="14"/>
      <c r="C37" s="15">
        <f t="shared" si="6"/>
        <v>1756257.688426736</v>
      </c>
      <c r="D37" s="15"/>
      <c r="E37" s="15"/>
      <c r="F37" s="16">
        <f t="shared" si="7"/>
        <v>1997742.92</v>
      </c>
      <c r="G37" s="17">
        <f t="shared" si="8"/>
        <v>1.1374998857881655</v>
      </c>
      <c r="H37" s="22">
        <v>713045.29</v>
      </c>
      <c r="I37" s="22">
        <v>2141.4</v>
      </c>
      <c r="J37" s="22">
        <v>243</v>
      </c>
      <c r="K37" s="22">
        <v>-1420</v>
      </c>
      <c r="L37" s="18">
        <f t="shared" si="4"/>
        <v>-3318.4</v>
      </c>
      <c r="M37" s="23">
        <v>832764.28</v>
      </c>
      <c r="N37" s="23">
        <v>632.91</v>
      </c>
      <c r="O37" s="23">
        <v>0</v>
      </c>
      <c r="P37" s="23">
        <v>-2230</v>
      </c>
      <c r="Q37" s="23">
        <f t="shared" si="3"/>
        <v>-2862.91</v>
      </c>
      <c r="R37" s="25">
        <v>451933.35</v>
      </c>
      <c r="S37" s="25">
        <v>637.35</v>
      </c>
      <c r="T37" s="25">
        <v>0</v>
      </c>
      <c r="U37" s="25">
        <v>-340</v>
      </c>
      <c r="V37" s="25">
        <f t="shared" si="5"/>
        <v>-977.35</v>
      </c>
    </row>
    <row r="38" spans="1:22">
      <c r="A38" s="26">
        <v>42824</v>
      </c>
      <c r="B38" s="14"/>
      <c r="C38" s="15">
        <f t="shared" si="6"/>
        <v>1756257.688426736</v>
      </c>
      <c r="D38" s="15"/>
      <c r="E38" s="15"/>
      <c r="F38" s="16">
        <f t="shared" si="7"/>
        <v>1994470.21</v>
      </c>
      <c r="G38" s="17">
        <f t="shared" si="8"/>
        <v>1.135636429177233</v>
      </c>
      <c r="H38" s="22">
        <v>711560.93</v>
      </c>
      <c r="I38" s="22">
        <v>2549.1799999999998</v>
      </c>
      <c r="J38" s="22">
        <v>289.82</v>
      </c>
      <c r="K38" s="22">
        <v>775</v>
      </c>
      <c r="L38" s="18">
        <f t="shared" si="4"/>
        <v>-1484.36</v>
      </c>
      <c r="M38" s="23">
        <v>831501.38</v>
      </c>
      <c r="N38" s="23">
        <v>732.9</v>
      </c>
      <c r="O38" s="23">
        <v>0</v>
      </c>
      <c r="P38" s="23">
        <v>-530</v>
      </c>
      <c r="Q38" s="23">
        <f t="shared" si="3"/>
        <v>-1262.9000000000001</v>
      </c>
      <c r="R38" s="25">
        <v>451407.9</v>
      </c>
      <c r="S38" s="25">
        <v>870.45</v>
      </c>
      <c r="T38" s="25">
        <v>0</v>
      </c>
      <c r="U38" s="25">
        <v>345</v>
      </c>
      <c r="V38" s="25">
        <f t="shared" si="5"/>
        <v>-525.45000000000005</v>
      </c>
    </row>
    <row r="39" spans="1:22">
      <c r="A39" s="26">
        <v>42825</v>
      </c>
      <c r="B39" s="14"/>
      <c r="C39" s="15">
        <f t="shared" si="6"/>
        <v>1756257.688426736</v>
      </c>
      <c r="D39" s="15"/>
      <c r="E39" s="15"/>
      <c r="F39" s="16">
        <f t="shared" si="7"/>
        <v>1996948.41</v>
      </c>
      <c r="G39" s="17">
        <f t="shared" si="8"/>
        <v>1.1370474977330209</v>
      </c>
      <c r="H39" s="22">
        <v>710694.13</v>
      </c>
      <c r="I39" s="22">
        <v>3296.42</v>
      </c>
      <c r="J39" s="22">
        <v>374.62</v>
      </c>
      <c r="K39" s="22">
        <v>2055</v>
      </c>
      <c r="L39" s="18">
        <f t="shared" si="4"/>
        <v>-866.80000000000007</v>
      </c>
      <c r="M39" s="23">
        <f>760000+77204.58</f>
        <v>837204.58</v>
      </c>
      <c r="N39" s="23">
        <v>1281.8</v>
      </c>
      <c r="O39" s="23">
        <v>0</v>
      </c>
      <c r="P39" s="23">
        <v>6985</v>
      </c>
      <c r="Q39" s="23">
        <f t="shared" si="3"/>
        <v>5703.2</v>
      </c>
      <c r="R39" s="25">
        <v>449049.7</v>
      </c>
      <c r="S39" s="25">
        <v>928</v>
      </c>
      <c r="T39" s="25">
        <v>0</v>
      </c>
      <c r="U39" s="25">
        <v>-1430</v>
      </c>
      <c r="V39" s="25">
        <f t="shared" si="5"/>
        <v>-2358</v>
      </c>
    </row>
    <row r="40" spans="1:22">
      <c r="A40" s="26"/>
      <c r="B40" s="14">
        <v>-760000</v>
      </c>
      <c r="C40" s="15">
        <v>1087859.9288650258</v>
      </c>
      <c r="D40" s="15">
        <v>491808.03657750669</v>
      </c>
      <c r="E40" s="15">
        <v>596051.89228751906</v>
      </c>
      <c r="F40" s="16">
        <v>1236948.4099999999</v>
      </c>
      <c r="G40" s="17">
        <v>1.1370474977330212</v>
      </c>
      <c r="H40" s="22"/>
      <c r="I40" s="22"/>
      <c r="J40" s="22"/>
      <c r="K40" s="22"/>
      <c r="L40" s="18"/>
      <c r="M40" s="23"/>
      <c r="N40" s="23"/>
      <c r="O40" s="28">
        <v>-760000</v>
      </c>
      <c r="P40" s="23"/>
      <c r="Q40" s="23"/>
      <c r="R40" s="25"/>
      <c r="S40" s="25"/>
      <c r="T40" s="25">
        <v>0</v>
      </c>
      <c r="U40" s="25"/>
      <c r="V40" s="25"/>
    </row>
    <row r="41" spans="1:22">
      <c r="A41" s="26">
        <v>42830</v>
      </c>
      <c r="B41" s="14"/>
      <c r="C41" s="15">
        <v>1087859.9288650258</v>
      </c>
      <c r="D41" s="15"/>
      <c r="E41" s="15"/>
      <c r="F41" s="16">
        <f t="shared" si="7"/>
        <v>1248795.96</v>
      </c>
      <c r="G41" s="17">
        <f t="shared" si="8"/>
        <v>1.1479381921005953</v>
      </c>
      <c r="H41" s="22">
        <v>715577.01</v>
      </c>
      <c r="I41" s="22">
        <v>2180.54</v>
      </c>
      <c r="J41" s="22">
        <v>248.42</v>
      </c>
      <c r="K41" s="22">
        <v>6815</v>
      </c>
      <c r="L41" s="18">
        <f t="shared" si="4"/>
        <v>4882.88</v>
      </c>
      <c r="M41" s="23">
        <v>82544.75</v>
      </c>
      <c r="N41" s="23">
        <v>1124.83</v>
      </c>
      <c r="O41" s="23">
        <v>0</v>
      </c>
      <c r="P41" s="23">
        <v>6465</v>
      </c>
      <c r="Q41" s="23">
        <f t="shared" si="3"/>
        <v>5340.17</v>
      </c>
      <c r="R41" s="25">
        <v>450674.2</v>
      </c>
      <c r="S41" s="25">
        <v>745.5</v>
      </c>
      <c r="T41" s="25">
        <v>0</v>
      </c>
      <c r="U41" s="25">
        <v>2370</v>
      </c>
      <c r="V41" s="25">
        <f t="shared" si="5"/>
        <v>1624.5</v>
      </c>
    </row>
    <row r="42" spans="1:22">
      <c r="A42" s="26">
        <v>42831</v>
      </c>
      <c r="B42" s="14"/>
      <c r="C42" s="15">
        <v>1087859.9288650258</v>
      </c>
      <c r="D42" s="15"/>
      <c r="E42" s="15"/>
      <c r="F42" s="16">
        <f t="shared" si="7"/>
        <v>1241842.43</v>
      </c>
      <c r="G42" s="17">
        <f t="shared" si="8"/>
        <v>1.1415462570586872</v>
      </c>
      <c r="H42" s="22">
        <v>710720.11</v>
      </c>
      <c r="I42" s="22">
        <v>2258.2600000000002</v>
      </c>
      <c r="J42" s="22">
        <v>256.36</v>
      </c>
      <c r="K42" s="22">
        <v>-2855</v>
      </c>
      <c r="L42" s="18">
        <f t="shared" si="4"/>
        <v>-4856.9000000000005</v>
      </c>
      <c r="M42" s="23">
        <v>81042.62</v>
      </c>
      <c r="N42" s="23">
        <v>497.13</v>
      </c>
      <c r="O42" s="23">
        <v>0</v>
      </c>
      <c r="P42" s="23">
        <v>-1005</v>
      </c>
      <c r="Q42" s="23">
        <f t="shared" si="3"/>
        <v>-1502.13</v>
      </c>
      <c r="R42" s="25">
        <v>450079.7</v>
      </c>
      <c r="S42" s="25">
        <v>934.5</v>
      </c>
      <c r="T42" s="25">
        <v>0</v>
      </c>
      <c r="U42" s="25">
        <v>340</v>
      </c>
      <c r="V42" s="25">
        <f t="shared" si="5"/>
        <v>-594.5</v>
      </c>
    </row>
  </sheetData>
  <mergeCells count="4">
    <mergeCell ref="A1:G1"/>
    <mergeCell ref="H1:L1"/>
    <mergeCell ref="M1:Q1"/>
    <mergeCell ref="R1:V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2017-04-06T14:43:06Z</dcterms:created>
  <dcterms:modified xsi:type="dcterms:W3CDTF">2017-04-06T14:43:33Z</dcterms:modified>
</cp:coreProperties>
</file>