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95" i="1"/>
  <c r="G95"/>
  <c r="E95"/>
  <c r="G93"/>
  <c r="G92"/>
  <c r="H92" s="1"/>
  <c r="G91"/>
  <c r="G89"/>
  <c r="H89" s="1"/>
  <c r="C90" s="1"/>
  <c r="D90" s="1"/>
  <c r="D91" s="1"/>
  <c r="D92" s="1"/>
  <c r="D93" s="1"/>
  <c r="G88"/>
  <c r="H88" s="1"/>
  <c r="H87"/>
  <c r="G87"/>
  <c r="H86"/>
  <c r="G86"/>
  <c r="Q84"/>
  <c r="Q85" s="1"/>
  <c r="H84"/>
  <c r="C85" s="1"/>
  <c r="D85" s="1"/>
  <c r="G84"/>
  <c r="H83"/>
  <c r="G83"/>
  <c r="G82"/>
  <c r="H82" s="1"/>
  <c r="G81"/>
  <c r="H81" s="1"/>
  <c r="H80"/>
  <c r="G80"/>
  <c r="H79"/>
  <c r="G79"/>
  <c r="G78"/>
  <c r="H78" s="1"/>
  <c r="G77"/>
  <c r="H77" s="1"/>
  <c r="H76"/>
  <c r="G76"/>
  <c r="H75"/>
  <c r="G75"/>
  <c r="G74"/>
  <c r="H74" s="1"/>
  <c r="G73"/>
  <c r="H73" s="1"/>
  <c r="H72"/>
  <c r="G72"/>
  <c r="H71"/>
  <c r="G71"/>
  <c r="G70"/>
  <c r="H70" s="1"/>
  <c r="G69"/>
  <c r="H69" s="1"/>
  <c r="H68"/>
  <c r="G68"/>
  <c r="H67"/>
  <c r="G67"/>
  <c r="G66"/>
  <c r="H66" s="1"/>
  <c r="G65"/>
  <c r="H65" s="1"/>
  <c r="H64"/>
  <c r="G64"/>
  <c r="H63"/>
  <c r="G63"/>
  <c r="G62"/>
  <c r="H62" s="1"/>
  <c r="G61"/>
  <c r="H61" s="1"/>
  <c r="H60"/>
  <c r="G60"/>
  <c r="H59"/>
  <c r="G59"/>
  <c r="G58"/>
  <c r="H58" s="1"/>
  <c r="G57"/>
  <c r="H57" s="1"/>
  <c r="H56"/>
  <c r="G56"/>
  <c r="H55"/>
  <c r="G55"/>
  <c r="G54"/>
  <c r="H54" s="1"/>
  <c r="G53"/>
  <c r="H53" s="1"/>
  <c r="H52"/>
  <c r="G52"/>
  <c r="H51"/>
  <c r="G51"/>
  <c r="G50"/>
  <c r="H50" s="1"/>
  <c r="G49"/>
  <c r="H49" s="1"/>
  <c r="H48"/>
  <c r="D48"/>
  <c r="C48"/>
  <c r="H47"/>
  <c r="G47"/>
  <c r="H46"/>
  <c r="G46"/>
  <c r="G45"/>
  <c r="H45" s="1"/>
  <c r="H44"/>
  <c r="G44"/>
  <c r="H43"/>
  <c r="G43"/>
  <c r="H42"/>
  <c r="G42"/>
  <c r="G41"/>
  <c r="H41" s="1"/>
  <c r="O39"/>
  <c r="G39"/>
  <c r="G38"/>
  <c r="G37"/>
  <c r="G36"/>
  <c r="G35"/>
  <c r="G34"/>
  <c r="G33"/>
  <c r="G32"/>
  <c r="G31"/>
  <c r="G30"/>
  <c r="G29"/>
  <c r="G28"/>
  <c r="G27"/>
  <c r="G26"/>
  <c r="G25"/>
  <c r="G24"/>
  <c r="G23"/>
  <c r="C22"/>
  <c r="D22" s="1"/>
  <c r="D23" s="1"/>
  <c r="H21"/>
  <c r="G21"/>
  <c r="G22" s="1"/>
  <c r="H20"/>
  <c r="G20"/>
  <c r="H19"/>
  <c r="G19"/>
  <c r="G18"/>
  <c r="H18" s="1"/>
  <c r="H17"/>
  <c r="G17"/>
  <c r="C16"/>
  <c r="D16" s="1"/>
  <c r="E16" s="1"/>
  <c r="H15"/>
  <c r="H16" s="1"/>
  <c r="G15"/>
  <c r="G16" s="1"/>
  <c r="H14"/>
  <c r="G14"/>
  <c r="H13"/>
  <c r="G13"/>
  <c r="G12"/>
  <c r="H12" s="1"/>
  <c r="H11"/>
  <c r="G11"/>
  <c r="H10"/>
  <c r="G10"/>
  <c r="H9"/>
  <c r="G9"/>
  <c r="G8"/>
  <c r="H8" s="1"/>
  <c r="H7"/>
  <c r="G7"/>
  <c r="H6"/>
  <c r="G6"/>
  <c r="H5"/>
  <c r="G5"/>
  <c r="G4"/>
  <c r="H4" s="1"/>
  <c r="H3"/>
  <c r="G3"/>
  <c r="F3"/>
  <c r="F16" s="1"/>
  <c r="F22" s="1"/>
  <c r="C3"/>
  <c r="H26" l="1"/>
  <c r="H25"/>
  <c r="D24"/>
  <c r="H24" s="1"/>
  <c r="C25" s="1"/>
  <c r="D25" s="1"/>
  <c r="D26" s="1"/>
  <c r="D27" s="1"/>
  <c r="H23"/>
  <c r="H91"/>
  <c r="H93"/>
  <c r="J94" s="1"/>
  <c r="D94"/>
  <c r="F25"/>
  <c r="E22"/>
  <c r="E25" s="1"/>
  <c r="H22"/>
  <c r="I94" l="1"/>
  <c r="G94"/>
  <c r="H94" s="1"/>
  <c r="C95" s="1"/>
  <c r="D28"/>
  <c r="H27"/>
  <c r="D29" l="1"/>
  <c r="H28"/>
  <c r="F95"/>
  <c r="D95"/>
  <c r="H95" s="1"/>
  <c r="D30" l="1"/>
  <c r="H29"/>
  <c r="D31" l="1"/>
  <c r="H30"/>
  <c r="D32" l="1"/>
  <c r="H31"/>
  <c r="H32" l="1"/>
  <c r="D33"/>
  <c r="D34" l="1"/>
  <c r="H33"/>
  <c r="D35" l="1"/>
  <c r="H34"/>
  <c r="H35" l="1"/>
  <c r="D36"/>
  <c r="D37" l="1"/>
  <c r="H36"/>
  <c r="D38" l="1"/>
  <c r="H37"/>
  <c r="H38" l="1"/>
  <c r="D39"/>
  <c r="H39" s="1"/>
  <c r="C40" s="1"/>
  <c r="D40" s="1"/>
  <c r="H40" s="1"/>
</calcChain>
</file>

<file path=xl/sharedStrings.xml><?xml version="1.0" encoding="utf-8"?>
<sst xmlns="http://schemas.openxmlformats.org/spreadsheetml/2006/main" count="33" uniqueCount="21">
  <si>
    <t>汇总</t>
    <phoneticPr fontId="2" type="noConversion"/>
  </si>
  <si>
    <t>管理费</t>
    <phoneticPr fontId="2" type="noConversion"/>
  </si>
  <si>
    <t>910096(上海）</t>
    <phoneticPr fontId="2" type="noConversion"/>
  </si>
  <si>
    <t>910110(上海）</t>
    <phoneticPr fontId="2" type="noConversion"/>
  </si>
  <si>
    <t>910097（大连）</t>
    <phoneticPr fontId="2" type="noConversion"/>
  </si>
  <si>
    <t>910101（郑州）</t>
    <phoneticPr fontId="2" type="noConversion"/>
  </si>
  <si>
    <t>日期</t>
    <phoneticPr fontId="2" type="noConversion"/>
  </si>
  <si>
    <t>新增
投资（元）</t>
    <phoneticPr fontId="2" type="noConversion"/>
  </si>
  <si>
    <t>新增
份额</t>
    <phoneticPr fontId="2" type="noConversion"/>
  </si>
  <si>
    <t>总份额</t>
    <phoneticPr fontId="2" type="noConversion"/>
  </si>
  <si>
    <t>份额明细
（yw）</t>
    <phoneticPr fontId="2" type="noConversion"/>
  </si>
  <si>
    <t>份额明细
（pz）</t>
    <phoneticPr fontId="2" type="noConversion"/>
  </si>
  <si>
    <t>期末总结存</t>
    <phoneticPr fontId="2" type="noConversion"/>
  </si>
  <si>
    <t>净值</t>
    <phoneticPr fontId="2" type="noConversion"/>
  </si>
  <si>
    <t>累积管理费</t>
    <phoneticPr fontId="2" type="noConversion"/>
  </si>
  <si>
    <t>新增管理费</t>
    <phoneticPr fontId="2" type="noConversion"/>
  </si>
  <si>
    <t>期末结存</t>
    <phoneticPr fontId="2" type="noConversion"/>
  </si>
  <si>
    <t>出入金</t>
    <phoneticPr fontId="2" type="noConversion"/>
  </si>
  <si>
    <t>期末结存</t>
    <phoneticPr fontId="2" type="noConversion"/>
  </si>
  <si>
    <t>出入金</t>
    <phoneticPr fontId="2" type="noConversion"/>
  </si>
  <si>
    <t>扣除管理费
后的净值</t>
    <phoneticPr fontId="2" type="noConversion"/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</si>
</sst>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0.00_ "/>
    <numFmt numFmtId="178" formatCode="0.000000_ "/>
    <numFmt numFmtId="179" formatCode="0_);[Red]\(0\)"/>
    <numFmt numFmtId="180" formatCode="0_ "/>
  </numFmts>
  <fonts count="4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177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178" fontId="3" fillId="3" borderId="1" xfId="0" applyNumberFormat="1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9" fontId="3" fillId="3" borderId="1" xfId="0" applyNumberFormat="1" applyFont="1" applyFill="1" applyBorder="1" applyAlignment="1">
      <alignment horizontal="left" vertical="center"/>
    </xf>
    <xf numFmtId="180" fontId="3" fillId="3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177" fontId="3" fillId="0" borderId="1" xfId="0" applyNumberFormat="1" applyFont="1" applyBorder="1">
      <alignment vertical="center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Fill="1" applyBorder="1">
      <alignment vertical="center"/>
    </xf>
    <xf numFmtId="180" fontId="3" fillId="0" borderId="1" xfId="0" applyNumberFormat="1" applyFont="1" applyFill="1" applyBorder="1">
      <alignment vertical="center"/>
    </xf>
    <xf numFmtId="179" fontId="3" fillId="0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 applyAlignment="1">
      <alignment horizontal="left" vertical="center"/>
    </xf>
    <xf numFmtId="178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179" fontId="3" fillId="2" borderId="1" xfId="0" applyNumberFormat="1" applyFont="1" applyFill="1" applyBorder="1" applyAlignment="1">
      <alignment horizontal="left" vertical="center"/>
    </xf>
    <xf numFmtId="180" fontId="3" fillId="2" borderId="1" xfId="0" applyNumberFormat="1" applyFont="1" applyFill="1" applyBorder="1">
      <alignment vertical="center"/>
    </xf>
    <xf numFmtId="179" fontId="3" fillId="2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177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8" fontId="3" fillId="4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9" fontId="3" fillId="4" borderId="1" xfId="0" applyNumberFormat="1" applyFont="1" applyFill="1" applyBorder="1" applyAlignment="1">
      <alignment horizontal="left" vertical="center"/>
    </xf>
    <xf numFmtId="179" fontId="3" fillId="4" borderId="1" xfId="0" applyNumberFormat="1" applyFont="1" applyFill="1" applyBorder="1">
      <alignment vertical="center"/>
    </xf>
    <xf numFmtId="180" fontId="3" fillId="4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topLeftCell="A85" workbookViewId="0">
      <selection sqref="A1:R95"/>
    </sheetView>
  </sheetViews>
  <sheetFormatPr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1" t="s">
        <v>2</v>
      </c>
      <c r="L1" s="1"/>
      <c r="M1" s="1" t="s">
        <v>3</v>
      </c>
      <c r="N1" s="1"/>
      <c r="O1" s="1" t="s">
        <v>4</v>
      </c>
      <c r="P1" s="1"/>
      <c r="Q1" s="1" t="s">
        <v>5</v>
      </c>
      <c r="R1" s="1"/>
    </row>
    <row r="2" spans="1:18" ht="22.5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11</v>
      </c>
      <c r="G2" s="7" t="s">
        <v>12</v>
      </c>
      <c r="H2" s="8" t="s">
        <v>13</v>
      </c>
      <c r="I2" s="9" t="s">
        <v>14</v>
      </c>
      <c r="J2" s="9" t="s">
        <v>15</v>
      </c>
      <c r="K2" s="3" t="s">
        <v>16</v>
      </c>
      <c r="L2" s="10" t="s">
        <v>17</v>
      </c>
      <c r="M2" s="3" t="s">
        <v>18</v>
      </c>
      <c r="N2" s="10" t="s">
        <v>17</v>
      </c>
      <c r="O2" s="3" t="s">
        <v>18</v>
      </c>
      <c r="P2" s="11" t="s">
        <v>17</v>
      </c>
      <c r="Q2" s="3" t="s">
        <v>18</v>
      </c>
      <c r="R2" s="10" t="s">
        <v>17</v>
      </c>
    </row>
    <row r="3" spans="1:18">
      <c r="A3" s="12">
        <v>42780</v>
      </c>
      <c r="B3" s="13">
        <v>600000</v>
      </c>
      <c r="C3" s="14">
        <f>D3</f>
        <v>600000</v>
      </c>
      <c r="D3" s="15">
        <v>600000</v>
      </c>
      <c r="E3" s="15">
        <v>400000</v>
      </c>
      <c r="F3" s="15">
        <f>200000</f>
        <v>200000</v>
      </c>
      <c r="G3" s="16">
        <f>K3+O3+Q3</f>
        <v>615604.88</v>
      </c>
      <c r="H3" s="17">
        <f>G3/D3</f>
        <v>1.0260081333333333</v>
      </c>
      <c r="I3" s="18"/>
      <c r="J3" s="18"/>
      <c r="K3" s="19">
        <v>615604.88</v>
      </c>
      <c r="L3" s="20">
        <v>600000</v>
      </c>
      <c r="M3" s="19"/>
      <c r="N3" s="20"/>
      <c r="O3" s="21"/>
      <c r="P3" s="22"/>
      <c r="Q3" s="21"/>
      <c r="R3" s="23"/>
    </row>
    <row r="4" spans="1:18">
      <c r="A4" s="12">
        <v>42781</v>
      </c>
      <c r="B4" s="13"/>
      <c r="C4" s="13"/>
      <c r="D4" s="15">
        <v>600000</v>
      </c>
      <c r="E4" s="15"/>
      <c r="F4" s="15"/>
      <c r="G4" s="16">
        <f>K4+O4+Q4</f>
        <v>644033.82999999996</v>
      </c>
      <c r="H4" s="17">
        <f>G4/D4</f>
        <v>1.0733897166666666</v>
      </c>
      <c r="I4" s="18"/>
      <c r="J4" s="18"/>
      <c r="K4" s="19">
        <v>644033.82999999996</v>
      </c>
      <c r="L4" s="20"/>
      <c r="M4" s="19"/>
      <c r="N4" s="20"/>
      <c r="O4" s="21"/>
      <c r="P4" s="22"/>
      <c r="Q4" s="21"/>
      <c r="R4" s="23"/>
    </row>
    <row r="5" spans="1:18">
      <c r="A5" s="12">
        <v>42782</v>
      </c>
      <c r="B5" s="13"/>
      <c r="C5" s="13"/>
      <c r="D5" s="15">
        <v>600000</v>
      </c>
      <c r="E5" s="15"/>
      <c r="F5" s="15"/>
      <c r="G5" s="16">
        <f>K5+O5+Q5</f>
        <v>643002.68000000005</v>
      </c>
      <c r="H5" s="17">
        <f>G5/D5</f>
        <v>1.0716711333333335</v>
      </c>
      <c r="I5" s="18"/>
      <c r="J5" s="18"/>
      <c r="K5" s="19">
        <v>643002.68000000005</v>
      </c>
      <c r="L5" s="20"/>
      <c r="M5" s="19"/>
      <c r="N5" s="20"/>
      <c r="O5" s="21"/>
      <c r="P5" s="22"/>
      <c r="Q5" s="21"/>
      <c r="R5" s="23"/>
    </row>
    <row r="6" spans="1:18">
      <c r="A6" s="12">
        <v>42783</v>
      </c>
      <c r="B6" s="13"/>
      <c r="C6" s="13"/>
      <c r="D6" s="15">
        <v>600000</v>
      </c>
      <c r="E6" s="15"/>
      <c r="F6" s="15"/>
      <c r="G6" s="16">
        <f>K6+O6+Q6</f>
        <v>631084.47</v>
      </c>
      <c r="H6" s="17">
        <f>G6/D6</f>
        <v>1.0518074499999999</v>
      </c>
      <c r="I6" s="18"/>
      <c r="J6" s="18"/>
      <c r="K6" s="19">
        <v>631084.47</v>
      </c>
      <c r="L6" s="20"/>
      <c r="M6" s="19"/>
      <c r="N6" s="20"/>
      <c r="O6" s="21"/>
      <c r="P6" s="22"/>
      <c r="Q6" s="21"/>
      <c r="R6" s="23"/>
    </row>
    <row r="7" spans="1:18">
      <c r="A7" s="12">
        <v>42786</v>
      </c>
      <c r="B7" s="13"/>
      <c r="C7" s="13"/>
      <c r="D7" s="15">
        <v>600000</v>
      </c>
      <c r="E7" s="15"/>
      <c r="F7" s="15"/>
      <c r="G7" s="16">
        <f>K7+O7+Q7</f>
        <v>643045.96</v>
      </c>
      <c r="H7" s="17">
        <f>G7/D7</f>
        <v>1.0717432666666666</v>
      </c>
      <c r="I7" s="18"/>
      <c r="J7" s="18"/>
      <c r="K7" s="19">
        <v>643045.96</v>
      </c>
      <c r="L7" s="20"/>
      <c r="M7" s="19"/>
      <c r="N7" s="20"/>
      <c r="O7" s="21"/>
      <c r="P7" s="22"/>
      <c r="Q7" s="21"/>
      <c r="R7" s="23"/>
    </row>
    <row r="8" spans="1:18">
      <c r="A8" s="12">
        <v>42787</v>
      </c>
      <c r="B8" s="13"/>
      <c r="C8" s="13"/>
      <c r="D8" s="15">
        <v>600000</v>
      </c>
      <c r="E8" s="15"/>
      <c r="F8" s="15"/>
      <c r="G8" s="16">
        <f>K8+O8+Q8</f>
        <v>638029.05000000005</v>
      </c>
      <c r="H8" s="17">
        <f>G8/D8</f>
        <v>1.06338175</v>
      </c>
      <c r="I8" s="18"/>
      <c r="J8" s="18"/>
      <c r="K8" s="19">
        <v>638029.05000000005</v>
      </c>
      <c r="L8" s="20"/>
      <c r="M8" s="19"/>
      <c r="N8" s="20"/>
      <c r="O8" s="21"/>
      <c r="P8" s="22"/>
      <c r="Q8" s="21"/>
      <c r="R8" s="23"/>
    </row>
    <row r="9" spans="1:18">
      <c r="A9" s="12">
        <v>42788</v>
      </c>
      <c r="B9" s="13"/>
      <c r="C9" s="13"/>
      <c r="D9" s="15">
        <v>600000</v>
      </c>
      <c r="E9" s="15"/>
      <c r="F9" s="15"/>
      <c r="G9" s="16">
        <f>K9+O9+Q9</f>
        <v>638732.18999999994</v>
      </c>
      <c r="H9" s="17">
        <f>G9/D9</f>
        <v>1.0645536499999999</v>
      </c>
      <c r="I9" s="18"/>
      <c r="J9" s="18"/>
      <c r="K9" s="19">
        <v>638732.18999999994</v>
      </c>
      <c r="L9" s="20"/>
      <c r="M9" s="19"/>
      <c r="N9" s="20"/>
      <c r="O9" s="21"/>
      <c r="P9" s="22"/>
      <c r="Q9" s="21"/>
      <c r="R9" s="23"/>
    </row>
    <row r="10" spans="1:18">
      <c r="A10" s="12">
        <v>42789</v>
      </c>
      <c r="B10" s="13"/>
      <c r="C10" s="13"/>
      <c r="D10" s="15">
        <v>600000</v>
      </c>
      <c r="E10" s="15"/>
      <c r="F10" s="15"/>
      <c r="G10" s="16">
        <f>K10+O10+Q10</f>
        <v>640916.06999999995</v>
      </c>
      <c r="H10" s="17">
        <f>G10/D10</f>
        <v>1.0681934499999999</v>
      </c>
      <c r="I10" s="18"/>
      <c r="J10" s="18"/>
      <c r="K10" s="19">
        <v>640916.06999999995</v>
      </c>
      <c r="L10" s="20"/>
      <c r="M10" s="19"/>
      <c r="N10" s="20"/>
      <c r="O10" s="21"/>
      <c r="P10" s="22"/>
      <c r="Q10" s="21"/>
      <c r="R10" s="23"/>
    </row>
    <row r="11" spans="1:18">
      <c r="A11" s="12">
        <v>42790</v>
      </c>
      <c r="B11" s="13"/>
      <c r="C11" s="13"/>
      <c r="D11" s="15">
        <v>600000</v>
      </c>
      <c r="E11" s="15"/>
      <c r="F11" s="15"/>
      <c r="G11" s="16">
        <f>K11+O11+Q11</f>
        <v>654256.05000000005</v>
      </c>
      <c r="H11" s="17">
        <f>G11/D11</f>
        <v>1.09042675</v>
      </c>
      <c r="I11" s="18"/>
      <c r="J11" s="18"/>
      <c r="K11" s="19">
        <v>654256.05000000005</v>
      </c>
      <c r="L11" s="20"/>
      <c r="M11" s="19"/>
      <c r="N11" s="20"/>
      <c r="O11" s="21"/>
      <c r="P11" s="22"/>
      <c r="Q11" s="21"/>
      <c r="R11" s="23"/>
    </row>
    <row r="12" spans="1:18">
      <c r="A12" s="12">
        <v>42793</v>
      </c>
      <c r="B12" s="13"/>
      <c r="C12" s="13"/>
      <c r="D12" s="15">
        <v>600000</v>
      </c>
      <c r="E12" s="15"/>
      <c r="F12" s="15"/>
      <c r="G12" s="16">
        <f>K12+O12+Q12</f>
        <v>667299.11</v>
      </c>
      <c r="H12" s="17">
        <f>G12/D12</f>
        <v>1.1121651833333333</v>
      </c>
      <c r="I12" s="18"/>
      <c r="J12" s="18"/>
      <c r="K12" s="19">
        <v>667299.11</v>
      </c>
      <c r="L12" s="20"/>
      <c r="M12" s="19"/>
      <c r="N12" s="20"/>
      <c r="O12" s="21"/>
      <c r="P12" s="22"/>
      <c r="Q12" s="21"/>
      <c r="R12" s="23"/>
    </row>
    <row r="13" spans="1:18">
      <c r="A13" s="12">
        <v>42794</v>
      </c>
      <c r="B13" s="13"/>
      <c r="C13" s="13"/>
      <c r="D13" s="15">
        <v>600000</v>
      </c>
      <c r="E13" s="15"/>
      <c r="F13" s="15"/>
      <c r="G13" s="16">
        <f>K13+O13+Q13</f>
        <v>673567.72</v>
      </c>
      <c r="H13" s="17">
        <f>G13/D13</f>
        <v>1.1226128666666666</v>
      </c>
      <c r="I13" s="18"/>
      <c r="J13" s="18"/>
      <c r="K13" s="19">
        <v>673567.72</v>
      </c>
      <c r="L13" s="20"/>
      <c r="M13" s="19"/>
      <c r="N13" s="20"/>
      <c r="O13" s="21"/>
      <c r="P13" s="22"/>
      <c r="Q13" s="21"/>
      <c r="R13" s="23"/>
    </row>
    <row r="14" spans="1:18">
      <c r="A14" s="12">
        <v>42795</v>
      </c>
      <c r="B14" s="13"/>
      <c r="C14" s="13"/>
      <c r="D14" s="15">
        <v>600000</v>
      </c>
      <c r="E14" s="15"/>
      <c r="F14" s="15"/>
      <c r="G14" s="16">
        <f>K14+O14+Q14</f>
        <v>670156.21</v>
      </c>
      <c r="H14" s="17">
        <f>G14/D14</f>
        <v>1.1169270166666665</v>
      </c>
      <c r="I14" s="18"/>
      <c r="J14" s="18"/>
      <c r="K14" s="19">
        <v>670156.21</v>
      </c>
      <c r="L14" s="20"/>
      <c r="M14" s="19"/>
      <c r="N14" s="20"/>
      <c r="O14" s="21"/>
      <c r="P14" s="22"/>
      <c r="Q14" s="21"/>
      <c r="R14" s="23"/>
    </row>
    <row r="15" spans="1:18">
      <c r="A15" s="12">
        <v>42796</v>
      </c>
      <c r="B15" s="13"/>
      <c r="C15" s="13"/>
      <c r="D15" s="15">
        <v>600000</v>
      </c>
      <c r="E15" s="15"/>
      <c r="F15" s="15"/>
      <c r="G15" s="16">
        <f>K15+O15+Q15</f>
        <v>676650.66</v>
      </c>
      <c r="H15" s="17">
        <f>G15/D15</f>
        <v>1.1277511</v>
      </c>
      <c r="I15" s="18"/>
      <c r="J15" s="18"/>
      <c r="K15" s="19">
        <v>676650.66</v>
      </c>
      <c r="L15" s="20"/>
      <c r="M15" s="19"/>
      <c r="N15" s="20"/>
      <c r="O15" s="21"/>
      <c r="P15" s="22"/>
      <c r="Q15" s="21"/>
      <c r="R15" s="23"/>
    </row>
    <row r="16" spans="1:18">
      <c r="A16" s="24" t="s">
        <v>19</v>
      </c>
      <c r="B16" s="25">
        <v>120000</v>
      </c>
      <c r="C16" s="26">
        <f>B16/H15</f>
        <v>106406.45794980825</v>
      </c>
      <c r="D16" s="27">
        <f>C16+D15</f>
        <v>706406.45794980822</v>
      </c>
      <c r="E16" s="27">
        <f>E3+(D16-D15)/2</f>
        <v>453203.22897490411</v>
      </c>
      <c r="F16" s="27">
        <f>F3+(D16-D15)/2</f>
        <v>253203.22897490411</v>
      </c>
      <c r="G16" s="24">
        <f>B16+G15</f>
        <v>796650.66</v>
      </c>
      <c r="H16" s="28">
        <f>H15</f>
        <v>1.1277511</v>
      </c>
      <c r="I16" s="29"/>
      <c r="J16" s="29"/>
      <c r="K16" s="27"/>
      <c r="L16" s="30"/>
      <c r="M16" s="27"/>
      <c r="N16" s="30"/>
      <c r="O16" s="26"/>
      <c r="P16" s="31">
        <v>60000</v>
      </c>
      <c r="Q16" s="26"/>
      <c r="R16" s="32">
        <v>60000</v>
      </c>
    </row>
    <row r="17" spans="1:18">
      <c r="A17" s="12">
        <v>42797</v>
      </c>
      <c r="B17" s="13"/>
      <c r="C17" s="13"/>
      <c r="D17" s="15">
        <v>706406.45794980833</v>
      </c>
      <c r="E17" s="15"/>
      <c r="F17" s="15"/>
      <c r="G17" s="16">
        <f>K17+O17+Q17</f>
        <v>785737.25</v>
      </c>
      <c r="H17" s="17">
        <f>G17/D17</f>
        <v>1.1123019065828363</v>
      </c>
      <c r="I17" s="18"/>
      <c r="J17" s="18"/>
      <c r="K17" s="19">
        <v>665432.81000000006</v>
      </c>
      <c r="L17" s="20"/>
      <c r="M17" s="19"/>
      <c r="N17" s="20"/>
      <c r="O17" s="21">
        <v>60304.44</v>
      </c>
      <c r="P17" s="22"/>
      <c r="Q17" s="21">
        <v>60000</v>
      </c>
      <c r="R17" s="23"/>
    </row>
    <row r="18" spans="1:18">
      <c r="A18" s="12">
        <v>42800</v>
      </c>
      <c r="B18" s="13"/>
      <c r="C18" s="13"/>
      <c r="D18" s="15">
        <v>706406.45794980833</v>
      </c>
      <c r="E18" s="15"/>
      <c r="F18" s="15"/>
      <c r="G18" s="16">
        <f>K18+O18+Q18</f>
        <v>794618.86</v>
      </c>
      <c r="H18" s="17">
        <f>G18/D18</f>
        <v>1.1248748522291387</v>
      </c>
      <c r="I18" s="18"/>
      <c r="J18" s="18"/>
      <c r="K18" s="19">
        <v>674427.98</v>
      </c>
      <c r="L18" s="20"/>
      <c r="M18" s="19"/>
      <c r="N18" s="20"/>
      <c r="O18" s="21">
        <v>60190.879999999997</v>
      </c>
      <c r="P18" s="22"/>
      <c r="Q18" s="21">
        <v>60000</v>
      </c>
      <c r="R18" s="23"/>
    </row>
    <row r="19" spans="1:18">
      <c r="A19" s="12">
        <v>42801</v>
      </c>
      <c r="B19" s="13"/>
      <c r="C19" s="13"/>
      <c r="D19" s="15">
        <v>706406.45794980833</v>
      </c>
      <c r="E19" s="15"/>
      <c r="F19" s="15"/>
      <c r="G19" s="16">
        <f>K19+O19+Q19</f>
        <v>793893.90999999992</v>
      </c>
      <c r="H19" s="17">
        <f>G19/D19</f>
        <v>1.1238486017017808</v>
      </c>
      <c r="I19" s="18"/>
      <c r="J19" s="18"/>
      <c r="K19" s="19">
        <v>673313.33</v>
      </c>
      <c r="L19" s="20"/>
      <c r="M19" s="19"/>
      <c r="N19" s="20"/>
      <c r="O19" s="21">
        <v>60580.58</v>
      </c>
      <c r="P19" s="22"/>
      <c r="Q19" s="21">
        <v>60000</v>
      </c>
      <c r="R19" s="23"/>
    </row>
    <row r="20" spans="1:18">
      <c r="A20" s="12">
        <v>42802</v>
      </c>
      <c r="B20" s="13"/>
      <c r="C20" s="13"/>
      <c r="D20" s="15">
        <v>706406.45794980833</v>
      </c>
      <c r="E20" s="15"/>
      <c r="F20" s="15"/>
      <c r="G20" s="16">
        <f>K20+O20+Q20</f>
        <v>787084.37999999989</v>
      </c>
      <c r="H20" s="17">
        <f>G20/D20</f>
        <v>1.1142089248226039</v>
      </c>
      <c r="I20" s="18"/>
      <c r="J20" s="18"/>
      <c r="K20" s="19">
        <v>664074.96</v>
      </c>
      <c r="L20" s="20"/>
      <c r="M20" s="19"/>
      <c r="N20" s="20"/>
      <c r="O20" s="21">
        <v>63285.72</v>
      </c>
      <c r="P20" s="22"/>
      <c r="Q20" s="21">
        <v>59723.7</v>
      </c>
      <c r="R20" s="23"/>
    </row>
    <row r="21" spans="1:18">
      <c r="A21" s="12">
        <v>42803</v>
      </c>
      <c r="B21" s="13"/>
      <c r="C21" s="13"/>
      <c r="D21" s="15">
        <v>706406.45794980833</v>
      </c>
      <c r="E21" s="15"/>
      <c r="F21" s="15"/>
      <c r="G21" s="16">
        <f>K21+O21+Q21</f>
        <v>799325.48</v>
      </c>
      <c r="H21" s="17">
        <f>G21/D21</f>
        <v>1.1315376169123212</v>
      </c>
      <c r="I21" s="18"/>
      <c r="J21" s="18"/>
      <c r="K21" s="19">
        <v>678711.62</v>
      </c>
      <c r="L21" s="20"/>
      <c r="M21" s="19"/>
      <c r="N21" s="20"/>
      <c r="O21" s="21">
        <v>60743.31</v>
      </c>
      <c r="P21" s="22"/>
      <c r="Q21" s="21">
        <v>59870.55</v>
      </c>
      <c r="R21" s="23"/>
    </row>
    <row r="22" spans="1:18">
      <c r="A22" s="24" t="s">
        <v>19</v>
      </c>
      <c r="B22" s="25">
        <v>800000</v>
      </c>
      <c r="C22" s="26">
        <f>B22/H21</f>
        <v>707002.56716431293</v>
      </c>
      <c r="D22" s="27">
        <f>C22+D21</f>
        <v>1413409.0251141214</v>
      </c>
      <c r="E22" s="27">
        <f>E16+D22-D21</f>
        <v>1160205.7961392172</v>
      </c>
      <c r="F22" s="27">
        <f>F16</f>
        <v>253203.22897490411</v>
      </c>
      <c r="G22" s="24">
        <f>B22+G21</f>
        <v>1599325.48</v>
      </c>
      <c r="H22" s="28">
        <f>G22/D22</f>
        <v>1.1315376169123212</v>
      </c>
      <c r="I22" s="29"/>
      <c r="J22" s="29"/>
      <c r="K22" s="27"/>
      <c r="L22" s="30"/>
      <c r="M22" s="27"/>
      <c r="N22" s="30"/>
      <c r="O22" s="26"/>
      <c r="P22" s="31">
        <v>800000</v>
      </c>
      <c r="Q22" s="26"/>
      <c r="R22" s="32"/>
    </row>
    <row r="23" spans="1:18">
      <c r="A23" s="12">
        <v>42804</v>
      </c>
      <c r="B23" s="13"/>
      <c r="C23" s="13"/>
      <c r="D23" s="15">
        <f>D22</f>
        <v>1413409.0251141214</v>
      </c>
      <c r="E23" s="15"/>
      <c r="F23" s="15"/>
      <c r="G23" s="16">
        <f>K23+O23+Q23</f>
        <v>1620613.5499999998</v>
      </c>
      <c r="H23" s="17">
        <f>G23/D23</f>
        <v>1.146599123964946</v>
      </c>
      <c r="I23" s="18"/>
      <c r="J23" s="18"/>
      <c r="K23" s="19">
        <v>688307.77</v>
      </c>
      <c r="L23" s="20"/>
      <c r="M23" s="19"/>
      <c r="N23" s="20"/>
      <c r="O23" s="21">
        <v>873189.88</v>
      </c>
      <c r="P23" s="22"/>
      <c r="Q23" s="21">
        <v>59115.9</v>
      </c>
      <c r="R23" s="23"/>
    </row>
    <row r="24" spans="1:18">
      <c r="A24" s="12">
        <v>42807</v>
      </c>
      <c r="B24" s="13"/>
      <c r="C24" s="13"/>
      <c r="D24" s="15">
        <f>D23</f>
        <v>1413409.0251141214</v>
      </c>
      <c r="E24" s="15"/>
      <c r="F24" s="15"/>
      <c r="G24" s="16">
        <f>K24+O24+Q24</f>
        <v>1607792.53</v>
      </c>
      <c r="H24" s="17">
        <f>G24/D24</f>
        <v>1.1375281333513374</v>
      </c>
      <c r="I24" s="18"/>
      <c r="J24" s="18"/>
      <c r="K24" s="19">
        <v>685895.89</v>
      </c>
      <c r="L24" s="20"/>
      <c r="M24" s="19"/>
      <c r="N24" s="20"/>
      <c r="O24" s="21">
        <v>862780.59</v>
      </c>
      <c r="P24" s="22"/>
      <c r="Q24" s="21">
        <v>59116.05</v>
      </c>
      <c r="R24" s="23"/>
    </row>
    <row r="25" spans="1:18">
      <c r="A25" s="24" t="s">
        <v>19</v>
      </c>
      <c r="B25" s="25">
        <v>390000</v>
      </c>
      <c r="C25" s="26">
        <f>B25/H24</f>
        <v>342848.6633126149</v>
      </c>
      <c r="D25" s="27">
        <f>C25+D24</f>
        <v>1756257.6884267363</v>
      </c>
      <c r="E25" s="27">
        <f>E22</f>
        <v>1160205.7961392172</v>
      </c>
      <c r="F25" s="27">
        <f>F22+B25/H24</f>
        <v>596051.89228751906</v>
      </c>
      <c r="G25" s="24">
        <f>G24+B25</f>
        <v>1997792.53</v>
      </c>
      <c r="H25" s="28">
        <f>G25/D25</f>
        <v>1.1375281333513374</v>
      </c>
      <c r="I25" s="29"/>
      <c r="J25" s="29"/>
      <c r="K25" s="27"/>
      <c r="L25" s="30"/>
      <c r="M25" s="27"/>
      <c r="N25" s="30"/>
      <c r="O25" s="26"/>
      <c r="P25" s="31"/>
      <c r="Q25" s="26"/>
      <c r="R25" s="32">
        <v>390000</v>
      </c>
    </row>
    <row r="26" spans="1:18">
      <c r="A26" s="12">
        <v>42808</v>
      </c>
      <c r="B26" s="13"/>
      <c r="C26" s="13"/>
      <c r="D26" s="15">
        <f>D25</f>
        <v>1756257.6884267363</v>
      </c>
      <c r="E26" s="15"/>
      <c r="F26" s="15"/>
      <c r="G26" s="16">
        <f>K26+O26+Q26</f>
        <v>1975441.7</v>
      </c>
      <c r="H26" s="17">
        <f>G26/D26</f>
        <v>1.1248017378187878</v>
      </c>
      <c r="I26" s="18"/>
      <c r="J26" s="18"/>
      <c r="K26" s="19">
        <v>684112.97</v>
      </c>
      <c r="L26" s="20"/>
      <c r="M26" s="19"/>
      <c r="N26" s="20"/>
      <c r="O26" s="21">
        <v>842200.28</v>
      </c>
      <c r="P26" s="22"/>
      <c r="Q26" s="21">
        <v>449128.45</v>
      </c>
      <c r="R26" s="23"/>
    </row>
    <row r="27" spans="1:18">
      <c r="A27" s="12">
        <v>42809</v>
      </c>
      <c r="B27" s="13"/>
      <c r="C27" s="13"/>
      <c r="D27" s="15">
        <f t="shared" ref="D27:D39" si="0">D26</f>
        <v>1756257.6884267363</v>
      </c>
      <c r="E27" s="15"/>
      <c r="F27" s="15"/>
      <c r="G27" s="16">
        <f>K27+O27+Q27</f>
        <v>1963266.8099999998</v>
      </c>
      <c r="H27" s="17">
        <f>G27/D27</f>
        <v>1.117869446458454</v>
      </c>
      <c r="I27" s="18"/>
      <c r="J27" s="18"/>
      <c r="K27" s="19">
        <v>676787.02</v>
      </c>
      <c r="L27" s="20"/>
      <c r="M27" s="19"/>
      <c r="N27" s="20"/>
      <c r="O27" s="21">
        <v>836471.59</v>
      </c>
      <c r="P27" s="22"/>
      <c r="Q27" s="21">
        <v>450008.2</v>
      </c>
      <c r="R27" s="23"/>
    </row>
    <row r="28" spans="1:18">
      <c r="A28" s="12">
        <v>42810</v>
      </c>
      <c r="B28" s="13"/>
      <c r="C28" s="13"/>
      <c r="D28" s="15">
        <f t="shared" si="0"/>
        <v>1756257.6884267363</v>
      </c>
      <c r="E28" s="15"/>
      <c r="F28" s="15"/>
      <c r="G28" s="16">
        <f>K28+O28+Q28</f>
        <v>1970979.68</v>
      </c>
      <c r="H28" s="17">
        <f>G28/D28</f>
        <v>1.1222610969837874</v>
      </c>
      <c r="I28" s="18"/>
      <c r="J28" s="18"/>
      <c r="K28" s="19">
        <v>686110.61</v>
      </c>
      <c r="L28" s="20"/>
      <c r="M28" s="19"/>
      <c r="N28" s="20"/>
      <c r="O28" s="21">
        <v>836381.37</v>
      </c>
      <c r="P28" s="22"/>
      <c r="Q28" s="21">
        <v>448487.7</v>
      </c>
      <c r="R28" s="23"/>
    </row>
    <row r="29" spans="1:18">
      <c r="A29" s="12">
        <v>42811</v>
      </c>
      <c r="B29" s="13"/>
      <c r="C29" s="13"/>
      <c r="D29" s="15">
        <f t="shared" si="0"/>
        <v>1756257.6884267363</v>
      </c>
      <c r="E29" s="15"/>
      <c r="F29" s="15"/>
      <c r="G29" s="16">
        <f>K29+O29+Q29</f>
        <v>1978291.1500000001</v>
      </c>
      <c r="H29" s="17">
        <f>G29/D29</f>
        <v>1.126424193349532</v>
      </c>
      <c r="I29" s="18"/>
      <c r="J29" s="18"/>
      <c r="K29" s="19">
        <v>694842.15</v>
      </c>
      <c r="L29" s="20"/>
      <c r="M29" s="19"/>
      <c r="N29" s="20"/>
      <c r="O29" s="21">
        <v>834448.7</v>
      </c>
      <c r="P29" s="22"/>
      <c r="Q29" s="21">
        <v>449000.3</v>
      </c>
      <c r="R29" s="23"/>
    </row>
    <row r="30" spans="1:18">
      <c r="A30" s="12">
        <v>42814</v>
      </c>
      <c r="B30" s="13"/>
      <c r="C30" s="13"/>
      <c r="D30" s="15">
        <f t="shared" si="0"/>
        <v>1756257.6884267363</v>
      </c>
      <c r="E30" s="15"/>
      <c r="F30" s="15"/>
      <c r="G30" s="16">
        <f>K30+O30+Q30</f>
        <v>1993032.9</v>
      </c>
      <c r="H30" s="17">
        <f>G30/D30</f>
        <v>1.134818035606932</v>
      </c>
      <c r="I30" s="18"/>
      <c r="J30" s="18"/>
      <c r="K30" s="19">
        <v>707357.45</v>
      </c>
      <c r="L30" s="20"/>
      <c r="M30" s="19"/>
      <c r="N30" s="20"/>
      <c r="O30" s="21">
        <v>835827.85</v>
      </c>
      <c r="P30" s="22"/>
      <c r="Q30" s="21">
        <v>449847.6</v>
      </c>
      <c r="R30" s="23"/>
    </row>
    <row r="31" spans="1:18">
      <c r="A31" s="12">
        <v>42815</v>
      </c>
      <c r="B31" s="13"/>
      <c r="C31" s="13"/>
      <c r="D31" s="15">
        <f t="shared" si="0"/>
        <v>1756257.6884267363</v>
      </c>
      <c r="E31" s="15"/>
      <c r="F31" s="15"/>
      <c r="G31" s="16">
        <f>K31+O31+Q31</f>
        <v>2007348.6</v>
      </c>
      <c r="H31" s="17">
        <f>G31/D31</f>
        <v>1.1429692881789986</v>
      </c>
      <c r="I31" s="18"/>
      <c r="J31" s="18"/>
      <c r="K31" s="19">
        <v>720745.37</v>
      </c>
      <c r="L31" s="20"/>
      <c r="M31" s="19"/>
      <c r="N31" s="20"/>
      <c r="O31" s="21">
        <v>835933.23</v>
      </c>
      <c r="P31" s="22"/>
      <c r="Q31" s="21">
        <v>450670</v>
      </c>
      <c r="R31" s="23"/>
    </row>
    <row r="32" spans="1:18">
      <c r="A32" s="12">
        <v>42816</v>
      </c>
      <c r="B32" s="13"/>
      <c r="C32" s="13"/>
      <c r="D32" s="15">
        <f t="shared" si="0"/>
        <v>1756257.6884267363</v>
      </c>
      <c r="E32" s="15"/>
      <c r="F32" s="15"/>
      <c r="G32" s="16">
        <f>K32+O32+Q32</f>
        <v>2002090.3399999999</v>
      </c>
      <c r="H32" s="17">
        <f>G32/D32</f>
        <v>1.1399752742397851</v>
      </c>
      <c r="I32" s="18"/>
      <c r="J32" s="18"/>
      <c r="K32" s="19">
        <v>717079.06</v>
      </c>
      <c r="L32" s="20"/>
      <c r="M32" s="19"/>
      <c r="N32" s="20"/>
      <c r="O32" s="21">
        <v>834038.63</v>
      </c>
      <c r="P32" s="22"/>
      <c r="Q32" s="21">
        <v>450972.65</v>
      </c>
      <c r="R32" s="23"/>
    </row>
    <row r="33" spans="1:18">
      <c r="A33" s="12">
        <v>42817</v>
      </c>
      <c r="B33" s="13"/>
      <c r="C33" s="13"/>
      <c r="D33" s="15">
        <f t="shared" si="0"/>
        <v>1756257.6884267363</v>
      </c>
      <c r="E33" s="15"/>
      <c r="F33" s="15"/>
      <c r="G33" s="16">
        <f>K33+O33+Q33</f>
        <v>2000392.4000000001</v>
      </c>
      <c r="H33" s="17">
        <f>G33/D33</f>
        <v>1.1390084798956586</v>
      </c>
      <c r="I33" s="18"/>
      <c r="J33" s="18"/>
      <c r="K33" s="19">
        <v>711728.45</v>
      </c>
      <c r="L33" s="20"/>
      <c r="M33" s="19"/>
      <c r="N33" s="20"/>
      <c r="O33" s="21">
        <v>838361.9</v>
      </c>
      <c r="P33" s="22"/>
      <c r="Q33" s="21">
        <v>450302.05</v>
      </c>
      <c r="R33" s="23"/>
    </row>
    <row r="34" spans="1:18">
      <c r="A34" s="12">
        <v>42818</v>
      </c>
      <c r="B34" s="13"/>
      <c r="C34" s="13"/>
      <c r="D34" s="15">
        <f t="shared" si="0"/>
        <v>1756257.6884267363</v>
      </c>
      <c r="E34" s="15"/>
      <c r="F34" s="15"/>
      <c r="G34" s="16">
        <f>K34+O34+Q34</f>
        <v>2005458.32</v>
      </c>
      <c r="H34" s="17">
        <f>G34/D34</f>
        <v>1.1418929768765875</v>
      </c>
      <c r="I34" s="18"/>
      <c r="J34" s="18"/>
      <c r="K34" s="19">
        <v>714715.32</v>
      </c>
      <c r="L34" s="20"/>
      <c r="M34" s="19"/>
      <c r="N34" s="20"/>
      <c r="O34" s="21">
        <v>840489.8</v>
      </c>
      <c r="P34" s="22"/>
      <c r="Q34" s="21">
        <v>450253.2</v>
      </c>
      <c r="R34" s="23"/>
    </row>
    <row r="35" spans="1:18">
      <c r="A35" s="12">
        <v>42821</v>
      </c>
      <c r="B35" s="13"/>
      <c r="C35" s="13"/>
      <c r="D35" s="15">
        <f t="shared" si="0"/>
        <v>1756257.6884267363</v>
      </c>
      <c r="E35" s="15"/>
      <c r="F35" s="15"/>
      <c r="G35" s="16">
        <f>K35+O35+Q35</f>
        <v>1998252.31</v>
      </c>
      <c r="H35" s="17">
        <f>G35/D35</f>
        <v>1.1377899286465436</v>
      </c>
      <c r="I35" s="18"/>
      <c r="J35" s="18"/>
      <c r="K35" s="19">
        <v>707856.27</v>
      </c>
      <c r="L35" s="20"/>
      <c r="M35" s="19"/>
      <c r="N35" s="20"/>
      <c r="O35" s="21">
        <v>839345.89</v>
      </c>
      <c r="P35" s="22"/>
      <c r="Q35" s="21">
        <v>451050.15</v>
      </c>
      <c r="R35" s="23"/>
    </row>
    <row r="36" spans="1:18">
      <c r="A36" s="12">
        <v>42822</v>
      </c>
      <c r="B36" s="13"/>
      <c r="C36" s="13"/>
      <c r="D36" s="15">
        <f t="shared" si="0"/>
        <v>1756257.6884267363</v>
      </c>
      <c r="E36" s="15"/>
      <c r="F36" s="15"/>
      <c r="G36" s="16">
        <f>K36+O36+Q36</f>
        <v>2004892.5799999998</v>
      </c>
      <c r="H36" s="17">
        <f>G36/D36</f>
        <v>1.1415708487494178</v>
      </c>
      <c r="I36" s="18"/>
      <c r="J36" s="18"/>
      <c r="K36" s="19">
        <v>716363.69</v>
      </c>
      <c r="L36" s="20"/>
      <c r="M36" s="19"/>
      <c r="N36" s="20"/>
      <c r="O36" s="21">
        <v>835618.19</v>
      </c>
      <c r="P36" s="22"/>
      <c r="Q36" s="21">
        <v>452910.7</v>
      </c>
      <c r="R36" s="23"/>
    </row>
    <row r="37" spans="1:18">
      <c r="A37" s="12">
        <v>42823</v>
      </c>
      <c r="B37" s="13"/>
      <c r="C37" s="13"/>
      <c r="D37" s="15">
        <f t="shared" si="0"/>
        <v>1756257.6884267363</v>
      </c>
      <c r="E37" s="15"/>
      <c r="F37" s="15"/>
      <c r="G37" s="16">
        <f>K37+O37+Q37</f>
        <v>1997742.92</v>
      </c>
      <c r="H37" s="17">
        <f>G37/D37</f>
        <v>1.1374998857881655</v>
      </c>
      <c r="I37" s="18"/>
      <c r="J37" s="18"/>
      <c r="K37" s="19">
        <v>713045.29</v>
      </c>
      <c r="L37" s="20"/>
      <c r="M37" s="19"/>
      <c r="N37" s="20"/>
      <c r="O37" s="21">
        <v>832764.28</v>
      </c>
      <c r="P37" s="22"/>
      <c r="Q37" s="21">
        <v>451933.35</v>
      </c>
      <c r="R37" s="23"/>
    </row>
    <row r="38" spans="1:18">
      <c r="A38" s="12">
        <v>42824</v>
      </c>
      <c r="B38" s="13"/>
      <c r="C38" s="13"/>
      <c r="D38" s="15">
        <f t="shared" si="0"/>
        <v>1756257.6884267363</v>
      </c>
      <c r="E38" s="15"/>
      <c r="F38" s="15"/>
      <c r="G38" s="16">
        <f>K38+O38+Q38</f>
        <v>1994470.21</v>
      </c>
      <c r="H38" s="17">
        <f>G38/D38</f>
        <v>1.135636429177233</v>
      </c>
      <c r="I38" s="18"/>
      <c r="J38" s="18"/>
      <c r="K38" s="19">
        <v>711560.93</v>
      </c>
      <c r="L38" s="20"/>
      <c r="M38" s="19"/>
      <c r="N38" s="20"/>
      <c r="O38" s="21">
        <v>831501.38</v>
      </c>
      <c r="P38" s="22"/>
      <c r="Q38" s="21">
        <v>451407.9</v>
      </c>
      <c r="R38" s="23"/>
    </row>
    <row r="39" spans="1:18">
      <c r="A39" s="12">
        <v>42825</v>
      </c>
      <c r="B39" s="13"/>
      <c r="C39" s="13"/>
      <c r="D39" s="15">
        <f t="shared" si="0"/>
        <v>1756257.6884267363</v>
      </c>
      <c r="E39" s="15"/>
      <c r="F39" s="15"/>
      <c r="G39" s="16">
        <f>K39+O39+Q39</f>
        <v>1996948.41</v>
      </c>
      <c r="H39" s="17">
        <f>G39/D39</f>
        <v>1.1370474977330209</v>
      </c>
      <c r="I39" s="18"/>
      <c r="J39" s="18"/>
      <c r="K39" s="19">
        <v>710694.13</v>
      </c>
      <c r="L39" s="20"/>
      <c r="M39" s="19"/>
      <c r="N39" s="20"/>
      <c r="O39" s="21">
        <f>760000+77204.58</f>
        <v>837204.58</v>
      </c>
      <c r="P39" s="22"/>
      <c r="Q39" s="21">
        <v>449049.7</v>
      </c>
      <c r="R39" s="23"/>
    </row>
    <row r="40" spans="1:18">
      <c r="A40" s="24" t="s">
        <v>19</v>
      </c>
      <c r="B40" s="25">
        <v>-760000</v>
      </c>
      <c r="C40" s="26">
        <f>B40/H39</f>
        <v>-668397.75956171029</v>
      </c>
      <c r="D40" s="27">
        <f>C40+D39</f>
        <v>1087859.928865026</v>
      </c>
      <c r="E40" s="27">
        <v>491808.03657750669</v>
      </c>
      <c r="F40" s="27">
        <v>596051.89228751906</v>
      </c>
      <c r="G40" s="24">
        <v>1236948.4099999999</v>
      </c>
      <c r="H40" s="28">
        <f>G40/D40</f>
        <v>1.1370474977330209</v>
      </c>
      <c r="I40" s="29"/>
      <c r="J40" s="29"/>
      <c r="K40" s="27"/>
      <c r="L40" s="30"/>
      <c r="M40" s="27"/>
      <c r="N40" s="30"/>
      <c r="O40" s="26"/>
      <c r="P40" s="31">
        <v>-760000</v>
      </c>
      <c r="Q40" s="26"/>
      <c r="R40" s="32"/>
    </row>
    <row r="41" spans="1:18">
      <c r="A41" s="12">
        <v>42830</v>
      </c>
      <c r="B41" s="13"/>
      <c r="C41" s="13"/>
      <c r="D41" s="15">
        <v>1087859.9288650258</v>
      </c>
      <c r="E41" s="15"/>
      <c r="F41" s="15"/>
      <c r="G41" s="16">
        <f>K41+O41+Q41</f>
        <v>1248795.96</v>
      </c>
      <c r="H41" s="17">
        <f>G41/D41</f>
        <v>1.1479381921005953</v>
      </c>
      <c r="I41" s="18"/>
      <c r="J41" s="18"/>
      <c r="K41" s="19">
        <v>715577.01</v>
      </c>
      <c r="L41" s="20"/>
      <c r="M41" s="19"/>
      <c r="N41" s="20"/>
      <c r="O41" s="21">
        <v>82544.75</v>
      </c>
      <c r="P41" s="22"/>
      <c r="Q41" s="21">
        <v>450674.2</v>
      </c>
      <c r="R41" s="23"/>
    </row>
    <row r="42" spans="1:18">
      <c r="A42" s="12">
        <v>42831</v>
      </c>
      <c r="B42" s="13"/>
      <c r="C42" s="13"/>
      <c r="D42" s="15">
        <v>1087859.9288650258</v>
      </c>
      <c r="E42" s="15"/>
      <c r="F42" s="15"/>
      <c r="G42" s="16">
        <f>K42+O42+Q42</f>
        <v>1241842.43</v>
      </c>
      <c r="H42" s="17">
        <f>G42/D42</f>
        <v>1.1415462570586872</v>
      </c>
      <c r="I42" s="18"/>
      <c r="J42" s="18"/>
      <c r="K42" s="19">
        <v>710720.11</v>
      </c>
      <c r="L42" s="20"/>
      <c r="M42" s="19"/>
      <c r="N42" s="20"/>
      <c r="O42" s="21">
        <v>81042.62</v>
      </c>
      <c r="P42" s="22"/>
      <c r="Q42" s="21">
        <v>450079.7</v>
      </c>
      <c r="R42" s="23"/>
    </row>
    <row r="43" spans="1:18">
      <c r="A43" s="12">
        <v>42832</v>
      </c>
      <c r="B43" s="13"/>
      <c r="C43" s="13"/>
      <c r="D43" s="15">
        <v>1087859.9288650258</v>
      </c>
      <c r="E43" s="15"/>
      <c r="F43" s="15"/>
      <c r="G43" s="16">
        <f>K43+O43+Q43</f>
        <v>1257983.1000000001</v>
      </c>
      <c r="H43" s="17">
        <f>G43/D43</f>
        <v>1.156383341844814</v>
      </c>
      <c r="I43" s="18"/>
      <c r="J43" s="18"/>
      <c r="K43" s="19">
        <v>723226.01</v>
      </c>
      <c r="L43" s="20"/>
      <c r="M43" s="19"/>
      <c r="N43" s="20"/>
      <c r="O43" s="21">
        <v>82541.89</v>
      </c>
      <c r="P43" s="22"/>
      <c r="Q43" s="21">
        <v>452215.2</v>
      </c>
      <c r="R43" s="23"/>
    </row>
    <row r="44" spans="1:18">
      <c r="A44" s="12">
        <v>42835</v>
      </c>
      <c r="B44" s="13"/>
      <c r="C44" s="13"/>
      <c r="D44" s="15">
        <v>1087859.9288650258</v>
      </c>
      <c r="E44" s="15"/>
      <c r="F44" s="15"/>
      <c r="G44" s="16">
        <f>K44+O44+Q44</f>
        <v>1273614.27</v>
      </c>
      <c r="H44" s="17">
        <f>G44/D44</f>
        <v>1.1707520758934227</v>
      </c>
      <c r="I44" s="18"/>
      <c r="J44" s="18"/>
      <c r="K44" s="19">
        <v>737672.95</v>
      </c>
      <c r="L44" s="20"/>
      <c r="M44" s="19"/>
      <c r="N44" s="20"/>
      <c r="O44" s="21">
        <v>83382.87</v>
      </c>
      <c r="P44" s="22"/>
      <c r="Q44" s="21">
        <v>452558.45</v>
      </c>
      <c r="R44" s="23"/>
    </row>
    <row r="45" spans="1:18">
      <c r="A45" s="12">
        <v>42836</v>
      </c>
      <c r="B45" s="13"/>
      <c r="C45" s="13"/>
      <c r="D45" s="15">
        <v>1087859.9288650258</v>
      </c>
      <c r="E45" s="15"/>
      <c r="F45" s="15"/>
      <c r="G45" s="16">
        <f>K45+O45+Q45</f>
        <v>1277569.3900000001</v>
      </c>
      <c r="H45" s="17">
        <f>G45/D45</f>
        <v>1.1743877645469487</v>
      </c>
      <c r="I45" s="18"/>
      <c r="J45" s="18"/>
      <c r="K45" s="19">
        <v>737460.42</v>
      </c>
      <c r="L45" s="20"/>
      <c r="M45" s="19"/>
      <c r="N45" s="20"/>
      <c r="O45" s="21">
        <v>85677.92</v>
      </c>
      <c r="P45" s="22"/>
      <c r="Q45" s="21">
        <v>454431.05</v>
      </c>
      <c r="R45" s="23"/>
    </row>
    <row r="46" spans="1:18">
      <c r="A46" s="12">
        <v>42837</v>
      </c>
      <c r="B46" s="13"/>
      <c r="C46" s="13"/>
      <c r="D46" s="15">
        <v>1087859.9288650258</v>
      </c>
      <c r="E46" s="15"/>
      <c r="F46" s="15"/>
      <c r="G46" s="16">
        <f>K46+O46+Q46</f>
        <v>1263610.3700000001</v>
      </c>
      <c r="H46" s="17">
        <f>G46/D46</f>
        <v>1.1615561309610296</v>
      </c>
      <c r="I46" s="18"/>
      <c r="J46" s="18"/>
      <c r="K46" s="19">
        <v>720431.47</v>
      </c>
      <c r="L46" s="20"/>
      <c r="M46" s="19"/>
      <c r="N46" s="20"/>
      <c r="O46" s="21">
        <v>88671.8</v>
      </c>
      <c r="P46" s="22"/>
      <c r="Q46" s="21">
        <v>454507.1</v>
      </c>
      <c r="R46" s="23"/>
    </row>
    <row r="47" spans="1:18">
      <c r="A47" s="12">
        <v>42838</v>
      </c>
      <c r="B47" s="13"/>
      <c r="C47" s="13"/>
      <c r="D47" s="15">
        <v>1087859.9288650258</v>
      </c>
      <c r="E47" s="15"/>
      <c r="F47" s="15"/>
      <c r="G47" s="16">
        <f>K47+O47+Q47</f>
        <v>1271266.8600000001</v>
      </c>
      <c r="H47" s="17">
        <f>G47/D47</f>
        <v>1.1685942521353134</v>
      </c>
      <c r="I47" s="18"/>
      <c r="J47" s="18"/>
      <c r="K47" s="19">
        <v>730181.29</v>
      </c>
      <c r="L47" s="20"/>
      <c r="M47" s="19"/>
      <c r="N47" s="20"/>
      <c r="O47" s="21">
        <v>84601.62</v>
      </c>
      <c r="P47" s="22"/>
      <c r="Q47" s="21">
        <v>456483.95</v>
      </c>
      <c r="R47" s="23"/>
    </row>
    <row r="48" spans="1:18">
      <c r="A48" s="24" t="s">
        <v>19</v>
      </c>
      <c r="B48" s="25">
        <v>300000</v>
      </c>
      <c r="C48" s="26">
        <f>B48/H47</f>
        <v>256718.70236553458</v>
      </c>
      <c r="D48" s="27">
        <f>C48+D47</f>
        <v>1344578.6312305604</v>
      </c>
      <c r="E48" s="27">
        <v>748526.7389430413</v>
      </c>
      <c r="F48" s="27">
        <v>596051.89228751906</v>
      </c>
      <c r="G48" s="24">
        <v>1571266.86</v>
      </c>
      <c r="H48" s="28">
        <f>G48/D48</f>
        <v>1.1685942521353134</v>
      </c>
      <c r="I48" s="29"/>
      <c r="J48" s="29"/>
      <c r="K48" s="27"/>
      <c r="L48" s="30"/>
      <c r="M48" s="27"/>
      <c r="N48" s="30"/>
      <c r="O48" s="26"/>
      <c r="P48" s="31">
        <v>300000</v>
      </c>
      <c r="Q48" s="26"/>
      <c r="R48" s="32"/>
    </row>
    <row r="49" spans="1:18">
      <c r="A49" s="12">
        <v>42839</v>
      </c>
      <c r="B49" s="13"/>
      <c r="C49" s="13"/>
      <c r="D49" s="15">
        <v>1344578.6312305604</v>
      </c>
      <c r="E49" s="15"/>
      <c r="F49" s="15"/>
      <c r="G49" s="16">
        <f>K49+O49+Q49</f>
        <v>1582224.7000000002</v>
      </c>
      <c r="H49" s="17">
        <f>G49/D49</f>
        <v>1.1767438982366882</v>
      </c>
      <c r="I49" s="18"/>
      <c r="J49" s="18"/>
      <c r="K49" s="19">
        <v>738649.23</v>
      </c>
      <c r="L49" s="20"/>
      <c r="M49" s="19"/>
      <c r="N49" s="20"/>
      <c r="O49" s="21">
        <v>386743.87</v>
      </c>
      <c r="P49" s="22"/>
      <c r="Q49" s="21">
        <v>456831.6</v>
      </c>
      <c r="R49" s="23"/>
    </row>
    <row r="50" spans="1:18">
      <c r="A50" s="12">
        <v>42842</v>
      </c>
      <c r="B50" s="13"/>
      <c r="C50" s="13"/>
      <c r="D50" s="15">
        <v>1344578.6312305604</v>
      </c>
      <c r="E50" s="15"/>
      <c r="F50" s="15"/>
      <c r="G50" s="16">
        <f>K50+O50+Q50</f>
        <v>1656174.98</v>
      </c>
      <c r="H50" s="17">
        <f>G50/D50</f>
        <v>1.2317427493877886</v>
      </c>
      <c r="I50" s="18"/>
      <c r="J50" s="18"/>
      <c r="K50" s="19">
        <v>816091.34</v>
      </c>
      <c r="L50" s="20"/>
      <c r="M50" s="19"/>
      <c r="N50" s="20"/>
      <c r="O50" s="21">
        <v>383321.09</v>
      </c>
      <c r="P50" s="22"/>
      <c r="Q50" s="21">
        <v>456762.55</v>
      </c>
      <c r="R50" s="23"/>
    </row>
    <row r="51" spans="1:18">
      <c r="A51" s="12">
        <v>42843</v>
      </c>
      <c r="B51" s="13"/>
      <c r="C51" s="13"/>
      <c r="D51" s="15">
        <v>1344578.6312305604</v>
      </c>
      <c r="E51" s="16"/>
      <c r="F51" s="16"/>
      <c r="G51" s="16">
        <f>K51+O51+Q51</f>
        <v>1662623.62</v>
      </c>
      <c r="H51" s="17">
        <f>G51/D51</f>
        <v>1.2365387797948004</v>
      </c>
      <c r="I51" s="18"/>
      <c r="J51" s="18"/>
      <c r="K51" s="33">
        <v>817400.79</v>
      </c>
      <c r="L51" s="20"/>
      <c r="M51" s="34"/>
      <c r="N51" s="23"/>
      <c r="O51" s="34">
        <v>383447.43</v>
      </c>
      <c r="P51" s="22"/>
      <c r="Q51" s="34">
        <v>461775.4</v>
      </c>
      <c r="R51" s="23"/>
    </row>
    <row r="52" spans="1:18">
      <c r="A52" s="12">
        <v>42844</v>
      </c>
      <c r="B52" s="13"/>
      <c r="C52" s="13"/>
      <c r="D52" s="15">
        <v>1344578.6312305604</v>
      </c>
      <c r="E52" s="16"/>
      <c r="F52" s="16"/>
      <c r="G52" s="16">
        <f>K52+O52+Q52</f>
        <v>1677909.78</v>
      </c>
      <c r="H52" s="17">
        <f>G52/D52</f>
        <v>1.2479075161743234</v>
      </c>
      <c r="I52" s="18"/>
      <c r="J52" s="18"/>
      <c r="K52" s="33">
        <v>836731.74</v>
      </c>
      <c r="L52" s="20"/>
      <c r="M52" s="34"/>
      <c r="N52" s="23"/>
      <c r="O52" s="34">
        <v>380363.84</v>
      </c>
      <c r="P52" s="22"/>
      <c r="Q52" s="34">
        <v>460814.2</v>
      </c>
      <c r="R52" s="23"/>
    </row>
    <row r="53" spans="1:18">
      <c r="A53" s="12">
        <v>42845</v>
      </c>
      <c r="B53" s="13"/>
      <c r="C53" s="13"/>
      <c r="D53" s="15">
        <v>1344578.6312305604</v>
      </c>
      <c r="E53" s="16"/>
      <c r="F53" s="16"/>
      <c r="G53" s="16">
        <f>K53+O53+Q53</f>
        <v>1677156.48</v>
      </c>
      <c r="H53" s="17">
        <f>G53/D53</f>
        <v>1.2473472663068161</v>
      </c>
      <c r="I53" s="18"/>
      <c r="J53" s="18"/>
      <c r="K53" s="33">
        <v>825977.52</v>
      </c>
      <c r="L53" s="20"/>
      <c r="M53" s="34"/>
      <c r="N53" s="23"/>
      <c r="O53" s="34">
        <v>385412.36</v>
      </c>
      <c r="P53" s="22"/>
      <c r="Q53" s="34">
        <v>465766.6</v>
      </c>
      <c r="R53" s="23"/>
    </row>
    <row r="54" spans="1:18">
      <c r="A54" s="12">
        <v>42846</v>
      </c>
      <c r="B54" s="13"/>
      <c r="C54" s="13"/>
      <c r="D54" s="15">
        <v>1344578.6312305604</v>
      </c>
      <c r="E54" s="16"/>
      <c r="F54" s="16"/>
      <c r="G54" s="16">
        <f>K54+O54+Q54</f>
        <v>1702464.23</v>
      </c>
      <c r="H54" s="17">
        <f>G54/D54</f>
        <v>1.2661693339882267</v>
      </c>
      <c r="I54" s="18"/>
      <c r="J54" s="18"/>
      <c r="K54" s="33">
        <v>847347.43</v>
      </c>
      <c r="L54" s="20"/>
      <c r="M54" s="34"/>
      <c r="N54" s="23"/>
      <c r="O54" s="34">
        <v>382514.9</v>
      </c>
      <c r="P54" s="22"/>
      <c r="Q54" s="34">
        <v>472601.9</v>
      </c>
      <c r="R54" s="23"/>
    </row>
    <row r="55" spans="1:18">
      <c r="A55" s="12">
        <v>42849</v>
      </c>
      <c r="B55" s="13"/>
      <c r="C55" s="13"/>
      <c r="D55" s="15">
        <v>1344578.6312305604</v>
      </c>
      <c r="E55" s="16"/>
      <c r="F55" s="16"/>
      <c r="G55" s="16">
        <f>K55+O55+Q55</f>
        <v>1712855.96</v>
      </c>
      <c r="H55" s="17">
        <f>G55/D55</f>
        <v>1.2738979485583461</v>
      </c>
      <c r="I55" s="18"/>
      <c r="J55" s="18"/>
      <c r="K55" s="33">
        <v>853770.89</v>
      </c>
      <c r="L55" s="20"/>
      <c r="M55" s="34"/>
      <c r="N55" s="23"/>
      <c r="O55" s="34">
        <v>386022.93</v>
      </c>
      <c r="P55" s="22"/>
      <c r="Q55" s="34">
        <v>473062.14</v>
      </c>
      <c r="R55" s="23"/>
    </row>
    <row r="56" spans="1:18">
      <c r="A56" s="12">
        <v>42850</v>
      </c>
      <c r="B56" s="13"/>
      <c r="C56" s="13"/>
      <c r="D56" s="15">
        <v>1344578.6312305604</v>
      </c>
      <c r="E56" s="16"/>
      <c r="F56" s="16"/>
      <c r="G56" s="16">
        <f>K56+O56+Q56</f>
        <v>1701172.2</v>
      </c>
      <c r="H56" s="17">
        <f>G56/D56</f>
        <v>1.2652084158462973</v>
      </c>
      <c r="I56" s="18"/>
      <c r="J56" s="18"/>
      <c r="K56" s="33">
        <v>838223.94</v>
      </c>
      <c r="L56" s="20"/>
      <c r="M56" s="34"/>
      <c r="N56" s="23"/>
      <c r="O56" s="34">
        <v>388420.77</v>
      </c>
      <c r="P56" s="22"/>
      <c r="Q56" s="34">
        <v>474527.49</v>
      </c>
      <c r="R56" s="23"/>
    </row>
    <row r="57" spans="1:18">
      <c r="A57" s="12">
        <v>42851</v>
      </c>
      <c r="B57" s="13"/>
      <c r="C57" s="13"/>
      <c r="D57" s="15">
        <v>1344578.6312305604</v>
      </c>
      <c r="E57" s="16"/>
      <c r="F57" s="16"/>
      <c r="G57" s="16">
        <f>K57+O57+Q57</f>
        <v>1689095.14</v>
      </c>
      <c r="H57" s="17">
        <f>G57/D57</f>
        <v>1.2562263751389069</v>
      </c>
      <c r="I57" s="18"/>
      <c r="J57" s="18"/>
      <c r="K57" s="33">
        <v>827679.12</v>
      </c>
      <c r="L57" s="20"/>
      <c r="M57" s="34"/>
      <c r="N57" s="23"/>
      <c r="O57" s="34">
        <v>394490.6</v>
      </c>
      <c r="P57" s="22"/>
      <c r="Q57" s="34">
        <v>466925.42</v>
      </c>
      <c r="R57" s="23"/>
    </row>
    <row r="58" spans="1:18">
      <c r="A58" s="12">
        <v>42852</v>
      </c>
      <c r="B58" s="13"/>
      <c r="C58" s="13"/>
      <c r="D58" s="15">
        <v>1344578.6312305604</v>
      </c>
      <c r="E58" s="16"/>
      <c r="F58" s="16"/>
      <c r="G58" s="16">
        <f>K58+O58+Q58</f>
        <v>1699285.5899999999</v>
      </c>
      <c r="H58" s="17">
        <f>G58/D58</f>
        <v>1.2638052922533889</v>
      </c>
      <c r="I58" s="18"/>
      <c r="J58" s="18"/>
      <c r="K58" s="33">
        <v>832811.19</v>
      </c>
      <c r="L58" s="20"/>
      <c r="M58" s="34"/>
      <c r="N58" s="23"/>
      <c r="O58" s="34">
        <v>399905.79</v>
      </c>
      <c r="P58" s="22"/>
      <c r="Q58" s="34">
        <v>466568.61</v>
      </c>
      <c r="R58" s="23"/>
    </row>
    <row r="59" spans="1:18">
      <c r="A59" s="12">
        <v>42853</v>
      </c>
      <c r="B59" s="13"/>
      <c r="C59" s="13"/>
      <c r="D59" s="15">
        <v>1344578.6312305604</v>
      </c>
      <c r="E59" s="16"/>
      <c r="F59" s="16"/>
      <c r="G59" s="16">
        <f>K59+O59+Q59</f>
        <v>1692390.8299999998</v>
      </c>
      <c r="H59" s="17">
        <f>G59/D59</f>
        <v>1.2586774701685697</v>
      </c>
      <c r="I59" s="18"/>
      <c r="J59" s="18"/>
      <c r="K59" s="33">
        <v>832006.32</v>
      </c>
      <c r="L59" s="20"/>
      <c r="M59" s="34"/>
      <c r="N59" s="23"/>
      <c r="O59" s="34">
        <v>395166.33</v>
      </c>
      <c r="P59" s="22"/>
      <c r="Q59" s="34">
        <v>465218.18</v>
      </c>
      <c r="R59" s="23"/>
    </row>
    <row r="60" spans="1:18">
      <c r="A60" s="12">
        <v>42857</v>
      </c>
      <c r="B60" s="13"/>
      <c r="C60" s="13"/>
      <c r="D60" s="15">
        <v>1344578.6312305604</v>
      </c>
      <c r="E60" s="16"/>
      <c r="F60" s="16"/>
      <c r="G60" s="16">
        <f>K60+O60+Q60</f>
        <v>1685716.4700000002</v>
      </c>
      <c r="H60" s="17">
        <f>G60/D60</f>
        <v>1.2537135656077101</v>
      </c>
      <c r="I60" s="18"/>
      <c r="J60" s="18"/>
      <c r="K60" s="33">
        <v>823706.18</v>
      </c>
      <c r="L60" s="20"/>
      <c r="M60" s="34"/>
      <c r="N60" s="23"/>
      <c r="O60" s="34">
        <v>394012.15</v>
      </c>
      <c r="P60" s="22"/>
      <c r="Q60" s="34">
        <v>467998.14</v>
      </c>
      <c r="R60" s="23"/>
    </row>
    <row r="61" spans="1:18">
      <c r="A61" s="12">
        <v>42858</v>
      </c>
      <c r="B61" s="13"/>
      <c r="C61" s="13"/>
      <c r="D61" s="15">
        <v>1344578.6312305604</v>
      </c>
      <c r="E61" s="16"/>
      <c r="F61" s="16"/>
      <c r="G61" s="16">
        <f>K61+O61+Q61</f>
        <v>1675329.74</v>
      </c>
      <c r="H61" s="17">
        <f>G61/D61</f>
        <v>1.2459886696747038</v>
      </c>
      <c r="I61" s="18"/>
      <c r="J61" s="18"/>
      <c r="K61" s="33">
        <v>819016.91</v>
      </c>
      <c r="L61" s="20"/>
      <c r="M61" s="34"/>
      <c r="N61" s="23"/>
      <c r="O61" s="34">
        <v>393125.35</v>
      </c>
      <c r="P61" s="22"/>
      <c r="Q61" s="34">
        <v>463187.48</v>
      </c>
      <c r="R61" s="23"/>
    </row>
    <row r="62" spans="1:18">
      <c r="A62" s="12">
        <v>42859</v>
      </c>
      <c r="B62" s="13"/>
      <c r="C62" s="13"/>
      <c r="D62" s="15">
        <v>1344578.6312305604</v>
      </c>
      <c r="E62" s="16"/>
      <c r="F62" s="16"/>
      <c r="G62" s="16">
        <f>K62+O62+Q62</f>
        <v>1648624.33</v>
      </c>
      <c r="H62" s="17">
        <f>G62/D62</f>
        <v>1.2261271239237059</v>
      </c>
      <c r="I62" s="18"/>
      <c r="J62" s="18"/>
      <c r="K62" s="33">
        <v>787903.44</v>
      </c>
      <c r="L62" s="20"/>
      <c r="M62" s="34"/>
      <c r="N62" s="23"/>
      <c r="O62" s="34">
        <v>399888.85</v>
      </c>
      <c r="P62" s="22"/>
      <c r="Q62" s="34">
        <v>460832.04</v>
      </c>
      <c r="R62" s="23"/>
    </row>
    <row r="63" spans="1:18">
      <c r="A63" s="12">
        <v>42860</v>
      </c>
      <c r="B63" s="13"/>
      <c r="C63" s="13"/>
      <c r="D63" s="15">
        <v>1344578.6312305604</v>
      </c>
      <c r="E63" s="16"/>
      <c r="F63" s="16"/>
      <c r="G63" s="16">
        <f>K63+O63+Q63</f>
        <v>1622552.1199999999</v>
      </c>
      <c r="H63" s="17">
        <f>G63/D63</f>
        <v>1.2067365063767508</v>
      </c>
      <c r="I63" s="18"/>
      <c r="J63" s="18"/>
      <c r="K63" s="33">
        <v>780055.08</v>
      </c>
      <c r="L63" s="20"/>
      <c r="M63" s="34"/>
      <c r="N63" s="23"/>
      <c r="O63" s="34">
        <v>387480.72</v>
      </c>
      <c r="P63" s="22"/>
      <c r="Q63" s="34">
        <v>455016.32</v>
      </c>
      <c r="R63" s="23"/>
    </row>
    <row r="64" spans="1:18">
      <c r="A64" s="12">
        <v>42863</v>
      </c>
      <c r="B64" s="13"/>
      <c r="C64" s="13"/>
      <c r="D64" s="15">
        <v>1344578.6312305604</v>
      </c>
      <c r="E64" s="16"/>
      <c r="F64" s="16"/>
      <c r="G64" s="16">
        <f>K64+O64+Q64</f>
        <v>1610012.72</v>
      </c>
      <c r="H64" s="17">
        <f>G64/D64</f>
        <v>1.1974106107327571</v>
      </c>
      <c r="I64" s="18"/>
      <c r="J64" s="18"/>
      <c r="K64" s="33">
        <v>773958.78</v>
      </c>
      <c r="L64" s="20"/>
      <c r="M64" s="34"/>
      <c r="N64" s="23"/>
      <c r="O64" s="34">
        <v>383480.89</v>
      </c>
      <c r="P64" s="22"/>
      <c r="Q64" s="34">
        <v>452573.05</v>
      </c>
      <c r="R64" s="23"/>
    </row>
    <row r="65" spans="1:18">
      <c r="A65" s="12">
        <v>42864</v>
      </c>
      <c r="B65" s="13"/>
      <c r="C65" s="13"/>
      <c r="D65" s="15">
        <v>1344578.6312305604</v>
      </c>
      <c r="E65" s="16"/>
      <c r="F65" s="16"/>
      <c r="G65" s="16">
        <f>K65+O65+Q65</f>
        <v>1610687.35</v>
      </c>
      <c r="H65" s="17">
        <f>G65/D65</f>
        <v>1.1979123515639221</v>
      </c>
      <c r="I65" s="18"/>
      <c r="J65" s="18"/>
      <c r="K65" s="33">
        <v>770422.91</v>
      </c>
      <c r="L65" s="20"/>
      <c r="M65" s="34"/>
      <c r="N65" s="23"/>
      <c r="O65" s="34">
        <v>387510.32</v>
      </c>
      <c r="P65" s="22"/>
      <c r="Q65" s="34">
        <v>452754.12</v>
      </c>
      <c r="R65" s="23"/>
    </row>
    <row r="66" spans="1:18">
      <c r="A66" s="12">
        <v>42865</v>
      </c>
      <c r="B66" s="13"/>
      <c r="C66" s="13"/>
      <c r="D66" s="15">
        <v>1344578.6312305604</v>
      </c>
      <c r="E66" s="16"/>
      <c r="F66" s="16"/>
      <c r="G66" s="16">
        <f>K66+O66+Q66</f>
        <v>1602039.4200000002</v>
      </c>
      <c r="H66" s="17">
        <f>G66/D66</f>
        <v>1.1914806488734775</v>
      </c>
      <c r="I66" s="18"/>
      <c r="J66" s="18"/>
      <c r="K66" s="33">
        <v>765728.01</v>
      </c>
      <c r="L66" s="20"/>
      <c r="M66" s="34"/>
      <c r="N66" s="23"/>
      <c r="O66" s="34">
        <v>387097.08</v>
      </c>
      <c r="P66" s="22"/>
      <c r="Q66" s="34">
        <v>449214.33</v>
      </c>
      <c r="R66" s="23"/>
    </row>
    <row r="67" spans="1:18">
      <c r="A67" s="12">
        <v>42866</v>
      </c>
      <c r="B67" s="13"/>
      <c r="C67" s="13"/>
      <c r="D67" s="15">
        <v>1344578.6312305604</v>
      </c>
      <c r="E67" s="16"/>
      <c r="F67" s="16"/>
      <c r="G67" s="16">
        <f>K67+O67+Q67</f>
        <v>1607287.8599999999</v>
      </c>
      <c r="H67" s="17">
        <f>G67/D67</f>
        <v>1.1953840576277845</v>
      </c>
      <c r="I67" s="18"/>
      <c r="J67" s="18"/>
      <c r="K67" s="33">
        <v>772620.35</v>
      </c>
      <c r="L67" s="20"/>
      <c r="M67" s="34"/>
      <c r="N67" s="23"/>
      <c r="O67" s="34">
        <v>385693.58</v>
      </c>
      <c r="P67" s="22"/>
      <c r="Q67" s="34">
        <v>448973.93</v>
      </c>
      <c r="R67" s="23"/>
    </row>
    <row r="68" spans="1:18">
      <c r="A68" s="12">
        <v>42867</v>
      </c>
      <c r="B68" s="13"/>
      <c r="C68" s="13"/>
      <c r="D68" s="15">
        <v>1344578.6312305604</v>
      </c>
      <c r="E68" s="16"/>
      <c r="F68" s="16"/>
      <c r="G68" s="16">
        <f>K68+O68+Q68</f>
        <v>1612234.9</v>
      </c>
      <c r="H68" s="17">
        <f>G68/D68</f>
        <v>1.1990633069368952</v>
      </c>
      <c r="I68" s="18"/>
      <c r="J68" s="18"/>
      <c r="K68" s="33">
        <v>774348.54</v>
      </c>
      <c r="L68" s="20"/>
      <c r="M68" s="34"/>
      <c r="N68" s="23"/>
      <c r="O68" s="34">
        <v>386866.16</v>
      </c>
      <c r="P68" s="22"/>
      <c r="Q68" s="34">
        <v>451020.2</v>
      </c>
      <c r="R68" s="23"/>
    </row>
    <row r="69" spans="1:18">
      <c r="A69" s="12">
        <v>42870</v>
      </c>
      <c r="B69" s="13"/>
      <c r="C69" s="13"/>
      <c r="D69" s="15">
        <v>1344578.6312305604</v>
      </c>
      <c r="E69" s="16"/>
      <c r="F69" s="16"/>
      <c r="G69" s="16">
        <f>K69+O69+Q69</f>
        <v>1608437.44</v>
      </c>
      <c r="H69" s="17">
        <f>G69/D69</f>
        <v>1.1962390317983527</v>
      </c>
      <c r="I69" s="18"/>
      <c r="J69" s="18"/>
      <c r="K69" s="33">
        <v>772009.29</v>
      </c>
      <c r="L69" s="20"/>
      <c r="M69" s="34"/>
      <c r="N69" s="23"/>
      <c r="O69" s="34">
        <v>386603.7</v>
      </c>
      <c r="P69" s="22"/>
      <c r="Q69" s="34">
        <v>449824.45</v>
      </c>
      <c r="R69" s="23"/>
    </row>
    <row r="70" spans="1:18">
      <c r="A70" s="12">
        <v>42871</v>
      </c>
      <c r="B70" s="13"/>
      <c r="C70" s="13"/>
      <c r="D70" s="15">
        <v>1344578.6312305604</v>
      </c>
      <c r="E70" s="16"/>
      <c r="F70" s="16"/>
      <c r="G70" s="16">
        <f>K70+O70+Q70</f>
        <v>1604323.17</v>
      </c>
      <c r="H70" s="17">
        <f>G70/D70</f>
        <v>1.1931791363750299</v>
      </c>
      <c r="I70" s="18"/>
      <c r="J70" s="18"/>
      <c r="K70" s="33">
        <v>771765.95</v>
      </c>
      <c r="L70" s="20"/>
      <c r="M70" s="34"/>
      <c r="N70" s="23"/>
      <c r="O70" s="34">
        <v>383406.49</v>
      </c>
      <c r="P70" s="22"/>
      <c r="Q70" s="34">
        <v>449150.73</v>
      </c>
      <c r="R70" s="23"/>
    </row>
    <row r="71" spans="1:18">
      <c r="A71" s="12">
        <v>42872</v>
      </c>
      <c r="B71" s="13"/>
      <c r="C71" s="13"/>
      <c r="D71" s="15">
        <v>1344578.6312305604</v>
      </c>
      <c r="E71" s="16"/>
      <c r="F71" s="16"/>
      <c r="G71" s="16">
        <f>K71+O71+Q71</f>
        <v>1601799.06</v>
      </c>
      <c r="H71" s="17">
        <f>G71/D71</f>
        <v>1.1913018865501612</v>
      </c>
      <c r="I71" s="18"/>
      <c r="J71" s="18"/>
      <c r="K71" s="33">
        <v>769849.45</v>
      </c>
      <c r="L71" s="20"/>
      <c r="M71" s="34"/>
      <c r="N71" s="23"/>
      <c r="O71" s="34">
        <v>383371.71</v>
      </c>
      <c r="P71" s="22"/>
      <c r="Q71" s="34">
        <v>448577.9</v>
      </c>
      <c r="R71" s="23"/>
    </row>
    <row r="72" spans="1:18">
      <c r="A72" s="12">
        <v>42873</v>
      </c>
      <c r="B72" s="13"/>
      <c r="C72" s="13"/>
      <c r="D72" s="15">
        <v>1344578.6312305604</v>
      </c>
      <c r="E72" s="16"/>
      <c r="F72" s="16"/>
      <c r="G72" s="16">
        <f>K72+O72+Q72</f>
        <v>1601992.16</v>
      </c>
      <c r="H72" s="17">
        <f>G72/D72</f>
        <v>1.1914455003154811</v>
      </c>
      <c r="I72" s="18"/>
      <c r="J72" s="18"/>
      <c r="K72" s="33">
        <v>767735.3</v>
      </c>
      <c r="L72" s="20"/>
      <c r="M72" s="34"/>
      <c r="N72" s="23"/>
      <c r="O72" s="34">
        <v>386400.64</v>
      </c>
      <c r="P72" s="22"/>
      <c r="Q72" s="34">
        <v>447856.22</v>
      </c>
      <c r="R72" s="23"/>
    </row>
    <row r="73" spans="1:18">
      <c r="A73" s="12">
        <v>42874</v>
      </c>
      <c r="B73" s="13"/>
      <c r="C73" s="13"/>
      <c r="D73" s="15">
        <v>1344578.6312305604</v>
      </c>
      <c r="E73" s="16"/>
      <c r="F73" s="16"/>
      <c r="G73" s="16">
        <f>K73+O73+Q73</f>
        <v>1606244.48</v>
      </c>
      <c r="H73" s="17">
        <f>G73/D73</f>
        <v>1.1946080673095054</v>
      </c>
      <c r="I73" s="18"/>
      <c r="J73" s="18"/>
      <c r="K73" s="33">
        <v>768939.73</v>
      </c>
      <c r="L73" s="20"/>
      <c r="M73" s="34"/>
      <c r="N73" s="23"/>
      <c r="O73" s="34">
        <v>388825.3</v>
      </c>
      <c r="P73" s="22"/>
      <c r="Q73" s="34">
        <v>448479.45</v>
      </c>
      <c r="R73" s="23"/>
    </row>
    <row r="74" spans="1:18">
      <c r="A74" s="12">
        <v>42877</v>
      </c>
      <c r="B74" s="13"/>
      <c r="C74" s="13"/>
      <c r="D74" s="15">
        <v>1344578.6312305604</v>
      </c>
      <c r="E74" s="16"/>
      <c r="F74" s="16"/>
      <c r="G74" s="16">
        <f>K74+O74+Q74</f>
        <v>1605609.05</v>
      </c>
      <c r="H74" s="17">
        <f>G74/D74</f>
        <v>1.19413548059331</v>
      </c>
      <c r="I74" s="18"/>
      <c r="J74" s="18"/>
      <c r="K74" s="33">
        <v>766041.65</v>
      </c>
      <c r="L74" s="20"/>
      <c r="M74" s="34"/>
      <c r="N74" s="23"/>
      <c r="O74" s="34">
        <v>386506.85</v>
      </c>
      <c r="P74" s="22"/>
      <c r="Q74" s="34">
        <v>453060.55</v>
      </c>
      <c r="R74" s="23"/>
    </row>
    <row r="75" spans="1:18">
      <c r="A75" s="12">
        <v>42878</v>
      </c>
      <c r="B75" s="13"/>
      <c r="C75" s="13"/>
      <c r="D75" s="15">
        <v>1344578.6312305604</v>
      </c>
      <c r="E75" s="16"/>
      <c r="F75" s="16"/>
      <c r="G75" s="16">
        <f>K75+O75+Q75</f>
        <v>1600899.07</v>
      </c>
      <c r="H75" s="17">
        <f>G75/D75</f>
        <v>1.1906325393070205</v>
      </c>
      <c r="I75" s="18"/>
      <c r="J75" s="18"/>
      <c r="K75" s="33">
        <v>764819.33</v>
      </c>
      <c r="L75" s="20"/>
      <c r="M75" s="34"/>
      <c r="N75" s="23"/>
      <c r="O75" s="34">
        <v>382059.5</v>
      </c>
      <c r="P75" s="22"/>
      <c r="Q75" s="34">
        <v>454020.24</v>
      </c>
      <c r="R75" s="23"/>
    </row>
    <row r="76" spans="1:18">
      <c r="A76" s="12">
        <v>42879</v>
      </c>
      <c r="B76" s="13"/>
      <c r="C76" s="13"/>
      <c r="D76" s="15">
        <v>1344578.6312305604</v>
      </c>
      <c r="E76" s="16"/>
      <c r="F76" s="16"/>
      <c r="G76" s="16">
        <f>K76+O76+Q76</f>
        <v>1592137.3</v>
      </c>
      <c r="H76" s="17">
        <f>G76/D76</f>
        <v>1.1841161706867775</v>
      </c>
      <c r="I76" s="18"/>
      <c r="J76" s="18"/>
      <c r="K76" s="33">
        <v>760295.34</v>
      </c>
      <c r="L76" s="20"/>
      <c r="M76" s="34"/>
      <c r="N76" s="23"/>
      <c r="O76" s="34">
        <v>376110.87</v>
      </c>
      <c r="P76" s="22"/>
      <c r="Q76" s="34">
        <v>455731.09</v>
      </c>
      <c r="R76" s="23"/>
    </row>
    <row r="77" spans="1:18">
      <c r="A77" s="12">
        <v>42880</v>
      </c>
      <c r="B77" s="13"/>
      <c r="C77" s="13"/>
      <c r="D77" s="15">
        <v>1344578.6312305604</v>
      </c>
      <c r="E77" s="16"/>
      <c r="F77" s="16"/>
      <c r="G77" s="16">
        <f>K77+O77+Q77</f>
        <v>1591616.67</v>
      </c>
      <c r="H77" s="17">
        <f>G77/D77</f>
        <v>1.1837289638787061</v>
      </c>
      <c r="I77" s="18"/>
      <c r="J77" s="18"/>
      <c r="K77" s="33">
        <v>759802.5</v>
      </c>
      <c r="L77" s="20"/>
      <c r="M77" s="34"/>
      <c r="N77" s="23"/>
      <c r="O77" s="34">
        <v>373305.56</v>
      </c>
      <c r="P77" s="22"/>
      <c r="Q77" s="34">
        <v>458508.61</v>
      </c>
      <c r="R77" s="23"/>
    </row>
    <row r="78" spans="1:18">
      <c r="A78" s="12">
        <v>42881</v>
      </c>
      <c r="B78" s="13"/>
      <c r="C78" s="13"/>
      <c r="D78" s="15">
        <v>1344578.6312305604</v>
      </c>
      <c r="E78" s="16"/>
      <c r="F78" s="16"/>
      <c r="G78" s="16">
        <f>K78+O78+Q78</f>
        <v>1596191.4</v>
      </c>
      <c r="H78" s="17">
        <f>G78/D78</f>
        <v>1.1871313160310775</v>
      </c>
      <c r="I78" s="18"/>
      <c r="J78" s="18"/>
      <c r="K78" s="33">
        <v>762180.58</v>
      </c>
      <c r="L78" s="20"/>
      <c r="M78" s="34"/>
      <c r="N78" s="23"/>
      <c r="O78" s="34">
        <v>371944.14</v>
      </c>
      <c r="P78" s="22"/>
      <c r="Q78" s="34">
        <v>462066.68</v>
      </c>
      <c r="R78" s="23"/>
    </row>
    <row r="79" spans="1:18">
      <c r="A79" s="12">
        <v>42886</v>
      </c>
      <c r="B79" s="13"/>
      <c r="C79" s="13"/>
      <c r="D79" s="15">
        <v>1344578.6312305604</v>
      </c>
      <c r="E79" s="16"/>
      <c r="F79" s="16"/>
      <c r="G79" s="16">
        <f>K79+O79+Q79</f>
        <v>1594855.67</v>
      </c>
      <c r="H79" s="17">
        <f>G79/D79</f>
        <v>1.1861378970007768</v>
      </c>
      <c r="I79" s="18"/>
      <c r="J79" s="18"/>
      <c r="K79" s="33">
        <v>764430.69</v>
      </c>
      <c r="L79" s="20"/>
      <c r="M79" s="34"/>
      <c r="N79" s="23"/>
      <c r="O79" s="34">
        <v>370215.54</v>
      </c>
      <c r="P79" s="22"/>
      <c r="Q79" s="34">
        <v>460209.44</v>
      </c>
      <c r="R79" s="23"/>
    </row>
    <row r="80" spans="1:18">
      <c r="A80" s="12">
        <v>42887</v>
      </c>
      <c r="B80" s="13"/>
      <c r="C80" s="13"/>
      <c r="D80" s="15">
        <v>1344578.6312305604</v>
      </c>
      <c r="E80" s="16"/>
      <c r="F80" s="16"/>
      <c r="G80" s="16">
        <f>K80+O80+Q80</f>
        <v>1598451.4000000001</v>
      </c>
      <c r="H80" s="17">
        <f>G80/D80</f>
        <v>1.1888121400063416</v>
      </c>
      <c r="I80" s="18"/>
      <c r="J80" s="18"/>
      <c r="K80" s="33">
        <v>766029.2</v>
      </c>
      <c r="L80" s="20"/>
      <c r="M80" s="34"/>
      <c r="N80" s="23"/>
      <c r="O80" s="34">
        <v>370642.86</v>
      </c>
      <c r="P80" s="22"/>
      <c r="Q80" s="34">
        <v>461779.34</v>
      </c>
      <c r="R80" s="23"/>
    </row>
    <row r="81" spans="1:18">
      <c r="A81" s="12">
        <v>42888</v>
      </c>
      <c r="B81" s="13"/>
      <c r="C81" s="13"/>
      <c r="D81" s="15">
        <v>1344578.6312305604</v>
      </c>
      <c r="E81" s="16"/>
      <c r="F81" s="16"/>
      <c r="G81" s="16">
        <f>K81+O81+Q81</f>
        <v>1606443.37</v>
      </c>
      <c r="H81" s="17">
        <f>G81/D81</f>
        <v>1.1947559872566029</v>
      </c>
      <c r="I81" s="18"/>
      <c r="J81" s="18"/>
      <c r="K81" s="33">
        <v>770794.39</v>
      </c>
      <c r="L81" s="20"/>
      <c r="M81" s="34"/>
      <c r="N81" s="23"/>
      <c r="O81" s="34">
        <v>370702.89</v>
      </c>
      <c r="P81" s="22"/>
      <c r="Q81" s="34">
        <v>464946.09</v>
      </c>
      <c r="R81" s="23"/>
    </row>
    <row r="82" spans="1:18">
      <c r="A82" s="12">
        <v>42891</v>
      </c>
      <c r="B82" s="13"/>
      <c r="C82" s="13"/>
      <c r="D82" s="15">
        <v>1344578.6312305604</v>
      </c>
      <c r="E82" s="16"/>
      <c r="F82" s="16"/>
      <c r="G82" s="16">
        <f>K82+O82+Q82</f>
        <v>1609946.6400000001</v>
      </c>
      <c r="H82" s="17">
        <f>G82/D82</f>
        <v>1.1973614652246665</v>
      </c>
      <c r="I82" s="18"/>
      <c r="J82" s="18"/>
      <c r="K82" s="33">
        <v>774127.13</v>
      </c>
      <c r="L82" s="20"/>
      <c r="M82" s="34"/>
      <c r="N82" s="23"/>
      <c r="O82" s="34">
        <v>369481.37</v>
      </c>
      <c r="P82" s="22"/>
      <c r="Q82" s="34">
        <v>466338.14</v>
      </c>
      <c r="R82" s="23"/>
    </row>
    <row r="83" spans="1:18">
      <c r="A83" s="12">
        <v>42892</v>
      </c>
      <c r="B83" s="13"/>
      <c r="C83" s="13"/>
      <c r="D83" s="15">
        <v>1344578.6312305604</v>
      </c>
      <c r="E83" s="16"/>
      <c r="F83" s="16"/>
      <c r="G83" s="16">
        <f>K83+O83+Q83</f>
        <v>1623039.9900000002</v>
      </c>
      <c r="H83" s="17">
        <f>G83/D83</f>
        <v>1.2070993486744555</v>
      </c>
      <c r="I83" s="18"/>
      <c r="J83" s="18"/>
      <c r="K83" s="33">
        <v>784075.9</v>
      </c>
      <c r="L83" s="20"/>
      <c r="M83" s="34"/>
      <c r="N83" s="23"/>
      <c r="O83" s="34">
        <v>371351.7</v>
      </c>
      <c r="P83" s="22"/>
      <c r="Q83" s="34">
        <v>467612.39</v>
      </c>
      <c r="R83" s="23"/>
    </row>
    <row r="84" spans="1:18">
      <c r="A84" s="12">
        <v>42893</v>
      </c>
      <c r="B84" s="13"/>
      <c r="C84" s="13"/>
      <c r="D84" s="15">
        <v>1344578.6312305604</v>
      </c>
      <c r="E84" s="16"/>
      <c r="F84" s="16"/>
      <c r="G84" s="16">
        <f>K84+O84+Q84</f>
        <v>1625454.77</v>
      </c>
      <c r="H84" s="17">
        <f>G84/D84</f>
        <v>1.2088952867802023</v>
      </c>
      <c r="I84" s="18"/>
      <c r="J84" s="18"/>
      <c r="K84" s="33">
        <v>787582.33</v>
      </c>
      <c r="L84" s="20"/>
      <c r="M84" s="34"/>
      <c r="N84" s="23"/>
      <c r="O84" s="34">
        <v>371118.85</v>
      </c>
      <c r="P84" s="22"/>
      <c r="Q84" s="34">
        <f>616753.59-150000</f>
        <v>466753.58999999997</v>
      </c>
      <c r="R84" s="23"/>
    </row>
    <row r="85" spans="1:18">
      <c r="A85" s="24" t="s">
        <v>19</v>
      </c>
      <c r="B85" s="25">
        <v>150000</v>
      </c>
      <c r="C85" s="26">
        <f>B85/H84</f>
        <v>124080.22567406415</v>
      </c>
      <c r="D85" s="27">
        <f>C85+D84</f>
        <v>1468658.8569046245</v>
      </c>
      <c r="E85" s="27">
        <v>872606.96461710543</v>
      </c>
      <c r="F85" s="27">
        <v>596051.89228751906</v>
      </c>
      <c r="G85" s="24">
        <v>1775454.77</v>
      </c>
      <c r="H85" s="28">
        <v>1.2088952867802023</v>
      </c>
      <c r="I85" s="29"/>
      <c r="J85" s="29"/>
      <c r="K85" s="27"/>
      <c r="L85" s="30"/>
      <c r="M85" s="27"/>
      <c r="N85" s="30"/>
      <c r="O85" s="26"/>
      <c r="P85" s="31"/>
      <c r="Q85" s="26">
        <f>Q84+R85</f>
        <v>616753.59</v>
      </c>
      <c r="R85" s="32">
        <v>150000</v>
      </c>
    </row>
    <row r="86" spans="1:18">
      <c r="A86" s="12">
        <v>42894</v>
      </c>
      <c r="B86" s="13"/>
      <c r="C86" s="13"/>
      <c r="D86" s="15">
        <v>1468658.8569046245</v>
      </c>
      <c r="E86" s="16"/>
      <c r="F86" s="16"/>
      <c r="G86" s="16">
        <f>K86+O86+Q86</f>
        <v>1776649.3099999998</v>
      </c>
      <c r="H86" s="17">
        <f>G86/D86</f>
        <v>1.2097086410825877</v>
      </c>
      <c r="I86" s="18"/>
      <c r="J86" s="18"/>
      <c r="K86" s="33">
        <v>788550.95</v>
      </c>
      <c r="L86" s="20"/>
      <c r="M86" s="34"/>
      <c r="N86" s="23"/>
      <c r="O86" s="34">
        <v>371221.17</v>
      </c>
      <c r="P86" s="22"/>
      <c r="Q86" s="34">
        <v>616877.18999999994</v>
      </c>
      <c r="R86" s="23"/>
    </row>
    <row r="87" spans="1:18">
      <c r="A87" s="12">
        <v>42895</v>
      </c>
      <c r="B87" s="13"/>
      <c r="C87" s="13"/>
      <c r="D87" s="15">
        <v>1468658.8569046245</v>
      </c>
      <c r="E87" s="16"/>
      <c r="F87" s="16"/>
      <c r="G87" s="16">
        <f>K87+O87+Q87</f>
        <v>1775873.9300000002</v>
      </c>
      <c r="H87" s="17">
        <f>G87/D87</f>
        <v>1.2091806900227793</v>
      </c>
      <c r="I87" s="18"/>
      <c r="J87" s="18"/>
      <c r="K87" s="33">
        <v>789902.86</v>
      </c>
      <c r="L87" s="20"/>
      <c r="M87" s="34"/>
      <c r="N87" s="23"/>
      <c r="O87" s="34">
        <v>370003.78</v>
      </c>
      <c r="P87" s="22"/>
      <c r="Q87" s="34">
        <v>615967.29</v>
      </c>
      <c r="R87" s="23"/>
    </row>
    <row r="88" spans="1:18">
      <c r="A88" s="12">
        <v>42898</v>
      </c>
      <c r="B88" s="13"/>
      <c r="C88" s="13"/>
      <c r="D88" s="15">
        <v>1468658.8569046245</v>
      </c>
      <c r="E88" s="16"/>
      <c r="F88" s="16"/>
      <c r="G88" s="16">
        <f>K88+O88+Q88</f>
        <v>1779587.6600000001</v>
      </c>
      <c r="H88" s="17">
        <f>G88/D88</f>
        <v>1.211709343959356</v>
      </c>
      <c r="I88" s="18"/>
      <c r="J88" s="18"/>
      <c r="K88" s="33">
        <v>792122.79</v>
      </c>
      <c r="L88" s="20"/>
      <c r="M88" s="34"/>
      <c r="N88" s="23"/>
      <c r="O88" s="34">
        <v>370163.98</v>
      </c>
      <c r="P88" s="22"/>
      <c r="Q88" s="34">
        <v>617300.89</v>
      </c>
      <c r="R88" s="23"/>
    </row>
    <row r="89" spans="1:18">
      <c r="A89" s="12">
        <v>42899</v>
      </c>
      <c r="B89" s="13"/>
      <c r="C89" s="13"/>
      <c r="D89" s="15">
        <v>1468658.8569046245</v>
      </c>
      <c r="E89" s="16"/>
      <c r="F89" s="16"/>
      <c r="G89" s="16">
        <f>K89+O89+Q89</f>
        <v>1768533.27</v>
      </c>
      <c r="H89" s="17">
        <f>G89/D89</f>
        <v>1.204182483689505</v>
      </c>
      <c r="I89" s="18"/>
      <c r="J89" s="18"/>
      <c r="K89" s="33">
        <v>789148.82</v>
      </c>
      <c r="L89" s="20"/>
      <c r="M89" s="34">
        <v>0</v>
      </c>
      <c r="N89" s="23"/>
      <c r="O89" s="34">
        <v>366655.17</v>
      </c>
      <c r="P89" s="22"/>
      <c r="Q89" s="34">
        <v>612729.28</v>
      </c>
      <c r="R89" s="23"/>
    </row>
    <row r="90" spans="1:18">
      <c r="A90" s="24" t="s">
        <v>19</v>
      </c>
      <c r="B90" s="25">
        <v>50000</v>
      </c>
      <c r="C90" s="26">
        <f>B90/H89</f>
        <v>41521.945948594577</v>
      </c>
      <c r="D90" s="27">
        <f>C90+D89</f>
        <v>1510180.802853219</v>
      </c>
      <c r="E90" s="27">
        <v>872606.96461710543</v>
      </c>
      <c r="F90" s="27">
        <v>637573.83823611366</v>
      </c>
      <c r="G90" s="24">
        <v>1818533.27</v>
      </c>
      <c r="H90" s="28">
        <v>1.204182483689505</v>
      </c>
      <c r="I90" s="29"/>
      <c r="J90" s="29"/>
      <c r="K90" s="27">
        <v>789148.82</v>
      </c>
      <c r="L90" s="30"/>
      <c r="M90" s="27">
        <v>50000</v>
      </c>
      <c r="N90" s="30">
        <v>50000</v>
      </c>
      <c r="O90" s="26">
        <v>366655.17</v>
      </c>
      <c r="P90" s="31"/>
      <c r="Q90" s="26">
        <v>612729.28</v>
      </c>
      <c r="R90" s="32"/>
    </row>
    <row r="91" spans="1:18">
      <c r="A91" s="12">
        <v>42900</v>
      </c>
      <c r="B91" s="13"/>
      <c r="C91" s="13"/>
      <c r="D91" s="15">
        <f>D90</f>
        <v>1510180.802853219</v>
      </c>
      <c r="E91" s="16"/>
      <c r="F91" s="16"/>
      <c r="G91" s="16">
        <f>K91+O91+Q91+M91</f>
        <v>1822984.58</v>
      </c>
      <c r="H91" s="17">
        <f>G91/D91</f>
        <v>1.2071300181778193</v>
      </c>
      <c r="I91" s="18"/>
      <c r="J91" s="18"/>
      <c r="K91" s="33">
        <v>794227.1</v>
      </c>
      <c r="L91" s="20"/>
      <c r="M91" s="34">
        <v>50494.42</v>
      </c>
      <c r="N91" s="23"/>
      <c r="O91" s="34">
        <v>364559.63</v>
      </c>
      <c r="P91" s="22"/>
      <c r="Q91" s="34">
        <v>613703.43000000005</v>
      </c>
      <c r="R91" s="23"/>
    </row>
    <row r="92" spans="1:18">
      <c r="A92" s="12">
        <v>42901</v>
      </c>
      <c r="B92" s="13"/>
      <c r="C92" s="13"/>
      <c r="D92" s="15">
        <f t="shared" ref="D92:D94" si="1">D91</f>
        <v>1510180.802853219</v>
      </c>
      <c r="E92" s="16"/>
      <c r="F92" s="16"/>
      <c r="G92" s="16">
        <f>K92+O92+Q92+M92</f>
        <v>1829963.46</v>
      </c>
      <c r="H92" s="17">
        <f>G92/D92</f>
        <v>1.2117512396811085</v>
      </c>
      <c r="I92" s="18"/>
      <c r="J92" s="18"/>
      <c r="K92" s="33">
        <v>794796.88</v>
      </c>
      <c r="L92" s="20"/>
      <c r="M92" s="34">
        <v>50494.42</v>
      </c>
      <c r="N92" s="23"/>
      <c r="O92" s="34">
        <v>370640.28</v>
      </c>
      <c r="P92" s="22"/>
      <c r="Q92" s="34">
        <v>614031.88</v>
      </c>
      <c r="R92" s="23"/>
    </row>
    <row r="93" spans="1:18">
      <c r="A93" s="12">
        <v>42902</v>
      </c>
      <c r="B93" s="13"/>
      <c r="C93" s="13"/>
      <c r="D93" s="15">
        <f t="shared" si="1"/>
        <v>1510180.802853219</v>
      </c>
      <c r="E93" s="16"/>
      <c r="F93" s="16"/>
      <c r="G93" s="16">
        <f>K93+O93+Q93+M93</f>
        <v>1835791.56</v>
      </c>
      <c r="H93" s="17">
        <f>G93/D93</f>
        <v>1.2156104464654809</v>
      </c>
      <c r="I93" s="18"/>
      <c r="J93" s="18"/>
      <c r="K93" s="33">
        <v>795705.77</v>
      </c>
      <c r="L93" s="20"/>
      <c r="M93" s="34">
        <v>50578.879999999997</v>
      </c>
      <c r="N93" s="23"/>
      <c r="O93" s="34">
        <v>375828.53</v>
      </c>
      <c r="P93" s="22"/>
      <c r="Q93" s="34">
        <v>613678.38</v>
      </c>
      <c r="R93" s="23"/>
    </row>
    <row r="94" spans="1:18" ht="22.5">
      <c r="A94" s="35" t="s">
        <v>20</v>
      </c>
      <c r="B94" s="36"/>
      <c r="C94" s="36"/>
      <c r="D94" s="37">
        <f t="shared" si="1"/>
        <v>1510180.802853219</v>
      </c>
      <c r="E94" s="38"/>
      <c r="F94" s="38"/>
      <c r="G94" s="38">
        <f>G93-J94</f>
        <v>1832816.2710000002</v>
      </c>
      <c r="H94" s="39">
        <f>G94/D94</f>
        <v>1.2136402922995835</v>
      </c>
      <c r="I94" s="40">
        <f>J94</f>
        <v>2975.2889999999516</v>
      </c>
      <c r="J94" s="40">
        <f>G87*(H93/H87-1)*0.3+50000*(H93/H90-1)*0.3</f>
        <v>2975.2889999999516</v>
      </c>
      <c r="K94" s="38">
        <v>795705.77</v>
      </c>
      <c r="L94" s="41"/>
      <c r="M94" s="36">
        <v>50578.879999999997</v>
      </c>
      <c r="N94" s="42"/>
      <c r="O94" s="36">
        <v>375828.53</v>
      </c>
      <c r="P94" s="43"/>
      <c r="Q94" s="36">
        <v>613678.38</v>
      </c>
      <c r="R94" s="42"/>
    </row>
    <row r="95" spans="1:18">
      <c r="A95" s="24" t="s">
        <v>19</v>
      </c>
      <c r="B95" s="25">
        <v>950000</v>
      </c>
      <c r="C95" s="26">
        <f>B95/H94</f>
        <v>782769.00167837809</v>
      </c>
      <c r="D95" s="27">
        <f>C95+D94</f>
        <v>2292949.8045315971</v>
      </c>
      <c r="E95" s="27">
        <f>E90</f>
        <v>872606.96461710543</v>
      </c>
      <c r="F95" s="27">
        <f>C95+F90</f>
        <v>1420342.8399144919</v>
      </c>
      <c r="G95" s="24">
        <f>K95+M95+O95+Q95-I95</f>
        <v>2782816.2709999997</v>
      </c>
      <c r="H95" s="28">
        <f>G95/D95</f>
        <v>1.2136402922995833</v>
      </c>
      <c r="I95" s="29">
        <v>2975.2889999999516</v>
      </c>
      <c r="J95" s="29"/>
      <c r="K95" s="27">
        <v>795705.77</v>
      </c>
      <c r="L95" s="30"/>
      <c r="M95" s="27">
        <f>N95+M94</f>
        <v>1000578.88</v>
      </c>
      <c r="N95" s="30">
        <v>950000</v>
      </c>
      <c r="O95" s="26">
        <v>375828.53</v>
      </c>
      <c r="P95" s="31"/>
      <c r="Q95" s="26">
        <v>613678.38</v>
      </c>
      <c r="R95" s="32"/>
    </row>
  </sheetData>
  <mergeCells count="6">
    <mergeCell ref="A1:H1"/>
    <mergeCell ref="I1:J1"/>
    <mergeCell ref="K1:L1"/>
    <mergeCell ref="M1:N1"/>
    <mergeCell ref="O1:P1"/>
    <mergeCell ref="Q1:R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2017-06-19T03:46:11Z</dcterms:created>
  <dcterms:modified xsi:type="dcterms:W3CDTF">2017-06-19T03:46:40Z</dcterms:modified>
</cp:coreProperties>
</file>