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研究/３限　福田研ゼミ　研究/実験/akashi_実験データ/表情のみ/被験者２　山田/"/>
    </mc:Choice>
  </mc:AlternateContent>
  <xr:revisionPtr revIDLastSave="0" documentId="13_ncr:1_{24040D4D-8A5A-A64C-BE61-F3B4B2640A1F}" xr6:coauthVersionLast="47" xr6:coauthVersionMax="47" xr10:uidLastSave="{00000000-0000-0000-0000-000000000000}"/>
  <bookViews>
    <workbookView xWindow="5560" yWindow="520" windowWidth="23240" windowHeight="16480" xr2:uid="{6D51B9AC-8A4B-B349-A7CF-F347E97E459F}"/>
  </bookViews>
  <sheets>
    <sheet name="区間ごとの割合 (2)" sheetId="8" r:id="rId1"/>
    <sheet name="生データ" sheetId="1" r:id="rId2"/>
    <sheet name="自己評価" sheetId="5" r:id="rId3"/>
    <sheet name="自己評価+生データ" sheetId="6" r:id="rId4"/>
    <sheet name="スコア" sheetId="7" r:id="rId5"/>
    <sheet name="正解率" sheetId="4" r:id="rId6"/>
    <sheet name="区間ごとの割合" sheetId="2" r:id="rId7"/>
    <sheet name="全体の割合" sheetId="3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2" i="1" l="1"/>
  <c r="D13" i="8"/>
  <c r="E13" i="8"/>
  <c r="F13" i="8"/>
  <c r="G13" i="8"/>
  <c r="H13" i="8"/>
  <c r="I13" i="8"/>
  <c r="J13" i="8"/>
  <c r="C13" i="8"/>
  <c r="D12" i="8"/>
  <c r="E12" i="8"/>
  <c r="F12" i="8"/>
  <c r="G12" i="8"/>
  <c r="H12" i="8"/>
  <c r="I12" i="8"/>
  <c r="J12" i="8"/>
  <c r="C12" i="8"/>
  <c r="J19" i="8"/>
  <c r="I19" i="8"/>
  <c r="H19" i="8"/>
  <c r="G19" i="8"/>
  <c r="F19" i="8"/>
  <c r="E19" i="8"/>
  <c r="D19" i="8"/>
  <c r="C19" i="8"/>
  <c r="J18" i="8"/>
  <c r="I18" i="8"/>
  <c r="H18" i="8"/>
  <c r="G18" i="8"/>
  <c r="F18" i="8"/>
  <c r="E18" i="8"/>
  <c r="D18" i="8"/>
  <c r="C18" i="8"/>
  <c r="J17" i="8"/>
  <c r="I17" i="8"/>
  <c r="H17" i="8"/>
  <c r="G17" i="8"/>
  <c r="F17" i="8"/>
  <c r="E17" i="8"/>
  <c r="D17" i="8"/>
  <c r="C17" i="8"/>
  <c r="J16" i="8"/>
  <c r="I16" i="8"/>
  <c r="H16" i="8"/>
  <c r="G16" i="8"/>
  <c r="F16" i="8"/>
  <c r="E16" i="8"/>
  <c r="D16" i="8"/>
  <c r="C16" i="8"/>
  <c r="J15" i="8"/>
  <c r="I15" i="8"/>
  <c r="H15" i="8"/>
  <c r="G15" i="8"/>
  <c r="F15" i="8"/>
  <c r="E15" i="8"/>
  <c r="D15" i="8"/>
  <c r="C15" i="8"/>
  <c r="J14" i="8"/>
  <c r="I14" i="8"/>
  <c r="H14" i="8"/>
  <c r="G14" i="8"/>
  <c r="F14" i="8"/>
  <c r="E14" i="8"/>
  <c r="D14" i="8"/>
  <c r="C14" i="8"/>
  <c r="D2" i="8"/>
  <c r="E2" i="8"/>
  <c r="F2" i="8"/>
  <c r="G2" i="8"/>
  <c r="H2" i="8"/>
  <c r="I2" i="8"/>
  <c r="J2" i="8"/>
  <c r="D3" i="8"/>
  <c r="E3" i="8"/>
  <c r="F3" i="8"/>
  <c r="G3" i="8"/>
  <c r="H3" i="8"/>
  <c r="I3" i="8"/>
  <c r="J3" i="8"/>
  <c r="D4" i="8"/>
  <c r="E4" i="8"/>
  <c r="F4" i="8"/>
  <c r="G4" i="8"/>
  <c r="H4" i="8"/>
  <c r="I4" i="8"/>
  <c r="J4" i="8"/>
  <c r="D5" i="8"/>
  <c r="E5" i="8"/>
  <c r="F5" i="8"/>
  <c r="G5" i="8"/>
  <c r="H5" i="8"/>
  <c r="I5" i="8"/>
  <c r="J5" i="8"/>
  <c r="D6" i="8"/>
  <c r="E6" i="8"/>
  <c r="F6" i="8"/>
  <c r="G6" i="8"/>
  <c r="H6" i="8"/>
  <c r="I6" i="8"/>
  <c r="J6" i="8"/>
  <c r="D7" i="8"/>
  <c r="E7" i="8"/>
  <c r="F7" i="8"/>
  <c r="G7" i="8"/>
  <c r="H7" i="8"/>
  <c r="I7" i="8"/>
  <c r="J7" i="8"/>
  <c r="D8" i="8"/>
  <c r="E8" i="8"/>
  <c r="F8" i="8"/>
  <c r="G8" i="8"/>
  <c r="H8" i="8"/>
  <c r="I8" i="8"/>
  <c r="J8" i="8"/>
  <c r="D9" i="8"/>
  <c r="E9" i="8"/>
  <c r="F9" i="8"/>
  <c r="G9" i="8"/>
  <c r="H9" i="8"/>
  <c r="I9" i="8"/>
  <c r="J9" i="8"/>
  <c r="C9" i="8"/>
  <c r="C8" i="8"/>
  <c r="C7" i="8"/>
  <c r="C6" i="8"/>
  <c r="C5" i="8"/>
  <c r="C4" i="8"/>
  <c r="C3" i="8"/>
  <c r="C2" i="8"/>
  <c r="V17" i="8" l="1"/>
  <c r="AF17" i="8" s="1"/>
  <c r="V7" i="8"/>
  <c r="AF7" i="8" s="1"/>
  <c r="V8" i="8"/>
  <c r="V9" i="8"/>
  <c r="V10" i="8"/>
  <c r="V11" i="8"/>
  <c r="V12" i="8"/>
  <c r="V13" i="8"/>
  <c r="V14" i="8"/>
  <c r="W7" i="8"/>
  <c r="W8" i="8"/>
  <c r="AF8" i="8" s="1"/>
  <c r="X8" i="8"/>
  <c r="Y8" i="8"/>
  <c r="AA8" i="8"/>
  <c r="AB8" i="8"/>
  <c r="AC8" i="8"/>
  <c r="W9" i="8"/>
  <c r="X9" i="8"/>
  <c r="AF9" i="8" s="1"/>
  <c r="Y9" i="8"/>
  <c r="AA9" i="8"/>
  <c r="AB9" i="8"/>
  <c r="AC9" i="8"/>
  <c r="W10" i="8"/>
  <c r="X10" i="8"/>
  <c r="Y10" i="8"/>
  <c r="AA10" i="8"/>
  <c r="AB10" i="8"/>
  <c r="AC10" i="8"/>
  <c r="W11" i="8"/>
  <c r="X11" i="8"/>
  <c r="Y11" i="8"/>
  <c r="AA11" i="8"/>
  <c r="AB11" i="8"/>
  <c r="AC11" i="8"/>
  <c r="W12" i="8"/>
  <c r="X12" i="8"/>
  <c r="Y12" i="8"/>
  <c r="AA12" i="8"/>
  <c r="AF12" i="8" s="1"/>
  <c r="AB12" i="8"/>
  <c r="AC12" i="8"/>
  <c r="W13" i="8"/>
  <c r="X13" i="8"/>
  <c r="Y13" i="8"/>
  <c r="AA13" i="8"/>
  <c r="AB13" i="8"/>
  <c r="AF13" i="8" s="1"/>
  <c r="AC13" i="8"/>
  <c r="W14" i="8"/>
  <c r="X14" i="8"/>
  <c r="Y14" i="8"/>
  <c r="AA14" i="8"/>
  <c r="AB14" i="8"/>
  <c r="AC14" i="8"/>
  <c r="AF14" i="8" s="1"/>
  <c r="U34" i="8" s="1"/>
  <c r="X7" i="8"/>
  <c r="Y7" i="8"/>
  <c r="AA7" i="8"/>
  <c r="AB7" i="8"/>
  <c r="AC7" i="8"/>
  <c r="AC24" i="8"/>
  <c r="AF24" i="8" s="1"/>
  <c r="AB24" i="8"/>
  <c r="AA24" i="8"/>
  <c r="Z24" i="8"/>
  <c r="Y24" i="8"/>
  <c r="X24" i="8"/>
  <c r="W24" i="8"/>
  <c r="V24" i="8"/>
  <c r="AC23" i="8"/>
  <c r="AB23" i="8"/>
  <c r="AF23" i="8" s="1"/>
  <c r="AA23" i="8"/>
  <c r="Z23" i="8"/>
  <c r="Y23" i="8"/>
  <c r="X23" i="8"/>
  <c r="W23" i="8"/>
  <c r="V23" i="8"/>
  <c r="AC22" i="8"/>
  <c r="AB22" i="8"/>
  <c r="AA22" i="8"/>
  <c r="AF22" i="8" s="1"/>
  <c r="Z22" i="8"/>
  <c r="Y22" i="8"/>
  <c r="X22" i="8"/>
  <c r="W22" i="8"/>
  <c r="V22" i="8"/>
  <c r="AC21" i="8"/>
  <c r="AB21" i="8"/>
  <c r="AA21" i="8"/>
  <c r="Z21" i="8"/>
  <c r="AF21" i="8" s="1"/>
  <c r="Y21" i="8"/>
  <c r="X21" i="8"/>
  <c r="W21" i="8"/>
  <c r="V21" i="8"/>
  <c r="AC20" i="8"/>
  <c r="AB20" i="8"/>
  <c r="AA20" i="8"/>
  <c r="Z20" i="8"/>
  <c r="Y20" i="8"/>
  <c r="AF20" i="8" s="1"/>
  <c r="X20" i="8"/>
  <c r="W20" i="8"/>
  <c r="V20" i="8"/>
  <c r="AC19" i="8"/>
  <c r="AB19" i="8"/>
  <c r="AA19" i="8"/>
  <c r="Z19" i="8"/>
  <c r="Y19" i="8"/>
  <c r="X19" i="8"/>
  <c r="AF19" i="8" s="1"/>
  <c r="W19" i="8"/>
  <c r="V19" i="8"/>
  <c r="AF18" i="8"/>
  <c r="AC18" i="8"/>
  <c r="AB18" i="8"/>
  <c r="AA18" i="8"/>
  <c r="Z18" i="8"/>
  <c r="Y18" i="8"/>
  <c r="X18" i="8"/>
  <c r="W18" i="8"/>
  <c r="V18" i="8"/>
  <c r="AC17" i="8"/>
  <c r="AB17" i="8"/>
  <c r="AA17" i="8"/>
  <c r="Z17" i="8"/>
  <c r="Y17" i="8"/>
  <c r="X17" i="8"/>
  <c r="W17" i="8"/>
  <c r="AF11" i="8"/>
  <c r="AF10" i="8"/>
  <c r="U1" i="8"/>
  <c r="E34" i="1"/>
  <c r="B6" i="2"/>
  <c r="U29" i="8" l="1"/>
  <c r="U33" i="8"/>
  <c r="U2" i="8"/>
  <c r="U27" i="8"/>
  <c r="U4" i="8" s="1"/>
  <c r="U3" i="8"/>
  <c r="B11" i="7"/>
  <c r="G42" i="7"/>
  <c r="F42" i="7"/>
  <c r="G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C5" i="6" l="1"/>
  <c r="R19" i="6" s="1"/>
  <c r="D5" i="6"/>
  <c r="S19" i="6" s="1"/>
  <c r="D6" i="6"/>
  <c r="S24" i="6" s="1"/>
  <c r="C7" i="6"/>
  <c r="R29" i="6" s="1"/>
  <c r="B5" i="6"/>
  <c r="F5" i="6" s="1"/>
  <c r="U19" i="6" s="1"/>
  <c r="B8" i="6"/>
  <c r="B9" i="6"/>
  <c r="G9" i="5"/>
  <c r="D9" i="6" s="1"/>
  <c r="S39" i="6" s="1"/>
  <c r="G8" i="5"/>
  <c r="D8" i="6" s="1"/>
  <c r="S34" i="6" s="1"/>
  <c r="G7" i="5"/>
  <c r="D7" i="6" s="1"/>
  <c r="S29" i="6" s="1"/>
  <c r="G6" i="5"/>
  <c r="G5" i="5"/>
  <c r="G4" i="5"/>
  <c r="D4" i="6" s="1"/>
  <c r="S14" i="6" s="1"/>
  <c r="G3" i="5"/>
  <c r="D3" i="6" s="1"/>
  <c r="S9" i="6" s="1"/>
  <c r="F9" i="5"/>
  <c r="C9" i="6" s="1"/>
  <c r="F8" i="5"/>
  <c r="C8" i="6" s="1"/>
  <c r="R34" i="6" s="1"/>
  <c r="F7" i="5"/>
  <c r="F6" i="5"/>
  <c r="C6" i="6" s="1"/>
  <c r="R24" i="6" s="1"/>
  <c r="F5" i="5"/>
  <c r="F4" i="5"/>
  <c r="C4" i="6" s="1"/>
  <c r="F3" i="5"/>
  <c r="C3" i="6" s="1"/>
  <c r="R9" i="6" s="1"/>
  <c r="E3" i="5"/>
  <c r="B3" i="6" s="1"/>
  <c r="Q9" i="6" s="1"/>
  <c r="E4" i="5"/>
  <c r="B4" i="6" s="1"/>
  <c r="E5" i="5"/>
  <c r="E6" i="5"/>
  <c r="B6" i="6" s="1"/>
  <c r="E7" i="5"/>
  <c r="B7" i="6" s="1"/>
  <c r="E8" i="5"/>
  <c r="E9" i="5"/>
  <c r="G2" i="5"/>
  <c r="D2" i="6" s="1"/>
  <c r="S4" i="6" s="1"/>
  <c r="F2" i="5"/>
  <c r="C2" i="6" s="1"/>
  <c r="R4" i="6" s="1"/>
  <c r="E2" i="5"/>
  <c r="B2" i="6" s="1"/>
  <c r="B137" i="1"/>
  <c r="B138" i="1"/>
  <c r="B139" i="1"/>
  <c r="B140" i="1"/>
  <c r="B141" i="1"/>
  <c r="B142" i="1"/>
  <c r="B143" i="1"/>
  <c r="B144" i="1"/>
  <c r="B15" i="4" s="1"/>
  <c r="B145" i="1"/>
  <c r="B146" i="1"/>
  <c r="B147" i="1"/>
  <c r="B148" i="1"/>
  <c r="B149" i="1"/>
  <c r="B150" i="1"/>
  <c r="B151" i="1"/>
  <c r="B152" i="1"/>
  <c r="B153" i="1"/>
  <c r="B154" i="1"/>
  <c r="E15" i="4" s="1"/>
  <c r="B155" i="1"/>
  <c r="B136" i="1"/>
  <c r="C34" i="1"/>
  <c r="C14" i="4" s="1"/>
  <c r="C35" i="1"/>
  <c r="C36" i="1"/>
  <c r="C37" i="1"/>
  <c r="C38" i="1"/>
  <c r="C39" i="1"/>
  <c r="C40" i="1"/>
  <c r="C41" i="1"/>
  <c r="C42" i="1"/>
  <c r="C43" i="1"/>
  <c r="C44" i="1"/>
  <c r="F14" i="4" s="1"/>
  <c r="C45" i="1"/>
  <c r="D44" i="1"/>
  <c r="G14" i="4" s="1"/>
  <c r="D45" i="1"/>
  <c r="D34" i="1"/>
  <c r="D14" i="4" s="1"/>
  <c r="D35" i="1"/>
  <c r="D36" i="1"/>
  <c r="D37" i="1"/>
  <c r="D38" i="1"/>
  <c r="D39" i="1"/>
  <c r="D40" i="1"/>
  <c r="D41" i="1"/>
  <c r="D42" i="1"/>
  <c r="D43" i="1"/>
  <c r="D190" i="1"/>
  <c r="D191" i="1"/>
  <c r="D192" i="1"/>
  <c r="D193" i="1"/>
  <c r="D194" i="1"/>
  <c r="D195" i="1"/>
  <c r="D196" i="1"/>
  <c r="D197" i="1"/>
  <c r="D198" i="1"/>
  <c r="G21" i="4" s="1"/>
  <c r="D199" i="1"/>
  <c r="C190" i="1"/>
  <c r="C191" i="1"/>
  <c r="C192" i="1"/>
  <c r="C193" i="1"/>
  <c r="C194" i="1"/>
  <c r="C195" i="1"/>
  <c r="C196" i="1"/>
  <c r="C197" i="1"/>
  <c r="C198" i="1"/>
  <c r="F21" i="4" s="1"/>
  <c r="C199" i="1"/>
  <c r="B190" i="1"/>
  <c r="B191" i="1"/>
  <c r="B192" i="1"/>
  <c r="B193" i="1"/>
  <c r="B194" i="1"/>
  <c r="B195" i="1"/>
  <c r="B196" i="1"/>
  <c r="B197" i="1"/>
  <c r="B198" i="1"/>
  <c r="B199" i="1"/>
  <c r="E110" i="1"/>
  <c r="F110" i="1" s="1"/>
  <c r="E8" i="4" s="1"/>
  <c r="D177" i="1"/>
  <c r="C177" i="1"/>
  <c r="B177" i="1"/>
  <c r="D176" i="1"/>
  <c r="G20" i="4" s="1"/>
  <c r="C176" i="1"/>
  <c r="F20" i="4" s="1"/>
  <c r="B176" i="1"/>
  <c r="E20" i="4" s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55" i="1"/>
  <c r="C155" i="1"/>
  <c r="D154" i="1"/>
  <c r="G15" i="4" s="1"/>
  <c r="C154" i="1"/>
  <c r="F15" i="4" s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33" i="1"/>
  <c r="C133" i="1"/>
  <c r="B133" i="1"/>
  <c r="D132" i="1"/>
  <c r="G17" i="4" s="1"/>
  <c r="C132" i="1"/>
  <c r="F17" i="4" s="1"/>
  <c r="B132" i="1"/>
  <c r="E17" i="4" s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11" i="1"/>
  <c r="C111" i="1"/>
  <c r="B111" i="1"/>
  <c r="D110" i="1"/>
  <c r="G19" i="4" s="1"/>
  <c r="C110" i="1"/>
  <c r="F19" i="4" s="1"/>
  <c r="B110" i="1"/>
  <c r="E19" i="4" s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E18" i="4" s="1"/>
  <c r="C88" i="1"/>
  <c r="F18" i="4" s="1"/>
  <c r="D88" i="1"/>
  <c r="G18" i="4" s="1"/>
  <c r="B89" i="1"/>
  <c r="C89" i="1"/>
  <c r="D89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E16" i="4" s="1"/>
  <c r="C66" i="1"/>
  <c r="F16" i="4" s="1"/>
  <c r="D66" i="1"/>
  <c r="G16" i="4" s="1"/>
  <c r="B67" i="1"/>
  <c r="C67" i="1"/>
  <c r="D67" i="1"/>
  <c r="B36" i="1"/>
  <c r="B37" i="1"/>
  <c r="B38" i="1"/>
  <c r="B39" i="1"/>
  <c r="B40" i="1"/>
  <c r="B41" i="1"/>
  <c r="B42" i="1"/>
  <c r="B43" i="1"/>
  <c r="B44" i="1"/>
  <c r="B45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B20" i="4" s="1"/>
  <c r="C166" i="1"/>
  <c r="C20" i="4" s="1"/>
  <c r="D166" i="1"/>
  <c r="D20" i="4" s="1"/>
  <c r="B167" i="1"/>
  <c r="C167" i="1"/>
  <c r="D167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D15" i="4" s="1"/>
  <c r="C145" i="1"/>
  <c r="D145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B17" i="4" s="1"/>
  <c r="C122" i="1"/>
  <c r="C17" i="4" s="1"/>
  <c r="D122" i="1"/>
  <c r="B123" i="1"/>
  <c r="C123" i="1"/>
  <c r="D123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B21" i="4" s="1"/>
  <c r="C188" i="1"/>
  <c r="C21" i="4" s="1"/>
  <c r="D188" i="1"/>
  <c r="D21" i="4" s="1"/>
  <c r="B189" i="1"/>
  <c r="C189" i="1"/>
  <c r="D189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C19" i="4" s="1"/>
  <c r="D100" i="1"/>
  <c r="D19" i="4" s="1"/>
  <c r="C101" i="1"/>
  <c r="D101" i="1"/>
  <c r="B101" i="1"/>
  <c r="B92" i="1"/>
  <c r="B93" i="1"/>
  <c r="B94" i="1"/>
  <c r="B95" i="1"/>
  <c r="B96" i="1"/>
  <c r="B97" i="1"/>
  <c r="B98" i="1"/>
  <c r="B99" i="1"/>
  <c r="B100" i="1"/>
  <c r="B19" i="4" s="1"/>
  <c r="D70" i="1"/>
  <c r="D71" i="1"/>
  <c r="D72" i="1"/>
  <c r="D73" i="1"/>
  <c r="D74" i="1"/>
  <c r="D75" i="1"/>
  <c r="D76" i="1"/>
  <c r="D77" i="1"/>
  <c r="D78" i="1"/>
  <c r="D18" i="4" s="1"/>
  <c r="D79" i="1"/>
  <c r="C70" i="1"/>
  <c r="C71" i="1"/>
  <c r="C72" i="1"/>
  <c r="C73" i="1"/>
  <c r="C74" i="1"/>
  <c r="C75" i="1"/>
  <c r="C76" i="1"/>
  <c r="C77" i="1"/>
  <c r="C78" i="1"/>
  <c r="C18" i="4" s="1"/>
  <c r="C79" i="1"/>
  <c r="B70" i="1"/>
  <c r="B71" i="1"/>
  <c r="B72" i="1"/>
  <c r="B73" i="1"/>
  <c r="B74" i="1"/>
  <c r="B75" i="1"/>
  <c r="B76" i="1"/>
  <c r="B77" i="1"/>
  <c r="B78" i="1"/>
  <c r="B18" i="4" s="1"/>
  <c r="B79" i="1"/>
  <c r="D48" i="1"/>
  <c r="D49" i="1"/>
  <c r="D50" i="1"/>
  <c r="D51" i="1"/>
  <c r="D52" i="1"/>
  <c r="D53" i="1"/>
  <c r="D54" i="1"/>
  <c r="D55" i="1"/>
  <c r="D56" i="1"/>
  <c r="D16" i="4" s="1"/>
  <c r="D57" i="1"/>
  <c r="C48" i="1"/>
  <c r="C49" i="1"/>
  <c r="C50" i="1"/>
  <c r="C51" i="1"/>
  <c r="C52" i="1"/>
  <c r="C53" i="1"/>
  <c r="C54" i="1"/>
  <c r="C55" i="1"/>
  <c r="C56" i="1"/>
  <c r="C16" i="4" s="1"/>
  <c r="C57" i="1"/>
  <c r="B48" i="1"/>
  <c r="B49" i="1"/>
  <c r="B50" i="1"/>
  <c r="B51" i="1"/>
  <c r="B52" i="1"/>
  <c r="B53" i="1"/>
  <c r="B54" i="1"/>
  <c r="B55" i="1"/>
  <c r="B56" i="1"/>
  <c r="B16" i="4" s="1"/>
  <c r="B57" i="1"/>
  <c r="D26" i="1"/>
  <c r="D12" i="6" s="1"/>
  <c r="D27" i="1"/>
  <c r="D28" i="1"/>
  <c r="D29" i="1"/>
  <c r="D30" i="1"/>
  <c r="D31" i="1"/>
  <c r="D32" i="1"/>
  <c r="D33" i="1"/>
  <c r="C26" i="1"/>
  <c r="C12" i="6" s="1"/>
  <c r="C27" i="1"/>
  <c r="C28" i="1"/>
  <c r="C29" i="1"/>
  <c r="C30" i="1"/>
  <c r="C31" i="1"/>
  <c r="C32" i="1"/>
  <c r="C33" i="1"/>
  <c r="B26" i="1"/>
  <c r="B12" i="6" s="1"/>
  <c r="E3" i="7" s="1"/>
  <c r="B27" i="1"/>
  <c r="B28" i="1"/>
  <c r="B29" i="1"/>
  <c r="B30" i="1"/>
  <c r="B31" i="1"/>
  <c r="B32" i="1"/>
  <c r="B33" i="1"/>
  <c r="B34" i="1"/>
  <c r="B14" i="4" s="1"/>
  <c r="B35" i="1"/>
  <c r="E198" i="1" l="1"/>
  <c r="E21" i="4"/>
  <c r="G22" i="4"/>
  <c r="F22" i="4"/>
  <c r="B22" i="4"/>
  <c r="E144" i="1"/>
  <c r="F144" i="1" s="1"/>
  <c r="B4" i="4" s="1"/>
  <c r="C15" i="4"/>
  <c r="C22" i="4" s="1"/>
  <c r="E44" i="1"/>
  <c r="F44" i="1" s="1"/>
  <c r="E3" i="4" s="1"/>
  <c r="E14" i="4"/>
  <c r="E122" i="1"/>
  <c r="F122" i="1" s="1"/>
  <c r="B6" i="4" s="1"/>
  <c r="D17" i="4"/>
  <c r="D22" i="4"/>
  <c r="E4" i="6"/>
  <c r="T14" i="6" s="1"/>
  <c r="Q14" i="6"/>
  <c r="B14" i="6" a="1"/>
  <c r="B14" i="6" s="1"/>
  <c r="E5" i="7" s="1"/>
  <c r="B28" i="6" a="1"/>
  <c r="R33" i="6" s="1"/>
  <c r="B26" i="6" a="1"/>
  <c r="B24" i="6" a="1"/>
  <c r="B29" i="6" a="1"/>
  <c r="B16" i="6" a="1"/>
  <c r="R22" i="6" s="1"/>
  <c r="B17" i="6" a="1"/>
  <c r="R27" i="6" s="1"/>
  <c r="E154" i="1"/>
  <c r="F154" i="1" s="1"/>
  <c r="E4" i="4" s="1"/>
  <c r="B15" i="6" a="1"/>
  <c r="B15" i="6" s="1"/>
  <c r="E171" i="1"/>
  <c r="E8" i="2" s="1"/>
  <c r="B27" i="6" a="1"/>
  <c r="B18" i="6" a="1"/>
  <c r="B18" i="6" s="1"/>
  <c r="E9" i="7" s="1"/>
  <c r="B25" i="6" a="1"/>
  <c r="B13" i="6" a="1"/>
  <c r="B13" i="6" s="1"/>
  <c r="E4" i="7" s="1"/>
  <c r="B19" i="6" a="1"/>
  <c r="S37" i="6" s="1"/>
  <c r="B22" i="6" a="1"/>
  <c r="B23" i="6" a="1"/>
  <c r="F6" i="6"/>
  <c r="U24" i="6" s="1"/>
  <c r="Q24" i="6"/>
  <c r="E2" i="6"/>
  <c r="T4" i="6" s="1"/>
  <c r="Q4" i="6"/>
  <c r="R39" i="6"/>
  <c r="E9" i="6"/>
  <c r="T39" i="6" s="1"/>
  <c r="R14" i="6"/>
  <c r="F4" i="6"/>
  <c r="U14" i="6" s="1"/>
  <c r="E7" i="6"/>
  <c r="T29" i="6" s="1"/>
  <c r="F7" i="6"/>
  <c r="U29" i="6" s="1"/>
  <c r="Q29" i="6"/>
  <c r="E8" i="6"/>
  <c r="T34" i="6" s="1"/>
  <c r="F9" i="6"/>
  <c r="U39" i="6" s="1"/>
  <c r="F8" i="6"/>
  <c r="U34" i="6" s="1"/>
  <c r="Q34" i="6"/>
  <c r="Q19" i="6"/>
  <c r="E3" i="6"/>
  <c r="T9" i="6" s="1"/>
  <c r="E5" i="6"/>
  <c r="T19" i="6" s="1"/>
  <c r="Q39" i="6"/>
  <c r="B26" i="6"/>
  <c r="R2" i="6"/>
  <c r="R7" i="6"/>
  <c r="S2" i="6"/>
  <c r="S7" i="6"/>
  <c r="S22" i="6"/>
  <c r="E100" i="1"/>
  <c r="F100" i="1" s="1"/>
  <c r="B8" i="4" s="1"/>
  <c r="E199" i="1"/>
  <c r="E193" i="1"/>
  <c r="E9" i="2" s="1"/>
  <c r="E12" i="6"/>
  <c r="D3" i="7" s="1"/>
  <c r="Q7" i="6"/>
  <c r="Q2" i="6"/>
  <c r="F3" i="6"/>
  <c r="U9" i="6" s="1"/>
  <c r="F2" i="6"/>
  <c r="U4" i="6" s="1"/>
  <c r="E6" i="6"/>
  <c r="T24" i="6" s="1"/>
  <c r="F12" i="6"/>
  <c r="E192" i="1"/>
  <c r="D9" i="2" s="1"/>
  <c r="E194" i="1"/>
  <c r="F9" i="2" s="1"/>
  <c r="E176" i="1"/>
  <c r="F176" i="1" s="1"/>
  <c r="E9" i="4" s="1"/>
  <c r="E191" i="1"/>
  <c r="C9" i="2" s="1"/>
  <c r="E131" i="1"/>
  <c r="I5" i="2" s="1"/>
  <c r="E174" i="1"/>
  <c r="H8" i="2" s="1"/>
  <c r="E103" i="1"/>
  <c r="C7" i="2" s="1"/>
  <c r="E111" i="1"/>
  <c r="E190" i="1"/>
  <c r="B9" i="2" s="1"/>
  <c r="E128" i="1"/>
  <c r="F5" i="2" s="1"/>
  <c r="E109" i="1"/>
  <c r="I7" i="2" s="1"/>
  <c r="E195" i="1"/>
  <c r="G9" i="2" s="1"/>
  <c r="E108" i="1"/>
  <c r="H7" i="2" s="1"/>
  <c r="E78" i="1"/>
  <c r="F78" i="1" s="1"/>
  <c r="B7" i="4" s="1"/>
  <c r="E164" i="1"/>
  <c r="E132" i="1"/>
  <c r="F132" i="1" s="1"/>
  <c r="E6" i="4" s="1"/>
  <c r="E66" i="1"/>
  <c r="F66" i="1" s="1"/>
  <c r="E5" i="4" s="1"/>
  <c r="E82" i="1"/>
  <c r="D6" i="2" s="1"/>
  <c r="E173" i="1"/>
  <c r="G8" i="2" s="1"/>
  <c r="E188" i="1"/>
  <c r="F188" i="1" s="1"/>
  <c r="B10" i="4" s="1"/>
  <c r="E88" i="1"/>
  <c r="F88" i="1" s="1"/>
  <c r="E7" i="4" s="1"/>
  <c r="E56" i="1"/>
  <c r="F56" i="1" s="1"/>
  <c r="B5" i="4" s="1"/>
  <c r="E95" i="1"/>
  <c r="E7" i="3" s="1"/>
  <c r="E166" i="1"/>
  <c r="F166" i="1" s="1"/>
  <c r="B9" i="4" s="1"/>
  <c r="F45" i="1"/>
  <c r="E38" i="1"/>
  <c r="D2" i="2" s="1"/>
  <c r="E197" i="1"/>
  <c r="E196" i="1"/>
  <c r="H9" i="2" s="1"/>
  <c r="E140" i="1"/>
  <c r="F3" i="3" s="1"/>
  <c r="E151" i="1"/>
  <c r="G3" i="2" s="1"/>
  <c r="E141" i="1"/>
  <c r="G3" i="3" s="1"/>
  <c r="E70" i="1"/>
  <c r="B6" i="3" s="1"/>
  <c r="E77" i="1"/>
  <c r="I6" i="3" s="1"/>
  <c r="E75" i="1"/>
  <c r="G6" i="3" s="1"/>
  <c r="E185" i="1"/>
  <c r="G9" i="3" s="1"/>
  <c r="E96" i="1"/>
  <c r="F7" i="3" s="1"/>
  <c r="E97" i="1"/>
  <c r="G7" i="3" s="1"/>
  <c r="E92" i="1"/>
  <c r="B7" i="3" s="1"/>
  <c r="E98" i="1"/>
  <c r="H7" i="3" s="1"/>
  <c r="E121" i="1"/>
  <c r="I5" i="3" s="1"/>
  <c r="E114" i="1"/>
  <c r="B5" i="3" s="1"/>
  <c r="E127" i="1"/>
  <c r="E129" i="1"/>
  <c r="G5" i="2" s="1"/>
  <c r="E168" i="1"/>
  <c r="B8" i="2" s="1"/>
  <c r="E169" i="1"/>
  <c r="C8" i="2" s="1"/>
  <c r="E175" i="1"/>
  <c r="I8" i="2" s="1"/>
  <c r="E74" i="1"/>
  <c r="E73" i="1"/>
  <c r="E6" i="3" s="1"/>
  <c r="E76" i="1"/>
  <c r="H6" i="3" s="1"/>
  <c r="E80" i="1"/>
  <c r="E87" i="1"/>
  <c r="I6" i="2" s="1"/>
  <c r="E84" i="1"/>
  <c r="E81" i="1"/>
  <c r="C6" i="2" s="1"/>
  <c r="E86" i="1"/>
  <c r="H6" i="2" s="1"/>
  <c r="E83" i="1"/>
  <c r="E6" i="2" s="1"/>
  <c r="E89" i="1"/>
  <c r="E72" i="1"/>
  <c r="D6" i="3" s="1"/>
  <c r="E85" i="1"/>
  <c r="G6" i="2" s="1"/>
  <c r="E162" i="1"/>
  <c r="F8" i="3" s="1"/>
  <c r="E163" i="1"/>
  <c r="G8" i="3" s="1"/>
  <c r="E160" i="1"/>
  <c r="D8" i="3" s="1"/>
  <c r="E165" i="1"/>
  <c r="I8" i="3" s="1"/>
  <c r="E161" i="1"/>
  <c r="E8" i="3" s="1"/>
  <c r="E158" i="1"/>
  <c r="B8" i="3" s="1"/>
  <c r="E101" i="1"/>
  <c r="E107" i="1"/>
  <c r="G7" i="2" s="1"/>
  <c r="E93" i="1"/>
  <c r="C7" i="3" s="1"/>
  <c r="E99" i="1"/>
  <c r="I7" i="3" s="1"/>
  <c r="E105" i="1"/>
  <c r="E7" i="2" s="1"/>
  <c r="E146" i="1"/>
  <c r="B3" i="2" s="1"/>
  <c r="E149" i="1"/>
  <c r="E3" i="2" s="1"/>
  <c r="E147" i="1"/>
  <c r="E155" i="1"/>
  <c r="E145" i="1"/>
  <c r="E137" i="1"/>
  <c r="E139" i="1"/>
  <c r="E3" i="3" s="1"/>
  <c r="E136" i="1"/>
  <c r="B3" i="3" s="1"/>
  <c r="E138" i="1"/>
  <c r="D3" i="3" s="1"/>
  <c r="E143" i="1"/>
  <c r="I3" i="3" s="1"/>
  <c r="E142" i="1"/>
  <c r="H3" i="3" s="1"/>
  <c r="E153" i="1"/>
  <c r="I3" i="2" s="1"/>
  <c r="E123" i="1"/>
  <c r="E115" i="1"/>
  <c r="C5" i="3" s="1"/>
  <c r="E118" i="1"/>
  <c r="F5" i="3" s="1"/>
  <c r="E120" i="1"/>
  <c r="H5" i="3" s="1"/>
  <c r="E117" i="1"/>
  <c r="E5" i="3" s="1"/>
  <c r="E119" i="1"/>
  <c r="G5" i="3" s="1"/>
  <c r="E116" i="1"/>
  <c r="D5" i="3" s="1"/>
  <c r="E125" i="1"/>
  <c r="C5" i="2" s="1"/>
  <c r="E133" i="1"/>
  <c r="E183" i="1"/>
  <c r="E9" i="3" s="1"/>
  <c r="E182" i="1"/>
  <c r="D9" i="3" s="1"/>
  <c r="E189" i="1"/>
  <c r="E181" i="1"/>
  <c r="C9" i="3" s="1"/>
  <c r="E187" i="1"/>
  <c r="E184" i="1"/>
  <c r="F9" i="3" s="1"/>
  <c r="E186" i="1"/>
  <c r="H9" i="3" s="1"/>
  <c r="E180" i="1"/>
  <c r="B9" i="3" s="1"/>
  <c r="E170" i="1"/>
  <c r="D8" i="2" s="1"/>
  <c r="F172" i="1"/>
  <c r="E167" i="1"/>
  <c r="E159" i="1"/>
  <c r="C8" i="3" s="1"/>
  <c r="E148" i="1"/>
  <c r="D3" i="2" s="1"/>
  <c r="E152" i="1"/>
  <c r="H3" i="2" s="1"/>
  <c r="E150" i="1"/>
  <c r="F3" i="2" s="1"/>
  <c r="E126" i="1"/>
  <c r="D5" i="2" s="1"/>
  <c r="E124" i="1"/>
  <c r="B5" i="2" s="1"/>
  <c r="E130" i="1"/>
  <c r="H5" i="2" s="1"/>
  <c r="E104" i="1"/>
  <c r="D7" i="2" s="1"/>
  <c r="E106" i="1"/>
  <c r="F7" i="2" s="1"/>
  <c r="E94" i="1"/>
  <c r="D7" i="3" s="1"/>
  <c r="E102" i="1"/>
  <c r="B7" i="2" s="1"/>
  <c r="F40" i="1"/>
  <c r="E79" i="1"/>
  <c r="E71" i="1"/>
  <c r="C6" i="3" s="1"/>
  <c r="F42" i="1"/>
  <c r="E36" i="1"/>
  <c r="E37" i="1"/>
  <c r="C2" i="2" s="1"/>
  <c r="F174" i="1"/>
  <c r="G9" i="4" s="1"/>
  <c r="F177" i="1"/>
  <c r="F36" i="1"/>
  <c r="G3" i="4" s="1"/>
  <c r="F43" i="1"/>
  <c r="E45" i="1"/>
  <c r="E177" i="1"/>
  <c r="E35" i="1"/>
  <c r="F175" i="1"/>
  <c r="F34" i="1"/>
  <c r="B3" i="4" s="1"/>
  <c r="E41" i="1"/>
  <c r="G2" i="2" s="1"/>
  <c r="F170" i="1"/>
  <c r="E172" i="1"/>
  <c r="F8" i="2" s="1"/>
  <c r="F39" i="1"/>
  <c r="F38" i="1"/>
  <c r="F37" i="1"/>
  <c r="F35" i="1"/>
  <c r="F41" i="1"/>
  <c r="E43" i="1"/>
  <c r="I2" i="2" s="1"/>
  <c r="E42" i="1"/>
  <c r="H2" i="2" s="1"/>
  <c r="E40" i="1"/>
  <c r="F2" i="2" s="1"/>
  <c r="E39" i="1"/>
  <c r="E2" i="2" s="1"/>
  <c r="F169" i="1"/>
  <c r="F190" i="1"/>
  <c r="F195" i="1"/>
  <c r="F191" i="1"/>
  <c r="F148" i="1"/>
  <c r="F168" i="1"/>
  <c r="F193" i="1"/>
  <c r="F192" i="1"/>
  <c r="F194" i="1"/>
  <c r="F199" i="1"/>
  <c r="F173" i="1"/>
  <c r="F196" i="1"/>
  <c r="F171" i="1"/>
  <c r="F197" i="1"/>
  <c r="G10" i="4" s="1"/>
  <c r="F149" i="1"/>
  <c r="F152" i="1"/>
  <c r="F155" i="1"/>
  <c r="F150" i="1"/>
  <c r="F147" i="1"/>
  <c r="G4" i="4" s="1"/>
  <c r="F153" i="1"/>
  <c r="F151" i="1"/>
  <c r="F146" i="1"/>
  <c r="F125" i="1"/>
  <c r="F133" i="1"/>
  <c r="F127" i="1"/>
  <c r="G6" i="4" s="1"/>
  <c r="F128" i="1"/>
  <c r="F126" i="1"/>
  <c r="F130" i="1"/>
  <c r="F107" i="1"/>
  <c r="G8" i="4" s="1"/>
  <c r="F131" i="1"/>
  <c r="F124" i="1"/>
  <c r="F129" i="1"/>
  <c r="F108" i="1"/>
  <c r="F103" i="1"/>
  <c r="F105" i="1"/>
  <c r="F109" i="1"/>
  <c r="F111" i="1"/>
  <c r="F104" i="1"/>
  <c r="F106" i="1"/>
  <c r="F102" i="1"/>
  <c r="F89" i="1"/>
  <c r="F87" i="1"/>
  <c r="F84" i="1"/>
  <c r="G7" i="4" s="1"/>
  <c r="E60" i="1"/>
  <c r="F82" i="1"/>
  <c r="F81" i="1"/>
  <c r="F85" i="1"/>
  <c r="F80" i="1"/>
  <c r="F83" i="1"/>
  <c r="F86" i="1"/>
  <c r="E58" i="1"/>
  <c r="B4" i="2" s="1"/>
  <c r="F65" i="1"/>
  <c r="E62" i="1"/>
  <c r="F63" i="1"/>
  <c r="E63" i="1"/>
  <c r="G4" i="2" s="1"/>
  <c r="E65" i="1"/>
  <c r="I4" i="2" s="1"/>
  <c r="F60" i="1"/>
  <c r="G5" i="4" s="1"/>
  <c r="F58" i="1"/>
  <c r="E67" i="1"/>
  <c r="F61" i="1"/>
  <c r="E59" i="1"/>
  <c r="C4" i="2" s="1"/>
  <c r="E64" i="1"/>
  <c r="H4" i="2" s="1"/>
  <c r="F62" i="1"/>
  <c r="E61" i="1"/>
  <c r="E4" i="2" s="1"/>
  <c r="F64" i="1"/>
  <c r="F67" i="1"/>
  <c r="F59" i="1"/>
  <c r="F115" i="1"/>
  <c r="F165" i="1"/>
  <c r="F96" i="1"/>
  <c r="F74" i="1"/>
  <c r="D7" i="4" s="1"/>
  <c r="F99" i="1"/>
  <c r="F185" i="1"/>
  <c r="F92" i="1"/>
  <c r="F180" i="1"/>
  <c r="F117" i="1"/>
  <c r="D6" i="4" s="1"/>
  <c r="F142" i="1"/>
  <c r="F159" i="1"/>
  <c r="F114" i="1"/>
  <c r="F139" i="1"/>
  <c r="F164" i="1"/>
  <c r="D9" i="4" s="1"/>
  <c r="F189" i="1"/>
  <c r="F182" i="1"/>
  <c r="F136" i="1"/>
  <c r="F161" i="1"/>
  <c r="F97" i="1"/>
  <c r="D8" i="4" s="1"/>
  <c r="F187" i="1"/>
  <c r="D10" i="4" s="1"/>
  <c r="F123" i="1"/>
  <c r="F116" i="1"/>
  <c r="F141" i="1"/>
  <c r="F158" i="1"/>
  <c r="F118" i="1"/>
  <c r="F145" i="1"/>
  <c r="F138" i="1"/>
  <c r="F167" i="1"/>
  <c r="F160" i="1"/>
  <c r="F143" i="1"/>
  <c r="F184" i="1"/>
  <c r="F140" i="1"/>
  <c r="F181" i="1"/>
  <c r="F71" i="1"/>
  <c r="F93" i="1"/>
  <c r="F183" i="1"/>
  <c r="F120" i="1"/>
  <c r="F137" i="1"/>
  <c r="D4" i="4" s="1"/>
  <c r="F162" i="1"/>
  <c r="F70" i="1"/>
  <c r="F73" i="1"/>
  <c r="F77" i="1"/>
  <c r="F79" i="1"/>
  <c r="F72" i="1"/>
  <c r="F75" i="1"/>
  <c r="F101" i="1"/>
  <c r="F95" i="1"/>
  <c r="F76" i="1"/>
  <c r="F98" i="1"/>
  <c r="F94" i="1"/>
  <c r="F121" i="1"/>
  <c r="F119" i="1"/>
  <c r="F163" i="1"/>
  <c r="F186" i="1"/>
  <c r="F51" i="1"/>
  <c r="F57" i="1"/>
  <c r="F50" i="1"/>
  <c r="D5" i="4" s="1"/>
  <c r="E32" i="1"/>
  <c r="H2" i="3" s="1"/>
  <c r="F54" i="1"/>
  <c r="F49" i="1"/>
  <c r="E52" i="1"/>
  <c r="E55" i="1"/>
  <c r="E53" i="1"/>
  <c r="E51" i="1"/>
  <c r="E31" i="1"/>
  <c r="G2" i="3" s="1"/>
  <c r="E26" i="1"/>
  <c r="F48" i="1"/>
  <c r="F52" i="1"/>
  <c r="E48" i="1"/>
  <c r="E29" i="1"/>
  <c r="E2" i="3" s="1"/>
  <c r="E49" i="1"/>
  <c r="F53" i="1"/>
  <c r="F55" i="1"/>
  <c r="E50" i="1"/>
  <c r="E54" i="1"/>
  <c r="E57" i="1"/>
  <c r="E30" i="1"/>
  <c r="F2" i="3" s="1"/>
  <c r="E28" i="1"/>
  <c r="D2" i="3" s="1"/>
  <c r="F27" i="1"/>
  <c r="E33" i="1"/>
  <c r="I2" i="3" s="1"/>
  <c r="F33" i="1"/>
  <c r="F32" i="1"/>
  <c r="F31" i="1"/>
  <c r="F30" i="1"/>
  <c r="F26" i="1"/>
  <c r="D3" i="4" s="1"/>
  <c r="F29" i="1"/>
  <c r="F28" i="1"/>
  <c r="E27" i="1"/>
  <c r="C2" i="3" s="1"/>
  <c r="E22" i="4" l="1"/>
  <c r="B25" i="6"/>
  <c r="C16" i="7"/>
  <c r="D16" i="7"/>
  <c r="G203" i="1"/>
  <c r="I9" i="2"/>
  <c r="S12" i="6"/>
  <c r="C7" i="7"/>
  <c r="B17" i="7"/>
  <c r="R12" i="6"/>
  <c r="B27" i="6"/>
  <c r="C18" i="7"/>
  <c r="D18" i="7"/>
  <c r="S38" i="6"/>
  <c r="D20" i="7"/>
  <c r="C20" i="7"/>
  <c r="B24" i="6"/>
  <c r="D15" i="7"/>
  <c r="C15" i="7"/>
  <c r="G204" i="1"/>
  <c r="R8" i="6"/>
  <c r="D14" i="7"/>
  <c r="C14" i="7"/>
  <c r="R23" i="6"/>
  <c r="D17" i="7"/>
  <c r="C17" i="7"/>
  <c r="B22" i="6"/>
  <c r="C13" i="7"/>
  <c r="D13" i="7"/>
  <c r="B28" i="6"/>
  <c r="C19" i="7"/>
  <c r="D19" i="7"/>
  <c r="F198" i="1"/>
  <c r="E10" i="4" s="1"/>
  <c r="S13" i="6"/>
  <c r="B29" i="6"/>
  <c r="B16" i="6"/>
  <c r="E7" i="7" s="1"/>
  <c r="S23" i="6"/>
  <c r="E24" i="6"/>
  <c r="B5" i="7" s="1"/>
  <c r="B37" i="7" s="1"/>
  <c r="R13" i="6"/>
  <c r="C5" i="7"/>
  <c r="Q13" i="6"/>
  <c r="S33" i="6"/>
  <c r="R38" i="6"/>
  <c r="R32" i="6"/>
  <c r="S8" i="6"/>
  <c r="B23" i="6"/>
  <c r="S32" i="6"/>
  <c r="R28" i="6"/>
  <c r="B19" i="6"/>
  <c r="E10" i="7" s="1"/>
  <c r="S28" i="6"/>
  <c r="B17" i="6"/>
  <c r="E8" i="7" s="1"/>
  <c r="S17" i="6"/>
  <c r="R3" i="6"/>
  <c r="S3" i="6"/>
  <c r="E6" i="7"/>
  <c r="F15" i="6"/>
  <c r="U17" i="6" s="1"/>
  <c r="E22" i="6"/>
  <c r="C3" i="7"/>
  <c r="R17" i="6"/>
  <c r="F22" i="6"/>
  <c r="U3" i="6" s="1"/>
  <c r="E23" i="6"/>
  <c r="E13" i="6"/>
  <c r="D4" i="7" s="1"/>
  <c r="S18" i="6"/>
  <c r="F13" i="6"/>
  <c r="E29" i="6"/>
  <c r="F29" i="6"/>
  <c r="U38" i="6" s="1"/>
  <c r="C10" i="7"/>
  <c r="F4" i="2"/>
  <c r="R18" i="6"/>
  <c r="R37" i="6"/>
  <c r="S27" i="6"/>
  <c r="F5" i="4"/>
  <c r="D4" i="2"/>
  <c r="F27" i="6"/>
  <c r="U28" i="6" s="1"/>
  <c r="E25" i="6"/>
  <c r="Q18" i="6"/>
  <c r="F25" i="6"/>
  <c r="U18" i="6" s="1"/>
  <c r="E16" i="6"/>
  <c r="Q22" i="6"/>
  <c r="F16" i="6"/>
  <c r="U22" i="6" s="1"/>
  <c r="F14" i="6"/>
  <c r="U12" i="6" s="1"/>
  <c r="Q12" i="6"/>
  <c r="E14" i="6"/>
  <c r="F18" i="6"/>
  <c r="U32" i="6" s="1"/>
  <c r="Q32" i="6"/>
  <c r="E18" i="6"/>
  <c r="E15" i="6"/>
  <c r="Q17" i="6"/>
  <c r="Q23" i="6"/>
  <c r="E26" i="6"/>
  <c r="F26" i="6"/>
  <c r="U23" i="6" s="1"/>
  <c r="U2" i="6"/>
  <c r="U7" i="6"/>
  <c r="T2" i="6"/>
  <c r="T7" i="6"/>
  <c r="C4" i="3"/>
  <c r="H4" i="3"/>
  <c r="B2" i="3"/>
  <c r="J2" i="3" s="1"/>
  <c r="C3" i="4"/>
  <c r="C3" i="2"/>
  <c r="F4" i="4"/>
  <c r="F9" i="4"/>
  <c r="C5" i="4"/>
  <c r="D4" i="3"/>
  <c r="E4" i="3"/>
  <c r="G4" i="3"/>
  <c r="B2" i="2"/>
  <c r="F3" i="4"/>
  <c r="I4" i="3"/>
  <c r="C4" i="4"/>
  <c r="C3" i="3"/>
  <c r="J3" i="3" s="1"/>
  <c r="F10" i="4"/>
  <c r="J5" i="3"/>
  <c r="C6" i="4"/>
  <c r="J7" i="3"/>
  <c r="C8" i="4"/>
  <c r="F6" i="2"/>
  <c r="F7" i="4"/>
  <c r="B4" i="3"/>
  <c r="F4" i="3"/>
  <c r="F8" i="4"/>
  <c r="E5" i="2"/>
  <c r="F6" i="4"/>
  <c r="I9" i="3"/>
  <c r="J9" i="3" s="1"/>
  <c r="C10" i="4"/>
  <c r="C7" i="4"/>
  <c r="F6" i="3"/>
  <c r="J6" i="3" s="1"/>
  <c r="H8" i="3"/>
  <c r="J8" i="3" s="1"/>
  <c r="C9" i="4"/>
  <c r="Q38" i="6" l="1"/>
  <c r="B20" i="7"/>
  <c r="Q3" i="6"/>
  <c r="B13" i="7"/>
  <c r="E13" i="7" s="1"/>
  <c r="C35" i="7" s="1"/>
  <c r="B19" i="7"/>
  <c r="E19" i="7" s="1"/>
  <c r="C41" i="7" s="1"/>
  <c r="E28" i="6"/>
  <c r="F28" i="6"/>
  <c r="U33" i="6" s="1"/>
  <c r="Q33" i="6"/>
  <c r="C9" i="7"/>
  <c r="F24" i="6"/>
  <c r="U13" i="6" s="1"/>
  <c r="B15" i="7"/>
  <c r="E15" i="7" s="1"/>
  <c r="C37" i="7" s="1"/>
  <c r="C6" i="7"/>
  <c r="B16" i="7"/>
  <c r="E16" i="7" s="1"/>
  <c r="C38" i="7" s="1"/>
  <c r="C4" i="7"/>
  <c r="B14" i="7"/>
  <c r="E14" i="7" s="1"/>
  <c r="C36" i="7" s="1"/>
  <c r="E20" i="7"/>
  <c r="C42" i="7" s="1"/>
  <c r="C8" i="7"/>
  <c r="B18" i="7"/>
  <c r="E18" i="7" s="1"/>
  <c r="C40" i="7" s="1"/>
  <c r="T13" i="6"/>
  <c r="F23" i="6"/>
  <c r="U8" i="6" s="1"/>
  <c r="F19" i="6"/>
  <c r="U37" i="6" s="1"/>
  <c r="E27" i="6"/>
  <c r="T28" i="6" s="1"/>
  <c r="Q28" i="6"/>
  <c r="E17" i="7"/>
  <c r="C39" i="7" s="1"/>
  <c r="E19" i="6"/>
  <c r="T37" i="6" s="1"/>
  <c r="Q37" i="6"/>
  <c r="F17" i="6"/>
  <c r="U27" i="6" s="1"/>
  <c r="Q27" i="6"/>
  <c r="Q8" i="6"/>
  <c r="E17" i="6"/>
  <c r="D8" i="7" s="1"/>
  <c r="T32" i="6"/>
  <c r="D9" i="7"/>
  <c r="T3" i="6"/>
  <c r="B3" i="7"/>
  <c r="B35" i="7" s="1"/>
  <c r="T22" i="6"/>
  <c r="D7" i="7"/>
  <c r="T12" i="6"/>
  <c r="D5" i="7"/>
  <c r="D10" i="7"/>
  <c r="T23" i="6"/>
  <c r="B7" i="7"/>
  <c r="B39" i="7" s="1"/>
  <c r="T18" i="6"/>
  <c r="B6" i="7"/>
  <c r="B38" i="7" s="1"/>
  <c r="T8" i="6"/>
  <c r="B4" i="7"/>
  <c r="B36" i="7" s="1"/>
  <c r="T17" i="6"/>
  <c r="D6" i="7"/>
  <c r="T38" i="6"/>
  <c r="B10" i="7"/>
  <c r="B42" i="7" s="1"/>
  <c r="J4" i="3"/>
  <c r="B8" i="7" l="1"/>
  <c r="B40" i="7" s="1"/>
  <c r="T33" i="6"/>
  <c r="B9" i="7"/>
  <c r="B41" i="7" s="1"/>
  <c r="T2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<sst xmlns="http://schemas.openxmlformats.org/spreadsheetml/2006/main" count="668" uniqueCount="74">
  <si>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</si>
  <si>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</si>
  <si>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</si>
  <si>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</si>
  <si>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</si>
  <si>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</si>
  <si>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</si>
  <si>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</si>
  <si>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</si>
  <si>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</si>
  <si>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</si>
  <si>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</si>
  <si>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FEAR</t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</si>
  <si>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</si>
  <si>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</si>
  <si>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</si>
  <si>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</si>
  <si>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３回目</t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</si>
  <si>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</si>
  <si>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</si>
  <si>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CALM</t>
  </si>
  <si>
    <t>順番</t>
    <rPh sb="0" eb="2">
      <t>ジュンバn</t>
    </rPh>
    <phoneticPr fontId="1"/>
  </si>
  <si>
    <t>HAPPY</t>
  </si>
  <si>
    <t>SURPRISED</t>
  </si>
  <si>
    <t>DISGUSTED</t>
  </si>
  <si>
    <t>SAD</t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</si>
  <si>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</si>
  <si>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</si>
  <si>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</si>
  <si>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</si>
  <si>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>ANGRY</t>
  </si>
  <si>
    <t>自己評価</t>
    <rPh sb="0" eb="4">
      <t>ジコヒョウカ</t>
    </rPh>
    <phoneticPr fontId="1"/>
  </si>
  <si>
    <t>区間ごと</t>
    <rPh sb="0" eb="2">
      <t>クカンゴト</t>
    </rPh>
    <phoneticPr fontId="1"/>
  </si>
  <si>
    <t>標準偏差</t>
    <rPh sb="0" eb="4">
      <t>ヒョウジュn</t>
    </rPh>
    <phoneticPr fontId="1"/>
  </si>
  <si>
    <t>最大値</t>
    <rPh sb="0" eb="3">
      <t>サイダイ</t>
    </rPh>
    <phoneticPr fontId="1"/>
  </si>
  <si>
    <t>区間ごと</t>
    <rPh sb="0" eb="2">
      <t>クカンゴ</t>
    </rPh>
    <phoneticPr fontId="1"/>
  </si>
  <si>
    <t>最大値</t>
    <rPh sb="0" eb="2">
      <t>サイダイ</t>
    </rPh>
    <rPh sb="2" eb="3">
      <t>t</t>
    </rPh>
    <phoneticPr fontId="1"/>
  </si>
  <si>
    <t>平均値</t>
    <rPh sb="0" eb="2">
      <t>ヘイキn</t>
    </rPh>
    <rPh sb="2" eb="3">
      <t>t</t>
    </rPh>
    <phoneticPr fontId="1"/>
  </si>
  <si>
    <t>全体</t>
    <phoneticPr fontId="1"/>
  </si>
  <si>
    <t>区間ごと</t>
    <phoneticPr fontId="1"/>
  </si>
  <si>
    <t>正解数</t>
    <rPh sb="0" eb="2">
      <t>セイカイ</t>
    </rPh>
    <rPh sb="2" eb="3">
      <t>スウ</t>
    </rPh>
    <phoneticPr fontId="1"/>
  </si>
  <si>
    <t xml:space="preserve">　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</si>
  <si>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</si>
  <si>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</si>
  <si>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平均値</t>
    <rPh sb="0" eb="3">
      <t>ヘイキn</t>
    </rPh>
    <phoneticPr fontId="1"/>
  </si>
  <si>
    <t>Accuracy</t>
  </si>
  <si>
    <t>Precision</t>
  </si>
  <si>
    <t>Recall</t>
  </si>
  <si>
    <t>F-measure</t>
  </si>
  <si>
    <t>　　People
AWS</t>
  </si>
  <si>
    <t>p1</t>
    <phoneticPr fontId="1"/>
  </si>
  <si>
    <t>p2</t>
  </si>
  <si>
    <t>p3</t>
  </si>
  <si>
    <t>p4</t>
  </si>
  <si>
    <t>p5</t>
  </si>
  <si>
    <t>p6</t>
  </si>
  <si>
    <t>p7</t>
  </si>
  <si>
    <t>p8</t>
  </si>
  <si>
    <t>r1</t>
    <phoneticPr fontId="1"/>
  </si>
  <si>
    <t>r2</t>
  </si>
  <si>
    <t>r3</t>
  </si>
  <si>
    <t>r4</t>
  </si>
  <si>
    <t>r5</t>
  </si>
  <si>
    <t>r6</t>
  </si>
  <si>
    <t>r7</t>
  </si>
  <si>
    <t>r8</t>
  </si>
  <si>
    <t>F1-1</t>
    <phoneticPr fontId="1"/>
  </si>
  <si>
    <t>F1-2</t>
  </si>
  <si>
    <t>F1-3</t>
  </si>
  <si>
    <t>F1-4</t>
  </si>
  <si>
    <t>F1-5</t>
  </si>
  <si>
    <t>F1-6</t>
  </si>
  <si>
    <t>F1-7</t>
  </si>
  <si>
    <t>F1-8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</si>
</sst>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_);[Red]\(0\)"/>
    <numFmt numFmtId="178" formatCode="0.0%"/>
    <numFmt numFmtId="179" formatCode="0.0_);[Red]\(0.0\)"/>
    <numFmt numFmtId="180" formatCode="0.00_);[Red]\(0.00\)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rgb="FF000000"/>
      <name val="Menlo"/>
      <family val="2"/>
    </font>
    <font>
      <sz val="10"/>
      <color theme="1"/>
      <name val="Arial"/>
      <family val="2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72"/>
      <color rgb="FF191919"/>
      <name val="Times New Roman"/>
      <family val="1"/>
    </font>
    <font>
      <sz val="72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26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28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16" xfId="0" applyNumberFormat="1" applyFont="1" applyBorder="1">
      <alignment vertical="center"/>
    </xf>
    <xf numFmtId="9" fontId="2" fillId="0" borderId="32" xfId="0" applyNumberFormat="1" applyFont="1" applyBorder="1">
      <alignment vertical="center"/>
    </xf>
    <xf numFmtId="9" fontId="2" fillId="0" borderId="17" xfId="0" applyNumberFormat="1" applyFont="1" applyBorder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" xfId="0" applyNumberFormat="1" applyFont="1" applyBorder="1">
      <alignment vertical="center"/>
    </xf>
    <xf numFmtId="2" fontId="2" fillId="0" borderId="27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2" fontId="2" fillId="0" borderId="25" xfId="0" applyNumberFormat="1" applyFont="1" applyBorder="1">
      <alignment vertical="center"/>
    </xf>
    <xf numFmtId="2" fontId="2" fillId="0" borderId="14" xfId="0" applyNumberFormat="1" applyFont="1" applyBorder="1">
      <alignment vertical="center"/>
    </xf>
    <xf numFmtId="2" fontId="2" fillId="0" borderId="33" xfId="0" applyNumberFormat="1" applyFont="1" applyBorder="1">
      <alignment vertical="center"/>
    </xf>
    <xf numFmtId="2" fontId="2" fillId="0" borderId="29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29" xfId="0" applyBorder="1">
      <alignment vertical="center"/>
    </xf>
    <xf numFmtId="0" fontId="0" fillId="0" borderId="28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32" xfId="0" applyBorder="1">
      <alignment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0" fillId="0" borderId="33" xfId="0" applyBorder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12" xfId="0" applyNumberFormat="1" applyFont="1" applyBorder="1" applyAlignment="1">
      <alignment horizontal="right" vertical="center"/>
    </xf>
    <xf numFmtId="176" fontId="2" fillId="0" borderId="17" xfId="0" applyNumberFormat="1" applyFont="1" applyBorder="1" applyAlignment="1">
      <alignment horizontal="right" vertical="center"/>
    </xf>
    <xf numFmtId="176" fontId="2" fillId="0" borderId="15" xfId="0" applyNumberFormat="1" applyFont="1" applyBorder="1" applyAlignment="1">
      <alignment horizontal="right" vertical="center"/>
    </xf>
    <xf numFmtId="176" fontId="2" fillId="0" borderId="25" xfId="0" applyNumberFormat="1" applyFont="1" applyBorder="1" applyAlignment="1">
      <alignment horizontal="right" vertical="center"/>
    </xf>
    <xf numFmtId="176" fontId="2" fillId="0" borderId="33" xfId="0" applyNumberFormat="1" applyFont="1" applyBorder="1" applyAlignment="1">
      <alignment horizontal="right" vertical="center"/>
    </xf>
    <xf numFmtId="176" fontId="2" fillId="0" borderId="28" xfId="0" applyNumberFormat="1" applyFont="1" applyBorder="1" applyAlignment="1">
      <alignment horizontal="right" vertical="center"/>
    </xf>
    <xf numFmtId="176" fontId="2" fillId="0" borderId="27" xfId="0" applyNumberFormat="1" applyFont="1" applyBorder="1" applyAlignment="1">
      <alignment horizontal="right" vertical="center"/>
    </xf>
    <xf numFmtId="176" fontId="2" fillId="0" borderId="29" xfId="0" applyNumberFormat="1" applyFont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9" fillId="0" borderId="18" xfId="0" applyNumberFormat="1" applyFont="1" applyBorder="1">
      <alignment vertical="center"/>
    </xf>
    <xf numFmtId="176" fontId="9" fillId="0" borderId="19" xfId="0" applyNumberFormat="1" applyFont="1" applyBorder="1">
      <alignment vertical="center"/>
    </xf>
    <xf numFmtId="176" fontId="9" fillId="0" borderId="20" xfId="0" applyNumberFormat="1" applyFont="1" applyBorder="1">
      <alignment vertical="center"/>
    </xf>
    <xf numFmtId="176" fontId="9" fillId="0" borderId="16" xfId="0" applyNumberFormat="1" applyFont="1" applyBorder="1">
      <alignment vertical="center"/>
    </xf>
    <xf numFmtId="176" fontId="9" fillId="3" borderId="1" xfId="0" applyNumberFormat="1" applyFont="1" applyFill="1" applyBorder="1">
      <alignment vertical="center"/>
    </xf>
    <xf numFmtId="176" fontId="9" fillId="0" borderId="1" xfId="0" applyNumberFormat="1" applyFont="1" applyBorder="1">
      <alignment vertical="center"/>
    </xf>
    <xf numFmtId="176" fontId="9" fillId="0" borderId="12" xfId="0" applyNumberFormat="1" applyFont="1" applyBorder="1">
      <alignment vertical="center"/>
    </xf>
    <xf numFmtId="176" fontId="10" fillId="3" borderId="1" xfId="0" applyNumberFormat="1" applyFont="1" applyFill="1" applyBorder="1">
      <alignment vertical="center"/>
    </xf>
    <xf numFmtId="176" fontId="10" fillId="0" borderId="1" xfId="0" applyNumberFormat="1" applyFont="1" applyBorder="1">
      <alignment vertical="center"/>
    </xf>
    <xf numFmtId="176" fontId="9" fillId="0" borderId="17" xfId="0" applyNumberFormat="1" applyFont="1" applyBorder="1">
      <alignment vertical="center"/>
    </xf>
    <xf numFmtId="176" fontId="9" fillId="0" borderId="14" xfId="0" applyNumberFormat="1" applyFont="1" applyBorder="1">
      <alignment vertical="center"/>
    </xf>
    <xf numFmtId="176" fontId="9" fillId="0" borderId="15" xfId="0" applyNumberFormat="1" applyFont="1" applyBorder="1">
      <alignment vertical="center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77" fontId="2" fillId="0" borderId="28" xfId="1" applyNumberFormat="1" applyFont="1" applyBorder="1">
      <alignment vertical="center"/>
    </xf>
    <xf numFmtId="177" fontId="2" fillId="0" borderId="24" xfId="1" applyNumberFormat="1" applyFont="1" applyBorder="1">
      <alignment vertical="center"/>
    </xf>
    <xf numFmtId="0" fontId="2" fillId="0" borderId="48" xfId="0" applyFont="1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1" applyNumberFormat="1" applyFont="1">
      <alignment vertical="center"/>
    </xf>
    <xf numFmtId="0" fontId="12" fillId="0" borderId="38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1" xfId="0" applyFont="1" applyBorder="1">
      <alignment vertical="center"/>
    </xf>
    <xf numFmtId="176" fontId="2" fillId="0" borderId="0" xfId="0" applyNumberFormat="1" applyFont="1">
      <alignment vertical="center"/>
    </xf>
    <xf numFmtId="0" fontId="13" fillId="0" borderId="0" xfId="0" applyFont="1">
      <alignment vertical="center"/>
    </xf>
    <xf numFmtId="178" fontId="14" fillId="0" borderId="0" xfId="1" applyNumberFormat="1" applyFont="1">
      <alignment vertical="center"/>
    </xf>
    <xf numFmtId="179" fontId="9" fillId="7" borderId="18" xfId="1" applyNumberFormat="1" applyFont="1" applyFill="1" applyBorder="1">
      <alignment vertical="center"/>
    </xf>
    <xf numFmtId="0" fontId="15" fillId="0" borderId="0" xfId="0" applyFont="1">
      <alignment vertical="center"/>
    </xf>
    <xf numFmtId="179" fontId="4" fillId="0" borderId="0" xfId="0" applyNumberFormat="1" applyFont="1">
      <alignment vertical="center"/>
    </xf>
    <xf numFmtId="180" fontId="16" fillId="0" borderId="0" xfId="0" applyNumberFormat="1" applyFont="1">
      <alignment vertical="center"/>
    </xf>
    <xf numFmtId="9" fontId="9" fillId="7" borderId="18" xfId="1" applyFont="1" applyFill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20"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'自己評価+生データ'!$A$2</c:f>
              <c:strCache>
                <c:ptCount val="1"/>
                <c:pt idx="0">
                  <c:v>HAPPY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'自己評価+生データ'!$B$2:$D$2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36-6644-AE07-618E28FD4153}"/>
            </c:ext>
          </c:extLst>
        </c:ser>
        <c:ser>
          <c:idx val="1"/>
          <c:order val="1"/>
          <c:tx>
            <c:strRef>
              <c:f>'自己評価+生データ'!$A$3</c:f>
              <c:strCache>
                <c:ptCount val="1"/>
                <c:pt idx="0">
                  <c:v>SURPRISED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'自己評価+生データ'!$B$3:$D$3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36-6644-AE07-618E28FD4153}"/>
            </c:ext>
          </c:extLst>
        </c:ser>
        <c:ser>
          <c:idx val="2"/>
          <c:order val="2"/>
          <c:tx>
            <c:strRef>
              <c:f>'自己評価+生データ'!$A$4</c:f>
              <c:strCache>
                <c:ptCount val="1"/>
                <c:pt idx="0">
                  <c:v>ANGRY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'自己評価+生データ'!$B$4:$D$4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36-6644-AE07-618E28FD4153}"/>
            </c:ext>
          </c:extLst>
        </c:ser>
        <c:ser>
          <c:idx val="3"/>
          <c:order val="3"/>
          <c:tx>
            <c:strRef>
              <c:f>'自己評価+生データ'!$A$5</c:f>
              <c:strCache>
                <c:ptCount val="1"/>
                <c:pt idx="0">
                  <c:v>SAD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'自己評価+生データ'!$B$5:$D$5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36-6644-AE07-618E28FD4153}"/>
            </c:ext>
          </c:extLst>
        </c:ser>
        <c:ser>
          <c:idx val="4"/>
          <c:order val="4"/>
          <c:tx>
            <c:strRef>
              <c:f>'自己評価+生データ'!$A$6</c:f>
              <c:strCache>
                <c:ptCount val="1"/>
                <c:pt idx="0">
                  <c:v>FEAR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'自己評価+生データ'!$B$6:$D$6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36-6644-AE07-618E28FD4153}"/>
            </c:ext>
          </c:extLst>
        </c:ser>
        <c:ser>
          <c:idx val="5"/>
          <c:order val="5"/>
          <c:tx>
            <c:strRef>
              <c:f>'自己評価+生データ'!$A$7</c:f>
              <c:strCache>
                <c:ptCount val="1"/>
                <c:pt idx="0">
                  <c:v>CONFUSED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'自己評価+生データ'!$B$7:$D$7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36-6644-AE07-618E28FD4153}"/>
            </c:ext>
          </c:extLst>
        </c:ser>
        <c:ser>
          <c:idx val="6"/>
          <c:order val="6"/>
          <c:tx>
            <c:strRef>
              <c:f>'自己評価+生データ'!$A$8</c:f>
              <c:strCache>
                <c:ptCount val="1"/>
                <c:pt idx="0">
                  <c:v>DISGUSTED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'自己評価+生データ'!$B$8:$D$8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736-6644-AE07-618E28FD4153}"/>
            </c:ext>
          </c:extLst>
        </c:ser>
        <c:ser>
          <c:idx val="7"/>
          <c:order val="7"/>
          <c:tx>
            <c:strRef>
              <c:f>'自己評価+生データ'!$A$9</c:f>
              <c:strCache>
                <c:ptCount val="1"/>
                <c:pt idx="0">
                  <c:v>CALM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'自己評価+生データ'!$B$9:$D$9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736-6644-AE07-618E28FD4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49775"/>
        <c:axId val="489673679"/>
      </c:scatterChart>
      <c:valAx>
        <c:axId val="47014977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673679"/>
        <c:crosses val="autoZero"/>
        <c:crossBetween val="midCat"/>
        <c:majorUnit val="1"/>
      </c:valAx>
      <c:valAx>
        <c:axId val="489673679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01497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'自己評価+生データ'!$A$12</c:f>
              <c:strCache>
                <c:ptCount val="1"/>
                <c:pt idx="0">
                  <c:v>HAPPY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'自己評価+生データ'!$B$12:$D$12</c:f>
              <c:numCache>
                <c:formatCode>General</c:formatCode>
                <c:ptCount val="3"/>
                <c:pt idx="0">
                  <c:v>62.647405060668802</c:v>
                </c:pt>
                <c:pt idx="1">
                  <c:v>87.483349647531298</c:v>
                </c:pt>
                <c:pt idx="2">
                  <c:v>84.250340782797196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6-B44E-BD1D-B1894C92B20E}"/>
            </c:ext>
          </c:extLst>
        </c:ser>
        <c:ser>
          <c:idx val="1"/>
          <c:order val="1"/>
          <c:tx>
            <c:strRef>
              <c:f>'自己評価+生データ'!$A$13</c:f>
              <c:strCache>
                <c:ptCount val="1"/>
                <c:pt idx="0">
                  <c:v>SURPRISED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'自己評価+生データ'!$B$13:$D$13</c:f>
              <c:numCache>
                <c:formatCode>General</c:formatCode>
                <c:ptCount val="3"/>
                <c:pt idx="0">
                  <c:v>15.6334467906167</c:v>
                </c:pt>
                <c:pt idx="1">
                  <c:v>40.697102576617503</c:v>
                </c:pt>
                <c:pt idx="2">
                  <c:v>41.368371769085002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6-B44E-BD1D-B1894C92B20E}"/>
            </c:ext>
          </c:extLst>
        </c:ser>
        <c:ser>
          <c:idx val="2"/>
          <c:order val="2"/>
          <c:tx>
            <c:strRef>
              <c:f>'自己評価+生データ'!$A$14</c:f>
              <c:strCache>
                <c:ptCount val="1"/>
                <c:pt idx="0">
                  <c:v>ANGRY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'自己評価+生データ'!$B$14:$D$14</c:f>
              <c:numCache>
                <c:formatCode>General</c:formatCode>
                <c:ptCount val="3"/>
                <c:pt idx="0">
                  <c:v>25.121515606428702</c:v>
                </c:pt>
                <c:pt idx="1">
                  <c:v>4.9321498425214196</c:v>
                </c:pt>
                <c:pt idx="2">
                  <c:v>38.691364433970698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16-B44E-BD1D-B1894C92B20E}"/>
            </c:ext>
          </c:extLst>
        </c:ser>
        <c:ser>
          <c:idx val="3"/>
          <c:order val="3"/>
          <c:tx>
            <c:strRef>
              <c:f>'自己評価+生データ'!$A$15</c:f>
              <c:strCache>
                <c:ptCount val="1"/>
                <c:pt idx="0">
                  <c:v>SAD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'自己評価+生データ'!$B$15:$D$15</c:f>
              <c:numCache>
                <c:formatCode>General</c:formatCode>
                <c:ptCount val="3"/>
                <c:pt idx="0">
                  <c:v>5.5685834818791102</c:v>
                </c:pt>
                <c:pt idx="1">
                  <c:v>3.2485966506747102</c:v>
                </c:pt>
                <c:pt idx="2">
                  <c:v>28.130387854225201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16-B44E-BD1D-B1894C92B20E}"/>
            </c:ext>
          </c:extLst>
        </c:ser>
        <c:ser>
          <c:idx val="4"/>
          <c:order val="4"/>
          <c:tx>
            <c:strRef>
              <c:f>'自己評価+生データ'!$A$16</c:f>
              <c:strCache>
                <c:ptCount val="1"/>
                <c:pt idx="0">
                  <c:v>FEAR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'自己評価+生データ'!$B$16:$D$16</c:f>
              <c:numCache>
                <c:formatCode>General</c:formatCode>
                <c:ptCount val="3"/>
                <c:pt idx="0">
                  <c:v>5.2562132783624502</c:v>
                </c:pt>
                <c:pt idx="1">
                  <c:v>5.49387801386262</c:v>
                </c:pt>
                <c:pt idx="2">
                  <c:v>12.0199080363811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16-B44E-BD1D-B1894C92B20E}"/>
            </c:ext>
          </c:extLst>
        </c:ser>
        <c:ser>
          <c:idx val="5"/>
          <c:order val="5"/>
          <c:tx>
            <c:strRef>
              <c:f>'自己評価+生データ'!$A$17</c:f>
              <c:strCache>
                <c:ptCount val="1"/>
                <c:pt idx="0">
                  <c:v>CONFUSED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'自己評価+生データ'!$B$17:$D$17</c:f>
              <c:numCache>
                <c:formatCode>General</c:formatCode>
                <c:ptCount val="3"/>
                <c:pt idx="0">
                  <c:v>5.0293103951495102</c:v>
                </c:pt>
                <c:pt idx="1">
                  <c:v>6.4189701932008703</c:v>
                </c:pt>
                <c:pt idx="2">
                  <c:v>14.2837436862637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16-B44E-BD1D-B1894C92B20E}"/>
            </c:ext>
          </c:extLst>
        </c:ser>
        <c:ser>
          <c:idx val="6"/>
          <c:order val="6"/>
          <c:tx>
            <c:strRef>
              <c:f>'自己評価+生データ'!$A$18</c:f>
              <c:strCache>
                <c:ptCount val="1"/>
                <c:pt idx="0">
                  <c:v>DISGUSTED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'自己評価+生データ'!$B$18:$D$18</c:f>
              <c:numCache>
                <c:formatCode>General</c:formatCode>
                <c:ptCount val="3"/>
                <c:pt idx="0">
                  <c:v>0.61701857024300499</c:v>
                </c:pt>
                <c:pt idx="1">
                  <c:v>18.556361369173501</c:v>
                </c:pt>
                <c:pt idx="2">
                  <c:v>27.563394910138602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316-B44E-BD1D-B1894C92B20E}"/>
            </c:ext>
          </c:extLst>
        </c:ser>
        <c:ser>
          <c:idx val="7"/>
          <c:order val="7"/>
          <c:tx>
            <c:strRef>
              <c:f>'自己評価+生データ'!$A$19</c:f>
              <c:strCache>
                <c:ptCount val="1"/>
                <c:pt idx="0">
                  <c:v>CALM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'自己評価+生データ'!$B$19:$D$19</c:f>
              <c:numCache>
                <c:formatCode>General</c:formatCode>
                <c:ptCount val="3"/>
                <c:pt idx="0">
                  <c:v>47.652021698948602</c:v>
                </c:pt>
                <c:pt idx="1">
                  <c:v>61.431902574470598</c:v>
                </c:pt>
                <c:pt idx="2">
                  <c:v>53.052126277699401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316-B44E-BD1D-B1894C92B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702735"/>
        <c:axId val="469842319"/>
      </c:scatterChart>
      <c:valAx>
        <c:axId val="50470273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842319"/>
        <c:crosses val="autoZero"/>
        <c:crossBetween val="midCat"/>
        <c:majorUnit val="1"/>
      </c:valAx>
      <c:valAx>
        <c:axId val="4698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4702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'自己評価+生データ'!$A$22</c:f>
              <c:strCache>
                <c:ptCount val="1"/>
                <c:pt idx="0">
                  <c:v>HAPPY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'自己評価+生データ'!$B$22:$D$22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4-1C49-8096-0C4C040E71F4}"/>
            </c:ext>
          </c:extLst>
        </c:ser>
        <c:ser>
          <c:idx val="1"/>
          <c:order val="1"/>
          <c:tx>
            <c:strRef>
              <c:f>'自己評価+生データ'!$A$23</c:f>
              <c:strCache>
                <c:ptCount val="1"/>
                <c:pt idx="0">
                  <c:v>SURPRISED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'自己評価+生データ'!$B$23:$D$23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44.4444444444444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44-1C49-8096-0C4C040E71F4}"/>
            </c:ext>
          </c:extLst>
        </c:ser>
        <c:ser>
          <c:idx val="2"/>
          <c:order val="2"/>
          <c:tx>
            <c:strRef>
              <c:f>'自己評価+生データ'!$A$24</c:f>
              <c:strCache>
                <c:ptCount val="1"/>
                <c:pt idx="0">
                  <c:v>ANGRY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'自己評価+生データ'!$B$24:$D$24</c:f>
              <c:numCache>
                <c:formatCode>General</c:formatCode>
                <c:ptCount val="3"/>
                <c:pt idx="0">
                  <c:v>42.857142857142797</c:v>
                </c:pt>
                <c:pt idx="1">
                  <c:v>0</c:v>
                </c:pt>
                <c:pt idx="2">
                  <c:v>33.3333333333333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44-1C49-8096-0C4C040E71F4}"/>
            </c:ext>
          </c:extLst>
        </c:ser>
        <c:ser>
          <c:idx val="3"/>
          <c:order val="3"/>
          <c:tx>
            <c:strRef>
              <c:f>'自己評価+生データ'!$A$25</c:f>
              <c:strCache>
                <c:ptCount val="1"/>
                <c:pt idx="0">
                  <c:v>SAD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'自己評価+生データ'!$B$25:$D$25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28.571428571428498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44-1C49-8096-0C4C040E71F4}"/>
            </c:ext>
          </c:extLst>
        </c:ser>
        <c:ser>
          <c:idx val="4"/>
          <c:order val="4"/>
          <c:tx>
            <c:strRef>
              <c:f>'自己評価+生データ'!$A$26</c:f>
              <c:strCache>
                <c:ptCount val="1"/>
                <c:pt idx="0">
                  <c:v>FEAR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'自己評価+生データ'!$B$26:$D$26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11.1111111111111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44-1C49-8096-0C4C040E71F4}"/>
            </c:ext>
          </c:extLst>
        </c:ser>
        <c:ser>
          <c:idx val="5"/>
          <c:order val="5"/>
          <c:tx>
            <c:strRef>
              <c:f>'自己評価+生データ'!$A$27</c:f>
              <c:strCache>
                <c:ptCount val="1"/>
                <c:pt idx="0">
                  <c:v>CONFUSED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'自己評価+生データ'!$B$27:$D$27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14.285714285714199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44-1C49-8096-0C4C040E71F4}"/>
            </c:ext>
          </c:extLst>
        </c:ser>
        <c:ser>
          <c:idx val="6"/>
          <c:order val="6"/>
          <c:tx>
            <c:strRef>
              <c:f>'自己評価+生データ'!$A$28</c:f>
              <c:strCache>
                <c:ptCount val="1"/>
                <c:pt idx="0">
                  <c:v>DISGUSTED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'自己評価+生データ'!$B$28:$D$28</c:f>
              <c:numCache>
                <c:formatCode>General</c:formatCode>
                <c:ptCount val="3"/>
                <c:pt idx="0">
                  <c:v>0</c:v>
                </c:pt>
                <c:pt idx="1">
                  <c:v>16.6666666666666</c:v>
                </c:pt>
                <c:pt idx="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144-1C49-8096-0C4C040E71F4}"/>
            </c:ext>
          </c:extLst>
        </c:ser>
        <c:ser>
          <c:idx val="7"/>
          <c:order val="7"/>
          <c:tx>
            <c:strRef>
              <c:f>'自己評価+生データ'!$A$29</c:f>
              <c:strCache>
                <c:ptCount val="1"/>
                <c:pt idx="0">
                  <c:v>CALM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'自己評価+生データ'!$B$29:$D$29</c:f>
              <c:numCache>
                <c:formatCode>General</c:formatCode>
                <c:ptCount val="3"/>
                <c:pt idx="0">
                  <c:v>90</c:v>
                </c:pt>
                <c:pt idx="1">
                  <c:v>87.5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144-1C49-8096-0C4C040E7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40271"/>
        <c:axId val="510533951"/>
      </c:scatterChart>
      <c:valAx>
        <c:axId val="509840271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0533951"/>
        <c:crosses val="autoZero"/>
        <c:crossBetween val="midCat"/>
        <c:majorUnit val="1"/>
      </c:valAx>
      <c:valAx>
        <c:axId val="5105339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84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HAPPY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'自己評価+生データ'!$Q$1:$S$1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'自己評価+生データ'!$Q$2:$S$2</c:f>
              <c:numCache>
                <c:formatCode>General</c:formatCode>
                <c:ptCount val="3"/>
                <c:pt idx="0">
                  <c:v>62.647405060668802</c:v>
                </c:pt>
                <c:pt idx="1">
                  <c:v>87.483349647531298</c:v>
                </c:pt>
                <c:pt idx="2">
                  <c:v>84.250340782797196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5-8941-A75D-DC1144949988}"/>
            </c:ext>
          </c:extLst>
        </c:ser>
        <c:ser>
          <c:idx val="1"/>
          <c:order val="1"/>
          <c:tx>
            <c:strRef>
              <c:f>'自己評価+生データ'!$P$3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'自己評価+生データ'!$Q$1:$S$1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'自己評価+生データ'!$Q$3:$S$3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05-8941-A75D-DC1144949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'自己評価+生データ'!$Q$1:$S$1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'自己評価+生データ'!$Q$4:$S$4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05-8941-A75D-DC1144949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SURPRISED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'自己評価+生データ'!$Q$6:$S$6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'自己評価+生データ'!$Q$7:$S$7</c:f>
              <c:numCache>
                <c:formatCode>General</c:formatCode>
                <c:ptCount val="3"/>
                <c:pt idx="0">
                  <c:v>62.647405060668802</c:v>
                </c:pt>
                <c:pt idx="1">
                  <c:v>87.483349647531298</c:v>
                </c:pt>
                <c:pt idx="2">
                  <c:v>84.250340782797196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0-264C-9D64-E3D33701DC48}"/>
            </c:ext>
          </c:extLst>
        </c:ser>
        <c:ser>
          <c:idx val="1"/>
          <c:order val="1"/>
          <c:tx>
            <c:strRef>
              <c:f>'自己評価+生データ'!$P$8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'自己評価+生データ'!$Q$6:$S$6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'自己評価+生データ'!$Q$8:$S$8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44.4444444444444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0-264C-9D64-E3D33701D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'自己評価+生データ'!$Q$6:$S$6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'自己評価+生データ'!$Q$9:$S$9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B0-264C-9D64-E3D33701D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'自己評価+生データ'!$P$12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'自己評価+生データ'!$Q$11:$S$11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'自己評価+生データ'!$Q$12:$S$12</c:f>
              <c:numCache>
                <c:formatCode>General</c:formatCode>
                <c:ptCount val="3"/>
                <c:pt idx="0">
                  <c:v>25.121515606428702</c:v>
                </c:pt>
                <c:pt idx="1">
                  <c:v>4.9321498425214196</c:v>
                </c:pt>
                <c:pt idx="2">
                  <c:v>38.691364433970698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2-3F4D-BC5B-7D92DCB90CC2}"/>
            </c:ext>
          </c:extLst>
        </c:ser>
        <c:ser>
          <c:idx val="1"/>
          <c:order val="1"/>
          <c:tx>
            <c:strRef>
              <c:f>'自己評価+生データ'!$P$13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'自己評価+生データ'!$Q$11:$S$11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'自己評価+生データ'!$Q$13:$S$13</c:f>
              <c:numCache>
                <c:formatCode>General</c:formatCode>
                <c:ptCount val="3"/>
                <c:pt idx="0">
                  <c:v>42.857142857142797</c:v>
                </c:pt>
                <c:pt idx="1">
                  <c:v>0</c:v>
                </c:pt>
                <c:pt idx="2">
                  <c:v>33.3333333333333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2-3F4D-BC5B-7D92DCB90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'自己評価+生データ'!$P$14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'自己評価+生データ'!$Q$11:$S$11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'自己評価+生データ'!$Q$14:$S$14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42-3F4D-BC5B-7D92DCB90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'自己評価+生データ'!$P$17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'自己評価+生データ'!$Q$16:$S$16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'自己評価+生データ'!$Q$17:$S$17</c:f>
              <c:numCache>
                <c:formatCode>General</c:formatCode>
                <c:ptCount val="3"/>
                <c:pt idx="0">
                  <c:v>5.5685834818791102</c:v>
                </c:pt>
                <c:pt idx="1">
                  <c:v>3.2485966506747102</c:v>
                </c:pt>
                <c:pt idx="2">
                  <c:v>28.130387854225201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6-8640-AF11-69B40B010C95}"/>
            </c:ext>
          </c:extLst>
        </c:ser>
        <c:ser>
          <c:idx val="1"/>
          <c:order val="1"/>
          <c:tx>
            <c:strRef>
              <c:f>'自己評価+生データ'!$P$18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'自己評価+生データ'!$Q$16:$S$16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'自己評価+生データ'!$Q$18:$S$18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28.571428571428498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D6-8640-AF11-69B40B010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'自己評価+生データ'!$P$19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'自己評価+生データ'!$Q$16:$S$16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'自己評価+生データ'!$Q$19:$S$19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6-8640-AF11-69B40B010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'自己評価+生データ'!$P$22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'自己評価+生データ'!$Q$21:$S$21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'自己評価+生データ'!$Q$22:$S$22</c:f>
              <c:numCache>
                <c:formatCode>General</c:formatCode>
                <c:ptCount val="3"/>
                <c:pt idx="0">
                  <c:v>5.2562132783624502</c:v>
                </c:pt>
                <c:pt idx="1">
                  <c:v>5.49387801386262</c:v>
                </c:pt>
                <c:pt idx="2">
                  <c:v>12.0199080363811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4-5A4B-8580-39B01A520AC5}"/>
            </c:ext>
          </c:extLst>
        </c:ser>
        <c:ser>
          <c:idx val="1"/>
          <c:order val="1"/>
          <c:tx>
            <c:strRef>
              <c:f>'自己評価+生データ'!$P$23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'自己評価+生データ'!$Q$21:$S$21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'自己評価+生データ'!$Q$23:$S$23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11.1111111111111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4-5A4B-8580-39B01A52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'自己評価+生データ'!$P$24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'自己評価+生データ'!$Q$21:$S$21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'自己評価+生データ'!$Q$24:$S$24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4-5A4B-8580-39B01A52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CONFUSED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'自己評価+生データ'!$P$27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'自己評価+生データ'!$Q$26:$S$26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'自己評価+生データ'!$Q$27:$S$27</c:f>
              <c:numCache>
                <c:formatCode>General</c:formatCode>
                <c:ptCount val="3"/>
                <c:pt idx="0">
                  <c:v>5.0293103951495102</c:v>
                </c:pt>
                <c:pt idx="1">
                  <c:v>6.4189701932008703</c:v>
                </c:pt>
                <c:pt idx="2">
                  <c:v>14.2837436862637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B-3246-9C53-3690686F4DAC}"/>
            </c:ext>
          </c:extLst>
        </c:ser>
        <c:ser>
          <c:idx val="1"/>
          <c:order val="1"/>
          <c:tx>
            <c:strRef>
              <c:f>'自己評価+生データ'!$P$28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'自己評価+生データ'!$Q$26:$S$26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'自己評価+生データ'!$Q$28:$S$28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14.285714285714199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B-3246-9C53-3690686F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'自己評価+生データ'!$P$29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'自己評価+生データ'!$Q$26:$S$26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'自己評価+生データ'!$Q$29:$S$29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9B-3246-9C53-3690686F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DISGUSTED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'自己評価+生データ'!$P$32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'自己評価+生データ'!$Q$31:$S$31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'自己評価+生データ'!$Q$32:$S$32</c:f>
              <c:numCache>
                <c:formatCode>General</c:formatCode>
                <c:ptCount val="3"/>
                <c:pt idx="0">
                  <c:v>0.61701857024300499</c:v>
                </c:pt>
                <c:pt idx="1">
                  <c:v>18.556361369173501</c:v>
                </c:pt>
                <c:pt idx="2">
                  <c:v>27.563394910138602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3-5A48-82F5-96D73CA14F22}"/>
            </c:ext>
          </c:extLst>
        </c:ser>
        <c:ser>
          <c:idx val="1"/>
          <c:order val="1"/>
          <c:tx>
            <c:strRef>
              <c:f>'自己評価+生データ'!$P$33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'自己評価+生データ'!$Q$31:$S$31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'自己評価+生データ'!$Q$33:$S$33</c:f>
              <c:numCache>
                <c:formatCode>General</c:formatCode>
                <c:ptCount val="3"/>
                <c:pt idx="0">
                  <c:v>0</c:v>
                </c:pt>
                <c:pt idx="1">
                  <c:v>16.6666666666666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3-5A48-82F5-96D73CA1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'自己評価+生データ'!$P$34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'自己評価+生データ'!$Q$31:$S$31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'自己評価+生データ'!$Q$34:$S$34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3-5A48-82F5-96D73CA1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CALM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'自己評価+生データ'!$P$37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'自己評価+生データ'!$Q$36:$S$36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'自己評価+生データ'!$Q$37:$S$37</c:f>
              <c:numCache>
                <c:formatCode>General</c:formatCode>
                <c:ptCount val="3"/>
                <c:pt idx="0">
                  <c:v>47.652021698948602</c:v>
                </c:pt>
                <c:pt idx="1">
                  <c:v>61.431902574470598</c:v>
                </c:pt>
                <c:pt idx="2">
                  <c:v>53.052126277699401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F-0B41-A541-2A34259E8E7E}"/>
            </c:ext>
          </c:extLst>
        </c:ser>
        <c:ser>
          <c:idx val="1"/>
          <c:order val="1"/>
          <c:tx>
            <c:strRef>
              <c:f>'自己評価+生データ'!$P$38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'自己評価+生データ'!$Q$36:$S$36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'自己評価+生データ'!$Q$38:$S$38</c:f>
              <c:numCache>
                <c:formatCode>General</c:formatCode>
                <c:ptCount val="3"/>
                <c:pt idx="0">
                  <c:v>90</c:v>
                </c:pt>
                <c:pt idx="1">
                  <c:v>87.5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DF-0B41-A541-2A34259E8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'自己評価+生データ'!$P$39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'自己評価+生データ'!$Q$36:$S$36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'自己評価+生データ'!$Q$39:$S$39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F-0B41-A541-2A34259E8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スコア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スコア!$B$1:$B$2</c:f>
              <c:strCache>
                <c:ptCount val="2"/>
                <c:pt idx="0">
                  <c:v>区間ごと</c:v>
                </c:pt>
                <c:pt idx="1">
                  <c:v>平均値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スコア!$B$3:$B$10</c:f>
              <c:numCache>
                <c:formatCode>0.0</c:formatCode>
                <c:ptCount val="8"/>
                <c:pt idx="0">
                  <c:v>100</c:v>
                </c:pt>
                <c:pt idx="1">
                  <c:v>31.481481481481467</c:v>
                </c:pt>
                <c:pt idx="2">
                  <c:v>25.396825396825363</c:v>
                </c:pt>
                <c:pt idx="3">
                  <c:v>9.5238095238094989</c:v>
                </c:pt>
                <c:pt idx="4">
                  <c:v>3.7037037037037002</c:v>
                </c:pt>
                <c:pt idx="5">
                  <c:v>4.7619047619047334</c:v>
                </c:pt>
                <c:pt idx="6">
                  <c:v>22.2222222222222</c:v>
                </c:pt>
                <c:pt idx="7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5-B64A-9EEB-80FC65D70609}"/>
            </c:ext>
          </c:extLst>
        </c:ser>
        <c:ser>
          <c:idx val="1"/>
          <c:order val="1"/>
          <c:tx>
            <c:strRef>
              <c:f>スコア!$C$1:$C$2</c:f>
              <c:strCache>
                <c:ptCount val="2"/>
                <c:pt idx="0">
                  <c:v>区間ごと</c:v>
                </c:pt>
                <c:pt idx="1">
                  <c:v>最大値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スコア!$C$3:$C$10</c:f>
              <c:numCache>
                <c:formatCode>0.0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42.857142857142797</c:v>
                </c:pt>
                <c:pt idx="3">
                  <c:v>28.571428571428498</c:v>
                </c:pt>
                <c:pt idx="4">
                  <c:v>11.1111111111111</c:v>
                </c:pt>
                <c:pt idx="5">
                  <c:v>14.285714285714199</c:v>
                </c:pt>
                <c:pt idx="6">
                  <c:v>50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5-B64A-9EEB-80FC65D70609}"/>
            </c:ext>
          </c:extLst>
        </c:ser>
        <c:ser>
          <c:idx val="2"/>
          <c:order val="2"/>
          <c:tx>
            <c:strRef>
              <c:f>スコア!$D$1:$D$2</c:f>
              <c:strCache>
                <c:ptCount val="2"/>
                <c:pt idx="0">
                  <c:v>全体</c:v>
                </c:pt>
                <c:pt idx="1">
                  <c:v>平均値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スコア!$D$3:$D$10</c:f>
              <c:numCache>
                <c:formatCode>0.0</c:formatCode>
                <c:ptCount val="8"/>
                <c:pt idx="0">
                  <c:v>78.127031830332427</c:v>
                </c:pt>
                <c:pt idx="1">
                  <c:v>32.566307045439736</c:v>
                </c:pt>
                <c:pt idx="2">
                  <c:v>22.915009960973606</c:v>
                </c:pt>
                <c:pt idx="3">
                  <c:v>12.315855995593006</c:v>
                </c:pt>
                <c:pt idx="4">
                  <c:v>7.5899997762020561</c:v>
                </c:pt>
                <c:pt idx="5">
                  <c:v>8.57734142487136</c:v>
                </c:pt>
                <c:pt idx="6">
                  <c:v>15.578924949851702</c:v>
                </c:pt>
                <c:pt idx="7">
                  <c:v>54.045350183706205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5-B64A-9EEB-80FC65D70609}"/>
            </c:ext>
          </c:extLst>
        </c:ser>
        <c:ser>
          <c:idx val="3"/>
          <c:order val="3"/>
          <c:tx>
            <c:strRef>
              <c:f>スコア!$E$1:$E$2</c:f>
              <c:strCache>
                <c:ptCount val="2"/>
                <c:pt idx="0">
                  <c:v>全体</c:v>
                </c:pt>
                <c:pt idx="1">
                  <c:v>最大値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スコア!$E$3:$E$10</c:f>
              <c:numCache>
                <c:formatCode>0.0</c:formatCode>
                <c:ptCount val="8"/>
                <c:pt idx="0">
                  <c:v>87.483349647531298</c:v>
                </c:pt>
                <c:pt idx="1">
                  <c:v>41.368371769085002</c:v>
                </c:pt>
                <c:pt idx="2">
                  <c:v>38.691364433970698</c:v>
                </c:pt>
                <c:pt idx="3">
                  <c:v>28.130387854225201</c:v>
                </c:pt>
                <c:pt idx="4">
                  <c:v>12.0199080363811</c:v>
                </c:pt>
                <c:pt idx="5">
                  <c:v>14.2837436862637</c:v>
                </c:pt>
                <c:pt idx="6">
                  <c:v>27.563394910138602</c:v>
                </c:pt>
                <c:pt idx="7">
                  <c:v>61.431902574470598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5-B64A-9EEB-80FC65D70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64335"/>
        <c:axId val="54912671"/>
      </c:barChart>
      <c:catAx>
        <c:axId val="7606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912671"/>
        <c:crosses val="autoZero"/>
        <c:auto val="1"/>
        <c:lblAlgn val="ctr"/>
        <c:lblOffset val="100"/>
        <c:noMultiLvlLbl val="0"/>
      </c:catAx>
      <c:valAx>
        <c:axId val="5491267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06433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自己評価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自己評価!$E$1</c:f>
              <c:strCache>
                <c:ptCount val="1"/>
                <c:pt idx="0">
                  <c:v>１回目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自己評価!$D$2:$D$9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自己評価!$E$2:$E$9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F-6C4F-966A-9EE00C135602}"/>
            </c:ext>
          </c:extLst>
        </c:ser>
        <c:ser>
          <c:idx val="1"/>
          <c:order val="1"/>
          <c:tx>
            <c:strRef>
              <c:f>自己評価!$F$1</c:f>
              <c:strCache>
                <c:ptCount val="1"/>
                <c:pt idx="0">
                  <c:v>２回目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自己評価!$D$2:$D$9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自己評価!$F$2:$F$9</c:f>
              <c:numCache>
                <c:formatCode>General</c:formatCode>
                <c:ptCount val="8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F-6C4F-966A-9EE00C135602}"/>
            </c:ext>
          </c:extLst>
        </c:ser>
        <c:ser>
          <c:idx val="2"/>
          <c:order val="2"/>
          <c:tx>
            <c:strRef>
              <c:f>自己評価!$G$1</c:f>
              <c:strCache>
                <c:ptCount val="1"/>
                <c:pt idx="0">
                  <c:v>３回目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自己評価!$D$2:$D$9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自己評価!$G$2:$G$9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3F-6C4F-966A-9EE00C135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232719"/>
        <c:axId val="54884143"/>
      </c:barChart>
      <c:catAx>
        <c:axId val="50423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884143"/>
        <c:crosses val="autoZero"/>
        <c:auto val="1"/>
        <c:lblAlgn val="ctr"/>
        <c:lblOffset val="100"/>
        <c:noMultiLvlLbl val="0"/>
      </c:catAx>
      <c:valAx>
        <c:axId val="54884143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423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スコア!$B$12</c:f>
              <c:strCache>
                <c:ptCount val="1"/>
                <c:pt idx="0">
                  <c:v>１回目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スコア!$A$13:$A$20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スコア!$B$13:$B$20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42.857142857142797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1-4849-95D0-6FCD69163D3B}"/>
            </c:ext>
          </c:extLst>
        </c:ser>
        <c:ser>
          <c:idx val="1"/>
          <c:order val="1"/>
          <c:tx>
            <c:strRef>
              <c:f>スコア!$C$12</c:f>
              <c:strCache>
                <c:ptCount val="1"/>
                <c:pt idx="0">
                  <c:v>２回目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スコア!$A$13:$A$20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スコア!$C$13:$C$20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16.6666666666666</c:v>
                </c:pt>
                <c:pt idx="7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A1-4849-95D0-6FCD69163D3B}"/>
            </c:ext>
          </c:extLst>
        </c:ser>
        <c:ser>
          <c:idx val="2"/>
          <c:order val="2"/>
          <c:tx>
            <c:strRef>
              <c:f>スコア!$D$12</c:f>
              <c:strCache>
                <c:ptCount val="1"/>
                <c:pt idx="0">
                  <c:v>３回目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スコア!$A$13:$A$20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スコア!$D$13:$D$20</c:f>
              <c:numCache>
                <c:formatCode>General</c:formatCode>
                <c:ptCount val="8"/>
                <c:pt idx="0">
                  <c:v>100</c:v>
                </c:pt>
                <c:pt idx="1">
                  <c:v>44.4444444444444</c:v>
                </c:pt>
                <c:pt idx="2">
                  <c:v>33.3333333333333</c:v>
                </c:pt>
                <c:pt idx="3">
                  <c:v>28.571428571428498</c:v>
                </c:pt>
                <c:pt idx="4">
                  <c:v>11.1111111111111</c:v>
                </c:pt>
                <c:pt idx="5">
                  <c:v>14.285714285714199</c:v>
                </c:pt>
                <c:pt idx="6">
                  <c:v>50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A1-4849-95D0-6FCD69163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152400"/>
        <c:axId val="243862832"/>
      </c:barChart>
      <c:catAx>
        <c:axId val="2171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3862832"/>
        <c:crosses val="autoZero"/>
        <c:auto val="1"/>
        <c:lblAlgn val="ctr"/>
        <c:lblOffset val="100"/>
        <c:noMultiLvlLbl val="0"/>
      </c:catAx>
      <c:valAx>
        <c:axId val="2438628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715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スコア!$C$34</c:f>
              <c:strCache>
                <c:ptCount val="1"/>
                <c:pt idx="0">
                  <c:v>標準偏差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スコア!$A$35:$B$42</c:f>
              <c:multiLvlStrCache>
                <c:ptCount val="8"/>
                <c:lvl>
                  <c:pt idx="0">
                    <c:v>100.0</c:v>
                  </c:pt>
                  <c:pt idx="1">
                    <c:v>31.5</c:v>
                  </c:pt>
                  <c:pt idx="2">
                    <c:v>25.4</c:v>
                  </c:pt>
                  <c:pt idx="3">
                    <c:v>9.5</c:v>
                  </c:pt>
                  <c:pt idx="4">
                    <c:v>3.7</c:v>
                  </c:pt>
                  <c:pt idx="5">
                    <c:v>4.8</c:v>
                  </c:pt>
                  <c:pt idx="6">
                    <c:v>22.2</c:v>
                  </c:pt>
                  <c:pt idx="7">
                    <c:v>92.5</c:v>
                  </c:pt>
                </c:lvl>
                <c:lvl>
                  <c:pt idx="0">
                    <c:v>HAPPY</c:v>
                  </c:pt>
                  <c:pt idx="1">
                    <c:v>SURPRISED</c:v>
                  </c:pt>
                  <c:pt idx="2">
                    <c:v>ANGRY</c:v>
                  </c:pt>
                  <c:pt idx="3">
                    <c:v>SAD</c:v>
                  </c:pt>
                  <c:pt idx="4">
                    <c:v>FEAR</c:v>
                  </c:pt>
                  <c:pt idx="5">
                    <c:v>CONFUSED</c:v>
                  </c:pt>
                  <c:pt idx="6">
                    <c:v>DISGUSTED</c:v>
                  </c:pt>
                  <c:pt idx="7">
                    <c:v>CALM</c:v>
                  </c:pt>
                </c:lvl>
              </c:multiLvlStrCache>
            </c:multiLvlStrRef>
          </c:cat>
          <c:val>
            <c:numRef>
              <c:f>スコア!$C$35:$C$42</c:f>
              <c:numCache>
                <c:formatCode>General</c:formatCode>
                <c:ptCount val="8"/>
                <c:pt idx="0">
                  <c:v>0</c:v>
                </c:pt>
                <c:pt idx="1">
                  <c:v>11.188005531106079</c:v>
                </c:pt>
                <c:pt idx="2">
                  <c:v>9.1871721450715995</c:v>
                </c:pt>
                <c:pt idx="3">
                  <c:v>6.7343502970147213</c:v>
                </c:pt>
                <c:pt idx="4">
                  <c:v>2.6189140043946182</c:v>
                </c:pt>
                <c:pt idx="5">
                  <c:v>3.3671751485073491</c:v>
                </c:pt>
                <c:pt idx="6">
                  <c:v>10.393492741038729</c:v>
                </c:pt>
                <c:pt idx="7">
                  <c:v>2.7003086243366083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3-494C-95A4-C805ACD79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402512"/>
        <c:axId val="258519392"/>
      </c:barChart>
      <c:catAx>
        <c:axId val="32340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8519392"/>
        <c:crosses val="autoZero"/>
        <c:auto val="1"/>
        <c:lblAlgn val="ctr"/>
        <c:lblOffset val="100"/>
        <c:noMultiLvlLbl val="0"/>
      </c:catAx>
      <c:valAx>
        <c:axId val="2585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4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各感情ごとのスコア平均値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スコア!$B$34</c:f>
              <c:strCache>
                <c:ptCount val="1"/>
                <c:pt idx="0">
                  <c:v>平均値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スコア!$C$35:$C$42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11.188005531106079</c:v>
                  </c:pt>
                  <c:pt idx="2">
                    <c:v>9.1871721450715995</c:v>
                  </c:pt>
                  <c:pt idx="3">
                    <c:v>6.7343502970147213</c:v>
                  </c:pt>
                  <c:pt idx="4">
                    <c:v>2.6189140043946182</c:v>
                  </c:pt>
                  <c:pt idx="5">
                    <c:v>3.3671751485073491</c:v>
                  </c:pt>
                  <c:pt idx="6">
                    <c:v>10.393492741038729</c:v>
                  </c:pt>
                  <c:pt idx="7">
                    <c:v>2.7003086243366083</c:v>
                  </c:pt>
                </c:numCache>
              </c:numRef>
            </c:plus>
            <c:minus>
              <c:numRef>
                <c:f>スコア!$C$35:$C$42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11.188005531106079</c:v>
                  </c:pt>
                  <c:pt idx="2">
                    <c:v>9.1871721450715995</c:v>
                  </c:pt>
                  <c:pt idx="3">
                    <c:v>6.7343502970147213</c:v>
                  </c:pt>
                  <c:pt idx="4">
                    <c:v>2.6189140043946182</c:v>
                  </c:pt>
                  <c:pt idx="5">
                    <c:v>3.3671751485073491</c:v>
                  </c:pt>
                  <c:pt idx="6">
                    <c:v>10.393492741038729</c:v>
                  </c:pt>
                  <c:pt idx="7">
                    <c:v>2.7003086243366083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スコア!$A$35:$A$42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スコア!$B$35:$B$42</c:f>
              <c:numCache>
                <c:formatCode>0.0</c:formatCode>
                <c:ptCount val="8"/>
                <c:pt idx="0">
                  <c:v>100</c:v>
                </c:pt>
                <c:pt idx="1">
                  <c:v>31.481481481481467</c:v>
                </c:pt>
                <c:pt idx="2">
                  <c:v>25.396825396825363</c:v>
                </c:pt>
                <c:pt idx="3">
                  <c:v>9.5238095238094989</c:v>
                </c:pt>
                <c:pt idx="4">
                  <c:v>3.7037037037037002</c:v>
                </c:pt>
                <c:pt idx="5">
                  <c:v>4.7619047619047334</c:v>
                </c:pt>
                <c:pt idx="6">
                  <c:v>22.2222222222222</c:v>
                </c:pt>
                <c:pt idx="7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8-D74B-B0A8-F1E1968BF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66832"/>
        <c:axId val="251292416"/>
      </c:barChart>
      <c:catAx>
        <c:axId val="21396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1292416"/>
        <c:crosses val="autoZero"/>
        <c:auto val="1"/>
        <c:lblAlgn val="ctr"/>
        <c:lblOffset val="100"/>
        <c:noMultiLvlLbl val="0"/>
      </c:catAx>
      <c:valAx>
        <c:axId val="2512924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396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4233</xdr:colOff>
      <xdr:row>1</xdr:row>
      <xdr:rowOff>21167</xdr:rowOff>
    </xdr:from>
    <xdr:to>
      <xdr:col>14</xdr:col>
      <xdr:colOff>16933</xdr:colOff>
      <xdr:row>18</xdr:row>
      <xdr:rowOff>33867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84D5F9A-BDBF-C563-1399-B1D61B021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939799</xdr:colOff>
      <xdr:row>18</xdr:row>
      <xdr:rowOff>16934</xdr:rowOff>
    </xdr:from>
    <xdr:to>
      <xdr:col>14</xdr:col>
      <xdr:colOff>16933</xdr:colOff>
      <xdr:row>32</xdr:row>
      <xdr:rowOff>33866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E8C7FA3B-E528-AEB7-4C9F-0C8C5E26F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8465</xdr:colOff>
      <xdr:row>32</xdr:row>
      <xdr:rowOff>50798</xdr:rowOff>
    </xdr:from>
    <xdr:to>
      <xdr:col>14</xdr:col>
      <xdr:colOff>16932</xdr:colOff>
      <xdr:row>46</xdr:row>
      <xdr:rowOff>84665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8A8D0EA5-7480-9459-AD18-C5B83D973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931333</xdr:colOff>
      <xdr:row>0</xdr:row>
      <xdr:rowOff>0</xdr:rowOff>
    </xdr:from>
    <xdr:to>
      <xdr:col>26</xdr:col>
      <xdr:colOff>762000</xdr:colOff>
      <xdr:row>10</xdr:row>
      <xdr:rowOff>135467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6734C593-E986-DD4E-3105-BDFDC45E4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11</xdr:row>
      <xdr:rowOff>33866</xdr:rowOff>
    </xdr:from>
    <xdr:to>
      <xdr:col>26</xdr:col>
      <xdr:colOff>778934</xdr:colOff>
      <xdr:row>21</xdr:row>
      <xdr:rowOff>169333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907D177B-6B38-4C4E-9CC0-2D8604234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14269</xdr:colOff>
      <xdr:row>22</xdr:row>
      <xdr:rowOff>0</xdr:rowOff>
    </xdr:from>
    <xdr:to>
      <xdr:col>26</xdr:col>
      <xdr:colOff>793203</xdr:colOff>
      <xdr:row>32</xdr:row>
      <xdr:rowOff>164006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7537732B-A148-C647-A7E0-834C9AD59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14271</xdr:colOff>
      <xdr:row>33</xdr:row>
      <xdr:rowOff>71348</xdr:rowOff>
    </xdr:from>
    <xdr:to>
      <xdr:col>26</xdr:col>
      <xdr:colOff>793205</xdr:colOff>
      <xdr:row>43</xdr:row>
      <xdr:rowOff>235354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B42E4621-7CB5-884D-BE9F-6E4FA32D0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85618</xdr:colOff>
      <xdr:row>0</xdr:row>
      <xdr:rowOff>0</xdr:rowOff>
    </xdr:from>
    <xdr:to>
      <xdr:col>31</xdr:col>
      <xdr:colOff>864552</xdr:colOff>
      <xdr:row>10</xdr:row>
      <xdr:rowOff>135467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7009C92A-A51B-E94E-8C30-675B685F1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57079</xdr:colOff>
      <xdr:row>11</xdr:row>
      <xdr:rowOff>1</xdr:rowOff>
    </xdr:from>
    <xdr:to>
      <xdr:col>31</xdr:col>
      <xdr:colOff>836013</xdr:colOff>
      <xdr:row>21</xdr:row>
      <xdr:rowOff>135468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1DEA9F84-9044-ED47-8834-D7EC824C1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42809</xdr:colOff>
      <xdr:row>22</xdr:row>
      <xdr:rowOff>0</xdr:rowOff>
    </xdr:from>
    <xdr:to>
      <xdr:col>31</xdr:col>
      <xdr:colOff>821743</xdr:colOff>
      <xdr:row>32</xdr:row>
      <xdr:rowOff>164006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CE150DCC-DA7C-BE44-ACC6-6325AD2BF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28539</xdr:colOff>
      <xdr:row>33</xdr:row>
      <xdr:rowOff>42809</xdr:rowOff>
    </xdr:from>
    <xdr:to>
      <xdr:col>31</xdr:col>
      <xdr:colOff>807473</xdr:colOff>
      <xdr:row>43</xdr:row>
      <xdr:rowOff>206815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4CB68341-6154-9344-B795-C888A0008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0</xdr:row>
      <xdr:rowOff>101600</xdr:rowOff>
    </xdr:from>
    <xdr:to>
      <xdr:col>13</xdr:col>
      <xdr:colOff>12700</xdr:colOff>
      <xdr:row>10</xdr:row>
      <xdr:rowOff>196850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825CD83-855F-A84B-69B3-1F87263C0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330200</xdr:colOff>
      <xdr:row>10</xdr:row>
      <xdr:rowOff>342900</xdr:rowOff>
    </xdr:from>
    <xdr:to>
      <xdr:col>13</xdr:col>
      <xdr:colOff>0</xdr:colOff>
      <xdr:row>21</xdr:row>
      <xdr:rowOff>304800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67FA729-AEB9-F24E-8642-9F485A7E5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1143000</xdr:colOff>
      <xdr:row>20</xdr:row>
      <xdr:rowOff>336550</xdr:rowOff>
    </xdr:from>
    <xdr:to>
      <xdr:col>5</xdr:col>
      <xdr:colOff>0</xdr:colOff>
      <xdr:row>32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00066B-8121-EC78-1083-4DD50A298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254000</xdr:colOff>
      <xdr:row>22</xdr:row>
      <xdr:rowOff>304800</xdr:rowOff>
    </xdr:from>
    <xdr:to>
      <xdr:col>15</xdr:col>
      <xdr:colOff>0</xdr:colOff>
      <xdr:row>29</xdr:row>
      <xdr:rowOff>203200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BEAD705-4971-401D-A051-F9824EE48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839838</xdr:colOff>
      <xdr:row>32</xdr:row>
      <xdr:rowOff>355600</xdr:rowOff>
    </xdr:from>
    <xdr:to>
      <xdr:col>18</xdr:col>
      <xdr:colOff>0</xdr:colOff>
      <xdr:row>42</xdr:row>
      <xdr:rowOff>203200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B8E3D917-7119-CF74-1ECA-3E4AA1021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u/Desktop/akashi_&#23455;&#39443;&#12486;&#12441;&#12540;&#12479;/&#34920;&#24773;&#12398;&#12415;/&#34987;&#39443;&#32773;&#65297;&#12288;&#26126;&#30707;/&#34920;&#24773;_&#26126;&#3070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データ"/>
      <sheetName val="自己評価"/>
      <sheetName val="自己評価+生データ"/>
      <sheetName val="スコア"/>
      <sheetName val="正解率"/>
      <sheetName val="区間ごとの割合"/>
      <sheetName val="全体の割合"/>
    </sheetNames>
    <sheetDataSet>
      <sheetData sheetId="0">
        <row r="25">
          <cell r="A25" t="str">
            <v>HAPPY</v>
          </cell>
        </row>
        <row r="47">
          <cell r="A47" t="str">
            <v>SURPRISED</v>
          </cell>
        </row>
        <row r="69">
          <cell r="A69" t="str">
            <v>ANGRY</v>
          </cell>
        </row>
        <row r="91">
          <cell r="A91" t="str">
            <v>SAD</v>
          </cell>
        </row>
        <row r="113">
          <cell r="A113" t="str">
            <v>FEAR</v>
          </cell>
        </row>
        <row r="135">
          <cell r="A135" t="str">
            <v>CONFUSED</v>
          </cell>
        </row>
        <row r="157">
          <cell r="A157" t="str">
            <v>DISGUSTED</v>
          </cell>
        </row>
        <row r="179">
          <cell r="A179" t="str">
            <v>CALM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B56B-9BBC-1B44-A188-079B22B225C7}">
  <dimension ref="B1:AF34"/>
  <sheetViews>
    <sheetView tabSelected="1" topLeftCell="M1" zoomScale="50" workbookViewId="0">
      <selection activeCell="G11" sqref="G11"/>
    </sheetView>
  </sheetViews>
  <sheetFormatPr baseColWidth="10" defaultColWidth="17.42578125" defaultRowHeight="20"/>
  <cols>
    <col min="2" max="10" width="20.7109375" customWidth="1"/>
    <col min="20" max="20" width="56.42578125" bestFit="1" customWidth="1"/>
    <col min="21" max="21" width="49" bestFit="1" customWidth="1"/>
    <col min="22" max="32" width="24" customWidth="1"/>
  </cols>
  <sheetData>
    <row r="1" spans="2:32" ht="140" customHeight="1" thickBot="1">
      <c r="B1" s="114" t="s">
        <v>41</v>
      </c>
      <c r="C1" s="115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7" t="s">
        <v>14</v>
      </c>
      <c r="T1" s="142" t="s">
        <v>45</v>
      </c>
      <c r="U1" s="143">
        <f>(C2+D3+E4+F5+G6+H7+I8+J9)/SUM(C2:J9)</f>
        <v>0.33333333333333331</v>
      </c>
    </row>
    <row r="2" spans="2:32" ht="140" customHeight="1" thickBot="1">
      <c r="B2" s="118" t="s">
        <v>2</v>
      </c>
      <c r="C2" s="102">
        <f>COUNTIF(生データ!$B$44:'生データ'!$D$44,C$1)</f>
        <v>3</v>
      </c>
      <c r="D2" s="102">
        <f>COUNTIF(生データ!$B$44:'生データ'!$D$44,D$1)</f>
        <v>0</v>
      </c>
      <c r="E2" s="102">
        <f>COUNTIF(生データ!$B$44:'生データ'!$D$44,E$1)</f>
        <v>0</v>
      </c>
      <c r="F2" s="102">
        <f>COUNTIF(生データ!$B$44:'生データ'!$D$44,F$1)</f>
        <v>0</v>
      </c>
      <c r="G2" s="102">
        <f>COUNTIF(生データ!$B$44:'生データ'!$D$44,G$1)</f>
        <v>0</v>
      </c>
      <c r="H2" s="102">
        <f>COUNTIF(生データ!$B$44:'生データ'!$D$44,H$1)</f>
        <v>0</v>
      </c>
      <c r="I2" s="102">
        <f>COUNTIF(生データ!$B$44:'生データ'!$D$44,I$1)</f>
        <v>0</v>
      </c>
      <c r="J2" s="102">
        <f>COUNTIF(生データ!$B$44:'生データ'!$D$44,J$1)</f>
        <v>0</v>
      </c>
      <c r="K2" s="15"/>
      <c r="T2" s="142" t="s">
        <v>46</v>
      </c>
      <c r="U2" s="143">
        <f>AVERAGE(AF7:AF14)</f>
        <v>0.38541666666666669</v>
      </c>
    </row>
    <row r="3" spans="2:32" ht="140" customHeight="1" thickBot="1">
      <c r="B3" s="119" t="s">
        <v>3</v>
      </c>
      <c r="C3" s="102">
        <f>COUNTIF(生データ!$B$154:'生データ'!$D$154,C$1)</f>
        <v>1</v>
      </c>
      <c r="D3" s="102">
        <f>COUNTIF(生データ!$B$154:'生データ'!$D$154,D$1)</f>
        <v>0</v>
      </c>
      <c r="E3" s="102">
        <f>COUNTIF(生データ!$B$154:'生データ'!$D$154,E$1)</f>
        <v>0</v>
      </c>
      <c r="F3" s="102">
        <f>COUNTIF(生データ!$B$154:'生データ'!$D$154,F$1)</f>
        <v>0</v>
      </c>
      <c r="G3" s="102">
        <f>COUNTIF(生データ!$B$154:'生データ'!$D$154,G$1)</f>
        <v>0</v>
      </c>
      <c r="H3" s="102">
        <f>COUNTIF(生データ!$B$154:'生データ'!$D$154,H$1)</f>
        <v>1</v>
      </c>
      <c r="I3" s="102">
        <f>COUNTIF(生データ!$B$154:'生データ'!$D$154,I$1)</f>
        <v>0</v>
      </c>
      <c r="J3" s="102">
        <f>COUNTIF(生データ!$B$154:'生データ'!$D$154,J$1)</f>
        <v>1</v>
      </c>
      <c r="K3" s="15"/>
      <c r="T3" s="142" t="s">
        <v>47</v>
      </c>
      <c r="U3" s="143">
        <f>AVERAGE(AF17:AF24)</f>
        <v>0.33333333333333331</v>
      </c>
    </row>
    <row r="4" spans="2:32" ht="140" customHeight="1" thickBot="1">
      <c r="B4" s="119" t="s">
        <v>4</v>
      </c>
      <c r="C4" s="102">
        <f>COUNTIF(生データ!$B$66:'生データ'!$D$66,C$1)</f>
        <v>0</v>
      </c>
      <c r="D4" s="102">
        <f>COUNTIF(生データ!$B$66:'生データ'!$D$66,D$1)</f>
        <v>0</v>
      </c>
      <c r="E4" s="102">
        <f>COUNTIF(生データ!$B$66:'生データ'!$D$66,E$1)</f>
        <v>1</v>
      </c>
      <c r="F4" s="102">
        <f>COUNTIF(生データ!$B$66:'生データ'!$D$66,F$1)</f>
        <v>2</v>
      </c>
      <c r="G4" s="102">
        <f>COUNTIF(生データ!$B$66:'生データ'!$D$66,G$1)</f>
        <v>0</v>
      </c>
      <c r="H4" s="102">
        <f>COUNTIF(生データ!$B$66:'生データ'!$D$66,H$1)</f>
        <v>0</v>
      </c>
      <c r="I4" s="102">
        <f>COUNTIF(生データ!$B$66:'生データ'!$D$66,I$1)</f>
        <v>0</v>
      </c>
      <c r="J4" s="102">
        <f>COUNTIF(生データ!$B$66:'生データ'!$D$66,J$1)</f>
        <v>0</v>
      </c>
      <c r="K4" s="15"/>
      <c r="T4" s="142" t="s">
        <v>48</v>
      </c>
      <c r="U4" s="143">
        <f>AVERAGE(U27:U34)</f>
        <v>0.29464285714285715</v>
      </c>
    </row>
    <row r="5" spans="2:32" ht="140" customHeight="1" thickBot="1">
      <c r="B5" s="120" t="s">
        <v>5</v>
      </c>
      <c r="C5" s="102">
        <f>COUNTIF(生データ!$B$132:'生データ'!$D$132,C$1)</f>
        <v>0</v>
      </c>
      <c r="D5" s="102">
        <f>COUNTIF(生データ!$B$132:'生データ'!$D$132,D$1)</f>
        <v>1</v>
      </c>
      <c r="E5" s="102">
        <f>COUNTIF(生データ!$B$132:'生データ'!$D$132,E$1)</f>
        <v>0</v>
      </c>
      <c r="F5" s="102">
        <f>COUNTIF(生データ!$B$132:'生データ'!$D$132,F$1)</f>
        <v>0</v>
      </c>
      <c r="G5" s="102">
        <f>COUNTIF(生データ!$B$132:'生データ'!$D$132,G$1)</f>
        <v>0</v>
      </c>
      <c r="H5" s="102">
        <f>COUNTIF(生データ!$B$132:'生データ'!$D$132,H$1)</f>
        <v>0</v>
      </c>
      <c r="I5" s="102">
        <f>COUNTIF(生データ!$B$132:'生データ'!$D$132,I$1)</f>
        <v>0</v>
      </c>
      <c r="J5" s="102">
        <f>COUNTIF(生データ!$B$132:'生データ'!$D$132,J$1)</f>
        <v>2</v>
      </c>
      <c r="K5" s="15"/>
    </row>
    <row r="6" spans="2:32" ht="140" customHeight="1" thickBot="1">
      <c r="B6" s="120" t="s">
        <v>6</v>
      </c>
      <c r="C6" s="102">
        <f>COUNTIF(生データ!$B$88:'生データ'!$D$88,C$1)</f>
        <v>0</v>
      </c>
      <c r="D6" s="102">
        <f>COUNTIF(生データ!$B$88:'生データ'!$D$88,D$1)</f>
        <v>3</v>
      </c>
      <c r="E6" s="102">
        <f>COUNTIF(生データ!$B$88:'生データ'!$D$88,E$1)</f>
        <v>0</v>
      </c>
      <c r="F6" s="102">
        <f>COUNTIF(生データ!$B$88:'生データ'!$D$88,F$1)</f>
        <v>0</v>
      </c>
      <c r="G6" s="102">
        <f>COUNTIF(生データ!$B$88:'生データ'!$D$88,G$1)</f>
        <v>0</v>
      </c>
      <c r="H6" s="102">
        <f>COUNTIF(生データ!$B$88:'生データ'!$D$88,H$1)</f>
        <v>0</v>
      </c>
      <c r="I6" s="102">
        <f>COUNTIF(生データ!$B$88:'生データ'!$D$88,I$1)</f>
        <v>0</v>
      </c>
      <c r="J6" s="102">
        <f>COUNTIF(生データ!$B$88:'生データ'!$D$88,J$1)</f>
        <v>0</v>
      </c>
      <c r="K6" s="15"/>
      <c r="T6" s="142" t="s">
        <v>46</v>
      </c>
      <c r="U6" s="114" t="s">
        <v>49</v>
      </c>
      <c r="V6" s="115" t="s">
        <v>22</v>
      </c>
      <c r="W6" s="116" t="s">
        <v>3</v>
      </c>
      <c r="X6" s="116" t="s">
        <v>23</v>
      </c>
      <c r="Y6" s="116" t="s">
        <v>5</v>
      </c>
      <c r="Z6" s="116" t="s">
        <v>30</v>
      </c>
      <c r="AA6" s="116" t="s">
        <v>25</v>
      </c>
      <c r="AB6" s="116" t="s">
        <v>24</v>
      </c>
      <c r="AC6" s="117" t="s">
        <v>20</v>
      </c>
    </row>
    <row r="7" spans="2:32" ht="140" customHeight="1" thickBot="1">
      <c r="B7" s="119" t="s">
        <v>7</v>
      </c>
      <c r="C7" s="102">
        <f>COUNTIF(生データ!$B$110:'生データ'!$D$110,C$1)</f>
        <v>0</v>
      </c>
      <c r="D7" s="102">
        <f>COUNTIF(生データ!$B$110:'生データ'!$D$110,D$1)</f>
        <v>1</v>
      </c>
      <c r="E7" s="102">
        <f>COUNTIF(生データ!$B$110:'生データ'!$D$110,E$1)</f>
        <v>0</v>
      </c>
      <c r="F7" s="102">
        <f>COUNTIF(生データ!$B$110:'生データ'!$D$110,F$1)</f>
        <v>0</v>
      </c>
      <c r="G7" s="102">
        <f>COUNTIF(生データ!$B$110:'生データ'!$D$110,G$1)</f>
        <v>0</v>
      </c>
      <c r="H7" s="102">
        <f>COUNTIF(生データ!$B$110:'生データ'!$D$110,H$1)</f>
        <v>0</v>
      </c>
      <c r="I7" s="102">
        <f>COUNTIF(生データ!$B$110:'生データ'!$D$110,I$1)</f>
        <v>0</v>
      </c>
      <c r="J7" s="102">
        <f>COUNTIF(生データ!$B$110:'生データ'!$D$110,J$1)</f>
        <v>2</v>
      </c>
      <c r="K7" s="15"/>
      <c r="U7" s="118" t="s">
        <v>22</v>
      </c>
      <c r="V7" s="148">
        <f>C2/SUM(C$2:C$9)</f>
        <v>0.75</v>
      </c>
      <c r="W7" s="148">
        <f>D2/SUM(D$2:D$9)</f>
        <v>0</v>
      </c>
      <c r="X7" s="148">
        <f t="shared" ref="X7:AC7" si="0">E2/SUM(E$2:E$9)</f>
        <v>0</v>
      </c>
      <c r="Y7" s="148">
        <f t="shared" si="0"/>
        <v>0</v>
      </c>
      <c r="Z7" s="148">
        <v>0</v>
      </c>
      <c r="AA7" s="148">
        <f t="shared" si="0"/>
        <v>0</v>
      </c>
      <c r="AB7" s="148">
        <f t="shared" si="0"/>
        <v>0</v>
      </c>
      <c r="AC7" s="148">
        <f t="shared" si="0"/>
        <v>0</v>
      </c>
      <c r="AE7" s="145" t="s">
        <v>50</v>
      </c>
      <c r="AF7" s="146">
        <f>V7</f>
        <v>0.75</v>
      </c>
    </row>
    <row r="8" spans="2:32" ht="140" customHeight="1" thickBot="1">
      <c r="B8" s="120" t="s">
        <v>8</v>
      </c>
      <c r="C8" s="102">
        <f>COUNTIF(生データ!$B$176:'生データ'!$D$176,C$1)</f>
        <v>0</v>
      </c>
      <c r="D8" s="102">
        <f>COUNTIF(生データ!$B$176:'生データ'!$D$176,D$1)</f>
        <v>0</v>
      </c>
      <c r="E8" s="102">
        <f>COUNTIF(生データ!$B$176:'生データ'!$D$176,E$1)</f>
        <v>0</v>
      </c>
      <c r="F8" s="102">
        <f>COUNTIF(生データ!$B$176:'生データ'!$D$176,F$1)</f>
        <v>0</v>
      </c>
      <c r="G8" s="102">
        <f>COUNTIF(生データ!$B$176:'生データ'!$D$176,G$1)</f>
        <v>0</v>
      </c>
      <c r="H8" s="102">
        <f>COUNTIF(生データ!$B$176:'生データ'!$D$176,H$1)</f>
        <v>1</v>
      </c>
      <c r="I8" s="102">
        <f>COUNTIF(生データ!$B$176:'生データ'!$D$176,I$1)</f>
        <v>1</v>
      </c>
      <c r="J8" s="102">
        <f>COUNTIF(生データ!$B$176:'生データ'!$D$176,J$1)</f>
        <v>1</v>
      </c>
      <c r="K8" s="15"/>
      <c r="U8" s="119" t="s">
        <v>3</v>
      </c>
      <c r="V8" s="148">
        <f t="shared" ref="V8:W14" si="1">C3/SUM(C$2:C$9)</f>
        <v>0.25</v>
      </c>
      <c r="W8" s="148">
        <f t="shared" si="1"/>
        <v>0</v>
      </c>
      <c r="X8" s="148">
        <f t="shared" ref="X8:X14" si="2">E3/SUM(E$2:E$9)</f>
        <v>0</v>
      </c>
      <c r="Y8" s="148">
        <f t="shared" ref="Y8:Y14" si="3">F3/SUM(F$2:F$9)</f>
        <v>0</v>
      </c>
      <c r="Z8" s="148">
        <v>0</v>
      </c>
      <c r="AA8" s="148">
        <f t="shared" ref="AA8:AA14" si="4">H3/SUM(H$2:H$9)</f>
        <v>0.5</v>
      </c>
      <c r="AB8" s="148">
        <f t="shared" ref="AB8:AB14" si="5">I3/SUM(I$2:I$9)</f>
        <v>0</v>
      </c>
      <c r="AC8" s="148">
        <f t="shared" ref="AC8:AC14" si="6">J3/SUM(J$2:J$9)</f>
        <v>0.1111111111111111</v>
      </c>
      <c r="AE8" s="145" t="s">
        <v>51</v>
      </c>
      <c r="AF8" s="146">
        <f>W8</f>
        <v>0</v>
      </c>
    </row>
    <row r="9" spans="2:32" ht="140" customHeight="1" thickBot="1">
      <c r="B9" s="121" t="s">
        <v>14</v>
      </c>
      <c r="C9" s="102">
        <f>COUNTIF(生データ!$B$198:'生データ'!$D$198,C$1)</f>
        <v>0</v>
      </c>
      <c r="D9" s="102">
        <f>COUNTIF(生データ!$B$198:'生データ'!$D$198,D$1)</f>
        <v>0</v>
      </c>
      <c r="E9" s="102">
        <f>COUNTIF(生データ!$B$198:'生データ'!$D$198,E$1)</f>
        <v>0</v>
      </c>
      <c r="F9" s="102">
        <f>COUNTIF(生データ!$B$198:'生データ'!$D$198,F$1)</f>
        <v>0</v>
      </c>
      <c r="G9" s="102">
        <f>COUNTIF(生データ!$B$198:'生データ'!$D$198,G$1)</f>
        <v>0</v>
      </c>
      <c r="H9" s="102">
        <f>COUNTIF(生データ!$B$198:'生データ'!$D$198,H$1)</f>
        <v>0</v>
      </c>
      <c r="I9" s="102">
        <f>COUNTIF(生データ!$B$198:'生データ'!$D$198,I$1)</f>
        <v>0</v>
      </c>
      <c r="J9" s="102">
        <f>COUNTIF(生データ!$B$198:'生データ'!$D$198,J$1)</f>
        <v>3</v>
      </c>
      <c r="K9" s="15"/>
      <c r="U9" s="119" t="s">
        <v>23</v>
      </c>
      <c r="V9" s="148">
        <f t="shared" si="1"/>
        <v>0</v>
      </c>
      <c r="W9" s="148">
        <f t="shared" si="1"/>
        <v>0</v>
      </c>
      <c r="X9" s="148">
        <f t="shared" si="2"/>
        <v>1</v>
      </c>
      <c r="Y9" s="148">
        <f t="shared" si="3"/>
        <v>1</v>
      </c>
      <c r="Z9" s="148">
        <v>0</v>
      </c>
      <c r="AA9" s="148">
        <f t="shared" si="4"/>
        <v>0</v>
      </c>
      <c r="AB9" s="148">
        <f t="shared" si="5"/>
        <v>0</v>
      </c>
      <c r="AC9" s="148">
        <f t="shared" si="6"/>
        <v>0</v>
      </c>
      <c r="AE9" s="145" t="s">
        <v>52</v>
      </c>
      <c r="AF9" s="146">
        <f>X9</f>
        <v>1</v>
      </c>
    </row>
    <row r="10" spans="2:32" ht="83" thickBot="1">
      <c r="U10" s="119" t="s">
        <v>5</v>
      </c>
      <c r="V10" s="148">
        <f t="shared" si="1"/>
        <v>0</v>
      </c>
      <c r="W10" s="148">
        <f t="shared" si="1"/>
        <v>0.2</v>
      </c>
      <c r="X10" s="148">
        <f t="shared" si="2"/>
        <v>0</v>
      </c>
      <c r="Y10" s="148">
        <f t="shared" si="3"/>
        <v>0</v>
      </c>
      <c r="Z10" s="148">
        <v>0</v>
      </c>
      <c r="AA10" s="148">
        <f t="shared" si="4"/>
        <v>0</v>
      </c>
      <c r="AB10" s="148">
        <f t="shared" si="5"/>
        <v>0</v>
      </c>
      <c r="AC10" s="148">
        <f t="shared" si="6"/>
        <v>0.22222222222222221</v>
      </c>
      <c r="AE10" s="145" t="s">
        <v>53</v>
      </c>
      <c r="AF10" s="146">
        <f>Y10</f>
        <v>0</v>
      </c>
    </row>
    <row r="11" spans="2:32" ht="196" thickBot="1">
      <c r="B11" s="114" t="s">
        <v>41</v>
      </c>
      <c r="C11" s="115" t="s">
        <v>2</v>
      </c>
      <c r="D11" s="116" t="s">
        <v>3</v>
      </c>
      <c r="E11" s="116" t="s">
        <v>4</v>
      </c>
      <c r="F11" s="116" t="s">
        <v>5</v>
      </c>
      <c r="G11" s="116" t="s">
        <v>6</v>
      </c>
      <c r="H11" s="116" t="s">
        <v>7</v>
      </c>
      <c r="I11" s="116" t="s">
        <v>8</v>
      </c>
      <c r="J11" s="117" t="s">
        <v>14</v>
      </c>
      <c r="U11" s="119" t="s">
        <v>30</v>
      </c>
      <c r="V11" s="148">
        <f t="shared" si="1"/>
        <v>0</v>
      </c>
      <c r="W11" s="148">
        <f t="shared" si="1"/>
        <v>0.6</v>
      </c>
      <c r="X11" s="148">
        <f t="shared" si="2"/>
        <v>0</v>
      </c>
      <c r="Y11" s="148">
        <f t="shared" si="3"/>
        <v>0</v>
      </c>
      <c r="Z11" s="148">
        <v>0</v>
      </c>
      <c r="AA11" s="148">
        <f t="shared" si="4"/>
        <v>0</v>
      </c>
      <c r="AB11" s="148">
        <f t="shared" si="5"/>
        <v>0</v>
      </c>
      <c r="AC11" s="148">
        <f t="shared" si="6"/>
        <v>0</v>
      </c>
      <c r="AE11" s="145" t="s">
        <v>54</v>
      </c>
      <c r="AF11" s="146">
        <f>Z11</f>
        <v>0</v>
      </c>
    </row>
    <row r="12" spans="2:32" ht="83" thickBot="1">
      <c r="B12" s="118" t="s">
        <v>2</v>
      </c>
      <c r="C12" s="102">
        <f>COUNTIF(生データ!$B$44:'生データ'!$D$44,C$1)/3</f>
        <v>1</v>
      </c>
      <c r="D12" s="102">
        <f>COUNTIF(生データ!$B$44:'生データ'!$D$44,D$1)/3</f>
        <v>0</v>
      </c>
      <c r="E12" s="102">
        <f>COUNTIF(生データ!$B$44:'生データ'!$D$44,E$1)/3</f>
        <v>0</v>
      </c>
      <c r="F12" s="102">
        <f>COUNTIF(生データ!$B$44:'生データ'!$D$44,F$1)/3</f>
        <v>0</v>
      </c>
      <c r="G12" s="102">
        <f>COUNTIF(生データ!$B$44:'生データ'!$D$44,G$1)/3</f>
        <v>0</v>
      </c>
      <c r="H12" s="102">
        <f>COUNTIF(生データ!$B$44:'生データ'!$D$44,H$1)/3</f>
        <v>0</v>
      </c>
      <c r="I12" s="102">
        <f>COUNTIF(生データ!$B$44:'生データ'!$D$44,I$1)/3</f>
        <v>0</v>
      </c>
      <c r="J12" s="102">
        <f>COUNTIF(生データ!$B$44:'生データ'!$D$44,J$1)/3</f>
        <v>0</v>
      </c>
      <c r="U12" s="119" t="s">
        <v>25</v>
      </c>
      <c r="V12" s="148">
        <f t="shared" si="1"/>
        <v>0</v>
      </c>
      <c r="W12" s="148">
        <f t="shared" si="1"/>
        <v>0.2</v>
      </c>
      <c r="X12" s="148">
        <f t="shared" si="2"/>
        <v>0</v>
      </c>
      <c r="Y12" s="148">
        <f t="shared" si="3"/>
        <v>0</v>
      </c>
      <c r="Z12" s="148">
        <v>0</v>
      </c>
      <c r="AA12" s="148">
        <f t="shared" si="4"/>
        <v>0</v>
      </c>
      <c r="AB12" s="148">
        <f t="shared" si="5"/>
        <v>0</v>
      </c>
      <c r="AC12" s="148">
        <f t="shared" si="6"/>
        <v>0.22222222222222221</v>
      </c>
      <c r="AE12" s="145" t="s">
        <v>55</v>
      </c>
      <c r="AF12" s="146">
        <f>AA12</f>
        <v>0</v>
      </c>
    </row>
    <row r="13" spans="2:32" ht="83" thickBot="1">
      <c r="B13" s="119" t="s">
        <v>3</v>
      </c>
      <c r="C13" s="102">
        <f>COUNTIF(生データ!$B$154:'生データ'!$D$154,C$1)/3</f>
        <v>0.33333333333333331</v>
      </c>
      <c r="D13" s="102">
        <f>COUNTIF(生データ!$B$154:'生データ'!$D$154,D$1)/3</f>
        <v>0</v>
      </c>
      <c r="E13" s="102">
        <f>COUNTIF(生データ!$B$154:'生データ'!$D$154,E$1)/3</f>
        <v>0</v>
      </c>
      <c r="F13" s="102">
        <f>COUNTIF(生データ!$B$154:'生データ'!$D$154,F$1)/3</f>
        <v>0</v>
      </c>
      <c r="G13" s="102">
        <f>COUNTIF(生データ!$B$154:'生データ'!$D$154,G$1)/3</f>
        <v>0</v>
      </c>
      <c r="H13" s="102">
        <f>COUNTIF(生データ!$B$154:'生データ'!$D$154,H$1)/3</f>
        <v>0.33333333333333331</v>
      </c>
      <c r="I13" s="102">
        <f>COUNTIF(生データ!$B$154:'生データ'!$D$154,I$1)/3</f>
        <v>0</v>
      </c>
      <c r="J13" s="102">
        <f>COUNTIF(生データ!$B$154:'生データ'!$D$154,J$1)/3</f>
        <v>0.33333333333333331</v>
      </c>
      <c r="U13" s="119" t="s">
        <v>24</v>
      </c>
      <c r="V13" s="148">
        <f t="shared" si="1"/>
        <v>0</v>
      </c>
      <c r="W13" s="148">
        <f t="shared" si="1"/>
        <v>0</v>
      </c>
      <c r="X13" s="148">
        <f t="shared" si="2"/>
        <v>0</v>
      </c>
      <c r="Y13" s="148">
        <f t="shared" si="3"/>
        <v>0</v>
      </c>
      <c r="Z13" s="148">
        <v>0</v>
      </c>
      <c r="AA13" s="148">
        <f t="shared" si="4"/>
        <v>0.5</v>
      </c>
      <c r="AB13" s="148">
        <f t="shared" si="5"/>
        <v>1</v>
      </c>
      <c r="AC13" s="148">
        <f t="shared" si="6"/>
        <v>0.1111111111111111</v>
      </c>
      <c r="AE13" s="145" t="s">
        <v>56</v>
      </c>
      <c r="AF13" s="146">
        <f>AB13</f>
        <v>1</v>
      </c>
    </row>
    <row r="14" spans="2:32" ht="83" thickBot="1">
      <c r="B14" s="119" t="s">
        <v>4</v>
      </c>
      <c r="C14" s="102">
        <f>COUNTIF(生データ!$B$66:'生データ'!$D$66,C$1)</f>
        <v>0</v>
      </c>
      <c r="D14" s="102">
        <f>COUNTIF(生データ!$B$66:'生データ'!$D$66,D$1)</f>
        <v>0</v>
      </c>
      <c r="E14" s="102">
        <f>COUNTIF(生データ!$B$66:'生データ'!$D$66,E$1)</f>
        <v>1</v>
      </c>
      <c r="F14" s="102">
        <f>COUNTIF(生データ!$B$66:'生データ'!$D$66,F$1)</f>
        <v>2</v>
      </c>
      <c r="G14" s="102">
        <f>COUNTIF(生データ!$B$66:'生データ'!$D$66,G$1)</f>
        <v>0</v>
      </c>
      <c r="H14" s="102">
        <f>COUNTIF(生データ!$B$66:'生データ'!$D$66,H$1)</f>
        <v>0</v>
      </c>
      <c r="I14" s="102">
        <f>COUNTIF(生データ!$B$66:'生データ'!$D$66,I$1)</f>
        <v>0</v>
      </c>
      <c r="J14" s="102">
        <f>COUNTIF(生データ!$B$66:'生データ'!$D$66,J$1)</f>
        <v>0</v>
      </c>
      <c r="U14" s="121" t="s">
        <v>20</v>
      </c>
      <c r="V14" s="148">
        <f t="shared" si="1"/>
        <v>0</v>
      </c>
      <c r="W14" s="148">
        <f t="shared" si="1"/>
        <v>0</v>
      </c>
      <c r="X14" s="148">
        <f t="shared" si="2"/>
        <v>0</v>
      </c>
      <c r="Y14" s="148">
        <f t="shared" si="3"/>
        <v>0</v>
      </c>
      <c r="Z14" s="148">
        <v>0</v>
      </c>
      <c r="AA14" s="148">
        <f t="shared" si="4"/>
        <v>0</v>
      </c>
      <c r="AB14" s="148">
        <f t="shared" si="5"/>
        <v>0</v>
      </c>
      <c r="AC14" s="148">
        <f t="shared" si="6"/>
        <v>0.33333333333333331</v>
      </c>
      <c r="AE14" s="145" t="s">
        <v>57</v>
      </c>
      <c r="AF14" s="146">
        <f>AC14</f>
        <v>0.33333333333333331</v>
      </c>
    </row>
    <row r="15" spans="2:32" ht="83" thickBot="1">
      <c r="B15" s="120" t="s">
        <v>5</v>
      </c>
      <c r="C15" s="102">
        <f>COUNTIF(生データ!$B$132:'生データ'!$D$132,C$1)</f>
        <v>0</v>
      </c>
      <c r="D15" s="102">
        <f>COUNTIF(生データ!$B$132:'生データ'!$D$132,D$1)</f>
        <v>1</v>
      </c>
      <c r="E15" s="102">
        <f>COUNTIF(生データ!$B$132:'生データ'!$D$132,E$1)</f>
        <v>0</v>
      </c>
      <c r="F15" s="102">
        <f>COUNTIF(生データ!$B$132:'生データ'!$D$132,F$1)</f>
        <v>0</v>
      </c>
      <c r="G15" s="102">
        <f>COUNTIF(生データ!$B$132:'生データ'!$D$132,G$1)</f>
        <v>0</v>
      </c>
      <c r="H15" s="102">
        <f>COUNTIF(生データ!$B$132:'生データ'!$D$132,H$1)</f>
        <v>0</v>
      </c>
      <c r="I15" s="102">
        <f>COUNTIF(生データ!$B$132:'生データ'!$D$132,I$1)</f>
        <v>0</v>
      </c>
      <c r="J15" s="102">
        <f>COUNTIF(生データ!$B$132:'生データ'!$D$132,J$1)</f>
        <v>2</v>
      </c>
    </row>
    <row r="16" spans="2:32" ht="118" thickBot="1">
      <c r="B16" s="120" t="s">
        <v>6</v>
      </c>
      <c r="C16" s="102">
        <f>COUNTIF(生データ!$B$88:'生データ'!$D$88,C$1)</f>
        <v>0</v>
      </c>
      <c r="D16" s="102">
        <f>COUNTIF(生データ!$B$88:'生データ'!$D$88,D$1)</f>
        <v>3</v>
      </c>
      <c r="E16" s="102">
        <f>COUNTIF(生データ!$B$88:'生データ'!$D$88,E$1)</f>
        <v>0</v>
      </c>
      <c r="F16" s="102">
        <f>COUNTIF(生データ!$B$88:'生データ'!$D$88,F$1)</f>
        <v>0</v>
      </c>
      <c r="G16" s="102">
        <f>COUNTIF(生データ!$B$88:'生データ'!$D$88,G$1)</f>
        <v>0</v>
      </c>
      <c r="H16" s="102">
        <f>COUNTIF(生データ!$B$88:'生データ'!$D$88,H$1)</f>
        <v>0</v>
      </c>
      <c r="I16" s="102">
        <f>COUNTIF(生データ!$B$88:'生データ'!$D$88,I$1)</f>
        <v>0</v>
      </c>
      <c r="J16" s="102">
        <f>COUNTIF(生データ!$B$88:'生データ'!$D$88,J$1)</f>
        <v>0</v>
      </c>
      <c r="T16" s="142" t="s">
        <v>47</v>
      </c>
      <c r="U16" s="114" t="s">
        <v>49</v>
      </c>
      <c r="V16" s="115" t="s">
        <v>22</v>
      </c>
      <c r="W16" s="116" t="s">
        <v>3</v>
      </c>
      <c r="X16" s="116" t="s">
        <v>23</v>
      </c>
      <c r="Y16" s="116" t="s">
        <v>5</v>
      </c>
      <c r="Z16" s="116" t="s">
        <v>30</v>
      </c>
      <c r="AA16" s="116" t="s">
        <v>25</v>
      </c>
      <c r="AB16" s="116" t="s">
        <v>24</v>
      </c>
      <c r="AC16" s="117" t="s">
        <v>20</v>
      </c>
    </row>
    <row r="17" spans="2:32" ht="83" thickBot="1">
      <c r="B17" s="119" t="s">
        <v>7</v>
      </c>
      <c r="C17" s="102">
        <f>COUNTIF(生データ!$B$110:'生データ'!$D$110,C$1)</f>
        <v>0</v>
      </c>
      <c r="D17" s="102">
        <f>COUNTIF(生データ!$B$110:'生データ'!$D$110,D$1)</f>
        <v>1</v>
      </c>
      <c r="E17" s="102">
        <f>COUNTIF(生データ!$B$110:'生データ'!$D$110,E$1)</f>
        <v>0</v>
      </c>
      <c r="F17" s="102">
        <f>COUNTIF(生データ!$B$110:'生データ'!$D$110,F$1)</f>
        <v>0</v>
      </c>
      <c r="G17" s="102">
        <f>COUNTIF(生データ!$B$110:'生データ'!$D$110,G$1)</f>
        <v>0</v>
      </c>
      <c r="H17" s="102">
        <f>COUNTIF(生データ!$B$110:'生データ'!$D$110,H$1)</f>
        <v>0</v>
      </c>
      <c r="I17" s="102">
        <f>COUNTIF(生データ!$B$110:'生データ'!$D$110,I$1)</f>
        <v>0</v>
      </c>
      <c r="J17" s="102">
        <f>COUNTIF(生データ!$B$110:'生データ'!$D$110,J$1)</f>
        <v>2</v>
      </c>
      <c r="U17" s="118" t="s">
        <v>22</v>
      </c>
      <c r="V17" s="144">
        <f>C2/SUM($C2:$J2)</f>
        <v>1</v>
      </c>
      <c r="W17" s="144">
        <f t="shared" ref="W17:AC24" si="7">D2/SUM($C2:$J2)</f>
        <v>0</v>
      </c>
      <c r="X17" s="144">
        <f t="shared" si="7"/>
        <v>0</v>
      </c>
      <c r="Y17" s="144">
        <f t="shared" si="7"/>
        <v>0</v>
      </c>
      <c r="Z17" s="144">
        <f t="shared" si="7"/>
        <v>0</v>
      </c>
      <c r="AA17" s="144">
        <f t="shared" si="7"/>
        <v>0</v>
      </c>
      <c r="AB17" s="144">
        <f t="shared" si="7"/>
        <v>0</v>
      </c>
      <c r="AC17" s="144">
        <f t="shared" si="7"/>
        <v>0</v>
      </c>
      <c r="AE17" s="145" t="s">
        <v>58</v>
      </c>
      <c r="AF17" s="146">
        <f>V17</f>
        <v>1</v>
      </c>
    </row>
    <row r="18" spans="2:32" ht="83" thickBot="1">
      <c r="B18" s="120" t="s">
        <v>8</v>
      </c>
      <c r="C18" s="102">
        <f>COUNTIF(生データ!$B$176:'生データ'!$D$176,C$1)</f>
        <v>0</v>
      </c>
      <c r="D18" s="102">
        <f>COUNTIF(生データ!$B$176:'生データ'!$D$176,D$1)</f>
        <v>0</v>
      </c>
      <c r="E18" s="102">
        <f>COUNTIF(生データ!$B$176:'生データ'!$D$176,E$1)</f>
        <v>0</v>
      </c>
      <c r="F18" s="102">
        <f>COUNTIF(生データ!$B$176:'生データ'!$D$176,F$1)</f>
        <v>0</v>
      </c>
      <c r="G18" s="102">
        <f>COUNTIF(生データ!$B$176:'生データ'!$D$176,G$1)</f>
        <v>0</v>
      </c>
      <c r="H18" s="102">
        <f>COUNTIF(生データ!$B$176:'生データ'!$D$176,H$1)</f>
        <v>1</v>
      </c>
      <c r="I18" s="102">
        <f>COUNTIF(生データ!$B$176:'生データ'!$D$176,I$1)</f>
        <v>1</v>
      </c>
      <c r="J18" s="102">
        <f>COUNTIF(生データ!$B$176:'生データ'!$D$176,J$1)</f>
        <v>1</v>
      </c>
      <c r="U18" s="119" t="s">
        <v>3</v>
      </c>
      <c r="V18" s="144">
        <f t="shared" ref="V18:V24" si="8">C3/SUM($C3:$J3)</f>
        <v>0.33333333333333331</v>
      </c>
      <c r="W18" s="144">
        <f t="shared" si="7"/>
        <v>0</v>
      </c>
      <c r="X18" s="144">
        <f t="shared" si="7"/>
        <v>0</v>
      </c>
      <c r="Y18" s="144">
        <f t="shared" si="7"/>
        <v>0</v>
      </c>
      <c r="Z18" s="144">
        <f t="shared" si="7"/>
        <v>0</v>
      </c>
      <c r="AA18" s="144">
        <f t="shared" si="7"/>
        <v>0.33333333333333331</v>
      </c>
      <c r="AB18" s="144">
        <f t="shared" si="7"/>
        <v>0</v>
      </c>
      <c r="AC18" s="144">
        <f t="shared" si="7"/>
        <v>0.33333333333333331</v>
      </c>
      <c r="AE18" s="145" t="s">
        <v>59</v>
      </c>
      <c r="AF18" s="146">
        <f>W18</f>
        <v>0</v>
      </c>
    </row>
    <row r="19" spans="2:32" ht="83" thickBot="1">
      <c r="B19" s="121" t="s">
        <v>14</v>
      </c>
      <c r="C19" s="102">
        <f>COUNTIF(生データ!$B$198:'生データ'!$D$198,C$1)</f>
        <v>0</v>
      </c>
      <c r="D19" s="102">
        <f>COUNTIF(生データ!$B$198:'生データ'!$D$198,D$1)</f>
        <v>0</v>
      </c>
      <c r="E19" s="102">
        <f>COUNTIF(生データ!$B$198:'生データ'!$D$198,E$1)</f>
        <v>0</v>
      </c>
      <c r="F19" s="102">
        <f>COUNTIF(生データ!$B$198:'生データ'!$D$198,F$1)</f>
        <v>0</v>
      </c>
      <c r="G19" s="102">
        <f>COUNTIF(生データ!$B$198:'生データ'!$D$198,G$1)</f>
        <v>0</v>
      </c>
      <c r="H19" s="102">
        <f>COUNTIF(生データ!$B$198:'生データ'!$D$198,H$1)</f>
        <v>0</v>
      </c>
      <c r="I19" s="102">
        <f>COUNTIF(生データ!$B$198:'生データ'!$D$198,I$1)</f>
        <v>0</v>
      </c>
      <c r="J19" s="102">
        <f>COUNTIF(生データ!$B$198:'生データ'!$D$198,J$1)</f>
        <v>3</v>
      </c>
      <c r="U19" s="119" t="s">
        <v>23</v>
      </c>
      <c r="V19" s="144">
        <f t="shared" si="8"/>
        <v>0</v>
      </c>
      <c r="W19" s="144">
        <f t="shared" si="7"/>
        <v>0</v>
      </c>
      <c r="X19" s="144">
        <f t="shared" si="7"/>
        <v>0.33333333333333331</v>
      </c>
      <c r="Y19" s="144">
        <f t="shared" si="7"/>
        <v>0.66666666666666663</v>
      </c>
      <c r="Z19" s="144">
        <f t="shared" si="7"/>
        <v>0</v>
      </c>
      <c r="AA19" s="144">
        <f t="shared" si="7"/>
        <v>0</v>
      </c>
      <c r="AB19" s="144">
        <f t="shared" si="7"/>
        <v>0</v>
      </c>
      <c r="AC19" s="144">
        <f t="shared" si="7"/>
        <v>0</v>
      </c>
      <c r="AE19" s="145" t="s">
        <v>60</v>
      </c>
      <c r="AF19" s="146">
        <f>X19</f>
        <v>0.33333333333333331</v>
      </c>
    </row>
    <row r="20" spans="2:32" ht="83" thickBot="1">
      <c r="U20" s="119" t="s">
        <v>5</v>
      </c>
      <c r="V20" s="144">
        <f t="shared" si="8"/>
        <v>0</v>
      </c>
      <c r="W20" s="144">
        <f t="shared" si="7"/>
        <v>0.33333333333333331</v>
      </c>
      <c r="X20" s="144">
        <f t="shared" si="7"/>
        <v>0</v>
      </c>
      <c r="Y20" s="144">
        <f t="shared" si="7"/>
        <v>0</v>
      </c>
      <c r="Z20" s="144">
        <f t="shared" si="7"/>
        <v>0</v>
      </c>
      <c r="AA20" s="144">
        <f t="shared" si="7"/>
        <v>0</v>
      </c>
      <c r="AB20" s="144">
        <f t="shared" si="7"/>
        <v>0</v>
      </c>
      <c r="AC20" s="144">
        <f t="shared" si="7"/>
        <v>0.66666666666666663</v>
      </c>
      <c r="AE20" s="145" t="s">
        <v>61</v>
      </c>
      <c r="AF20" s="146">
        <f>Y20</f>
        <v>0</v>
      </c>
    </row>
    <row r="21" spans="2:32" ht="83" thickBot="1">
      <c r="U21" s="119" t="s">
        <v>30</v>
      </c>
      <c r="V21" s="144">
        <f t="shared" si="8"/>
        <v>0</v>
      </c>
      <c r="W21" s="144">
        <f t="shared" si="7"/>
        <v>1</v>
      </c>
      <c r="X21" s="144">
        <f t="shared" si="7"/>
        <v>0</v>
      </c>
      <c r="Y21" s="144">
        <f t="shared" si="7"/>
        <v>0</v>
      </c>
      <c r="Z21" s="144">
        <f t="shared" si="7"/>
        <v>0</v>
      </c>
      <c r="AA21" s="144">
        <f t="shared" si="7"/>
        <v>0</v>
      </c>
      <c r="AB21" s="144">
        <f t="shared" si="7"/>
        <v>0</v>
      </c>
      <c r="AC21" s="144">
        <f t="shared" si="7"/>
        <v>0</v>
      </c>
      <c r="AE21" s="145" t="s">
        <v>62</v>
      </c>
      <c r="AF21" s="146">
        <f>Z21</f>
        <v>0</v>
      </c>
    </row>
    <row r="22" spans="2:32" ht="83" thickBot="1">
      <c r="U22" s="119" t="s">
        <v>25</v>
      </c>
      <c r="V22" s="144">
        <f t="shared" si="8"/>
        <v>0</v>
      </c>
      <c r="W22" s="144">
        <f t="shared" si="7"/>
        <v>0.33333333333333331</v>
      </c>
      <c r="X22" s="144">
        <f t="shared" si="7"/>
        <v>0</v>
      </c>
      <c r="Y22" s="144">
        <f t="shared" si="7"/>
        <v>0</v>
      </c>
      <c r="Z22" s="144">
        <f t="shared" si="7"/>
        <v>0</v>
      </c>
      <c r="AA22" s="144">
        <f t="shared" si="7"/>
        <v>0</v>
      </c>
      <c r="AB22" s="144">
        <f t="shared" si="7"/>
        <v>0</v>
      </c>
      <c r="AC22" s="144">
        <f t="shared" si="7"/>
        <v>0.66666666666666663</v>
      </c>
      <c r="AE22" s="145" t="s">
        <v>63</v>
      </c>
      <c r="AF22" s="146">
        <f>AA22</f>
        <v>0</v>
      </c>
    </row>
    <row r="23" spans="2:32" ht="83" thickBot="1">
      <c r="U23" s="119" t="s">
        <v>24</v>
      </c>
      <c r="V23" s="144">
        <f t="shared" si="8"/>
        <v>0</v>
      </c>
      <c r="W23" s="144">
        <f t="shared" si="7"/>
        <v>0</v>
      </c>
      <c r="X23" s="144">
        <f t="shared" si="7"/>
        <v>0</v>
      </c>
      <c r="Y23" s="144">
        <f t="shared" si="7"/>
        <v>0</v>
      </c>
      <c r="Z23" s="144">
        <f t="shared" si="7"/>
        <v>0</v>
      </c>
      <c r="AA23" s="144">
        <f t="shared" si="7"/>
        <v>0.33333333333333331</v>
      </c>
      <c r="AB23" s="144">
        <f t="shared" si="7"/>
        <v>0.33333333333333331</v>
      </c>
      <c r="AC23" s="144">
        <f t="shared" si="7"/>
        <v>0.33333333333333331</v>
      </c>
      <c r="AE23" s="145" t="s">
        <v>64</v>
      </c>
      <c r="AF23" s="146">
        <f>AB23</f>
        <v>0.33333333333333331</v>
      </c>
    </row>
    <row r="24" spans="2:32" ht="83" thickBot="1">
      <c r="U24" s="121" t="s">
        <v>20</v>
      </c>
      <c r="V24" s="144">
        <f t="shared" si="8"/>
        <v>0</v>
      </c>
      <c r="W24" s="144">
        <f t="shared" si="7"/>
        <v>0</v>
      </c>
      <c r="X24" s="144">
        <f t="shared" si="7"/>
        <v>0</v>
      </c>
      <c r="Y24" s="144">
        <f t="shared" si="7"/>
        <v>0</v>
      </c>
      <c r="Z24" s="144">
        <f t="shared" si="7"/>
        <v>0</v>
      </c>
      <c r="AA24" s="144">
        <f t="shared" si="7"/>
        <v>0</v>
      </c>
      <c r="AB24" s="144">
        <f t="shared" si="7"/>
        <v>0</v>
      </c>
      <c r="AC24" s="144">
        <f t="shared" si="7"/>
        <v>1</v>
      </c>
      <c r="AE24" s="145" t="s">
        <v>65</v>
      </c>
      <c r="AF24" s="146">
        <f>AC24</f>
        <v>1</v>
      </c>
    </row>
    <row r="26" spans="2:32" ht="89">
      <c r="T26" s="142" t="s">
        <v>48</v>
      </c>
    </row>
    <row r="27" spans="2:32" ht="89">
      <c r="T27" s="142" t="s">
        <v>66</v>
      </c>
      <c r="U27" s="147">
        <f>2/(1/AF7+1/AF17)</f>
        <v>0.85714285714285721</v>
      </c>
    </row>
    <row r="28" spans="2:32" ht="89">
      <c r="T28" s="142" t="s">
        <v>67</v>
      </c>
      <c r="U28" s="147">
        <v>0</v>
      </c>
    </row>
    <row r="29" spans="2:32" ht="89">
      <c r="T29" s="142" t="s">
        <v>68</v>
      </c>
      <c r="U29" s="147">
        <f t="shared" ref="U29:U34" si="9">2/(1/AF9+1/AF19)</f>
        <v>0.5</v>
      </c>
    </row>
    <row r="30" spans="2:32" ht="89">
      <c r="T30" s="142" t="s">
        <v>69</v>
      </c>
      <c r="U30" s="147">
        <v>0</v>
      </c>
    </row>
    <row r="31" spans="2:32" ht="89">
      <c r="T31" s="142" t="s">
        <v>70</v>
      </c>
      <c r="U31" s="147">
        <v>0</v>
      </c>
    </row>
    <row r="32" spans="2:32" ht="89">
      <c r="T32" s="142" t="s">
        <v>71</v>
      </c>
      <c r="U32" s="147">
        <v>0</v>
      </c>
    </row>
    <row r="33" spans="20:21" ht="89">
      <c r="T33" s="142" t="s">
        <v>72</v>
      </c>
      <c r="U33" s="147">
        <f t="shared" si="9"/>
        <v>0.5</v>
      </c>
    </row>
    <row r="34" spans="20:21" ht="89">
      <c r="T34" s="142" t="s">
        <v>73</v>
      </c>
      <c r="U34" s="147">
        <f t="shared" si="9"/>
        <v>0.5</v>
      </c>
    </row>
  </sheetData>
  <phoneticPr fontId="1"/>
  <conditionalFormatting sqref="C2:J9">
    <cfRule type="colorScale" priority="15">
      <colorScale>
        <cfvo type="min"/>
        <cfvo type="max"/>
        <color theme="0"/>
        <color theme="4"/>
      </colorScale>
    </cfRule>
    <cfRule type="top10" dxfId="19" priority="16" rank="1"/>
  </conditionalFormatting>
  <conditionalFormatting sqref="V7:AC14">
    <cfRule type="colorScale" priority="3">
      <colorScale>
        <cfvo type="min"/>
        <cfvo type="max"/>
        <color theme="0"/>
        <color theme="4"/>
      </colorScale>
    </cfRule>
    <cfRule type="top10" dxfId="18" priority="4" rank="1"/>
  </conditionalFormatting>
  <conditionalFormatting sqref="V17:AC24">
    <cfRule type="colorScale" priority="5">
      <colorScale>
        <cfvo type="min"/>
        <cfvo type="max"/>
        <color theme="0"/>
        <color theme="4"/>
      </colorScale>
    </cfRule>
    <cfRule type="top10" dxfId="17" priority="6" rank="1"/>
  </conditionalFormatting>
  <conditionalFormatting sqref="C12:J19">
    <cfRule type="colorScale" priority="1">
      <colorScale>
        <cfvo type="min"/>
        <cfvo type="max"/>
        <color theme="0"/>
        <color theme="4"/>
      </colorScale>
    </cfRule>
    <cfRule type="top10" dxfId="16" priority="2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Y204"/>
  <sheetViews>
    <sheetView topLeftCell="A188" zoomScale="89" workbookViewId="0">
      <pane xSplit="1" topLeftCell="B1" activePane="topRight" state="frozen"/>
      <selection activeCell="A9" sqref="A9"/>
      <selection pane="topRight" activeCell="E206" sqref="E206"/>
    </sheetView>
  </sheetViews>
  <sheetFormatPr baseColWidth="10" defaultColWidth="26" defaultRowHeight="20"/>
  <cols>
    <col min="1" max="1" width="29.42578125" customWidth="1"/>
  </cols>
  <sheetData>
    <row r="1" spans="1:25" ht="61">
      <c r="A1" s="9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61">
      <c r="A2" s="9" t="s">
        <v>21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</row>
    <row r="3" spans="1:25" s="1" customFormat="1" ht="32" thickBot="1">
      <c r="A3" s="5" t="s">
        <v>11</v>
      </c>
      <c r="B3" s="16" t="s">
        <v>2</v>
      </c>
      <c r="C3" s="4" t="s">
        <v>4</v>
      </c>
      <c r="D3" s="4" t="s">
        <v>6</v>
      </c>
      <c r="E3" s="4" t="s">
        <v>7</v>
      </c>
      <c r="F3" s="4" t="s">
        <v>12</v>
      </c>
      <c r="G3" s="4" t="s">
        <v>13</v>
      </c>
      <c r="H3" s="4" t="s">
        <v>8</v>
      </c>
      <c r="I3" s="4" t="s">
        <v>14</v>
      </c>
      <c r="J3" s="4" t="s">
        <v>14</v>
      </c>
      <c r="K3" s="4" t="s">
        <v>2</v>
      </c>
      <c r="L3" s="4" t="s">
        <v>4</v>
      </c>
      <c r="M3" s="4" t="s">
        <v>12</v>
      </c>
      <c r="N3" s="4" t="s">
        <v>13</v>
      </c>
      <c r="O3" s="4" t="s">
        <v>7</v>
      </c>
      <c r="P3" s="4" t="s">
        <v>8</v>
      </c>
      <c r="Q3" s="4" t="s">
        <v>6</v>
      </c>
      <c r="R3" s="4" t="s">
        <v>4</v>
      </c>
      <c r="S3" s="4" t="s">
        <v>8</v>
      </c>
      <c r="T3" s="4" t="s">
        <v>12</v>
      </c>
      <c r="U3" s="4" t="s">
        <v>7</v>
      </c>
      <c r="V3" s="4" t="s">
        <v>14</v>
      </c>
      <c r="W3" s="4" t="s">
        <v>2</v>
      </c>
      <c r="X3" s="4" t="s">
        <v>6</v>
      </c>
      <c r="Y3" s="4" t="s">
        <v>13</v>
      </c>
    </row>
    <row r="4" spans="1:25" ht="32" thickTop="1">
      <c r="A4" s="6" t="s">
        <v>2</v>
      </c>
      <c r="B4" s="137">
        <v>62.647405060668802</v>
      </c>
      <c r="C4" s="138">
        <v>15.7226961298188</v>
      </c>
      <c r="D4" s="138">
        <v>0.76151793310249005</v>
      </c>
      <c r="E4" s="138">
        <v>8.0262809346297299</v>
      </c>
      <c r="F4" s="138">
        <v>2.5630173598918899</v>
      </c>
      <c r="G4" s="138">
        <v>54.2056428842643</v>
      </c>
      <c r="H4" s="138">
        <v>6.1866147385928301</v>
      </c>
      <c r="I4" s="138">
        <v>1.8264820391966601</v>
      </c>
      <c r="J4" s="138">
        <v>8.9878969483225806</v>
      </c>
      <c r="K4" s="138">
        <v>87.483349647531298</v>
      </c>
      <c r="L4" s="138">
        <v>30.204491521372201</v>
      </c>
      <c r="M4" s="138">
        <v>6.6790055646298496</v>
      </c>
      <c r="N4" s="138">
        <v>20.052364262442399</v>
      </c>
      <c r="O4" s="138">
        <v>0.56301268359941004</v>
      </c>
      <c r="P4" s="138">
        <v>6.7102896670787304</v>
      </c>
      <c r="Q4" s="138">
        <v>0.15070407422663201</v>
      </c>
      <c r="R4" s="138">
        <v>3.0100530824040401</v>
      </c>
      <c r="S4" s="138">
        <v>1.90029923499929</v>
      </c>
      <c r="T4" s="138">
        <v>2.2920270434061698</v>
      </c>
      <c r="U4" s="138">
        <v>0.78323051756545004</v>
      </c>
      <c r="V4" s="138">
        <v>8.8050696531261003</v>
      </c>
      <c r="W4" s="138">
        <v>84.250340782797196</v>
      </c>
      <c r="X4" s="138">
        <v>0.32411045929875898</v>
      </c>
      <c r="Y4" s="138">
        <v>4.1035258631763902</v>
      </c>
    </row>
    <row r="5" spans="1:25" ht="31">
      <c r="A5" s="6" t="s">
        <v>3</v>
      </c>
      <c r="B5" s="139">
        <v>0.48261966550225799</v>
      </c>
      <c r="C5" s="140">
        <v>2.9731926895182998</v>
      </c>
      <c r="D5" s="140">
        <v>35.935511831698101</v>
      </c>
      <c r="E5" s="140">
        <v>7.7372465728819098</v>
      </c>
      <c r="F5" s="140">
        <v>7.3008032986506199</v>
      </c>
      <c r="G5" s="140">
        <v>5.0293103951495102</v>
      </c>
      <c r="H5" s="140">
        <v>1.72216042470355</v>
      </c>
      <c r="I5" s="140">
        <v>2.2792781372409898</v>
      </c>
      <c r="J5" s="140">
        <v>4.13926951150217</v>
      </c>
      <c r="K5" s="140">
        <v>5.9541479133594401E-3</v>
      </c>
      <c r="L5" s="140">
        <v>2.0400684337179702</v>
      </c>
      <c r="M5" s="140">
        <v>47.836762902554703</v>
      </c>
      <c r="N5" s="140">
        <v>6.4189701932008703</v>
      </c>
      <c r="O5" s="140">
        <v>3.0392778150315198</v>
      </c>
      <c r="P5" s="140">
        <v>10.5675490884701</v>
      </c>
      <c r="Q5" s="140">
        <v>74.349481762143995</v>
      </c>
      <c r="R5" s="140">
        <v>2.7033194456018999</v>
      </c>
      <c r="S5" s="140">
        <v>13.1996193595271</v>
      </c>
      <c r="T5" s="140">
        <v>16.9542664680841</v>
      </c>
      <c r="U5" s="140">
        <v>31.262348252009801</v>
      </c>
      <c r="V5" s="140">
        <v>3.98235380267892</v>
      </c>
      <c r="W5" s="140">
        <v>5.3109926357297603E-2</v>
      </c>
      <c r="X5" s="140">
        <v>41.883747790067702</v>
      </c>
      <c r="Y5" s="140">
        <v>14.2837436862637</v>
      </c>
    </row>
    <row r="6" spans="1:25" ht="31">
      <c r="A6" s="6" t="s">
        <v>4</v>
      </c>
      <c r="B6" s="139">
        <v>7.4255077701029704</v>
      </c>
      <c r="C6" s="140">
        <v>15.6334467906167</v>
      </c>
      <c r="D6" s="140">
        <v>5.8603298936730903</v>
      </c>
      <c r="E6" s="140">
        <v>6.3550877123116098</v>
      </c>
      <c r="F6" s="140">
        <v>5.8160724718641399</v>
      </c>
      <c r="G6" s="140">
        <v>9.3155315269428094</v>
      </c>
      <c r="H6" s="140">
        <v>5.7862487699685996</v>
      </c>
      <c r="I6" s="140">
        <v>5.6648435220814797</v>
      </c>
      <c r="J6" s="140">
        <v>5.8732720938857197</v>
      </c>
      <c r="K6" s="140">
        <v>5.4756808906486398</v>
      </c>
      <c r="L6" s="140">
        <v>40.697102576617503</v>
      </c>
      <c r="M6" s="140">
        <v>6.2257886684345598</v>
      </c>
      <c r="N6" s="140">
        <v>7.92724120061236</v>
      </c>
      <c r="O6" s="140">
        <v>5.7312742573433404</v>
      </c>
      <c r="P6" s="140">
        <v>6.5004111016361001</v>
      </c>
      <c r="Q6" s="140">
        <v>5.6066841911126097</v>
      </c>
      <c r="R6" s="140">
        <v>41.368371769085002</v>
      </c>
      <c r="S6" s="140">
        <v>6.2153385094882996</v>
      </c>
      <c r="T6" s="140">
        <v>8.2812430019464092</v>
      </c>
      <c r="U6" s="140">
        <v>5.5167730811048301</v>
      </c>
      <c r="V6" s="140">
        <v>6.5283087197716902</v>
      </c>
      <c r="W6" s="140">
        <v>5.45026731194364</v>
      </c>
      <c r="X6" s="140">
        <v>5.73494013090352</v>
      </c>
      <c r="Y6" s="140">
        <v>7.7592992357371404</v>
      </c>
    </row>
    <row r="7" spans="1:25" ht="31">
      <c r="A7" s="6" t="s">
        <v>5</v>
      </c>
      <c r="B7" s="139">
        <v>9.8403799159695904</v>
      </c>
      <c r="C7" s="140">
        <v>51.023124632136501</v>
      </c>
      <c r="D7" s="140">
        <v>6.2238459485564297</v>
      </c>
      <c r="E7" s="140">
        <v>11.5695100539058</v>
      </c>
      <c r="F7" s="140">
        <v>5.2562132783624502</v>
      </c>
      <c r="G7" s="140">
        <v>10.8579210426252</v>
      </c>
      <c r="H7" s="140">
        <v>21.378651279619501</v>
      </c>
      <c r="I7" s="140">
        <v>15.1968133947249</v>
      </c>
      <c r="J7" s="140">
        <v>11.3972842672881</v>
      </c>
      <c r="K7" s="140">
        <v>5.1418314444949402</v>
      </c>
      <c r="L7" s="140">
        <v>17.265660396487199</v>
      </c>
      <c r="M7" s="140">
        <v>5.49387801386262</v>
      </c>
      <c r="N7" s="140">
        <v>9.4685883722019799</v>
      </c>
      <c r="O7" s="140">
        <v>7.3432932916571696</v>
      </c>
      <c r="P7" s="140">
        <v>8.3818673485076598</v>
      </c>
      <c r="Q7" s="140">
        <v>5.2673895639942998</v>
      </c>
      <c r="R7" s="140">
        <v>31.9764628294608</v>
      </c>
      <c r="S7" s="140">
        <v>5.7291540005799604</v>
      </c>
      <c r="T7" s="140">
        <v>12.0199080363811</v>
      </c>
      <c r="U7" s="140">
        <v>7.4824678646734597</v>
      </c>
      <c r="V7" s="140">
        <v>8.2854216183809299</v>
      </c>
      <c r="W7" s="140">
        <v>6.4682687868401496</v>
      </c>
      <c r="X7" s="140">
        <v>5.3515858937557796</v>
      </c>
      <c r="Y7" s="140">
        <v>10.5549198221439</v>
      </c>
    </row>
    <row r="8" spans="1:25" ht="31">
      <c r="A8" s="6" t="s">
        <v>6</v>
      </c>
      <c r="B8" s="139">
        <v>2.4183784720458301</v>
      </c>
      <c r="C8" s="140">
        <v>3.4269874511873302</v>
      </c>
      <c r="D8" s="140">
        <v>25.121515606428702</v>
      </c>
      <c r="E8" s="140">
        <v>3.35994918046182</v>
      </c>
      <c r="F8" s="140">
        <v>1.0407213038499901</v>
      </c>
      <c r="G8" s="140">
        <v>3.0672920500265901</v>
      </c>
      <c r="H8" s="140">
        <v>3.9225302852441701</v>
      </c>
      <c r="I8" s="140">
        <v>5.1092132586996</v>
      </c>
      <c r="J8" s="140">
        <v>2.7504288909633399</v>
      </c>
      <c r="K8" s="140">
        <v>5.7391262751738696E-3</v>
      </c>
      <c r="L8" s="140">
        <v>2.1995219807497999</v>
      </c>
      <c r="M8" s="140">
        <v>2.54221019616178</v>
      </c>
      <c r="N8" s="140">
        <v>3.7775728591853501</v>
      </c>
      <c r="O8" s="140">
        <v>1.22678559210159</v>
      </c>
      <c r="P8" s="140">
        <v>4.6461453951523701</v>
      </c>
      <c r="Q8" s="140">
        <v>4.9321498425214196</v>
      </c>
      <c r="R8" s="140">
        <v>4.2775044186877098</v>
      </c>
      <c r="S8" s="140">
        <v>11.896127876191599</v>
      </c>
      <c r="T8" s="140">
        <v>4.1694820303094797</v>
      </c>
      <c r="U8" s="140">
        <v>7.2559694975252498</v>
      </c>
      <c r="V8" s="140">
        <v>9.6616445424471795</v>
      </c>
      <c r="W8" s="140">
        <v>0.21264726176367801</v>
      </c>
      <c r="X8" s="140">
        <v>38.691364433970698</v>
      </c>
      <c r="Y8" s="140">
        <v>10.290880649575699</v>
      </c>
    </row>
    <row r="9" spans="1:25" ht="31">
      <c r="A9" s="6" t="s">
        <v>7</v>
      </c>
      <c r="B9" s="139">
        <v>11.280263043438</v>
      </c>
      <c r="C9" s="140">
        <v>4.4121863960935599</v>
      </c>
      <c r="D9" s="140">
        <v>7.9698027447704103</v>
      </c>
      <c r="E9" s="140">
        <v>5.5685834818791102</v>
      </c>
      <c r="F9" s="140">
        <v>2.1180529956910901</v>
      </c>
      <c r="G9" s="140">
        <v>2.8897809229512599</v>
      </c>
      <c r="H9" s="140">
        <v>53.908588801259903</v>
      </c>
      <c r="I9" s="140">
        <v>21.247736480952899</v>
      </c>
      <c r="J9" s="140">
        <v>4.6337660309063899</v>
      </c>
      <c r="K9" s="140">
        <v>1.8807308835652401</v>
      </c>
      <c r="L9" s="140">
        <v>1.9592787248874499</v>
      </c>
      <c r="M9" s="140">
        <v>8.7918511968060606</v>
      </c>
      <c r="N9" s="140">
        <v>26.600060857252299</v>
      </c>
      <c r="O9" s="140">
        <v>3.2485966506747102</v>
      </c>
      <c r="P9" s="140">
        <v>12.695991317984401</v>
      </c>
      <c r="Q9" s="140">
        <v>4.6788202049037002</v>
      </c>
      <c r="R9" s="140">
        <v>11.788734470173599</v>
      </c>
      <c r="S9" s="140">
        <v>13.089741876730599</v>
      </c>
      <c r="T9" s="140">
        <v>24.144613455993401</v>
      </c>
      <c r="U9" s="140">
        <v>28.130387854225201</v>
      </c>
      <c r="V9" s="140">
        <v>7.0312344540411402</v>
      </c>
      <c r="W9" s="140">
        <v>3.3156786204339501</v>
      </c>
      <c r="X9" s="140">
        <v>5.1004732390652698</v>
      </c>
      <c r="Y9" s="140">
        <v>16.351561395459498</v>
      </c>
    </row>
    <row r="10" spans="1:25" ht="31">
      <c r="A10" s="6" t="s">
        <v>8</v>
      </c>
      <c r="B10" s="139">
        <v>0.76037873574074999</v>
      </c>
      <c r="C10" s="140">
        <v>1.96291466912072</v>
      </c>
      <c r="D10" s="140">
        <v>4.72815065318989</v>
      </c>
      <c r="E10" s="140">
        <v>2.62834975636477</v>
      </c>
      <c r="F10" s="140">
        <v>0.47364350283998302</v>
      </c>
      <c r="G10" s="140">
        <v>1.66331202804922</v>
      </c>
      <c r="H10" s="140">
        <v>0.61701857024300499</v>
      </c>
      <c r="I10" s="140">
        <v>1.0236114681547299</v>
      </c>
      <c r="J10" s="140">
        <v>0.78617968266098004</v>
      </c>
      <c r="K10" s="140">
        <v>3.2312749960923602E-3</v>
      </c>
      <c r="L10" s="140">
        <v>1.89021389852452</v>
      </c>
      <c r="M10" s="140">
        <v>1.68566245227871</v>
      </c>
      <c r="N10" s="140">
        <v>1.9263734950365801</v>
      </c>
      <c r="O10" s="140">
        <v>0.52766438275737004</v>
      </c>
      <c r="P10" s="140">
        <v>18.556361369173501</v>
      </c>
      <c r="Q10" s="140">
        <v>2.07474167645299</v>
      </c>
      <c r="R10" s="140">
        <v>1.29948395561743</v>
      </c>
      <c r="S10" s="140">
        <v>27.563394910138602</v>
      </c>
      <c r="T10" s="140">
        <v>1.3853278756178899</v>
      </c>
      <c r="U10" s="140">
        <v>2.2287916359238</v>
      </c>
      <c r="V10" s="140">
        <v>2.6538409318545901</v>
      </c>
      <c r="W10" s="140">
        <v>2.7040741283161401E-2</v>
      </c>
      <c r="X10" s="140">
        <v>0.52589102234570095</v>
      </c>
      <c r="Y10" s="140">
        <v>3.4287986726117801</v>
      </c>
    </row>
    <row r="11" spans="1:25" ht="31">
      <c r="A11" s="6" t="s">
        <v>9</v>
      </c>
      <c r="B11" s="139">
        <v>5.1450673365317199</v>
      </c>
      <c r="C11" s="140">
        <v>4.8454512415079103</v>
      </c>
      <c r="D11" s="140">
        <v>13.399325388580699</v>
      </c>
      <c r="E11" s="140">
        <v>54.754992307565097</v>
      </c>
      <c r="F11" s="140">
        <v>75.431475788849795</v>
      </c>
      <c r="G11" s="140">
        <v>12.9712091499909</v>
      </c>
      <c r="H11" s="140">
        <v>6.4781871303682701</v>
      </c>
      <c r="I11" s="140">
        <v>47.652021698948602</v>
      </c>
      <c r="J11" s="140">
        <v>61.431902574470598</v>
      </c>
      <c r="K11" s="140">
        <v>3.4825845752108199E-3</v>
      </c>
      <c r="L11" s="140">
        <v>3.7436624676432202</v>
      </c>
      <c r="M11" s="140">
        <v>20.7448410052715</v>
      </c>
      <c r="N11" s="140">
        <v>23.828828760067999</v>
      </c>
      <c r="O11" s="140">
        <v>78.320095326834803</v>
      </c>
      <c r="P11" s="140">
        <v>31.9413847119969</v>
      </c>
      <c r="Q11" s="140">
        <v>2.9400286846442998</v>
      </c>
      <c r="R11" s="140">
        <v>3.5760700289693799</v>
      </c>
      <c r="S11" s="140">
        <v>20.4063242323443</v>
      </c>
      <c r="T11" s="140">
        <v>30.7531320882612</v>
      </c>
      <c r="U11" s="140">
        <v>17.340031296972001</v>
      </c>
      <c r="V11" s="140">
        <v>53.052126277699401</v>
      </c>
      <c r="W11" s="140">
        <v>0.22264656858088999</v>
      </c>
      <c r="X11" s="140">
        <v>2.38788703059247</v>
      </c>
      <c r="Y11" s="140">
        <v>33.227270675031498</v>
      </c>
    </row>
    <row r="12" spans="1:25" s="2" customFormat="1" ht="31">
      <c r="A12" s="7" t="s">
        <v>15</v>
      </c>
      <c r="B12" s="139" t="s">
        <v>22</v>
      </c>
      <c r="C12" s="140" t="s">
        <v>5</v>
      </c>
      <c r="D12" s="140" t="s">
        <v>3</v>
      </c>
      <c r="E12" s="140" t="s">
        <v>20</v>
      </c>
      <c r="F12" s="140" t="s">
        <v>20</v>
      </c>
      <c r="G12" s="140" t="s">
        <v>22</v>
      </c>
      <c r="H12" s="140" t="s">
        <v>25</v>
      </c>
      <c r="I12" s="140" t="s">
        <v>20</v>
      </c>
      <c r="J12" s="140" t="s">
        <v>20</v>
      </c>
      <c r="K12" s="140" t="s">
        <v>22</v>
      </c>
      <c r="L12" s="140" t="s">
        <v>23</v>
      </c>
      <c r="M12" s="140" t="s">
        <v>3</v>
      </c>
      <c r="N12" s="140" t="s">
        <v>25</v>
      </c>
      <c r="O12" s="140" t="s">
        <v>20</v>
      </c>
      <c r="P12" s="140" t="s">
        <v>20</v>
      </c>
      <c r="Q12" s="140" t="s">
        <v>3</v>
      </c>
      <c r="R12" s="140" t="s">
        <v>23</v>
      </c>
      <c r="S12" s="140" t="s">
        <v>24</v>
      </c>
      <c r="T12" s="140" t="s">
        <v>20</v>
      </c>
      <c r="U12" s="140" t="s">
        <v>3</v>
      </c>
      <c r="V12" s="140" t="s">
        <v>20</v>
      </c>
      <c r="W12" s="140" t="s">
        <v>22</v>
      </c>
      <c r="X12" s="140" t="s">
        <v>3</v>
      </c>
      <c r="Y12" s="140" t="s">
        <v>20</v>
      </c>
    </row>
    <row r="13" spans="1:25" s="2" customFormat="1" ht="31">
      <c r="A13" s="7" t="s">
        <v>10</v>
      </c>
      <c r="B13" s="139">
        <v>62.647405060668802</v>
      </c>
      <c r="C13" s="140">
        <v>51.023124632136501</v>
      </c>
      <c r="D13" s="140">
        <v>35.935511831698101</v>
      </c>
      <c r="E13" s="140">
        <v>54.754992307565097</v>
      </c>
      <c r="F13" s="140">
        <v>75.431475788849795</v>
      </c>
      <c r="G13" s="140">
        <v>54.2056428842643</v>
      </c>
      <c r="H13" s="140">
        <v>53.908588801259903</v>
      </c>
      <c r="I13" s="140">
        <v>47.652021698948602</v>
      </c>
      <c r="J13" s="140">
        <v>61.431902574470598</v>
      </c>
      <c r="K13" s="140">
        <v>87.483349647531298</v>
      </c>
      <c r="L13" s="140">
        <v>40.697102576617503</v>
      </c>
      <c r="M13" s="140">
        <v>47.836762902554703</v>
      </c>
      <c r="N13" s="140">
        <v>26.600060857252299</v>
      </c>
      <c r="O13" s="140">
        <v>78.320095326834803</v>
      </c>
      <c r="P13" s="140">
        <v>31.9413847119969</v>
      </c>
      <c r="Q13" s="140">
        <v>74.349481762143995</v>
      </c>
      <c r="R13" s="140">
        <v>41.368371769085002</v>
      </c>
      <c r="S13" s="140">
        <v>27.563394910138602</v>
      </c>
      <c r="T13" s="140">
        <v>30.7531320882612</v>
      </c>
      <c r="U13" s="140">
        <v>31.262348252009801</v>
      </c>
      <c r="V13" s="140">
        <v>53.052126277699401</v>
      </c>
      <c r="W13" s="140">
        <v>84.250340782797196</v>
      </c>
      <c r="X13" s="140">
        <v>41.883747790067702</v>
      </c>
      <c r="Y13" s="140">
        <v>33.227270675031498</v>
      </c>
    </row>
    <row r="14" spans="1:25" ht="31">
      <c r="A14" s="6" t="s">
        <v>2</v>
      </c>
      <c r="B14" s="139">
        <v>100</v>
      </c>
      <c r="C14" s="140">
        <v>25</v>
      </c>
      <c r="D14" s="140">
        <v>0</v>
      </c>
      <c r="E14" s="140">
        <v>0</v>
      </c>
      <c r="F14" s="140">
        <v>0</v>
      </c>
      <c r="G14" s="140">
        <v>100</v>
      </c>
      <c r="H14" s="140">
        <v>0</v>
      </c>
      <c r="I14" s="140">
        <v>0</v>
      </c>
      <c r="J14" s="140">
        <v>12.5</v>
      </c>
      <c r="K14" s="140">
        <v>100</v>
      </c>
      <c r="L14" s="140">
        <v>33.3333333333333</v>
      </c>
      <c r="M14" s="140">
        <v>0</v>
      </c>
      <c r="N14" s="140">
        <v>33.3333333333333</v>
      </c>
      <c r="O14" s="140">
        <v>0</v>
      </c>
      <c r="P14" s="140">
        <v>0</v>
      </c>
      <c r="Q14" s="140">
        <v>0</v>
      </c>
      <c r="R14" s="140">
        <v>0</v>
      </c>
      <c r="S14" s="140">
        <v>0</v>
      </c>
      <c r="T14" s="140">
        <v>0</v>
      </c>
      <c r="U14" s="140">
        <v>0</v>
      </c>
      <c r="V14" s="140">
        <v>0</v>
      </c>
      <c r="W14" s="140">
        <v>100</v>
      </c>
      <c r="X14" s="140">
        <v>0</v>
      </c>
      <c r="Y14" s="140">
        <v>0</v>
      </c>
    </row>
    <row r="15" spans="1:25" ht="31">
      <c r="A15" s="6" t="s">
        <v>3</v>
      </c>
      <c r="B15" s="139">
        <v>0</v>
      </c>
      <c r="C15" s="140">
        <v>0</v>
      </c>
      <c r="D15" s="140">
        <v>42.857142857142797</v>
      </c>
      <c r="E15" s="140">
        <v>0</v>
      </c>
      <c r="F15" s="140">
        <v>0</v>
      </c>
      <c r="G15" s="140">
        <v>0</v>
      </c>
      <c r="H15" s="140">
        <v>0</v>
      </c>
      <c r="I15" s="140">
        <v>0</v>
      </c>
      <c r="J15" s="140">
        <v>0</v>
      </c>
      <c r="K15" s="140">
        <v>0</v>
      </c>
      <c r="L15" s="140">
        <v>0</v>
      </c>
      <c r="M15" s="140">
        <v>100</v>
      </c>
      <c r="N15" s="140">
        <v>0</v>
      </c>
      <c r="O15" s="140">
        <v>0</v>
      </c>
      <c r="P15" s="140">
        <v>0</v>
      </c>
      <c r="Q15" s="140">
        <v>100</v>
      </c>
      <c r="R15" s="140">
        <v>0</v>
      </c>
      <c r="S15" s="140">
        <v>0</v>
      </c>
      <c r="T15" s="140">
        <v>11.1111111111111</v>
      </c>
      <c r="U15" s="140">
        <v>57.142857142857103</v>
      </c>
      <c r="V15" s="140">
        <v>0</v>
      </c>
      <c r="W15" s="140">
        <v>0</v>
      </c>
      <c r="X15" s="140">
        <v>66.6666666666666</v>
      </c>
      <c r="Y15" s="140">
        <v>14.285714285714199</v>
      </c>
    </row>
    <row r="16" spans="1:25" ht="31">
      <c r="A16" s="6" t="s">
        <v>4</v>
      </c>
      <c r="B16" s="139">
        <v>0</v>
      </c>
      <c r="C16" s="140">
        <v>0</v>
      </c>
      <c r="D16" s="140">
        <v>0</v>
      </c>
      <c r="E16" s="140">
        <v>0</v>
      </c>
      <c r="F16" s="140">
        <v>0</v>
      </c>
      <c r="G16" s="140">
        <v>0</v>
      </c>
      <c r="H16" s="140">
        <v>0</v>
      </c>
      <c r="I16" s="140">
        <v>0</v>
      </c>
      <c r="J16" s="140">
        <v>0</v>
      </c>
      <c r="K16" s="140">
        <v>0</v>
      </c>
      <c r="L16" s="140">
        <v>50</v>
      </c>
      <c r="M16" s="140">
        <v>0</v>
      </c>
      <c r="N16" s="140">
        <v>0</v>
      </c>
      <c r="O16" s="140">
        <v>0</v>
      </c>
      <c r="P16" s="140">
        <v>0</v>
      </c>
      <c r="Q16" s="140">
        <v>0</v>
      </c>
      <c r="R16" s="140">
        <v>44.4444444444444</v>
      </c>
      <c r="S16" s="140">
        <v>0</v>
      </c>
      <c r="T16" s="140">
        <v>0</v>
      </c>
      <c r="U16" s="140">
        <v>0</v>
      </c>
      <c r="V16" s="140">
        <v>0</v>
      </c>
      <c r="W16" s="140">
        <v>0</v>
      </c>
      <c r="X16" s="140">
        <v>0</v>
      </c>
      <c r="Y16" s="140">
        <v>0</v>
      </c>
    </row>
    <row r="17" spans="1:25" ht="31">
      <c r="A17" s="6" t="s">
        <v>5</v>
      </c>
      <c r="B17" s="139">
        <v>0</v>
      </c>
      <c r="C17" s="140">
        <v>75</v>
      </c>
      <c r="D17" s="140">
        <v>0</v>
      </c>
      <c r="E17" s="140">
        <v>0</v>
      </c>
      <c r="F17" s="140">
        <v>0</v>
      </c>
      <c r="G17" s="140">
        <v>0</v>
      </c>
      <c r="H17" s="140">
        <v>0</v>
      </c>
      <c r="I17" s="140">
        <v>0</v>
      </c>
      <c r="J17" s="140">
        <v>0</v>
      </c>
      <c r="K17" s="140">
        <v>0</v>
      </c>
      <c r="L17" s="140">
        <v>16.6666666666666</v>
      </c>
      <c r="M17" s="140">
        <v>0</v>
      </c>
      <c r="N17" s="140">
        <v>0</v>
      </c>
      <c r="O17" s="140">
        <v>0</v>
      </c>
      <c r="P17" s="140">
        <v>16.6666666666666</v>
      </c>
      <c r="Q17" s="140">
        <v>0</v>
      </c>
      <c r="R17" s="140">
        <v>55.5555555555555</v>
      </c>
      <c r="S17" s="140">
        <v>0</v>
      </c>
      <c r="T17" s="140">
        <v>11.1111111111111</v>
      </c>
      <c r="U17" s="140">
        <v>0</v>
      </c>
      <c r="V17" s="140">
        <v>0</v>
      </c>
      <c r="W17" s="140">
        <v>0</v>
      </c>
      <c r="X17" s="140">
        <v>0</v>
      </c>
      <c r="Y17" s="140">
        <v>0</v>
      </c>
    </row>
    <row r="18" spans="1:25" ht="31">
      <c r="A18" s="6" t="s">
        <v>6</v>
      </c>
      <c r="B18" s="139">
        <v>0</v>
      </c>
      <c r="C18" s="140">
        <v>0</v>
      </c>
      <c r="D18" s="140">
        <v>42.857142857142797</v>
      </c>
      <c r="E18" s="140">
        <v>0</v>
      </c>
      <c r="F18" s="140">
        <v>0</v>
      </c>
      <c r="G18" s="140">
        <v>0</v>
      </c>
      <c r="H18" s="140">
        <v>0</v>
      </c>
      <c r="I18" s="140">
        <v>0</v>
      </c>
      <c r="J18" s="140">
        <v>0</v>
      </c>
      <c r="K18" s="140">
        <v>0</v>
      </c>
      <c r="L18" s="140">
        <v>0</v>
      </c>
      <c r="M18" s="140">
        <v>0</v>
      </c>
      <c r="N18" s="140">
        <v>0</v>
      </c>
      <c r="O18" s="140">
        <v>0</v>
      </c>
      <c r="P18" s="140">
        <v>0</v>
      </c>
      <c r="Q18" s="140">
        <v>0</v>
      </c>
      <c r="R18" s="140">
        <v>0</v>
      </c>
      <c r="S18" s="140">
        <v>12.5</v>
      </c>
      <c r="T18" s="140">
        <v>0</v>
      </c>
      <c r="U18" s="140">
        <v>0</v>
      </c>
      <c r="V18" s="140">
        <v>0</v>
      </c>
      <c r="W18" s="140">
        <v>0</v>
      </c>
      <c r="X18" s="140">
        <v>33.3333333333333</v>
      </c>
      <c r="Y18" s="140">
        <v>0</v>
      </c>
    </row>
    <row r="19" spans="1:25" ht="31">
      <c r="A19" s="6" t="s">
        <v>7</v>
      </c>
      <c r="B19" s="139">
        <v>0</v>
      </c>
      <c r="C19" s="140">
        <v>0</v>
      </c>
      <c r="D19" s="140">
        <v>0</v>
      </c>
      <c r="E19" s="140">
        <v>0</v>
      </c>
      <c r="F19" s="140">
        <v>0</v>
      </c>
      <c r="G19" s="140">
        <v>0</v>
      </c>
      <c r="H19" s="140">
        <v>100</v>
      </c>
      <c r="I19" s="140">
        <v>10</v>
      </c>
      <c r="J19" s="140">
        <v>0</v>
      </c>
      <c r="K19" s="140">
        <v>0</v>
      </c>
      <c r="L19" s="140">
        <v>0</v>
      </c>
      <c r="M19" s="140">
        <v>0</v>
      </c>
      <c r="N19" s="140">
        <v>44.4444444444444</v>
      </c>
      <c r="O19" s="140">
        <v>0</v>
      </c>
      <c r="P19" s="140">
        <v>0</v>
      </c>
      <c r="Q19" s="140">
        <v>0</v>
      </c>
      <c r="R19" s="140">
        <v>0</v>
      </c>
      <c r="S19" s="140">
        <v>25</v>
      </c>
      <c r="T19" s="140">
        <v>22.2222222222222</v>
      </c>
      <c r="U19" s="140">
        <v>28.571428571428498</v>
      </c>
      <c r="V19" s="140">
        <v>0</v>
      </c>
      <c r="W19" s="140">
        <v>0</v>
      </c>
      <c r="X19" s="140">
        <v>0</v>
      </c>
      <c r="Y19" s="140">
        <v>14.285714285714199</v>
      </c>
    </row>
    <row r="20" spans="1:25" ht="31">
      <c r="A20" s="6" t="s">
        <v>8</v>
      </c>
      <c r="B20" s="139">
        <v>0</v>
      </c>
      <c r="C20" s="140">
        <v>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140">
        <v>0</v>
      </c>
      <c r="J20" s="140">
        <v>0</v>
      </c>
      <c r="K20" s="140">
        <v>0</v>
      </c>
      <c r="L20" s="140">
        <v>0</v>
      </c>
      <c r="M20" s="140">
        <v>0</v>
      </c>
      <c r="N20" s="140">
        <v>0</v>
      </c>
      <c r="O20" s="140">
        <v>0</v>
      </c>
      <c r="P20" s="140">
        <v>16.6666666666666</v>
      </c>
      <c r="Q20" s="140">
        <v>0</v>
      </c>
      <c r="R20" s="140">
        <v>0</v>
      </c>
      <c r="S20" s="140">
        <v>50</v>
      </c>
      <c r="T20" s="140">
        <v>0</v>
      </c>
      <c r="U20" s="140">
        <v>0</v>
      </c>
      <c r="V20" s="140">
        <v>0</v>
      </c>
      <c r="W20" s="140">
        <v>0</v>
      </c>
      <c r="X20" s="140">
        <v>0</v>
      </c>
      <c r="Y20" s="140">
        <v>0</v>
      </c>
    </row>
    <row r="21" spans="1:25" ht="31">
      <c r="A21" s="6" t="s">
        <v>9</v>
      </c>
      <c r="B21" s="139">
        <v>0</v>
      </c>
      <c r="C21" s="140">
        <v>0</v>
      </c>
      <c r="D21" s="140">
        <v>14.285714285714199</v>
      </c>
      <c r="E21" s="140">
        <v>100</v>
      </c>
      <c r="F21" s="140">
        <v>100</v>
      </c>
      <c r="G21" s="140">
        <v>0</v>
      </c>
      <c r="H21" s="140">
        <v>0</v>
      </c>
      <c r="I21" s="140">
        <v>90</v>
      </c>
      <c r="J21" s="140">
        <v>87.5</v>
      </c>
      <c r="K21" s="140">
        <v>0</v>
      </c>
      <c r="L21" s="140">
        <v>0</v>
      </c>
      <c r="M21" s="140">
        <v>0</v>
      </c>
      <c r="N21" s="140">
        <v>22.2222222222222</v>
      </c>
      <c r="O21" s="140">
        <v>100</v>
      </c>
      <c r="P21" s="140">
        <v>66.6666666666666</v>
      </c>
      <c r="Q21" s="140">
        <v>0</v>
      </c>
      <c r="R21" s="140">
        <v>0</v>
      </c>
      <c r="S21" s="140">
        <v>12.5</v>
      </c>
      <c r="T21" s="140">
        <v>55.5555555555555</v>
      </c>
      <c r="U21" s="140">
        <v>14.285714285714199</v>
      </c>
      <c r="V21" s="140">
        <v>100</v>
      </c>
      <c r="W21" s="140">
        <v>0</v>
      </c>
      <c r="X21" s="140">
        <v>0</v>
      </c>
      <c r="Y21" s="140">
        <v>71.428571428571402</v>
      </c>
    </row>
    <row r="22" spans="1:25" s="2" customFormat="1" ht="31">
      <c r="A22" s="7" t="s">
        <v>15</v>
      </c>
      <c r="B22" s="139" t="s">
        <v>22</v>
      </c>
      <c r="C22" s="140" t="s">
        <v>5</v>
      </c>
      <c r="D22" s="140" t="s">
        <v>3</v>
      </c>
      <c r="E22" s="140" t="s">
        <v>20</v>
      </c>
      <c r="F22" s="140" t="s">
        <v>20</v>
      </c>
      <c r="G22" s="140" t="s">
        <v>22</v>
      </c>
      <c r="H22" s="140" t="s">
        <v>25</v>
      </c>
      <c r="I22" s="140" t="s">
        <v>20</v>
      </c>
      <c r="J22" s="140" t="s">
        <v>20</v>
      </c>
      <c r="K22" s="140" t="s">
        <v>22</v>
      </c>
      <c r="L22" s="140" t="s">
        <v>23</v>
      </c>
      <c r="M22" s="140" t="s">
        <v>3</v>
      </c>
      <c r="N22" s="140" t="s">
        <v>25</v>
      </c>
      <c r="O22" s="140" t="s">
        <v>20</v>
      </c>
      <c r="P22" s="140" t="s">
        <v>20</v>
      </c>
      <c r="Q22" s="140" t="s">
        <v>3</v>
      </c>
      <c r="R22" s="140" t="s">
        <v>5</v>
      </c>
      <c r="S22" s="140" t="s">
        <v>24</v>
      </c>
      <c r="T22" s="140" t="s">
        <v>20</v>
      </c>
      <c r="U22" s="140" t="s">
        <v>3</v>
      </c>
      <c r="V22" s="140" t="s">
        <v>20</v>
      </c>
      <c r="W22" s="140" t="s">
        <v>22</v>
      </c>
      <c r="X22" s="140" t="s">
        <v>3</v>
      </c>
      <c r="Y22" s="140" t="s">
        <v>20</v>
      </c>
    </row>
    <row r="23" spans="1:25" s="2" customFormat="1" ht="31">
      <c r="A23" s="7" t="s">
        <v>10</v>
      </c>
      <c r="B23" s="139">
        <v>100</v>
      </c>
      <c r="C23" s="140">
        <v>75</v>
      </c>
      <c r="D23" s="140">
        <v>42.857142857142797</v>
      </c>
      <c r="E23" s="140">
        <v>100</v>
      </c>
      <c r="F23" s="140">
        <v>100</v>
      </c>
      <c r="G23" s="140">
        <v>100</v>
      </c>
      <c r="H23" s="140">
        <v>100</v>
      </c>
      <c r="I23" s="140">
        <v>90</v>
      </c>
      <c r="J23" s="140">
        <v>87.5</v>
      </c>
      <c r="K23" s="140">
        <v>100</v>
      </c>
      <c r="L23" s="140">
        <v>50</v>
      </c>
      <c r="M23" s="140">
        <v>100</v>
      </c>
      <c r="N23" s="140">
        <v>44.4444444444444</v>
      </c>
      <c r="O23" s="140">
        <v>100</v>
      </c>
      <c r="P23" s="140">
        <v>66.6666666666666</v>
      </c>
      <c r="Q23" s="140">
        <v>100</v>
      </c>
      <c r="R23" s="140">
        <v>55.5555555555555</v>
      </c>
      <c r="S23" s="140">
        <v>50</v>
      </c>
      <c r="T23" s="140">
        <v>55.5555555555555</v>
      </c>
      <c r="U23" s="140">
        <v>57.142857142857103</v>
      </c>
      <c r="V23" s="140">
        <v>100</v>
      </c>
      <c r="W23" s="140">
        <v>100</v>
      </c>
      <c r="X23" s="140">
        <v>66.6666666666666</v>
      </c>
      <c r="Y23" s="140">
        <v>71.428571428571402</v>
      </c>
    </row>
    <row r="25" spans="1:25" s="27" customFormat="1" ht="34" thickBot="1">
      <c r="A25" s="24" t="s">
        <v>2</v>
      </c>
      <c r="B25" s="25" t="s">
        <v>0</v>
      </c>
      <c r="C25" s="26" t="s">
        <v>1</v>
      </c>
      <c r="D25" s="26" t="s">
        <v>17</v>
      </c>
      <c r="E25" s="26" t="s">
        <v>19</v>
      </c>
      <c r="F25" s="26" t="s">
        <v>18</v>
      </c>
    </row>
    <row r="26" spans="1:25" s="21" customFormat="1" ht="32" thickTop="1">
      <c r="A26" s="18" t="s">
        <v>2</v>
      </c>
      <c r="B26" s="22">
        <f>B4</f>
        <v>62.647405060668802</v>
      </c>
      <c r="C26" s="23">
        <f t="shared" ref="C26:C45" si="0">K4</f>
        <v>87.483349647531298</v>
      </c>
      <c r="D26" s="23">
        <f t="shared" ref="D26:D45" si="1">W4</f>
        <v>84.250340782797196</v>
      </c>
      <c r="E26" s="20">
        <f>AVERAGE(B26:D26)</f>
        <v>78.127031830332427</v>
      </c>
      <c r="F26" s="20">
        <f>VAR(B26:D26)</f>
        <v>182.32722027592717</v>
      </c>
    </row>
    <row r="27" spans="1:25" ht="31">
      <c r="A27" s="6" t="s">
        <v>3</v>
      </c>
      <c r="B27" s="12">
        <f>B5</f>
        <v>0.48261966550225799</v>
      </c>
      <c r="C27" s="3">
        <f t="shared" si="0"/>
        <v>5.9541479133594401E-3</v>
      </c>
      <c r="D27" s="3">
        <f t="shared" si="1"/>
        <v>5.3109926357297603E-2</v>
      </c>
      <c r="E27" s="10">
        <f t="shared" ref="E27:E45" si="2">AVERAGE(B27:D27)</f>
        <v>0.1805612465909717</v>
      </c>
      <c r="F27" s="10">
        <f t="shared" ref="F27:F45" si="3">VAR(B27:D27)</f>
        <v>6.8985383186553034E-2</v>
      </c>
    </row>
    <row r="28" spans="1:25" ht="31">
      <c r="A28" s="6" t="s">
        <v>4</v>
      </c>
      <c r="B28" s="12">
        <f t="shared" ref="B28:B33" si="4">B6</f>
        <v>7.4255077701029704</v>
      </c>
      <c r="C28" s="3">
        <f t="shared" si="0"/>
        <v>5.4756808906486398</v>
      </c>
      <c r="D28" s="3">
        <f t="shared" si="1"/>
        <v>5.45026731194364</v>
      </c>
      <c r="E28" s="10">
        <f t="shared" si="2"/>
        <v>6.1171519908984173</v>
      </c>
      <c r="F28" s="10">
        <f t="shared" si="3"/>
        <v>1.2840075962291024</v>
      </c>
    </row>
    <row r="29" spans="1:25" ht="31">
      <c r="A29" s="6" t="s">
        <v>5</v>
      </c>
      <c r="B29" s="12">
        <f t="shared" si="4"/>
        <v>9.8403799159695904</v>
      </c>
      <c r="C29" s="3">
        <f t="shared" si="0"/>
        <v>5.1418314444949402</v>
      </c>
      <c r="D29" s="3">
        <f t="shared" si="1"/>
        <v>6.4682687868401496</v>
      </c>
      <c r="E29" s="10">
        <f t="shared" si="2"/>
        <v>7.1501600491015607</v>
      </c>
      <c r="F29" s="10">
        <f t="shared" si="3"/>
        <v>5.8678212048605332</v>
      </c>
    </row>
    <row r="30" spans="1:25" ht="31">
      <c r="A30" s="6" t="s">
        <v>6</v>
      </c>
      <c r="B30" s="12">
        <f t="shared" si="4"/>
        <v>2.4183784720458301</v>
      </c>
      <c r="C30" s="3">
        <f t="shared" si="0"/>
        <v>5.7391262751738696E-3</v>
      </c>
      <c r="D30" s="3">
        <f t="shared" si="1"/>
        <v>0.21264726176367801</v>
      </c>
      <c r="E30" s="10">
        <f t="shared" si="2"/>
        <v>0.87892162002822738</v>
      </c>
      <c r="F30" s="10">
        <f t="shared" si="3"/>
        <v>1.7881482935507929</v>
      </c>
    </row>
    <row r="31" spans="1:25" ht="31">
      <c r="A31" s="6" t="s">
        <v>7</v>
      </c>
      <c r="B31" s="12">
        <f t="shared" si="4"/>
        <v>11.280263043438</v>
      </c>
      <c r="C31" s="3">
        <f t="shared" si="0"/>
        <v>1.8807308835652401</v>
      </c>
      <c r="D31" s="3">
        <f t="shared" si="1"/>
        <v>3.3156786204339501</v>
      </c>
      <c r="E31" s="10">
        <f t="shared" si="2"/>
        <v>5.4922241824790632</v>
      </c>
      <c r="F31" s="10">
        <f t="shared" si="3"/>
        <v>25.640814143864283</v>
      </c>
    </row>
    <row r="32" spans="1:25" ht="31">
      <c r="A32" s="6" t="s">
        <v>8</v>
      </c>
      <c r="B32" s="12">
        <f t="shared" si="4"/>
        <v>0.76037873574074999</v>
      </c>
      <c r="C32" s="3">
        <f t="shared" si="0"/>
        <v>3.2312749960923602E-3</v>
      </c>
      <c r="D32" s="3">
        <f t="shared" si="1"/>
        <v>2.7040741283161401E-2</v>
      </c>
      <c r="E32" s="10">
        <f t="shared" si="2"/>
        <v>0.26355025067333454</v>
      </c>
      <c r="F32" s="10">
        <f t="shared" si="3"/>
        <v>0.18527063035200603</v>
      </c>
    </row>
    <row r="33" spans="1:6" ht="31">
      <c r="A33" s="6" t="s">
        <v>9</v>
      </c>
      <c r="B33" s="12">
        <f t="shared" si="4"/>
        <v>5.1450673365317199</v>
      </c>
      <c r="C33" s="3">
        <f t="shared" si="0"/>
        <v>3.4825845752108199E-3</v>
      </c>
      <c r="D33" s="3">
        <f t="shared" si="1"/>
        <v>0.22264656858088999</v>
      </c>
      <c r="E33" s="10">
        <f t="shared" si="2"/>
        <v>1.7903988298959401</v>
      </c>
      <c r="F33" s="10">
        <f t="shared" si="3"/>
        <v>8.4523588050317606</v>
      </c>
    </row>
    <row r="34" spans="1:6" ht="31">
      <c r="A34" s="7" t="s">
        <v>15</v>
      </c>
      <c r="B34" s="12" t="str">
        <f t="shared" ref="B34" si="5">B12</f>
        <v>HAPPY</v>
      </c>
      <c r="C34" s="3" t="str">
        <f t="shared" si="0"/>
        <v>HAPPY</v>
      </c>
      <c r="D34" s="3" t="str">
        <f t="shared" si="1"/>
        <v>HAPPY</v>
      </c>
      <c r="E34" s="10">
        <f>COUNTIF(B34:D34,A25)</f>
        <v>3</v>
      </c>
      <c r="F34" s="13">
        <f>E34/3</f>
        <v>1</v>
      </c>
    </row>
    <row r="35" spans="1:6" ht="31">
      <c r="A35" s="7" t="s">
        <v>10</v>
      </c>
      <c r="B35" s="12">
        <f>B13</f>
        <v>62.647405060668802</v>
      </c>
      <c r="C35" s="3">
        <f t="shared" si="0"/>
        <v>87.483349647531298</v>
      </c>
      <c r="D35" s="3">
        <f t="shared" si="1"/>
        <v>84.250340782797196</v>
      </c>
      <c r="E35" s="10">
        <f t="shared" si="2"/>
        <v>78.127031830332427</v>
      </c>
      <c r="F35" s="10">
        <f t="shared" si="3"/>
        <v>182.32722027592717</v>
      </c>
    </row>
    <row r="36" spans="1:6" s="21" customFormat="1" ht="31">
      <c r="A36" s="18" t="s">
        <v>2</v>
      </c>
      <c r="B36" s="22">
        <f t="shared" ref="B36:B45" si="6">B14</f>
        <v>100</v>
      </c>
      <c r="C36" s="23">
        <f t="shared" si="0"/>
        <v>100</v>
      </c>
      <c r="D36" s="23">
        <f t="shared" si="1"/>
        <v>100</v>
      </c>
      <c r="E36" s="20">
        <f t="shared" si="2"/>
        <v>100</v>
      </c>
      <c r="F36" s="20">
        <f t="shared" si="3"/>
        <v>0</v>
      </c>
    </row>
    <row r="37" spans="1:6" ht="31">
      <c r="A37" s="6" t="s">
        <v>3</v>
      </c>
      <c r="B37" s="12">
        <f t="shared" si="6"/>
        <v>0</v>
      </c>
      <c r="C37" s="3">
        <f t="shared" si="0"/>
        <v>0</v>
      </c>
      <c r="D37" s="3">
        <f t="shared" si="1"/>
        <v>0</v>
      </c>
      <c r="E37" s="10">
        <f t="shared" si="2"/>
        <v>0</v>
      </c>
      <c r="F37" s="10">
        <f t="shared" si="3"/>
        <v>0</v>
      </c>
    </row>
    <row r="38" spans="1:6" ht="31">
      <c r="A38" s="6" t="s">
        <v>4</v>
      </c>
      <c r="B38" s="12">
        <f t="shared" si="6"/>
        <v>0</v>
      </c>
      <c r="C38" s="3">
        <f t="shared" si="0"/>
        <v>0</v>
      </c>
      <c r="D38" s="3">
        <f t="shared" si="1"/>
        <v>0</v>
      </c>
      <c r="E38" s="10">
        <f t="shared" si="2"/>
        <v>0</v>
      </c>
      <c r="F38" s="10">
        <f t="shared" si="3"/>
        <v>0</v>
      </c>
    </row>
    <row r="39" spans="1:6" ht="31">
      <c r="A39" s="6" t="s">
        <v>5</v>
      </c>
      <c r="B39" s="12">
        <f t="shared" si="6"/>
        <v>0</v>
      </c>
      <c r="C39" s="3">
        <f t="shared" si="0"/>
        <v>0</v>
      </c>
      <c r="D39" s="3">
        <f t="shared" si="1"/>
        <v>0</v>
      </c>
      <c r="E39" s="10">
        <f t="shared" si="2"/>
        <v>0</v>
      </c>
      <c r="F39" s="10">
        <f t="shared" si="3"/>
        <v>0</v>
      </c>
    </row>
    <row r="40" spans="1:6" ht="31">
      <c r="A40" s="6" t="s">
        <v>6</v>
      </c>
      <c r="B40" s="12">
        <f t="shared" si="6"/>
        <v>0</v>
      </c>
      <c r="C40" s="3">
        <f t="shared" si="0"/>
        <v>0</v>
      </c>
      <c r="D40" s="3">
        <f t="shared" si="1"/>
        <v>0</v>
      </c>
      <c r="E40" s="10">
        <f t="shared" si="2"/>
        <v>0</v>
      </c>
      <c r="F40" s="10">
        <f t="shared" si="3"/>
        <v>0</v>
      </c>
    </row>
    <row r="41" spans="1:6" ht="31">
      <c r="A41" s="6" t="s">
        <v>7</v>
      </c>
      <c r="B41" s="12">
        <f t="shared" si="6"/>
        <v>0</v>
      </c>
      <c r="C41" s="3">
        <f t="shared" si="0"/>
        <v>0</v>
      </c>
      <c r="D41" s="3">
        <f t="shared" si="1"/>
        <v>0</v>
      </c>
      <c r="E41" s="10">
        <f t="shared" si="2"/>
        <v>0</v>
      </c>
      <c r="F41" s="10">
        <f t="shared" si="3"/>
        <v>0</v>
      </c>
    </row>
    <row r="42" spans="1:6" ht="31">
      <c r="A42" s="6" t="s">
        <v>8</v>
      </c>
      <c r="B42" s="12">
        <f t="shared" si="6"/>
        <v>0</v>
      </c>
      <c r="C42" s="3">
        <f t="shared" si="0"/>
        <v>0</v>
      </c>
      <c r="D42" s="3">
        <f t="shared" si="1"/>
        <v>0</v>
      </c>
      <c r="E42" s="10">
        <f t="shared" si="2"/>
        <v>0</v>
      </c>
      <c r="F42" s="10">
        <f t="shared" si="3"/>
        <v>0</v>
      </c>
    </row>
    <row r="43" spans="1:6" ht="31">
      <c r="A43" s="6" t="s">
        <v>9</v>
      </c>
      <c r="B43" s="12">
        <f t="shared" si="6"/>
        <v>0</v>
      </c>
      <c r="C43" s="3">
        <f t="shared" si="0"/>
        <v>0</v>
      </c>
      <c r="D43" s="3">
        <f t="shared" si="1"/>
        <v>0</v>
      </c>
      <c r="E43" s="10">
        <f t="shared" si="2"/>
        <v>0</v>
      </c>
      <c r="F43" s="10">
        <f t="shared" si="3"/>
        <v>0</v>
      </c>
    </row>
    <row r="44" spans="1:6" ht="31">
      <c r="A44" s="7" t="s">
        <v>15</v>
      </c>
      <c r="B44" s="12" t="str">
        <f t="shared" si="6"/>
        <v>HAPPY</v>
      </c>
      <c r="C44" s="3" t="str">
        <f t="shared" si="0"/>
        <v>HAPPY</v>
      </c>
      <c r="D44" s="3" t="str">
        <f t="shared" si="1"/>
        <v>HAPPY</v>
      </c>
      <c r="E44" s="10">
        <f>COUNTIF(B44:D44,A25)</f>
        <v>3</v>
      </c>
      <c r="F44" s="13">
        <f>E44/3</f>
        <v>1</v>
      </c>
    </row>
    <row r="45" spans="1:6" ht="31">
      <c r="A45" s="7" t="s">
        <v>10</v>
      </c>
      <c r="B45" s="12">
        <f t="shared" si="6"/>
        <v>100</v>
      </c>
      <c r="C45" s="3">
        <f t="shared" si="0"/>
        <v>100</v>
      </c>
      <c r="D45" s="3">
        <f t="shared" si="1"/>
        <v>100</v>
      </c>
      <c r="E45" s="10">
        <f t="shared" si="2"/>
        <v>100</v>
      </c>
      <c r="F45" s="10">
        <f t="shared" si="3"/>
        <v>0</v>
      </c>
    </row>
    <row r="47" spans="1:6" s="28" customFormat="1" ht="34" thickBot="1">
      <c r="A47" s="24" t="s">
        <v>4</v>
      </c>
      <c r="B47" s="25" t="s">
        <v>0</v>
      </c>
      <c r="C47" s="26" t="s">
        <v>1</v>
      </c>
      <c r="D47" s="26" t="s">
        <v>17</v>
      </c>
      <c r="E47" s="26" t="s">
        <v>19</v>
      </c>
      <c r="F47" s="26" t="s">
        <v>18</v>
      </c>
    </row>
    <row r="48" spans="1:6" ht="32" thickTop="1">
      <c r="A48" s="6" t="s">
        <v>2</v>
      </c>
      <c r="B48" s="11">
        <f t="shared" ref="B48:B55" si="7">C4</f>
        <v>15.7226961298188</v>
      </c>
      <c r="C48" s="10">
        <f t="shared" ref="C48:C55" si="8">L4</f>
        <v>30.204491521372201</v>
      </c>
      <c r="D48" s="10">
        <f t="shared" ref="D48:D55" si="9">R4</f>
        <v>3.0100530824040401</v>
      </c>
      <c r="E48" s="10">
        <f>AVERAGE(B48:D48)</f>
        <v>16.312413577865016</v>
      </c>
      <c r="F48" s="10">
        <f>VAR(B48:D48)</f>
        <v>185.14519550410483</v>
      </c>
    </row>
    <row r="49" spans="1:6" ht="31">
      <c r="A49" s="6" t="s">
        <v>3</v>
      </c>
      <c r="B49" s="11">
        <f t="shared" si="7"/>
        <v>2.9731926895182998</v>
      </c>
      <c r="C49" s="10">
        <f t="shared" si="8"/>
        <v>2.0400684337179702</v>
      </c>
      <c r="D49" s="10">
        <f t="shared" si="9"/>
        <v>2.7033194456018999</v>
      </c>
      <c r="E49" s="10">
        <f t="shared" ref="E49:E57" si="10">AVERAGE(B49:D49)</f>
        <v>2.5721935229460566</v>
      </c>
      <c r="F49" s="10">
        <f t="shared" ref="F49:F57" si="11">VAR(B49:D49)</f>
        <v>0.23057572488498934</v>
      </c>
    </row>
    <row r="50" spans="1:6" s="21" customFormat="1" ht="31">
      <c r="A50" s="18" t="s">
        <v>4</v>
      </c>
      <c r="B50" s="19">
        <f t="shared" si="7"/>
        <v>15.6334467906167</v>
      </c>
      <c r="C50" s="20">
        <f t="shared" si="8"/>
        <v>40.697102576617503</v>
      </c>
      <c r="D50" s="20">
        <f t="shared" si="9"/>
        <v>41.368371769085002</v>
      </c>
      <c r="E50" s="20">
        <f t="shared" si="10"/>
        <v>32.566307045439736</v>
      </c>
      <c r="F50" s="20">
        <f t="shared" si="11"/>
        <v>215.15396788921339</v>
      </c>
    </row>
    <row r="51" spans="1:6" ht="31">
      <c r="A51" s="6" t="s">
        <v>5</v>
      </c>
      <c r="B51" s="11">
        <f t="shared" si="7"/>
        <v>51.023124632136501</v>
      </c>
      <c r="C51" s="10">
        <f t="shared" si="8"/>
        <v>17.265660396487199</v>
      </c>
      <c r="D51" s="10">
        <f t="shared" si="9"/>
        <v>31.9764628294608</v>
      </c>
      <c r="E51" s="10">
        <f t="shared" si="10"/>
        <v>33.421749286028167</v>
      </c>
      <c r="F51" s="10">
        <f t="shared" si="11"/>
        <v>286.45823761143834</v>
      </c>
    </row>
    <row r="52" spans="1:6" ht="31">
      <c r="A52" s="6" t="s">
        <v>6</v>
      </c>
      <c r="B52" s="11">
        <f t="shared" si="7"/>
        <v>3.4269874511873302</v>
      </c>
      <c r="C52" s="10">
        <f t="shared" si="8"/>
        <v>2.1995219807497999</v>
      </c>
      <c r="D52" s="10">
        <f t="shared" si="9"/>
        <v>4.2775044186877098</v>
      </c>
      <c r="E52" s="10">
        <f t="shared" si="10"/>
        <v>3.3013379502082798</v>
      </c>
      <c r="F52" s="10">
        <f t="shared" si="11"/>
        <v>1.0913436009168116</v>
      </c>
    </row>
    <row r="53" spans="1:6" ht="31">
      <c r="A53" s="6" t="s">
        <v>7</v>
      </c>
      <c r="B53" s="11">
        <f t="shared" si="7"/>
        <v>4.4121863960935599</v>
      </c>
      <c r="C53" s="10">
        <f t="shared" si="8"/>
        <v>1.9592787248874499</v>
      </c>
      <c r="D53" s="10">
        <f t="shared" si="9"/>
        <v>11.788734470173599</v>
      </c>
      <c r="E53" s="10">
        <f t="shared" si="10"/>
        <v>6.0533998637182025</v>
      </c>
      <c r="F53" s="10">
        <f t="shared" si="11"/>
        <v>26.174736296869114</v>
      </c>
    </row>
    <row r="54" spans="1:6" ht="31">
      <c r="A54" s="6" t="s">
        <v>8</v>
      </c>
      <c r="B54" s="11">
        <f t="shared" si="7"/>
        <v>1.96291466912072</v>
      </c>
      <c r="C54" s="10">
        <f t="shared" si="8"/>
        <v>1.89021389852452</v>
      </c>
      <c r="D54" s="10">
        <f t="shared" si="9"/>
        <v>1.29948395561743</v>
      </c>
      <c r="E54" s="10">
        <f t="shared" si="10"/>
        <v>1.7175375077542234</v>
      </c>
      <c r="F54" s="10">
        <f t="shared" si="11"/>
        <v>0.13239792985196264</v>
      </c>
    </row>
    <row r="55" spans="1:6" ht="31">
      <c r="A55" s="6" t="s">
        <v>9</v>
      </c>
      <c r="B55" s="11">
        <f t="shared" si="7"/>
        <v>4.8454512415079103</v>
      </c>
      <c r="C55" s="10">
        <f t="shared" si="8"/>
        <v>3.7436624676432202</v>
      </c>
      <c r="D55" s="10">
        <f t="shared" si="9"/>
        <v>3.5760700289693799</v>
      </c>
      <c r="E55" s="10">
        <f t="shared" si="10"/>
        <v>4.0550612460401698</v>
      </c>
      <c r="F55" s="10">
        <f t="shared" si="11"/>
        <v>0.47555906507678714</v>
      </c>
    </row>
    <row r="56" spans="1:6" ht="31">
      <c r="A56" s="7" t="s">
        <v>15</v>
      </c>
      <c r="B56" s="11" t="str">
        <f t="shared" ref="B56:B57" si="12">C12</f>
        <v>FEAR</v>
      </c>
      <c r="C56" s="10" t="str">
        <f t="shared" ref="C56:C57" si="13">L12</f>
        <v>SURPRISED</v>
      </c>
      <c r="D56" s="10" t="str">
        <f t="shared" ref="D56:D57" si="14">R12</f>
        <v>SURPRISED</v>
      </c>
      <c r="E56" s="10">
        <f>COUNTIF(B56:D56,A47)</f>
        <v>2</v>
      </c>
      <c r="F56" s="13">
        <f>E56/3</f>
        <v>0.66666666666666663</v>
      </c>
    </row>
    <row r="57" spans="1:6" ht="31">
      <c r="A57" s="7" t="s">
        <v>10</v>
      </c>
      <c r="B57" s="11">
        <f t="shared" si="12"/>
        <v>51.023124632136501</v>
      </c>
      <c r="C57" s="10">
        <f t="shared" si="13"/>
        <v>40.697102576617503</v>
      </c>
      <c r="D57" s="10">
        <f t="shared" si="14"/>
        <v>41.368371769085002</v>
      </c>
      <c r="E57" s="10">
        <f t="shared" si="10"/>
        <v>44.362866325946335</v>
      </c>
      <c r="F57" s="10">
        <f t="shared" si="11"/>
        <v>33.381931111070116</v>
      </c>
    </row>
    <row r="58" spans="1:6" ht="31">
      <c r="A58" s="6" t="s">
        <v>2</v>
      </c>
      <c r="B58" s="11">
        <f t="shared" ref="B58:B67" si="15">C14</f>
        <v>25</v>
      </c>
      <c r="C58" s="10">
        <f t="shared" ref="C58:C67" si="16">L14</f>
        <v>33.3333333333333</v>
      </c>
      <c r="D58" s="10">
        <f t="shared" ref="D58:D67" si="17">R14</f>
        <v>0</v>
      </c>
      <c r="E58" s="10">
        <f t="shared" ref="E58:E67" si="18">AVERAGE(B58:D58)</f>
        <v>19.444444444444432</v>
      </c>
      <c r="F58" s="10">
        <f t="shared" ref="F58:F67" si="19">VAR(B58:D58)</f>
        <v>300.92592592592541</v>
      </c>
    </row>
    <row r="59" spans="1:6" ht="31">
      <c r="A59" s="6" t="s">
        <v>3</v>
      </c>
      <c r="B59" s="11">
        <f t="shared" si="15"/>
        <v>0</v>
      </c>
      <c r="C59" s="10">
        <f t="shared" si="16"/>
        <v>0</v>
      </c>
      <c r="D59" s="10">
        <f t="shared" si="17"/>
        <v>0</v>
      </c>
      <c r="E59" s="10">
        <f t="shared" si="18"/>
        <v>0</v>
      </c>
      <c r="F59" s="10">
        <f t="shared" si="19"/>
        <v>0</v>
      </c>
    </row>
    <row r="60" spans="1:6" s="21" customFormat="1" ht="31">
      <c r="A60" s="18" t="s">
        <v>4</v>
      </c>
      <c r="B60" s="19">
        <f t="shared" si="15"/>
        <v>0</v>
      </c>
      <c r="C60" s="20">
        <f t="shared" si="16"/>
        <v>50</v>
      </c>
      <c r="D60" s="20">
        <f t="shared" si="17"/>
        <v>44.4444444444444</v>
      </c>
      <c r="E60" s="20">
        <f t="shared" si="18"/>
        <v>31.481481481481467</v>
      </c>
      <c r="F60" s="20">
        <f t="shared" si="19"/>
        <v>751.02880658436129</v>
      </c>
    </row>
    <row r="61" spans="1:6" ht="31">
      <c r="A61" s="6" t="s">
        <v>5</v>
      </c>
      <c r="B61" s="11">
        <f t="shared" si="15"/>
        <v>75</v>
      </c>
      <c r="C61" s="10">
        <f t="shared" si="16"/>
        <v>16.6666666666666</v>
      </c>
      <c r="D61" s="10">
        <f t="shared" si="17"/>
        <v>55.5555555555555</v>
      </c>
      <c r="E61" s="10">
        <f t="shared" si="18"/>
        <v>49.074074074074041</v>
      </c>
      <c r="F61" s="10">
        <f t="shared" si="19"/>
        <v>882.20164609053563</v>
      </c>
    </row>
    <row r="62" spans="1:6" ht="31">
      <c r="A62" s="6" t="s">
        <v>6</v>
      </c>
      <c r="B62" s="11">
        <f t="shared" si="15"/>
        <v>0</v>
      </c>
      <c r="C62" s="10">
        <f t="shared" si="16"/>
        <v>0</v>
      </c>
      <c r="D62" s="10">
        <f t="shared" si="17"/>
        <v>0</v>
      </c>
      <c r="E62" s="10">
        <f t="shared" si="18"/>
        <v>0</v>
      </c>
      <c r="F62" s="10">
        <f t="shared" si="19"/>
        <v>0</v>
      </c>
    </row>
    <row r="63" spans="1:6" ht="31">
      <c r="A63" s="6" t="s">
        <v>7</v>
      </c>
      <c r="B63" s="11">
        <f t="shared" si="15"/>
        <v>0</v>
      </c>
      <c r="C63" s="10">
        <f t="shared" si="16"/>
        <v>0</v>
      </c>
      <c r="D63" s="10">
        <f t="shared" si="17"/>
        <v>0</v>
      </c>
      <c r="E63" s="10">
        <f t="shared" si="18"/>
        <v>0</v>
      </c>
      <c r="F63" s="10">
        <f t="shared" si="19"/>
        <v>0</v>
      </c>
    </row>
    <row r="64" spans="1:6" ht="31">
      <c r="A64" s="6" t="s">
        <v>8</v>
      </c>
      <c r="B64" s="11">
        <f t="shared" si="15"/>
        <v>0</v>
      </c>
      <c r="C64" s="10">
        <f t="shared" si="16"/>
        <v>0</v>
      </c>
      <c r="D64" s="10">
        <f t="shared" si="17"/>
        <v>0</v>
      </c>
      <c r="E64" s="10">
        <f t="shared" si="18"/>
        <v>0</v>
      </c>
      <c r="F64" s="10">
        <f t="shared" si="19"/>
        <v>0</v>
      </c>
    </row>
    <row r="65" spans="1:6" ht="31">
      <c r="A65" s="6" t="s">
        <v>9</v>
      </c>
      <c r="B65" s="11">
        <f t="shared" si="15"/>
        <v>0</v>
      </c>
      <c r="C65" s="10">
        <f t="shared" si="16"/>
        <v>0</v>
      </c>
      <c r="D65" s="10">
        <f t="shared" si="17"/>
        <v>0</v>
      </c>
      <c r="E65" s="10">
        <f t="shared" si="18"/>
        <v>0</v>
      </c>
      <c r="F65" s="10">
        <f t="shared" si="19"/>
        <v>0</v>
      </c>
    </row>
    <row r="66" spans="1:6" ht="31">
      <c r="A66" s="7" t="s">
        <v>15</v>
      </c>
      <c r="B66" s="11" t="str">
        <f t="shared" si="15"/>
        <v>FEAR</v>
      </c>
      <c r="C66" s="10" t="str">
        <f t="shared" si="16"/>
        <v>SURPRISED</v>
      </c>
      <c r="D66" s="10" t="str">
        <f t="shared" si="17"/>
        <v>FEAR</v>
      </c>
      <c r="E66" s="10">
        <f>COUNTIF(B66:D66,A47)</f>
        <v>1</v>
      </c>
      <c r="F66" s="13">
        <f>E66/3</f>
        <v>0.33333333333333331</v>
      </c>
    </row>
    <row r="67" spans="1:6" ht="31">
      <c r="A67" s="7" t="s">
        <v>10</v>
      </c>
      <c r="B67" s="11">
        <f t="shared" si="15"/>
        <v>75</v>
      </c>
      <c r="C67" s="10">
        <f t="shared" si="16"/>
        <v>50</v>
      </c>
      <c r="D67" s="10">
        <f t="shared" si="17"/>
        <v>55.5555555555555</v>
      </c>
      <c r="E67" s="10">
        <f t="shared" si="18"/>
        <v>60.185185185185162</v>
      </c>
      <c r="F67" s="10">
        <f t="shared" si="19"/>
        <v>172.32510288065896</v>
      </c>
    </row>
    <row r="69" spans="1:6" s="28" customFormat="1" ht="34" thickBot="1">
      <c r="A69" s="24" t="s">
        <v>6</v>
      </c>
      <c r="B69" s="25" t="s">
        <v>0</v>
      </c>
      <c r="C69" s="26" t="s">
        <v>1</v>
      </c>
      <c r="D69" s="26" t="s">
        <v>17</v>
      </c>
      <c r="E69" s="26" t="s">
        <v>19</v>
      </c>
      <c r="F69" s="26" t="s">
        <v>18</v>
      </c>
    </row>
    <row r="70" spans="1:6" ht="32" thickTop="1">
      <c r="A70" s="6" t="s">
        <v>2</v>
      </c>
      <c r="B70" s="11">
        <f t="shared" ref="B70:B77" si="20">D4</f>
        <v>0.76151793310249005</v>
      </c>
      <c r="C70" s="10">
        <f t="shared" ref="C70:C77" si="21">Q4</f>
        <v>0.15070407422663201</v>
      </c>
      <c r="D70" s="10">
        <f t="shared" ref="D70:D77" si="22">X4</f>
        <v>0.32411045929875898</v>
      </c>
      <c r="E70" s="10">
        <f>AVERAGE(B70:D70)</f>
        <v>0.41211082220929368</v>
      </c>
      <c r="F70" s="10">
        <f>VAR(B70:D70)</f>
        <v>9.9081440452993552E-2</v>
      </c>
    </row>
    <row r="71" spans="1:6" ht="31">
      <c r="A71" s="6" t="s">
        <v>3</v>
      </c>
      <c r="B71" s="11">
        <f t="shared" si="20"/>
        <v>35.935511831698101</v>
      </c>
      <c r="C71" s="10">
        <f t="shared" si="21"/>
        <v>74.349481762143995</v>
      </c>
      <c r="D71" s="10">
        <f t="shared" si="22"/>
        <v>41.883747790067702</v>
      </c>
      <c r="E71" s="10">
        <f t="shared" ref="E71:E89" si="23">AVERAGE(B71:D71)</f>
        <v>50.722913794636604</v>
      </c>
      <c r="F71" s="10">
        <f t="shared" ref="F71:F79" si="24">VAR(B71:D71)</f>
        <v>427.50641319654414</v>
      </c>
    </row>
    <row r="72" spans="1:6" ht="31">
      <c r="A72" s="6" t="s">
        <v>4</v>
      </c>
      <c r="B72" s="11">
        <f t="shared" si="20"/>
        <v>5.8603298936730903</v>
      </c>
      <c r="C72" s="10">
        <f t="shared" si="21"/>
        <v>5.6066841911126097</v>
      </c>
      <c r="D72" s="10">
        <f t="shared" si="22"/>
        <v>5.73494013090352</v>
      </c>
      <c r="E72" s="10">
        <f t="shared" si="23"/>
        <v>5.7339847385630733</v>
      </c>
      <c r="F72" s="10">
        <f t="shared" si="24"/>
        <v>1.6084720187743085E-2</v>
      </c>
    </row>
    <row r="73" spans="1:6" ht="31">
      <c r="A73" s="6" t="s">
        <v>5</v>
      </c>
      <c r="B73" s="11">
        <f t="shared" si="20"/>
        <v>6.2238459485564297</v>
      </c>
      <c r="C73" s="10">
        <f t="shared" si="21"/>
        <v>5.2673895639942998</v>
      </c>
      <c r="D73" s="10">
        <f t="shared" si="22"/>
        <v>5.3515858937557796</v>
      </c>
      <c r="E73" s="10">
        <f t="shared" si="23"/>
        <v>5.6142738021021694</v>
      </c>
      <c r="F73" s="10">
        <f t="shared" si="24"/>
        <v>0.28045590678596632</v>
      </c>
    </row>
    <row r="74" spans="1:6" s="21" customFormat="1" ht="31">
      <c r="A74" s="18" t="s">
        <v>6</v>
      </c>
      <c r="B74" s="19">
        <f t="shared" si="20"/>
        <v>25.121515606428702</v>
      </c>
      <c r="C74" s="20">
        <f t="shared" si="21"/>
        <v>4.9321498425214196</v>
      </c>
      <c r="D74" s="20">
        <f t="shared" si="22"/>
        <v>38.691364433970698</v>
      </c>
      <c r="E74" s="20">
        <f t="shared" si="23"/>
        <v>22.915009960973606</v>
      </c>
      <c r="F74" s="20">
        <f t="shared" si="24"/>
        <v>288.57264283044935</v>
      </c>
    </row>
    <row r="75" spans="1:6" ht="31">
      <c r="A75" s="6" t="s">
        <v>7</v>
      </c>
      <c r="B75" s="11">
        <f t="shared" si="20"/>
        <v>7.9698027447704103</v>
      </c>
      <c r="C75" s="10">
        <f t="shared" si="21"/>
        <v>4.6788202049037002</v>
      </c>
      <c r="D75" s="10">
        <f t="shared" si="22"/>
        <v>5.1004732390652698</v>
      </c>
      <c r="E75" s="10">
        <f t="shared" si="23"/>
        <v>5.9163653962464595</v>
      </c>
      <c r="F75" s="10">
        <f t="shared" si="24"/>
        <v>3.2069015285392197</v>
      </c>
    </row>
    <row r="76" spans="1:6" ht="31">
      <c r="A76" s="6" t="s">
        <v>8</v>
      </c>
      <c r="B76" s="11">
        <f t="shared" si="20"/>
        <v>4.72815065318989</v>
      </c>
      <c r="C76" s="10">
        <f t="shared" si="21"/>
        <v>2.07474167645299</v>
      </c>
      <c r="D76" s="10">
        <f t="shared" si="22"/>
        <v>0.52589102234570095</v>
      </c>
      <c r="E76" s="10">
        <f t="shared" si="23"/>
        <v>2.4429277839961938</v>
      </c>
      <c r="F76" s="10">
        <f t="shared" si="24"/>
        <v>4.5164172585965474</v>
      </c>
    </row>
    <row r="77" spans="1:6" ht="31">
      <c r="A77" s="6" t="s">
        <v>9</v>
      </c>
      <c r="B77" s="11">
        <f t="shared" si="20"/>
        <v>13.399325388580699</v>
      </c>
      <c r="C77" s="10">
        <f t="shared" si="21"/>
        <v>2.9400286846442998</v>
      </c>
      <c r="D77" s="10">
        <f t="shared" si="22"/>
        <v>2.38788703059247</v>
      </c>
      <c r="E77" s="10">
        <f t="shared" si="23"/>
        <v>6.2424137012724898</v>
      </c>
      <c r="F77" s="10">
        <f t="shared" si="24"/>
        <v>38.492253776481398</v>
      </c>
    </row>
    <row r="78" spans="1:6" ht="31">
      <c r="A78" s="7" t="s">
        <v>15</v>
      </c>
      <c r="B78" s="11" t="str">
        <f t="shared" ref="B78:B79" si="25">D12</f>
        <v>CONFUSED</v>
      </c>
      <c r="C78" s="10" t="str">
        <f t="shared" ref="C78:C79" si="26">Q12</f>
        <v>CONFUSED</v>
      </c>
      <c r="D78" s="10" t="str">
        <f t="shared" ref="D78:D79" si="27">X12</f>
        <v>CONFUSED</v>
      </c>
      <c r="E78" s="10">
        <f>COUNTIF(B78:D78,A69)</f>
        <v>0</v>
      </c>
      <c r="F78" s="13">
        <f>E78/3</f>
        <v>0</v>
      </c>
    </row>
    <row r="79" spans="1:6" ht="31">
      <c r="A79" s="7" t="s">
        <v>10</v>
      </c>
      <c r="B79" s="11">
        <f t="shared" si="25"/>
        <v>35.935511831698101</v>
      </c>
      <c r="C79" s="10">
        <f t="shared" si="26"/>
        <v>74.349481762143995</v>
      </c>
      <c r="D79" s="10">
        <f t="shared" si="27"/>
        <v>41.883747790067702</v>
      </c>
      <c r="E79" s="10">
        <f t="shared" si="23"/>
        <v>50.722913794636604</v>
      </c>
      <c r="F79" s="10">
        <f t="shared" si="24"/>
        <v>427.50641319654414</v>
      </c>
    </row>
    <row r="80" spans="1:6" ht="31">
      <c r="A80" s="6" t="s">
        <v>2</v>
      </c>
      <c r="B80" s="11">
        <f t="shared" ref="B80:B89" si="28">D14</f>
        <v>0</v>
      </c>
      <c r="C80" s="10">
        <f t="shared" ref="C80:C89" si="29">Q14</f>
        <v>0</v>
      </c>
      <c r="D80" s="10">
        <f t="shared" ref="D80:D89" si="30">X14</f>
        <v>0</v>
      </c>
      <c r="E80" s="10">
        <f t="shared" si="23"/>
        <v>0</v>
      </c>
      <c r="F80" s="10">
        <f t="shared" ref="F80:F89" si="31">VAR(B80:D80)</f>
        <v>0</v>
      </c>
    </row>
    <row r="81" spans="1:6" ht="31">
      <c r="A81" s="6" t="s">
        <v>3</v>
      </c>
      <c r="B81" s="11">
        <f t="shared" si="28"/>
        <v>42.857142857142797</v>
      </c>
      <c r="C81" s="10">
        <f t="shared" si="29"/>
        <v>100</v>
      </c>
      <c r="D81" s="10">
        <f t="shared" si="30"/>
        <v>66.6666666666666</v>
      </c>
      <c r="E81" s="10">
        <f t="shared" si="23"/>
        <v>69.841269841269806</v>
      </c>
      <c r="F81" s="10">
        <f t="shared" si="31"/>
        <v>823.88510959939686</v>
      </c>
    </row>
    <row r="82" spans="1:6" ht="31">
      <c r="A82" s="6" t="s">
        <v>4</v>
      </c>
      <c r="B82" s="11">
        <f t="shared" si="28"/>
        <v>0</v>
      </c>
      <c r="C82" s="10">
        <f t="shared" si="29"/>
        <v>0</v>
      </c>
      <c r="D82" s="10">
        <f t="shared" si="30"/>
        <v>0</v>
      </c>
      <c r="E82" s="10">
        <f t="shared" si="23"/>
        <v>0</v>
      </c>
      <c r="F82" s="10">
        <f t="shared" si="31"/>
        <v>0</v>
      </c>
    </row>
    <row r="83" spans="1:6" ht="31">
      <c r="A83" s="6" t="s">
        <v>5</v>
      </c>
      <c r="B83" s="11">
        <f t="shared" si="28"/>
        <v>0</v>
      </c>
      <c r="C83" s="10">
        <f t="shared" si="29"/>
        <v>0</v>
      </c>
      <c r="D83" s="10">
        <f t="shared" si="30"/>
        <v>0</v>
      </c>
      <c r="E83" s="10">
        <f t="shared" si="23"/>
        <v>0</v>
      </c>
      <c r="F83" s="10">
        <f t="shared" si="31"/>
        <v>0</v>
      </c>
    </row>
    <row r="84" spans="1:6" s="21" customFormat="1" ht="31">
      <c r="A84" s="18" t="s">
        <v>6</v>
      </c>
      <c r="B84" s="19">
        <f t="shared" si="28"/>
        <v>42.857142857142797</v>
      </c>
      <c r="C84" s="20">
        <f t="shared" si="29"/>
        <v>0</v>
      </c>
      <c r="D84" s="20">
        <f t="shared" si="30"/>
        <v>33.3333333333333</v>
      </c>
      <c r="E84" s="20">
        <f t="shared" si="23"/>
        <v>25.396825396825363</v>
      </c>
      <c r="F84" s="20">
        <f t="shared" si="31"/>
        <v>506.42479213907689</v>
      </c>
    </row>
    <row r="85" spans="1:6" ht="31">
      <c r="A85" s="6" t="s">
        <v>7</v>
      </c>
      <c r="B85" s="11">
        <f t="shared" si="28"/>
        <v>0</v>
      </c>
      <c r="C85" s="10">
        <f t="shared" si="29"/>
        <v>0</v>
      </c>
      <c r="D85" s="10">
        <f t="shared" si="30"/>
        <v>0</v>
      </c>
      <c r="E85" s="10">
        <f t="shared" si="23"/>
        <v>0</v>
      </c>
      <c r="F85" s="10">
        <f t="shared" si="31"/>
        <v>0</v>
      </c>
    </row>
    <row r="86" spans="1:6" ht="31">
      <c r="A86" s="6" t="s">
        <v>8</v>
      </c>
      <c r="B86" s="11">
        <f t="shared" si="28"/>
        <v>0</v>
      </c>
      <c r="C86" s="10">
        <f t="shared" si="29"/>
        <v>0</v>
      </c>
      <c r="D86" s="10">
        <f t="shared" si="30"/>
        <v>0</v>
      </c>
      <c r="E86" s="10">
        <f t="shared" si="23"/>
        <v>0</v>
      </c>
      <c r="F86" s="10">
        <f t="shared" si="31"/>
        <v>0</v>
      </c>
    </row>
    <row r="87" spans="1:6" ht="31">
      <c r="A87" s="6" t="s">
        <v>9</v>
      </c>
      <c r="B87" s="11">
        <f t="shared" si="28"/>
        <v>14.285714285714199</v>
      </c>
      <c r="C87" s="10">
        <f t="shared" si="29"/>
        <v>0</v>
      </c>
      <c r="D87" s="10">
        <f t="shared" si="30"/>
        <v>0</v>
      </c>
      <c r="E87" s="10">
        <f t="shared" si="23"/>
        <v>4.7619047619047334</v>
      </c>
      <c r="F87" s="10">
        <f t="shared" si="31"/>
        <v>68.027210884352911</v>
      </c>
    </row>
    <row r="88" spans="1:6" ht="31">
      <c r="A88" s="7" t="s">
        <v>15</v>
      </c>
      <c r="B88" s="11" t="str">
        <f t="shared" si="28"/>
        <v>CONFUSED</v>
      </c>
      <c r="C88" s="10" t="str">
        <f t="shared" si="29"/>
        <v>CONFUSED</v>
      </c>
      <c r="D88" s="10" t="str">
        <f t="shared" si="30"/>
        <v>CONFUSED</v>
      </c>
      <c r="E88" s="10">
        <f>COUNTIF(B88:D88,A69)</f>
        <v>0</v>
      </c>
      <c r="F88" s="13">
        <f>E88/3</f>
        <v>0</v>
      </c>
    </row>
    <row r="89" spans="1:6" ht="31">
      <c r="A89" s="7" t="s">
        <v>10</v>
      </c>
      <c r="B89" s="11">
        <f t="shared" si="28"/>
        <v>42.857142857142797</v>
      </c>
      <c r="C89" s="10">
        <f t="shared" si="29"/>
        <v>100</v>
      </c>
      <c r="D89" s="10">
        <f t="shared" si="30"/>
        <v>66.6666666666666</v>
      </c>
      <c r="E89" s="10">
        <f t="shared" si="23"/>
        <v>69.841269841269806</v>
      </c>
      <c r="F89" s="10">
        <f t="shared" si="31"/>
        <v>823.88510959939686</v>
      </c>
    </row>
    <row r="91" spans="1:6" s="28" customFormat="1" ht="34" thickBot="1">
      <c r="A91" s="24" t="s">
        <v>7</v>
      </c>
      <c r="B91" s="25" t="s">
        <v>0</v>
      </c>
      <c r="C91" s="26" t="s">
        <v>1</v>
      </c>
      <c r="D91" s="26" t="s">
        <v>17</v>
      </c>
      <c r="E91" s="26" t="s">
        <v>19</v>
      </c>
      <c r="F91" s="26" t="s">
        <v>18</v>
      </c>
    </row>
    <row r="92" spans="1:6" ht="32" thickTop="1">
      <c r="A92" s="6" t="s">
        <v>2</v>
      </c>
      <c r="B92" s="11">
        <f t="shared" ref="B92:B99" si="32">E4</f>
        <v>8.0262809346297299</v>
      </c>
      <c r="C92" s="10">
        <f t="shared" ref="C92:C99" si="33">O4</f>
        <v>0.56301268359941004</v>
      </c>
      <c r="D92" s="10">
        <f t="shared" ref="D92:D99" si="34">U4</f>
        <v>0.78323051756545004</v>
      </c>
      <c r="E92" s="10">
        <f>AVERAGE(B92:D92)</f>
        <v>3.1241747119315302</v>
      </c>
      <c r="F92" s="10">
        <f>VAR(B92:D92)</f>
        <v>18.035108037561479</v>
      </c>
    </row>
    <row r="93" spans="1:6" ht="31">
      <c r="A93" s="6" t="s">
        <v>3</v>
      </c>
      <c r="B93" s="11">
        <f t="shared" si="32"/>
        <v>7.7372465728819098</v>
      </c>
      <c r="C93" s="10">
        <f t="shared" si="33"/>
        <v>3.0392778150315198</v>
      </c>
      <c r="D93" s="10">
        <f t="shared" si="34"/>
        <v>31.262348252009801</v>
      </c>
      <c r="E93" s="10">
        <f t="shared" ref="E93:E111" si="35">AVERAGE(B93:D93)</f>
        <v>14.012957546641076</v>
      </c>
      <c r="F93" s="10">
        <f t="shared" ref="F93:F101" si="36">VAR(B93:D93)</f>
        <v>228.6738373922804</v>
      </c>
    </row>
    <row r="94" spans="1:6" ht="31">
      <c r="A94" s="6" t="s">
        <v>4</v>
      </c>
      <c r="B94" s="11">
        <f t="shared" si="32"/>
        <v>6.3550877123116098</v>
      </c>
      <c r="C94" s="10">
        <f t="shared" si="33"/>
        <v>5.7312742573433404</v>
      </c>
      <c r="D94" s="10">
        <f t="shared" si="34"/>
        <v>5.5167730811048301</v>
      </c>
      <c r="E94" s="10">
        <f t="shared" si="35"/>
        <v>5.8677116835865943</v>
      </c>
      <c r="F94" s="10">
        <f t="shared" si="36"/>
        <v>0.18965423368375212</v>
      </c>
    </row>
    <row r="95" spans="1:6" ht="31">
      <c r="A95" s="6" t="s">
        <v>5</v>
      </c>
      <c r="B95" s="11">
        <f t="shared" si="32"/>
        <v>11.5695100539058</v>
      </c>
      <c r="C95" s="10">
        <f t="shared" si="33"/>
        <v>7.3432932916571696</v>
      </c>
      <c r="D95" s="10">
        <f t="shared" si="34"/>
        <v>7.4824678646734597</v>
      </c>
      <c r="E95" s="10">
        <f t="shared" si="35"/>
        <v>8.7984237367454767</v>
      </c>
      <c r="F95" s="10">
        <f t="shared" si="36"/>
        <v>5.7640319233084369</v>
      </c>
    </row>
    <row r="96" spans="1:6" ht="31">
      <c r="A96" s="6" t="s">
        <v>6</v>
      </c>
      <c r="B96" s="11">
        <f t="shared" si="32"/>
        <v>3.35994918046182</v>
      </c>
      <c r="C96" s="10">
        <f t="shared" si="33"/>
        <v>1.22678559210159</v>
      </c>
      <c r="D96" s="10">
        <f t="shared" si="34"/>
        <v>7.2559694975252498</v>
      </c>
      <c r="E96" s="10">
        <f t="shared" si="35"/>
        <v>3.9475680900295536</v>
      </c>
      <c r="F96" s="10">
        <f t="shared" si="36"/>
        <v>9.3467366285161013</v>
      </c>
    </row>
    <row r="97" spans="1:6" s="21" customFormat="1" ht="31">
      <c r="A97" s="18" t="s">
        <v>7</v>
      </c>
      <c r="B97" s="19">
        <f t="shared" si="32"/>
        <v>5.5685834818791102</v>
      </c>
      <c r="C97" s="20">
        <f t="shared" si="33"/>
        <v>3.2485966506747102</v>
      </c>
      <c r="D97" s="20">
        <f t="shared" si="34"/>
        <v>28.130387854225201</v>
      </c>
      <c r="E97" s="20">
        <f t="shared" si="35"/>
        <v>12.315855995593006</v>
      </c>
      <c r="F97" s="20">
        <f t="shared" si="36"/>
        <v>188.92014815500994</v>
      </c>
    </row>
    <row r="98" spans="1:6" ht="31">
      <c r="A98" s="6" t="s">
        <v>8</v>
      </c>
      <c r="B98" s="11">
        <f t="shared" si="32"/>
        <v>2.62834975636477</v>
      </c>
      <c r="C98" s="10">
        <f t="shared" si="33"/>
        <v>0.52766438275737004</v>
      </c>
      <c r="D98" s="10">
        <f t="shared" si="34"/>
        <v>2.2287916359238</v>
      </c>
      <c r="E98" s="10">
        <f t="shared" si="35"/>
        <v>1.7949352583486469</v>
      </c>
      <c r="F98" s="10">
        <f t="shared" si="36"/>
        <v>1.2443932769939909</v>
      </c>
    </row>
    <row r="99" spans="1:6" ht="31">
      <c r="A99" s="6" t="s">
        <v>9</v>
      </c>
      <c r="B99" s="11">
        <f t="shared" si="32"/>
        <v>54.754992307565097</v>
      </c>
      <c r="C99" s="10">
        <f t="shared" si="33"/>
        <v>78.320095326834803</v>
      </c>
      <c r="D99" s="10">
        <f t="shared" si="34"/>
        <v>17.340031296972001</v>
      </c>
      <c r="E99" s="10">
        <f t="shared" si="35"/>
        <v>50.138372977123964</v>
      </c>
      <c r="F99" s="10">
        <f t="shared" si="36"/>
        <v>945.62693280319445</v>
      </c>
    </row>
    <row r="100" spans="1:6" ht="31">
      <c r="A100" s="7" t="s">
        <v>15</v>
      </c>
      <c r="B100" s="11" t="str">
        <f t="shared" ref="B100" si="37">E12</f>
        <v>CALM</v>
      </c>
      <c r="C100" s="10" t="str">
        <f t="shared" ref="C100:C101" si="38">O12</f>
        <v>CALM</v>
      </c>
      <c r="D100" s="10" t="str">
        <f t="shared" ref="D100:D101" si="39">U12</f>
        <v>CONFUSED</v>
      </c>
      <c r="E100" s="10">
        <f>COUNTIF(B100:D100,A91)</f>
        <v>0</v>
      </c>
      <c r="F100" s="13">
        <f>E100/3</f>
        <v>0</v>
      </c>
    </row>
    <row r="101" spans="1:6" ht="31">
      <c r="A101" s="7" t="s">
        <v>10</v>
      </c>
      <c r="B101" s="11">
        <f t="shared" ref="B101:B109" si="40">E13</f>
        <v>54.754992307565097</v>
      </c>
      <c r="C101" s="10">
        <f t="shared" si="38"/>
        <v>78.320095326834803</v>
      </c>
      <c r="D101" s="10">
        <f t="shared" si="39"/>
        <v>31.262348252009801</v>
      </c>
      <c r="E101" s="10">
        <f t="shared" si="35"/>
        <v>54.779145295469903</v>
      </c>
      <c r="F101" s="10">
        <f t="shared" si="36"/>
        <v>553.60832746466895</v>
      </c>
    </row>
    <row r="102" spans="1:6" ht="31">
      <c r="A102" s="6" t="s">
        <v>2</v>
      </c>
      <c r="B102" s="11">
        <f t="shared" si="40"/>
        <v>0</v>
      </c>
      <c r="C102" s="10">
        <f t="shared" ref="C102:C109" si="41">O14</f>
        <v>0</v>
      </c>
      <c r="D102" s="10">
        <f t="shared" ref="D102:D109" si="42">U14</f>
        <v>0</v>
      </c>
      <c r="E102" s="10">
        <f t="shared" si="35"/>
        <v>0</v>
      </c>
      <c r="F102" s="10">
        <f>VAR(B102:D102)</f>
        <v>0</v>
      </c>
    </row>
    <row r="103" spans="1:6" ht="31">
      <c r="A103" s="6" t="s">
        <v>3</v>
      </c>
      <c r="B103" s="11">
        <f t="shared" si="40"/>
        <v>0</v>
      </c>
      <c r="C103" s="10">
        <f t="shared" si="41"/>
        <v>0</v>
      </c>
      <c r="D103" s="10">
        <f t="shared" si="42"/>
        <v>57.142857142857103</v>
      </c>
      <c r="E103" s="10">
        <f t="shared" si="35"/>
        <v>19.047619047619033</v>
      </c>
      <c r="F103" s="10">
        <f t="shared" ref="F103:F111" si="43">VAR(B103:D103)</f>
        <v>1088.4353741496584</v>
      </c>
    </row>
    <row r="104" spans="1:6" ht="31">
      <c r="A104" s="6" t="s">
        <v>4</v>
      </c>
      <c r="B104" s="11">
        <f t="shared" si="40"/>
        <v>0</v>
      </c>
      <c r="C104" s="10">
        <f t="shared" si="41"/>
        <v>0</v>
      </c>
      <c r="D104" s="10">
        <f t="shared" si="42"/>
        <v>0</v>
      </c>
      <c r="E104" s="10">
        <f t="shared" si="35"/>
        <v>0</v>
      </c>
      <c r="F104" s="10">
        <f t="shared" si="43"/>
        <v>0</v>
      </c>
    </row>
    <row r="105" spans="1:6" ht="31">
      <c r="A105" s="6" t="s">
        <v>5</v>
      </c>
      <c r="B105" s="11">
        <f t="shared" si="40"/>
        <v>0</v>
      </c>
      <c r="C105" s="10">
        <f t="shared" si="41"/>
        <v>0</v>
      </c>
      <c r="D105" s="10">
        <f t="shared" si="42"/>
        <v>0</v>
      </c>
      <c r="E105" s="10">
        <f t="shared" si="35"/>
        <v>0</v>
      </c>
      <c r="F105" s="10">
        <f t="shared" si="43"/>
        <v>0</v>
      </c>
    </row>
    <row r="106" spans="1:6" ht="31">
      <c r="A106" s="6" t="s">
        <v>6</v>
      </c>
      <c r="B106" s="11">
        <f t="shared" si="40"/>
        <v>0</v>
      </c>
      <c r="C106" s="10">
        <f t="shared" si="41"/>
        <v>0</v>
      </c>
      <c r="D106" s="10">
        <f t="shared" si="42"/>
        <v>0</v>
      </c>
      <c r="E106" s="10">
        <f t="shared" si="35"/>
        <v>0</v>
      </c>
      <c r="F106" s="10">
        <f t="shared" si="43"/>
        <v>0</v>
      </c>
    </row>
    <row r="107" spans="1:6" s="21" customFormat="1" ht="31">
      <c r="A107" s="18" t="s">
        <v>7</v>
      </c>
      <c r="B107" s="19">
        <f t="shared" si="40"/>
        <v>0</v>
      </c>
      <c r="C107" s="20">
        <f t="shared" si="41"/>
        <v>0</v>
      </c>
      <c r="D107" s="20">
        <f t="shared" si="42"/>
        <v>28.571428571428498</v>
      </c>
      <c r="E107" s="20">
        <f t="shared" si="35"/>
        <v>9.5238095238094989</v>
      </c>
      <c r="F107" s="20">
        <f t="shared" si="43"/>
        <v>272.10884353741358</v>
      </c>
    </row>
    <row r="108" spans="1:6" ht="31">
      <c r="A108" s="6" t="s">
        <v>8</v>
      </c>
      <c r="B108" s="11">
        <f t="shared" si="40"/>
        <v>0</v>
      </c>
      <c r="C108" s="10">
        <f t="shared" si="41"/>
        <v>0</v>
      </c>
      <c r="D108" s="10">
        <f t="shared" si="42"/>
        <v>0</v>
      </c>
      <c r="E108" s="10">
        <f t="shared" si="35"/>
        <v>0</v>
      </c>
      <c r="F108" s="10">
        <f t="shared" si="43"/>
        <v>0</v>
      </c>
    </row>
    <row r="109" spans="1:6" ht="31">
      <c r="A109" s="6" t="s">
        <v>9</v>
      </c>
      <c r="B109" s="11">
        <f t="shared" si="40"/>
        <v>100</v>
      </c>
      <c r="C109" s="10">
        <f t="shared" si="41"/>
        <v>100</v>
      </c>
      <c r="D109" s="10">
        <f t="shared" si="42"/>
        <v>14.285714285714199</v>
      </c>
      <c r="E109" s="10">
        <f t="shared" si="35"/>
        <v>71.428571428571402</v>
      </c>
      <c r="F109" s="10">
        <f t="shared" si="43"/>
        <v>2448.9795918367399</v>
      </c>
    </row>
    <row r="110" spans="1:6" ht="31">
      <c r="A110" s="7" t="s">
        <v>15</v>
      </c>
      <c r="B110" s="11" t="str">
        <f t="shared" ref="B110" si="44">E22</f>
        <v>CALM</v>
      </c>
      <c r="C110" s="10" t="str">
        <f t="shared" ref="C110:C111" si="45">O22</f>
        <v>CALM</v>
      </c>
      <c r="D110" s="10" t="str">
        <f t="shared" ref="D110:D111" si="46">U22</f>
        <v>CONFUSED</v>
      </c>
      <c r="E110" s="10">
        <f>COUNTIF(B110:D110,A91)</f>
        <v>0</v>
      </c>
      <c r="F110" s="13">
        <f>E110/3</f>
        <v>0</v>
      </c>
    </row>
    <row r="111" spans="1:6" ht="31">
      <c r="A111" s="7" t="s">
        <v>10</v>
      </c>
      <c r="B111" s="11">
        <f>E23</f>
        <v>100</v>
      </c>
      <c r="C111" s="10">
        <f t="shared" si="45"/>
        <v>100</v>
      </c>
      <c r="D111" s="10">
        <f t="shared" si="46"/>
        <v>57.142857142857103</v>
      </c>
      <c r="E111" s="10">
        <f t="shared" si="35"/>
        <v>85.714285714285708</v>
      </c>
      <c r="F111" s="10">
        <f t="shared" si="43"/>
        <v>612.24489795918453</v>
      </c>
    </row>
    <row r="113" spans="1:6" s="28" customFormat="1" ht="34" thickBot="1">
      <c r="A113" s="24" t="s">
        <v>12</v>
      </c>
      <c r="B113" s="25" t="s">
        <v>0</v>
      </c>
      <c r="C113" s="26" t="s">
        <v>1</v>
      </c>
      <c r="D113" s="26" t="s">
        <v>17</v>
      </c>
      <c r="E113" s="26" t="s">
        <v>19</v>
      </c>
      <c r="F113" s="26" t="s">
        <v>18</v>
      </c>
    </row>
    <row r="114" spans="1:6" ht="32" thickTop="1">
      <c r="A114" s="6" t="s">
        <v>2</v>
      </c>
      <c r="B114" s="11">
        <f t="shared" ref="B114:B133" si="47">F4</f>
        <v>2.5630173598918899</v>
      </c>
      <c r="C114" s="10">
        <f t="shared" ref="C114:C133" si="48">M4</f>
        <v>6.6790055646298496</v>
      </c>
      <c r="D114" s="10">
        <f t="shared" ref="D114:D133" si="49">T4</f>
        <v>2.2920270434061698</v>
      </c>
      <c r="E114" s="10">
        <f>AVERAGE(B114:D114)</f>
        <v>3.8446833226426365</v>
      </c>
      <c r="F114" s="10">
        <f t="shared" ref="F114:F121" si="50">VAR(B114:D114)</f>
        <v>6.0433958664748211</v>
      </c>
    </row>
    <row r="115" spans="1:6" ht="31">
      <c r="A115" s="6" t="s">
        <v>3</v>
      </c>
      <c r="B115" s="11">
        <f t="shared" si="47"/>
        <v>7.3008032986506199</v>
      </c>
      <c r="C115" s="10">
        <f t="shared" si="48"/>
        <v>47.836762902554703</v>
      </c>
      <c r="D115" s="10">
        <f t="shared" si="49"/>
        <v>16.9542664680841</v>
      </c>
      <c r="E115" s="10">
        <f t="shared" ref="E115:E133" si="51">AVERAGE(B115:D115)</f>
        <v>24.030610889763143</v>
      </c>
      <c r="F115" s="10">
        <f t="shared" si="50"/>
        <v>448.3469930330067</v>
      </c>
    </row>
    <row r="116" spans="1:6" ht="31">
      <c r="A116" s="6" t="s">
        <v>4</v>
      </c>
      <c r="B116" s="11">
        <f t="shared" si="47"/>
        <v>5.8160724718641399</v>
      </c>
      <c r="C116" s="10">
        <f t="shared" si="48"/>
        <v>6.2257886684345598</v>
      </c>
      <c r="D116" s="10">
        <f t="shared" si="49"/>
        <v>8.2812430019464092</v>
      </c>
      <c r="E116" s="10">
        <f t="shared" si="51"/>
        <v>6.7743680474150354</v>
      </c>
      <c r="F116" s="10">
        <f t="shared" si="50"/>
        <v>1.744970936878488</v>
      </c>
    </row>
    <row r="117" spans="1:6" s="21" customFormat="1" ht="31">
      <c r="A117" s="18" t="s">
        <v>5</v>
      </c>
      <c r="B117" s="19">
        <f t="shared" si="47"/>
        <v>5.2562132783624502</v>
      </c>
      <c r="C117" s="20">
        <f t="shared" si="48"/>
        <v>5.49387801386262</v>
      </c>
      <c r="D117" s="20">
        <f t="shared" si="49"/>
        <v>12.0199080363811</v>
      </c>
      <c r="E117" s="20">
        <f t="shared" si="51"/>
        <v>7.5899997762020561</v>
      </c>
      <c r="F117" s="20">
        <f t="shared" si="50"/>
        <v>14.732186526826993</v>
      </c>
    </row>
    <row r="118" spans="1:6" ht="31">
      <c r="A118" s="6" t="s">
        <v>6</v>
      </c>
      <c r="B118" s="11">
        <f t="shared" si="47"/>
        <v>1.0407213038499901</v>
      </c>
      <c r="C118" s="10">
        <f t="shared" si="48"/>
        <v>2.54221019616178</v>
      </c>
      <c r="D118" s="10">
        <f t="shared" si="49"/>
        <v>4.1694820303094797</v>
      </c>
      <c r="E118" s="10">
        <f t="shared" si="51"/>
        <v>2.5841378434404167</v>
      </c>
      <c r="F118" s="10">
        <f t="shared" si="50"/>
        <v>2.4486043665635702</v>
      </c>
    </row>
    <row r="119" spans="1:6" ht="31">
      <c r="A119" s="6" t="s">
        <v>7</v>
      </c>
      <c r="B119" s="11">
        <f t="shared" si="47"/>
        <v>2.1180529956910901</v>
      </c>
      <c r="C119" s="10">
        <f t="shared" si="48"/>
        <v>8.7918511968060606</v>
      </c>
      <c r="D119" s="10">
        <f t="shared" si="49"/>
        <v>24.144613455993401</v>
      </c>
      <c r="E119" s="10">
        <f t="shared" si="51"/>
        <v>11.684839216163518</v>
      </c>
      <c r="F119" s="10">
        <f t="shared" si="50"/>
        <v>127.5693761879476</v>
      </c>
    </row>
    <row r="120" spans="1:6" ht="31">
      <c r="A120" s="6" t="s">
        <v>8</v>
      </c>
      <c r="B120" s="11">
        <f t="shared" si="47"/>
        <v>0.47364350283998302</v>
      </c>
      <c r="C120" s="10">
        <f t="shared" si="48"/>
        <v>1.68566245227871</v>
      </c>
      <c r="D120" s="10">
        <f t="shared" si="49"/>
        <v>1.3853278756178899</v>
      </c>
      <c r="E120" s="10">
        <f t="shared" si="51"/>
        <v>1.1815446102455278</v>
      </c>
      <c r="F120" s="10">
        <f t="shared" si="50"/>
        <v>0.39839319788400562</v>
      </c>
    </row>
    <row r="121" spans="1:6" ht="31">
      <c r="A121" s="6" t="s">
        <v>9</v>
      </c>
      <c r="B121" s="11">
        <f t="shared" si="47"/>
        <v>75.431475788849795</v>
      </c>
      <c r="C121" s="10">
        <f t="shared" si="48"/>
        <v>20.7448410052715</v>
      </c>
      <c r="D121" s="10">
        <f t="shared" si="49"/>
        <v>30.7531320882612</v>
      </c>
      <c r="E121" s="10">
        <f t="shared" si="51"/>
        <v>42.309816294127494</v>
      </c>
      <c r="F121" s="10">
        <f t="shared" si="50"/>
        <v>847.8247183637086</v>
      </c>
    </row>
    <row r="122" spans="1:6" ht="31">
      <c r="A122" s="7" t="s">
        <v>15</v>
      </c>
      <c r="B122" s="11" t="str">
        <f t="shared" si="47"/>
        <v>CALM</v>
      </c>
      <c r="C122" s="10" t="str">
        <f t="shared" si="48"/>
        <v>CONFUSED</v>
      </c>
      <c r="D122" s="10" t="str">
        <f t="shared" si="49"/>
        <v>CALM</v>
      </c>
      <c r="E122" s="10">
        <f>COUNTIF(B122:D122,A113)</f>
        <v>0</v>
      </c>
      <c r="F122" s="13">
        <f>E122/3</f>
        <v>0</v>
      </c>
    </row>
    <row r="123" spans="1:6" ht="31">
      <c r="A123" s="7" t="s">
        <v>10</v>
      </c>
      <c r="B123" s="11">
        <f t="shared" si="47"/>
        <v>75.431475788849795</v>
      </c>
      <c r="C123" s="10">
        <f t="shared" si="48"/>
        <v>47.836762902554703</v>
      </c>
      <c r="D123" s="10">
        <f t="shared" si="49"/>
        <v>30.7531320882612</v>
      </c>
      <c r="E123" s="10">
        <f t="shared" si="51"/>
        <v>51.340456926555227</v>
      </c>
      <c r="F123" s="10">
        <f t="shared" ref="F123:F131" si="52">VAR(B123:D123)</f>
        <v>508.245502817344</v>
      </c>
    </row>
    <row r="124" spans="1:6" ht="31">
      <c r="A124" s="6" t="s">
        <v>2</v>
      </c>
      <c r="B124" s="11">
        <f t="shared" si="47"/>
        <v>0</v>
      </c>
      <c r="C124" s="10">
        <f t="shared" si="48"/>
        <v>0</v>
      </c>
      <c r="D124" s="10">
        <f t="shared" si="49"/>
        <v>0</v>
      </c>
      <c r="E124" s="10">
        <f t="shared" si="51"/>
        <v>0</v>
      </c>
      <c r="F124" s="10">
        <f t="shared" si="52"/>
        <v>0</v>
      </c>
    </row>
    <row r="125" spans="1:6" ht="31">
      <c r="A125" s="6" t="s">
        <v>3</v>
      </c>
      <c r="B125" s="11">
        <f t="shared" si="47"/>
        <v>0</v>
      </c>
      <c r="C125" s="10">
        <f t="shared" si="48"/>
        <v>100</v>
      </c>
      <c r="D125" s="10">
        <f t="shared" si="49"/>
        <v>11.1111111111111</v>
      </c>
      <c r="E125" s="10">
        <f t="shared" si="51"/>
        <v>37.037037037037031</v>
      </c>
      <c r="F125" s="10">
        <f t="shared" si="52"/>
        <v>3004.1152263374493</v>
      </c>
    </row>
    <row r="126" spans="1:6" ht="31">
      <c r="A126" s="6" t="s">
        <v>4</v>
      </c>
      <c r="B126" s="11">
        <f t="shared" si="47"/>
        <v>0</v>
      </c>
      <c r="C126" s="10">
        <f t="shared" si="48"/>
        <v>0</v>
      </c>
      <c r="D126" s="10">
        <f t="shared" si="49"/>
        <v>0</v>
      </c>
      <c r="E126" s="10">
        <f t="shared" si="51"/>
        <v>0</v>
      </c>
      <c r="F126" s="10">
        <f t="shared" si="52"/>
        <v>0</v>
      </c>
    </row>
    <row r="127" spans="1:6" s="21" customFormat="1" ht="31">
      <c r="A127" s="18" t="s">
        <v>5</v>
      </c>
      <c r="B127" s="19">
        <f t="shared" si="47"/>
        <v>0</v>
      </c>
      <c r="C127" s="20">
        <f t="shared" si="48"/>
        <v>0</v>
      </c>
      <c r="D127" s="20">
        <f t="shared" si="49"/>
        <v>11.1111111111111</v>
      </c>
      <c r="E127" s="20">
        <f t="shared" si="51"/>
        <v>3.7037037037037002</v>
      </c>
      <c r="F127" s="20">
        <f t="shared" si="52"/>
        <v>41.152263374485514</v>
      </c>
    </row>
    <row r="128" spans="1:6" ht="31">
      <c r="A128" s="6" t="s">
        <v>6</v>
      </c>
      <c r="B128" s="11">
        <f t="shared" si="47"/>
        <v>0</v>
      </c>
      <c r="C128" s="10">
        <f t="shared" si="48"/>
        <v>0</v>
      </c>
      <c r="D128" s="10">
        <f t="shared" si="49"/>
        <v>0</v>
      </c>
      <c r="E128" s="10">
        <f t="shared" si="51"/>
        <v>0</v>
      </c>
      <c r="F128" s="10">
        <f t="shared" si="52"/>
        <v>0</v>
      </c>
    </row>
    <row r="129" spans="1:6" ht="31">
      <c r="A129" s="6" t="s">
        <v>7</v>
      </c>
      <c r="B129" s="11">
        <f t="shared" si="47"/>
        <v>0</v>
      </c>
      <c r="C129" s="10">
        <f t="shared" si="48"/>
        <v>0</v>
      </c>
      <c r="D129" s="10">
        <f t="shared" si="49"/>
        <v>22.2222222222222</v>
      </c>
      <c r="E129" s="10">
        <f t="shared" si="51"/>
        <v>7.4074074074074003</v>
      </c>
      <c r="F129" s="10">
        <f t="shared" si="52"/>
        <v>164.60905349794206</v>
      </c>
    </row>
    <row r="130" spans="1:6" ht="31">
      <c r="A130" s="6" t="s">
        <v>8</v>
      </c>
      <c r="B130" s="11">
        <f t="shared" si="47"/>
        <v>0</v>
      </c>
      <c r="C130" s="10">
        <f t="shared" si="48"/>
        <v>0</v>
      </c>
      <c r="D130" s="10">
        <f t="shared" si="49"/>
        <v>0</v>
      </c>
      <c r="E130" s="10">
        <f t="shared" si="51"/>
        <v>0</v>
      </c>
      <c r="F130" s="10">
        <f t="shared" si="52"/>
        <v>0</v>
      </c>
    </row>
    <row r="131" spans="1:6" ht="31">
      <c r="A131" s="6" t="s">
        <v>9</v>
      </c>
      <c r="B131" s="11">
        <f t="shared" si="47"/>
        <v>100</v>
      </c>
      <c r="C131" s="10">
        <f t="shared" si="48"/>
        <v>0</v>
      </c>
      <c r="D131" s="10">
        <f t="shared" si="49"/>
        <v>55.5555555555555</v>
      </c>
      <c r="E131" s="10">
        <f t="shared" si="51"/>
        <v>51.851851851851826</v>
      </c>
      <c r="F131" s="10">
        <f t="shared" si="52"/>
        <v>2510.2880658436216</v>
      </c>
    </row>
    <row r="132" spans="1:6" ht="31">
      <c r="A132" s="7" t="s">
        <v>15</v>
      </c>
      <c r="B132" s="11" t="str">
        <f t="shared" si="47"/>
        <v>CALM</v>
      </c>
      <c r="C132" s="10" t="str">
        <f t="shared" si="48"/>
        <v>CONFUSED</v>
      </c>
      <c r="D132" s="10" t="str">
        <f t="shared" si="49"/>
        <v>CALM</v>
      </c>
      <c r="E132" s="10">
        <f>COUNTIF(B132:D132,A113)</f>
        <v>0</v>
      </c>
      <c r="F132" s="13">
        <f>E132/3</f>
        <v>0</v>
      </c>
    </row>
    <row r="133" spans="1:6" ht="31">
      <c r="A133" s="7" t="s">
        <v>10</v>
      </c>
      <c r="B133" s="11">
        <f t="shared" si="47"/>
        <v>100</v>
      </c>
      <c r="C133" s="10">
        <f t="shared" si="48"/>
        <v>100</v>
      </c>
      <c r="D133" s="10">
        <f t="shared" si="49"/>
        <v>55.5555555555555</v>
      </c>
      <c r="E133" s="10">
        <f t="shared" si="51"/>
        <v>85.185185185185162</v>
      </c>
      <c r="F133" s="10">
        <f>VAR(B133:D133)</f>
        <v>658.43621399177209</v>
      </c>
    </row>
    <row r="135" spans="1:6" s="28" customFormat="1" ht="34" thickBot="1">
      <c r="A135" s="24" t="s">
        <v>13</v>
      </c>
      <c r="B135" s="25" t="s">
        <v>0</v>
      </c>
      <c r="C135" s="26" t="s">
        <v>1</v>
      </c>
      <c r="D135" s="26" t="s">
        <v>17</v>
      </c>
      <c r="E135" s="26" t="s">
        <v>19</v>
      </c>
      <c r="F135" s="26" t="s">
        <v>18</v>
      </c>
    </row>
    <row r="136" spans="1:6" ht="32" thickTop="1">
      <c r="A136" s="6" t="s">
        <v>2</v>
      </c>
      <c r="B136" s="11">
        <f>G4</f>
        <v>54.2056428842643</v>
      </c>
      <c r="C136" s="10">
        <f t="shared" ref="C136:C143" si="53">N4</f>
        <v>20.052364262442399</v>
      </c>
      <c r="D136" s="10">
        <f t="shared" ref="D136:D143" si="54">Y4</f>
        <v>4.1035258631763902</v>
      </c>
      <c r="E136" s="10">
        <f>AVERAGE(B136:D136)</f>
        <v>26.120511003294364</v>
      </c>
      <c r="F136" s="10">
        <f>VAR(B136:D136)</f>
        <v>655.17233615008081</v>
      </c>
    </row>
    <row r="137" spans="1:6" s="21" customFormat="1" ht="31">
      <c r="A137" s="18" t="s">
        <v>3</v>
      </c>
      <c r="B137" s="19">
        <f t="shared" ref="B137:B155" si="55">G5</f>
        <v>5.0293103951495102</v>
      </c>
      <c r="C137" s="20">
        <f t="shared" si="53"/>
        <v>6.4189701932008703</v>
      </c>
      <c r="D137" s="20">
        <f t="shared" si="54"/>
        <v>14.2837436862637</v>
      </c>
      <c r="E137" s="20">
        <f t="shared" ref="E137:E155" si="56">AVERAGE(B137:D137)</f>
        <v>8.57734142487136</v>
      </c>
      <c r="F137" s="20">
        <f t="shared" ref="F137:F145" si="57">VAR(B137:D137)</f>
        <v>24.905058665197743</v>
      </c>
    </row>
    <row r="138" spans="1:6" ht="31">
      <c r="A138" s="6" t="s">
        <v>4</v>
      </c>
      <c r="B138" s="11">
        <f t="shared" si="55"/>
        <v>9.3155315269428094</v>
      </c>
      <c r="C138" s="10">
        <f t="shared" si="53"/>
        <v>7.92724120061236</v>
      </c>
      <c r="D138" s="10">
        <f t="shared" si="54"/>
        <v>7.7592992357371404</v>
      </c>
      <c r="E138" s="10">
        <f t="shared" si="56"/>
        <v>8.3340239877641036</v>
      </c>
      <c r="F138" s="10">
        <f t="shared" si="57"/>
        <v>0.72956891299001692</v>
      </c>
    </row>
    <row r="139" spans="1:6" ht="31">
      <c r="A139" s="6" t="s">
        <v>5</v>
      </c>
      <c r="B139" s="11">
        <f t="shared" si="55"/>
        <v>10.8579210426252</v>
      </c>
      <c r="C139" s="10">
        <f t="shared" si="53"/>
        <v>9.4685883722019799</v>
      </c>
      <c r="D139" s="10">
        <f t="shared" si="54"/>
        <v>10.5549198221439</v>
      </c>
      <c r="E139" s="10">
        <f t="shared" si="56"/>
        <v>10.293809745657027</v>
      </c>
      <c r="F139" s="10">
        <f t="shared" si="57"/>
        <v>0.5336951713085647</v>
      </c>
    </row>
    <row r="140" spans="1:6" ht="31">
      <c r="A140" s="6" t="s">
        <v>6</v>
      </c>
      <c r="B140" s="11">
        <f t="shared" si="55"/>
        <v>3.0672920500265901</v>
      </c>
      <c r="C140" s="10">
        <f t="shared" si="53"/>
        <v>3.7775728591853501</v>
      </c>
      <c r="D140" s="10">
        <f t="shared" si="54"/>
        <v>10.290880649575699</v>
      </c>
      <c r="E140" s="10">
        <f t="shared" si="56"/>
        <v>5.711915186262547</v>
      </c>
      <c r="F140" s="10">
        <f t="shared" si="57"/>
        <v>15.851318242625773</v>
      </c>
    </row>
    <row r="141" spans="1:6" ht="31">
      <c r="A141" s="6" t="s">
        <v>7</v>
      </c>
      <c r="B141" s="11">
        <f t="shared" si="55"/>
        <v>2.8897809229512599</v>
      </c>
      <c r="C141" s="10">
        <f t="shared" si="53"/>
        <v>26.600060857252299</v>
      </c>
      <c r="D141" s="10">
        <f t="shared" si="54"/>
        <v>16.351561395459498</v>
      </c>
      <c r="E141" s="10">
        <f t="shared" si="56"/>
        <v>15.280467725221021</v>
      </c>
      <c r="F141" s="10">
        <f t="shared" si="57"/>
        <v>141.40477487854827</v>
      </c>
    </row>
    <row r="142" spans="1:6" ht="31">
      <c r="A142" s="6" t="s">
        <v>8</v>
      </c>
      <c r="B142" s="11">
        <f t="shared" si="55"/>
        <v>1.66331202804922</v>
      </c>
      <c r="C142" s="10">
        <f t="shared" si="53"/>
        <v>1.9263734950365801</v>
      </c>
      <c r="D142" s="10">
        <f t="shared" si="54"/>
        <v>3.4287986726117801</v>
      </c>
      <c r="E142" s="10">
        <f t="shared" si="56"/>
        <v>2.3394947318991934</v>
      </c>
      <c r="F142" s="10">
        <f t="shared" si="57"/>
        <v>0.9072376402923652</v>
      </c>
    </row>
    <row r="143" spans="1:6" ht="31">
      <c r="A143" s="6" t="s">
        <v>9</v>
      </c>
      <c r="B143" s="11">
        <f t="shared" si="55"/>
        <v>12.9712091499909</v>
      </c>
      <c r="C143" s="10">
        <f t="shared" si="53"/>
        <v>23.828828760067999</v>
      </c>
      <c r="D143" s="10">
        <f t="shared" si="54"/>
        <v>33.227270675031498</v>
      </c>
      <c r="E143" s="10">
        <f t="shared" si="56"/>
        <v>23.342436195030132</v>
      </c>
      <c r="F143" s="10">
        <f t="shared" si="57"/>
        <v>102.75444042205061</v>
      </c>
    </row>
    <row r="144" spans="1:6" ht="31">
      <c r="A144" s="7" t="s">
        <v>15</v>
      </c>
      <c r="B144" s="11" t="str">
        <f t="shared" si="55"/>
        <v>HAPPY</v>
      </c>
      <c r="C144" s="10" t="str">
        <f t="shared" ref="C144:C145" si="58">N12</f>
        <v>SAD</v>
      </c>
      <c r="D144" s="10" t="str">
        <f t="shared" ref="D144:D145" si="59">Y12</f>
        <v>CALM</v>
      </c>
      <c r="E144" s="10">
        <f>COUNTIF(B144:D144,A135)</f>
        <v>0</v>
      </c>
      <c r="F144" s="13">
        <f>E144/3</f>
        <v>0</v>
      </c>
    </row>
    <row r="145" spans="1:6" ht="31">
      <c r="A145" s="7" t="s">
        <v>10</v>
      </c>
      <c r="B145" s="11">
        <f t="shared" si="55"/>
        <v>54.2056428842643</v>
      </c>
      <c r="C145" s="10">
        <f t="shared" si="58"/>
        <v>26.600060857252299</v>
      </c>
      <c r="D145" s="10">
        <f t="shared" si="59"/>
        <v>33.227270675031498</v>
      </c>
      <c r="E145" s="10">
        <f t="shared" si="56"/>
        <v>38.010991472182695</v>
      </c>
      <c r="F145" s="10">
        <f t="shared" si="57"/>
        <v>207.68002826134534</v>
      </c>
    </row>
    <row r="146" spans="1:6" ht="31">
      <c r="A146" s="6" t="s">
        <v>2</v>
      </c>
      <c r="B146" s="11">
        <f t="shared" si="55"/>
        <v>100</v>
      </c>
      <c r="C146" s="10">
        <f t="shared" ref="C146:C153" si="60">N14</f>
        <v>33.3333333333333</v>
      </c>
      <c r="D146" s="10">
        <f t="shared" ref="D146:D153" si="61">Y14</f>
        <v>0</v>
      </c>
      <c r="E146" s="10">
        <f t="shared" si="56"/>
        <v>44.444444444444436</v>
      </c>
      <c r="F146" s="10">
        <f>VAR(B146:D146)</f>
        <v>2592.5925925925926</v>
      </c>
    </row>
    <row r="147" spans="1:6" s="21" customFormat="1" ht="31">
      <c r="A147" s="18" t="s">
        <v>3</v>
      </c>
      <c r="B147" s="19">
        <f t="shared" si="55"/>
        <v>0</v>
      </c>
      <c r="C147" s="20">
        <f t="shared" si="60"/>
        <v>0</v>
      </c>
      <c r="D147" s="20">
        <f t="shared" si="61"/>
        <v>14.285714285714199</v>
      </c>
      <c r="E147" s="20">
        <f t="shared" si="56"/>
        <v>4.7619047619047334</v>
      </c>
      <c r="F147" s="20">
        <f t="shared" ref="F147:F155" si="62">VAR(B147:D147)</f>
        <v>68.027210884352911</v>
      </c>
    </row>
    <row r="148" spans="1:6" ht="31">
      <c r="A148" s="6" t="s">
        <v>4</v>
      </c>
      <c r="B148" s="11">
        <f t="shared" si="55"/>
        <v>0</v>
      </c>
      <c r="C148" s="10">
        <f t="shared" si="60"/>
        <v>0</v>
      </c>
      <c r="D148" s="10">
        <f t="shared" si="61"/>
        <v>0</v>
      </c>
      <c r="E148" s="10">
        <f t="shared" si="56"/>
        <v>0</v>
      </c>
      <c r="F148" s="10">
        <f t="shared" si="62"/>
        <v>0</v>
      </c>
    </row>
    <row r="149" spans="1:6" ht="31">
      <c r="A149" s="6" t="s">
        <v>5</v>
      </c>
      <c r="B149" s="11">
        <f t="shared" si="55"/>
        <v>0</v>
      </c>
      <c r="C149" s="10">
        <f t="shared" si="60"/>
        <v>0</v>
      </c>
      <c r="D149" s="10">
        <f t="shared" si="61"/>
        <v>0</v>
      </c>
      <c r="E149" s="10">
        <f t="shared" si="56"/>
        <v>0</v>
      </c>
      <c r="F149" s="10">
        <f t="shared" si="62"/>
        <v>0</v>
      </c>
    </row>
    <row r="150" spans="1:6" ht="31">
      <c r="A150" s="6" t="s">
        <v>6</v>
      </c>
      <c r="B150" s="11">
        <f t="shared" si="55"/>
        <v>0</v>
      </c>
      <c r="C150" s="10">
        <f t="shared" si="60"/>
        <v>0</v>
      </c>
      <c r="D150" s="10">
        <f t="shared" si="61"/>
        <v>0</v>
      </c>
      <c r="E150" s="10">
        <f t="shared" si="56"/>
        <v>0</v>
      </c>
      <c r="F150" s="10">
        <f t="shared" si="62"/>
        <v>0</v>
      </c>
    </row>
    <row r="151" spans="1:6" ht="31">
      <c r="A151" s="6" t="s">
        <v>7</v>
      </c>
      <c r="B151" s="11">
        <f t="shared" si="55"/>
        <v>0</v>
      </c>
      <c r="C151" s="10">
        <f t="shared" si="60"/>
        <v>44.4444444444444</v>
      </c>
      <c r="D151" s="10">
        <f t="shared" si="61"/>
        <v>14.285714285714199</v>
      </c>
      <c r="E151" s="10">
        <f t="shared" si="56"/>
        <v>19.576719576719533</v>
      </c>
      <c r="F151" s="10">
        <f t="shared" si="62"/>
        <v>514.823213235911</v>
      </c>
    </row>
    <row r="152" spans="1:6" ht="31">
      <c r="A152" s="6" t="s">
        <v>8</v>
      </c>
      <c r="B152" s="11">
        <f t="shared" si="55"/>
        <v>0</v>
      </c>
      <c r="C152" s="10">
        <f t="shared" si="60"/>
        <v>0</v>
      </c>
      <c r="D152" s="10">
        <f t="shared" si="61"/>
        <v>0</v>
      </c>
      <c r="E152" s="10">
        <f t="shared" si="56"/>
        <v>0</v>
      </c>
      <c r="F152" s="10">
        <f t="shared" si="62"/>
        <v>0</v>
      </c>
    </row>
    <row r="153" spans="1:6" ht="31">
      <c r="A153" s="6" t="s">
        <v>9</v>
      </c>
      <c r="B153" s="11">
        <f t="shared" si="55"/>
        <v>0</v>
      </c>
      <c r="C153" s="10">
        <f t="shared" si="60"/>
        <v>22.2222222222222</v>
      </c>
      <c r="D153" s="10">
        <f t="shared" si="61"/>
        <v>71.428571428571402</v>
      </c>
      <c r="E153" s="10">
        <f t="shared" si="56"/>
        <v>31.216931216931201</v>
      </c>
      <c r="F153" s="10">
        <f t="shared" si="62"/>
        <v>1336.1887965062558</v>
      </c>
    </row>
    <row r="154" spans="1:6" ht="31">
      <c r="A154" s="7" t="s">
        <v>15</v>
      </c>
      <c r="B154" s="11" t="str">
        <f t="shared" si="55"/>
        <v>HAPPY</v>
      </c>
      <c r="C154" s="10" t="str">
        <f t="shared" ref="C154:C155" si="63">N22</f>
        <v>SAD</v>
      </c>
      <c r="D154" s="10" t="str">
        <f t="shared" ref="D154:D155" si="64">Y22</f>
        <v>CALM</v>
      </c>
      <c r="E154" s="10">
        <f>COUNTIF(B154:D154,A135)</f>
        <v>0</v>
      </c>
      <c r="F154" s="13">
        <f>E154/3</f>
        <v>0</v>
      </c>
    </row>
    <row r="155" spans="1:6" ht="31">
      <c r="A155" s="7" t="s">
        <v>10</v>
      </c>
      <c r="B155" s="11">
        <f t="shared" si="55"/>
        <v>100</v>
      </c>
      <c r="C155" s="10">
        <f t="shared" si="63"/>
        <v>44.4444444444444</v>
      </c>
      <c r="D155" s="10">
        <f t="shared" si="64"/>
        <v>71.428571428571402</v>
      </c>
      <c r="E155" s="10">
        <f t="shared" si="56"/>
        <v>71.957671957671934</v>
      </c>
      <c r="F155" s="10">
        <f t="shared" si="62"/>
        <v>771.81489879902892</v>
      </c>
    </row>
    <row r="157" spans="1:6" s="28" customFormat="1" ht="34" thickBot="1">
      <c r="A157" s="24" t="s">
        <v>8</v>
      </c>
      <c r="B157" s="25" t="s">
        <v>0</v>
      </c>
      <c r="C157" s="26" t="s">
        <v>1</v>
      </c>
      <c r="D157" s="26" t="s">
        <v>17</v>
      </c>
      <c r="E157" s="26" t="s">
        <v>19</v>
      </c>
      <c r="F157" s="26" t="s">
        <v>18</v>
      </c>
    </row>
    <row r="158" spans="1:6" ht="32" thickTop="1">
      <c r="A158" s="6" t="s">
        <v>2</v>
      </c>
      <c r="B158" s="11">
        <f t="shared" ref="B158:B165" si="65">H4</f>
        <v>6.1866147385928301</v>
      </c>
      <c r="C158" s="10">
        <f t="shared" ref="C158:C165" si="66">P4</f>
        <v>6.7102896670787304</v>
      </c>
      <c r="D158" s="10">
        <f t="shared" ref="D158:D165" si="67">S4</f>
        <v>1.90029923499929</v>
      </c>
      <c r="E158" s="10">
        <f>AVERAGE(B158:D158)</f>
        <v>4.9324012135569495</v>
      </c>
      <c r="F158" s="10">
        <f>VAR(B158:D158)</f>
        <v>6.9637906639611344</v>
      </c>
    </row>
    <row r="159" spans="1:6" ht="31">
      <c r="A159" s="6" t="s">
        <v>3</v>
      </c>
      <c r="B159" s="11">
        <f t="shared" si="65"/>
        <v>1.72216042470355</v>
      </c>
      <c r="C159" s="10">
        <f t="shared" si="66"/>
        <v>10.5675490884701</v>
      </c>
      <c r="D159" s="10">
        <f t="shared" si="67"/>
        <v>13.1996193595271</v>
      </c>
      <c r="E159" s="10">
        <f t="shared" ref="E159:E177" si="68">AVERAGE(B159:D159)</f>
        <v>8.4964429575669165</v>
      </c>
      <c r="F159" s="10">
        <f t="shared" ref="F159:F167" si="69">VAR(B159:D159)</f>
        <v>36.150126354238793</v>
      </c>
    </row>
    <row r="160" spans="1:6" ht="31">
      <c r="A160" s="6" t="s">
        <v>4</v>
      </c>
      <c r="B160" s="11">
        <f t="shared" si="65"/>
        <v>5.7862487699685996</v>
      </c>
      <c r="C160" s="10">
        <f t="shared" si="66"/>
        <v>6.5004111016361001</v>
      </c>
      <c r="D160" s="10">
        <f t="shared" si="67"/>
        <v>6.2153385094882996</v>
      </c>
      <c r="E160" s="10">
        <f t="shared" si="68"/>
        <v>6.1673327936976667</v>
      </c>
      <c r="F160" s="10">
        <f t="shared" si="69"/>
        <v>0.12923537055461853</v>
      </c>
    </row>
    <row r="161" spans="1:6" ht="31">
      <c r="A161" s="6" t="s">
        <v>5</v>
      </c>
      <c r="B161" s="11">
        <f t="shared" si="65"/>
        <v>21.378651279619501</v>
      </c>
      <c r="C161" s="10">
        <f t="shared" si="66"/>
        <v>8.3818673485076598</v>
      </c>
      <c r="D161" s="10">
        <f t="shared" si="67"/>
        <v>5.7291540005799604</v>
      </c>
      <c r="E161" s="10">
        <f t="shared" si="68"/>
        <v>11.829890876235707</v>
      </c>
      <c r="F161" s="10">
        <f t="shared" si="69"/>
        <v>70.143340957491176</v>
      </c>
    </row>
    <row r="162" spans="1:6" ht="31">
      <c r="A162" s="6" t="s">
        <v>6</v>
      </c>
      <c r="B162" s="11">
        <f t="shared" si="65"/>
        <v>3.9225302852441701</v>
      </c>
      <c r="C162" s="10">
        <f t="shared" si="66"/>
        <v>4.6461453951523701</v>
      </c>
      <c r="D162" s="10">
        <f t="shared" si="67"/>
        <v>11.896127876191599</v>
      </c>
      <c r="E162" s="10">
        <f t="shared" si="68"/>
        <v>6.8216011855293788</v>
      </c>
      <c r="F162" s="10">
        <f t="shared" si="69"/>
        <v>19.444020557504317</v>
      </c>
    </row>
    <row r="163" spans="1:6" ht="31">
      <c r="A163" s="6" t="s">
        <v>7</v>
      </c>
      <c r="B163" s="11">
        <f t="shared" si="65"/>
        <v>53.908588801259903</v>
      </c>
      <c r="C163" s="10">
        <f t="shared" si="66"/>
        <v>12.695991317984401</v>
      </c>
      <c r="D163" s="10">
        <f t="shared" si="67"/>
        <v>13.089741876730599</v>
      </c>
      <c r="E163" s="10">
        <f t="shared" si="68"/>
        <v>26.5647739986583</v>
      </c>
      <c r="F163" s="10">
        <f t="shared" si="69"/>
        <v>560.8019158448592</v>
      </c>
    </row>
    <row r="164" spans="1:6" s="21" customFormat="1" ht="31">
      <c r="A164" s="18" t="s">
        <v>8</v>
      </c>
      <c r="B164" s="19">
        <f t="shared" si="65"/>
        <v>0.61701857024300499</v>
      </c>
      <c r="C164" s="20">
        <f t="shared" si="66"/>
        <v>18.556361369173501</v>
      </c>
      <c r="D164" s="20">
        <f t="shared" si="67"/>
        <v>27.563394910138602</v>
      </c>
      <c r="E164" s="20">
        <f t="shared" si="68"/>
        <v>15.578924949851702</v>
      </c>
      <c r="F164" s="20">
        <f t="shared" si="69"/>
        <v>188.17564518614921</v>
      </c>
    </row>
    <row r="165" spans="1:6" ht="31">
      <c r="A165" s="6" t="s">
        <v>9</v>
      </c>
      <c r="B165" s="11">
        <f t="shared" si="65"/>
        <v>6.4781871303682701</v>
      </c>
      <c r="C165" s="10">
        <f t="shared" si="66"/>
        <v>31.9413847119969</v>
      </c>
      <c r="D165" s="10">
        <f t="shared" si="67"/>
        <v>20.4063242323443</v>
      </c>
      <c r="E165" s="10">
        <f t="shared" si="68"/>
        <v>19.608632024903159</v>
      </c>
      <c r="F165" s="10">
        <f t="shared" si="69"/>
        <v>162.57084241362361</v>
      </c>
    </row>
    <row r="166" spans="1:6" ht="31">
      <c r="A166" s="7" t="s">
        <v>15</v>
      </c>
      <c r="B166" s="11" t="str">
        <f t="shared" ref="B166:B167" si="70">H12</f>
        <v>SAD</v>
      </c>
      <c r="C166" s="10" t="str">
        <f t="shared" ref="C166:C167" si="71">P12</f>
        <v>CALM</v>
      </c>
      <c r="D166" s="10" t="str">
        <f t="shared" ref="D166:D167" si="72">S12</f>
        <v>DISGUSTED</v>
      </c>
      <c r="E166" s="10">
        <f>COUNTIF(B166:D166,A157)</f>
        <v>1</v>
      </c>
      <c r="F166" s="13">
        <f>E166/3</f>
        <v>0.33333333333333331</v>
      </c>
    </row>
    <row r="167" spans="1:6" ht="31">
      <c r="A167" s="7" t="s">
        <v>10</v>
      </c>
      <c r="B167" s="11">
        <f t="shared" si="70"/>
        <v>53.908588801259903</v>
      </c>
      <c r="C167" s="10">
        <f t="shared" si="71"/>
        <v>31.9413847119969</v>
      </c>
      <c r="D167" s="10">
        <f t="shared" si="72"/>
        <v>27.563394910138602</v>
      </c>
      <c r="E167" s="10">
        <f t="shared" si="68"/>
        <v>37.804456141131801</v>
      </c>
      <c r="F167" s="10">
        <f t="shared" si="69"/>
        <v>199.2990152275479</v>
      </c>
    </row>
    <row r="168" spans="1:6" ht="31">
      <c r="A168" s="6" t="s">
        <v>2</v>
      </c>
      <c r="B168" s="11">
        <f t="shared" ref="B168:B175" si="73">H14</f>
        <v>0</v>
      </c>
      <c r="C168" s="10">
        <f t="shared" ref="C168:C175" si="74">P14</f>
        <v>0</v>
      </c>
      <c r="D168" s="10">
        <f t="shared" ref="D168:D175" si="75">S14</f>
        <v>0</v>
      </c>
      <c r="E168" s="10">
        <f t="shared" si="68"/>
        <v>0</v>
      </c>
      <c r="F168" s="10">
        <f>VAR(B168:D168)</f>
        <v>0</v>
      </c>
    </row>
    <row r="169" spans="1:6" ht="31">
      <c r="A169" s="6" t="s">
        <v>3</v>
      </c>
      <c r="B169" s="11">
        <f t="shared" si="73"/>
        <v>0</v>
      </c>
      <c r="C169" s="10">
        <f t="shared" si="74"/>
        <v>0</v>
      </c>
      <c r="D169" s="10">
        <f t="shared" si="75"/>
        <v>0</v>
      </c>
      <c r="E169" s="10">
        <f t="shared" si="68"/>
        <v>0</v>
      </c>
      <c r="F169" s="10">
        <f t="shared" ref="F169:F177" si="76">VAR(B169:D169)</f>
        <v>0</v>
      </c>
    </row>
    <row r="170" spans="1:6" ht="31">
      <c r="A170" s="6" t="s">
        <v>4</v>
      </c>
      <c r="B170" s="11">
        <f t="shared" si="73"/>
        <v>0</v>
      </c>
      <c r="C170" s="10">
        <f t="shared" si="74"/>
        <v>0</v>
      </c>
      <c r="D170" s="10">
        <f t="shared" si="75"/>
        <v>0</v>
      </c>
      <c r="E170" s="10">
        <f t="shared" si="68"/>
        <v>0</v>
      </c>
      <c r="F170" s="10">
        <f t="shared" si="76"/>
        <v>0</v>
      </c>
    </row>
    <row r="171" spans="1:6" ht="31">
      <c r="A171" s="6" t="s">
        <v>5</v>
      </c>
      <c r="B171" s="11">
        <f t="shared" si="73"/>
        <v>0</v>
      </c>
      <c r="C171" s="10">
        <f t="shared" si="74"/>
        <v>16.6666666666666</v>
      </c>
      <c r="D171" s="10">
        <f t="shared" si="75"/>
        <v>0</v>
      </c>
      <c r="E171" s="10">
        <f t="shared" si="68"/>
        <v>5.5555555555555332</v>
      </c>
      <c r="F171" s="10">
        <f t="shared" si="76"/>
        <v>92.592592592591842</v>
      </c>
    </row>
    <row r="172" spans="1:6" ht="31">
      <c r="A172" s="6" t="s">
        <v>6</v>
      </c>
      <c r="B172" s="11">
        <f t="shared" si="73"/>
        <v>0</v>
      </c>
      <c r="C172" s="10">
        <f t="shared" si="74"/>
        <v>0</v>
      </c>
      <c r="D172" s="10">
        <f t="shared" si="75"/>
        <v>12.5</v>
      </c>
      <c r="E172" s="10">
        <f t="shared" si="68"/>
        <v>4.166666666666667</v>
      </c>
      <c r="F172" s="10">
        <f t="shared" si="76"/>
        <v>52.083333333333329</v>
      </c>
    </row>
    <row r="173" spans="1:6" ht="31">
      <c r="A173" s="6" t="s">
        <v>7</v>
      </c>
      <c r="B173" s="11">
        <f t="shared" si="73"/>
        <v>100</v>
      </c>
      <c r="C173" s="10">
        <f t="shared" si="74"/>
        <v>0</v>
      </c>
      <c r="D173" s="10">
        <f t="shared" si="75"/>
        <v>25</v>
      </c>
      <c r="E173" s="10">
        <f t="shared" si="68"/>
        <v>41.666666666666664</v>
      </c>
      <c r="F173" s="10">
        <f t="shared" si="76"/>
        <v>2708.3333333333335</v>
      </c>
    </row>
    <row r="174" spans="1:6" s="21" customFormat="1" ht="31">
      <c r="A174" s="18" t="s">
        <v>8</v>
      </c>
      <c r="B174" s="19">
        <f t="shared" si="73"/>
        <v>0</v>
      </c>
      <c r="C174" s="20">
        <f t="shared" si="74"/>
        <v>16.6666666666666</v>
      </c>
      <c r="D174" s="20">
        <f t="shared" si="75"/>
        <v>50</v>
      </c>
      <c r="E174" s="20">
        <f t="shared" si="68"/>
        <v>22.2222222222222</v>
      </c>
      <c r="F174" s="20">
        <f t="shared" si="76"/>
        <v>648.14814814814861</v>
      </c>
    </row>
    <row r="175" spans="1:6" ht="31">
      <c r="A175" s="6" t="s">
        <v>9</v>
      </c>
      <c r="B175" s="11">
        <f t="shared" si="73"/>
        <v>0</v>
      </c>
      <c r="C175" s="10">
        <f t="shared" si="74"/>
        <v>66.6666666666666</v>
      </c>
      <c r="D175" s="10">
        <f t="shared" si="75"/>
        <v>12.5</v>
      </c>
      <c r="E175" s="10">
        <f t="shared" si="68"/>
        <v>26.388888888888868</v>
      </c>
      <c r="F175" s="10">
        <f t="shared" si="76"/>
        <v>1255.7870370370342</v>
      </c>
    </row>
    <row r="176" spans="1:6" ht="31">
      <c r="A176" s="7" t="s">
        <v>15</v>
      </c>
      <c r="B176" s="11" t="str">
        <f t="shared" ref="B176:B177" si="77">H22</f>
        <v>SAD</v>
      </c>
      <c r="C176" s="10" t="str">
        <f t="shared" ref="C176:C177" si="78">P22</f>
        <v>CALM</v>
      </c>
      <c r="D176" s="10" t="str">
        <f t="shared" ref="D176:D177" si="79">S22</f>
        <v>DISGUSTED</v>
      </c>
      <c r="E176" s="10">
        <f>COUNTIF(B176:D176,A157)</f>
        <v>1</v>
      </c>
      <c r="F176" s="13">
        <f>E176/3</f>
        <v>0.33333333333333331</v>
      </c>
    </row>
    <row r="177" spans="1:6" ht="31">
      <c r="A177" s="7" t="s">
        <v>10</v>
      </c>
      <c r="B177" s="11">
        <f t="shared" si="77"/>
        <v>100</v>
      </c>
      <c r="C177" s="10">
        <f t="shared" si="78"/>
        <v>66.6666666666666</v>
      </c>
      <c r="D177" s="10">
        <f t="shared" si="79"/>
        <v>50</v>
      </c>
      <c r="E177" s="10">
        <f t="shared" si="68"/>
        <v>72.2222222222222</v>
      </c>
      <c r="F177" s="10">
        <f t="shared" si="76"/>
        <v>648.14814814814781</v>
      </c>
    </row>
    <row r="179" spans="1:6" s="28" customFormat="1" ht="34" thickBot="1">
      <c r="A179" s="24" t="s">
        <v>14</v>
      </c>
      <c r="B179" s="25" t="s">
        <v>0</v>
      </c>
      <c r="C179" s="26" t="s">
        <v>1</v>
      </c>
      <c r="D179" s="26" t="s">
        <v>17</v>
      </c>
      <c r="E179" s="26" t="s">
        <v>19</v>
      </c>
      <c r="F179" s="26" t="s">
        <v>18</v>
      </c>
    </row>
    <row r="180" spans="1:6" ht="32" thickTop="1">
      <c r="A180" s="6" t="s">
        <v>2</v>
      </c>
      <c r="B180" s="11">
        <f t="shared" ref="B180:C187" si="80">I4</f>
        <v>1.8264820391966601</v>
      </c>
      <c r="C180" s="11">
        <f t="shared" si="80"/>
        <v>8.9878969483225806</v>
      </c>
      <c r="D180" s="10">
        <f t="shared" ref="D180:D187" si="81">V4</f>
        <v>8.8050696531261003</v>
      </c>
      <c r="E180" s="10">
        <f>AVERAGE(B180:D180)</f>
        <v>6.5398162135484474</v>
      </c>
      <c r="F180" s="10">
        <f>VAR(B180:D180)</f>
        <v>16.669995734301537</v>
      </c>
    </row>
    <row r="181" spans="1:6" ht="31">
      <c r="A181" s="6" t="s">
        <v>3</v>
      </c>
      <c r="B181" s="11">
        <f t="shared" si="80"/>
        <v>2.2792781372409898</v>
      </c>
      <c r="C181" s="11">
        <f t="shared" si="80"/>
        <v>4.13926951150217</v>
      </c>
      <c r="D181" s="10">
        <f t="shared" si="81"/>
        <v>3.98235380267892</v>
      </c>
      <c r="E181" s="10">
        <f t="shared" ref="E181:E199" si="82">AVERAGE(B181:D181)</f>
        <v>3.4669671504740265</v>
      </c>
      <c r="F181" s="10">
        <f t="shared" ref="F181:F189" si="83">VAR(B181:D181)</f>
        <v>1.0641095290347273</v>
      </c>
    </row>
    <row r="182" spans="1:6" ht="31">
      <c r="A182" s="6" t="s">
        <v>4</v>
      </c>
      <c r="B182" s="11">
        <f t="shared" si="80"/>
        <v>5.6648435220814797</v>
      </c>
      <c r="C182" s="11">
        <f t="shared" si="80"/>
        <v>5.8732720938857197</v>
      </c>
      <c r="D182" s="10">
        <f t="shared" si="81"/>
        <v>6.5283087197716902</v>
      </c>
      <c r="E182" s="10">
        <f t="shared" si="82"/>
        <v>6.0221414452462971</v>
      </c>
      <c r="F182" s="10">
        <f t="shared" si="83"/>
        <v>0.20301459973643776</v>
      </c>
    </row>
    <row r="183" spans="1:6" ht="31">
      <c r="A183" s="6" t="s">
        <v>5</v>
      </c>
      <c r="B183" s="11">
        <f t="shared" si="80"/>
        <v>15.1968133947249</v>
      </c>
      <c r="C183" s="11">
        <f t="shared" si="80"/>
        <v>11.3972842672881</v>
      </c>
      <c r="D183" s="10">
        <f t="shared" si="81"/>
        <v>8.2854216183809299</v>
      </c>
      <c r="E183" s="10">
        <f t="shared" si="82"/>
        <v>11.626506426797976</v>
      </c>
      <c r="F183" s="10">
        <f t="shared" si="83"/>
        <v>11.981241170336574</v>
      </c>
    </row>
    <row r="184" spans="1:6" ht="31">
      <c r="A184" s="6" t="s">
        <v>6</v>
      </c>
      <c r="B184" s="11">
        <f t="shared" si="80"/>
        <v>5.1092132586996</v>
      </c>
      <c r="C184" s="11">
        <f t="shared" si="80"/>
        <v>2.7504288909633399</v>
      </c>
      <c r="D184" s="10">
        <f t="shared" si="81"/>
        <v>9.6616445424471795</v>
      </c>
      <c r="E184" s="10">
        <f t="shared" si="82"/>
        <v>5.8404288973700398</v>
      </c>
      <c r="F184" s="10">
        <f t="shared" si="83"/>
        <v>12.342232678005949</v>
      </c>
    </row>
    <row r="185" spans="1:6" ht="31">
      <c r="A185" s="6" t="s">
        <v>7</v>
      </c>
      <c r="B185" s="11">
        <f t="shared" si="80"/>
        <v>21.247736480952899</v>
      </c>
      <c r="C185" s="11">
        <f t="shared" si="80"/>
        <v>4.6337660309063899</v>
      </c>
      <c r="D185" s="10">
        <f t="shared" si="81"/>
        <v>7.0312344540411402</v>
      </c>
      <c r="E185" s="10">
        <f t="shared" si="82"/>
        <v>10.970912321966809</v>
      </c>
      <c r="F185" s="10">
        <f t="shared" si="83"/>
        <v>80.646799806022216</v>
      </c>
    </row>
    <row r="186" spans="1:6" ht="31">
      <c r="A186" s="6" t="s">
        <v>8</v>
      </c>
      <c r="B186" s="11">
        <f t="shared" si="80"/>
        <v>1.0236114681547299</v>
      </c>
      <c r="C186" s="11">
        <f t="shared" si="80"/>
        <v>0.78617968266098004</v>
      </c>
      <c r="D186" s="10">
        <f t="shared" si="81"/>
        <v>2.6538409318545901</v>
      </c>
      <c r="E186" s="10">
        <f t="shared" si="82"/>
        <v>1.4878773608900999</v>
      </c>
      <c r="F186" s="10">
        <f t="shared" si="83"/>
        <v>1.0336967498028877</v>
      </c>
    </row>
    <row r="187" spans="1:6" s="21" customFormat="1" ht="31">
      <c r="A187" s="18" t="s">
        <v>9</v>
      </c>
      <c r="B187" s="19">
        <f t="shared" si="80"/>
        <v>47.652021698948602</v>
      </c>
      <c r="C187" s="19">
        <f t="shared" si="80"/>
        <v>61.431902574470598</v>
      </c>
      <c r="D187" s="20">
        <f t="shared" si="81"/>
        <v>53.052126277699401</v>
      </c>
      <c r="E187" s="20">
        <f t="shared" si="82"/>
        <v>54.045350183706205</v>
      </c>
      <c r="F187" s="20">
        <f t="shared" si="83"/>
        <v>48.211149531491174</v>
      </c>
    </row>
    <row r="188" spans="1:6" ht="31">
      <c r="A188" s="7" t="s">
        <v>15</v>
      </c>
      <c r="B188" s="11" t="str">
        <f t="shared" ref="B188:C188" si="84">I12</f>
        <v>CALM</v>
      </c>
      <c r="C188" s="11" t="str">
        <f t="shared" si="84"/>
        <v>CALM</v>
      </c>
      <c r="D188" s="10" t="str">
        <f t="shared" ref="D188:D199" si="85">V12</f>
        <v>CALM</v>
      </c>
      <c r="E188" s="10">
        <f>COUNTIF(B188:D188,A179)</f>
        <v>3</v>
      </c>
      <c r="F188" s="13">
        <f>E188/3</f>
        <v>1</v>
      </c>
    </row>
    <row r="189" spans="1:6" ht="31">
      <c r="A189" s="7" t="s">
        <v>10</v>
      </c>
      <c r="B189" s="11">
        <f t="shared" ref="B189:C199" si="86">I13</f>
        <v>47.652021698948602</v>
      </c>
      <c r="C189" s="11">
        <f t="shared" si="86"/>
        <v>61.431902574470598</v>
      </c>
      <c r="D189" s="10">
        <f t="shared" si="85"/>
        <v>53.052126277699401</v>
      </c>
      <c r="E189" s="10">
        <f t="shared" si="82"/>
        <v>54.045350183706205</v>
      </c>
      <c r="F189" s="10">
        <f t="shared" si="83"/>
        <v>48.211149531491174</v>
      </c>
    </row>
    <row r="190" spans="1:6" ht="31">
      <c r="A190" s="6" t="s">
        <v>2</v>
      </c>
      <c r="B190" s="11">
        <f t="shared" si="86"/>
        <v>0</v>
      </c>
      <c r="C190" s="11">
        <f t="shared" si="86"/>
        <v>12.5</v>
      </c>
      <c r="D190" s="10">
        <f t="shared" si="85"/>
        <v>0</v>
      </c>
      <c r="E190" s="10">
        <f t="shared" si="82"/>
        <v>4.166666666666667</v>
      </c>
      <c r="F190" s="10">
        <f>VAR(B190:D190)</f>
        <v>52.083333333333329</v>
      </c>
    </row>
    <row r="191" spans="1:6" ht="31">
      <c r="A191" s="6" t="s">
        <v>3</v>
      </c>
      <c r="B191" s="11">
        <f t="shared" si="86"/>
        <v>0</v>
      </c>
      <c r="C191" s="11">
        <f t="shared" si="86"/>
        <v>0</v>
      </c>
      <c r="D191" s="10">
        <f t="shared" si="85"/>
        <v>0</v>
      </c>
      <c r="E191" s="10">
        <f t="shared" si="82"/>
        <v>0</v>
      </c>
      <c r="F191" s="10">
        <f t="shared" ref="F191:F199" si="87">VAR(B191:D191)</f>
        <v>0</v>
      </c>
    </row>
    <row r="192" spans="1:6" ht="31">
      <c r="A192" s="6" t="s">
        <v>4</v>
      </c>
      <c r="B192" s="11">
        <f t="shared" si="86"/>
        <v>0</v>
      </c>
      <c r="C192" s="11">
        <f t="shared" si="86"/>
        <v>0</v>
      </c>
      <c r="D192" s="10">
        <f t="shared" si="85"/>
        <v>0</v>
      </c>
      <c r="E192" s="10">
        <f t="shared" si="82"/>
        <v>0</v>
      </c>
      <c r="F192" s="10">
        <f t="shared" si="87"/>
        <v>0</v>
      </c>
    </row>
    <row r="193" spans="1:7" ht="31">
      <c r="A193" s="6" t="s">
        <v>5</v>
      </c>
      <c r="B193" s="11">
        <f t="shared" si="86"/>
        <v>0</v>
      </c>
      <c r="C193" s="11">
        <f t="shared" si="86"/>
        <v>0</v>
      </c>
      <c r="D193" s="10">
        <f t="shared" si="85"/>
        <v>0</v>
      </c>
      <c r="E193" s="10">
        <f t="shared" si="82"/>
        <v>0</v>
      </c>
      <c r="F193" s="10">
        <f t="shared" si="87"/>
        <v>0</v>
      </c>
    </row>
    <row r="194" spans="1:7" ht="31">
      <c r="A194" s="6" t="s">
        <v>6</v>
      </c>
      <c r="B194" s="11">
        <f t="shared" si="86"/>
        <v>0</v>
      </c>
      <c r="C194" s="11">
        <f t="shared" si="86"/>
        <v>0</v>
      </c>
      <c r="D194" s="10">
        <f t="shared" si="85"/>
        <v>0</v>
      </c>
      <c r="E194" s="10">
        <f t="shared" si="82"/>
        <v>0</v>
      </c>
      <c r="F194" s="10">
        <f t="shared" si="87"/>
        <v>0</v>
      </c>
    </row>
    <row r="195" spans="1:7" ht="31">
      <c r="A195" s="6" t="s">
        <v>7</v>
      </c>
      <c r="B195" s="11">
        <f t="shared" si="86"/>
        <v>10</v>
      </c>
      <c r="C195" s="11">
        <f t="shared" si="86"/>
        <v>0</v>
      </c>
      <c r="D195" s="10">
        <f t="shared" si="85"/>
        <v>0</v>
      </c>
      <c r="E195" s="10">
        <f t="shared" si="82"/>
        <v>3.3333333333333335</v>
      </c>
      <c r="F195" s="10">
        <f t="shared" si="87"/>
        <v>33.333333333333329</v>
      </c>
    </row>
    <row r="196" spans="1:7" ht="31">
      <c r="A196" s="6" t="s">
        <v>8</v>
      </c>
      <c r="B196" s="11">
        <f t="shared" si="86"/>
        <v>0</v>
      </c>
      <c r="C196" s="11">
        <f t="shared" si="86"/>
        <v>0</v>
      </c>
      <c r="D196" s="10">
        <f t="shared" si="85"/>
        <v>0</v>
      </c>
      <c r="E196" s="10">
        <f t="shared" si="82"/>
        <v>0</v>
      </c>
      <c r="F196" s="10">
        <f t="shared" si="87"/>
        <v>0</v>
      </c>
    </row>
    <row r="197" spans="1:7" s="21" customFormat="1" ht="31">
      <c r="A197" s="18" t="s">
        <v>9</v>
      </c>
      <c r="B197" s="19">
        <f t="shared" si="86"/>
        <v>90</v>
      </c>
      <c r="C197" s="19">
        <f t="shared" si="86"/>
        <v>87.5</v>
      </c>
      <c r="D197" s="20">
        <f t="shared" si="85"/>
        <v>100</v>
      </c>
      <c r="E197" s="20">
        <f t="shared" si="82"/>
        <v>92.5</v>
      </c>
      <c r="F197" s="20">
        <f t="shared" si="87"/>
        <v>43.75</v>
      </c>
    </row>
    <row r="198" spans="1:7" ht="31">
      <c r="A198" s="7" t="s">
        <v>15</v>
      </c>
      <c r="B198" s="11" t="str">
        <f t="shared" si="86"/>
        <v>CALM</v>
      </c>
      <c r="C198" s="11" t="str">
        <f t="shared" si="86"/>
        <v>CALM</v>
      </c>
      <c r="D198" s="10" t="str">
        <f t="shared" si="85"/>
        <v>CALM</v>
      </c>
      <c r="E198" s="10">
        <f>COUNTIF(B198:D198,A179)</f>
        <v>3</v>
      </c>
      <c r="F198" s="13">
        <f>E198/3</f>
        <v>1</v>
      </c>
    </row>
    <row r="199" spans="1:7" ht="31">
      <c r="A199" s="7" t="s">
        <v>10</v>
      </c>
      <c r="B199" s="11">
        <f t="shared" si="86"/>
        <v>90</v>
      </c>
      <c r="C199" s="11">
        <f t="shared" si="86"/>
        <v>87.5</v>
      </c>
      <c r="D199" s="10">
        <f t="shared" si="85"/>
        <v>100</v>
      </c>
      <c r="E199" s="10">
        <f t="shared" si="82"/>
        <v>92.5</v>
      </c>
      <c r="F199" s="10">
        <f t="shared" si="87"/>
        <v>43.75</v>
      </c>
    </row>
    <row r="202" spans="1:7">
      <c r="F202" t="s">
        <v>42</v>
      </c>
      <c r="G202" s="126">
        <f>(E198+E176+E154+E132+E110+E88+E66+E44)/24</f>
        <v>0.33333333333333331</v>
      </c>
    </row>
    <row r="203" spans="1:7">
      <c r="F203" t="s">
        <v>29</v>
      </c>
      <c r="G203" s="15">
        <f>(E197+E174+E147+E127+E107+E84+E60+E36)/8</f>
        <v>36.198743386243365</v>
      </c>
    </row>
    <row r="204" spans="1:7">
      <c r="F204" t="s">
        <v>43</v>
      </c>
      <c r="G204" s="15">
        <f>(E187+E164+E137+E117+E97+E74+E50+E26)/8</f>
        <v>28.964477645871263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AE55-7F0E-7F43-8C7D-0676108E06A2}">
  <dimension ref="A1:G24"/>
  <sheetViews>
    <sheetView workbookViewId="0">
      <selection activeCell="B1" sqref="B1:B24"/>
    </sheetView>
  </sheetViews>
  <sheetFormatPr baseColWidth="10" defaultRowHeight="20"/>
  <cols>
    <col min="1" max="16384" width="10.7109375" style="54"/>
  </cols>
  <sheetData>
    <row r="1" spans="1:7" ht="21" thickBot="1">
      <c r="A1" s="89" t="s">
        <v>22</v>
      </c>
      <c r="B1" s="89">
        <v>6</v>
      </c>
      <c r="D1" s="63"/>
      <c r="E1" s="60" t="s">
        <v>0</v>
      </c>
      <c r="F1" s="58" t="s">
        <v>1</v>
      </c>
      <c r="G1" s="59" t="s">
        <v>17</v>
      </c>
    </row>
    <row r="2" spans="1:7">
      <c r="A2" s="89" t="s">
        <v>23</v>
      </c>
      <c r="B2" s="89">
        <v>5</v>
      </c>
      <c r="D2" s="64" t="s">
        <v>22</v>
      </c>
      <c r="E2" s="61">
        <f>B1</f>
        <v>6</v>
      </c>
      <c r="F2" s="56">
        <f>B10</f>
        <v>6</v>
      </c>
      <c r="G2" s="67">
        <f>B22</f>
        <v>5</v>
      </c>
    </row>
    <row r="3" spans="1:7">
      <c r="A3" s="89" t="s">
        <v>30</v>
      </c>
      <c r="B3" s="89">
        <v>6</v>
      </c>
      <c r="D3" s="65" t="s">
        <v>23</v>
      </c>
      <c r="E3" s="62">
        <f t="shared" ref="E3:E9" si="0">B2</f>
        <v>5</v>
      </c>
      <c r="F3" s="55">
        <f>B11</f>
        <v>4</v>
      </c>
      <c r="G3" s="68">
        <f>B17</f>
        <v>4</v>
      </c>
    </row>
    <row r="4" spans="1:7">
      <c r="A4" s="89" t="s">
        <v>25</v>
      </c>
      <c r="B4" s="89">
        <v>4</v>
      </c>
      <c r="D4" s="65" t="s">
        <v>30</v>
      </c>
      <c r="E4" s="62">
        <f t="shared" si="0"/>
        <v>6</v>
      </c>
      <c r="F4" s="55">
        <f>B16</f>
        <v>5</v>
      </c>
      <c r="G4" s="68">
        <f>B23</f>
        <v>5</v>
      </c>
    </row>
    <row r="5" spans="1:7">
      <c r="A5" s="89" t="s">
        <v>5</v>
      </c>
      <c r="B5" s="89">
        <v>4</v>
      </c>
      <c r="D5" s="65" t="s">
        <v>25</v>
      </c>
      <c r="E5" s="62">
        <f t="shared" si="0"/>
        <v>4</v>
      </c>
      <c r="F5" s="55">
        <f>B14</f>
        <v>2</v>
      </c>
      <c r="G5" s="68">
        <f>B20</f>
        <v>3</v>
      </c>
    </row>
    <row r="6" spans="1:7">
      <c r="A6" s="89" t="s">
        <v>3</v>
      </c>
      <c r="B6" s="89">
        <v>5</v>
      </c>
      <c r="D6" s="65" t="s">
        <v>5</v>
      </c>
      <c r="E6" s="62">
        <f t="shared" si="0"/>
        <v>4</v>
      </c>
      <c r="F6" s="55">
        <f>B12</f>
        <v>4</v>
      </c>
      <c r="G6" s="68">
        <f>B19</f>
        <v>3</v>
      </c>
    </row>
    <row r="7" spans="1:7">
      <c r="A7" s="89" t="s">
        <v>24</v>
      </c>
      <c r="B7" s="89">
        <v>4</v>
      </c>
      <c r="D7" s="65" t="s">
        <v>3</v>
      </c>
      <c r="E7" s="62">
        <f t="shared" si="0"/>
        <v>5</v>
      </c>
      <c r="F7" s="55">
        <f>B13</f>
        <v>4</v>
      </c>
      <c r="G7" s="68">
        <f>B24</f>
        <v>3</v>
      </c>
    </row>
    <row r="8" spans="1:7">
      <c r="A8" s="89" t="s">
        <v>20</v>
      </c>
      <c r="B8" s="89">
        <v>6</v>
      </c>
      <c r="D8" s="65" t="s">
        <v>24</v>
      </c>
      <c r="E8" s="62">
        <f t="shared" si="0"/>
        <v>4</v>
      </c>
      <c r="F8" s="55">
        <f>B15</f>
        <v>4</v>
      </c>
      <c r="G8" s="68">
        <f>B18</f>
        <v>3</v>
      </c>
    </row>
    <row r="9" spans="1:7" ht="21" thickBot="1">
      <c r="A9" s="89" t="s">
        <v>20</v>
      </c>
      <c r="B9" s="89">
        <v>6</v>
      </c>
      <c r="D9" s="66" t="s">
        <v>20</v>
      </c>
      <c r="E9" s="69">
        <f t="shared" si="0"/>
        <v>6</v>
      </c>
      <c r="F9" s="70">
        <f>B9</f>
        <v>6</v>
      </c>
      <c r="G9" s="71">
        <f>B21</f>
        <v>6</v>
      </c>
    </row>
    <row r="10" spans="1:7">
      <c r="A10" s="89" t="s">
        <v>22</v>
      </c>
      <c r="B10" s="89">
        <v>6</v>
      </c>
    </row>
    <row r="11" spans="1:7">
      <c r="A11" s="89" t="s">
        <v>23</v>
      </c>
      <c r="B11" s="89">
        <v>4</v>
      </c>
    </row>
    <row r="12" spans="1:7">
      <c r="A12" s="89" t="s">
        <v>5</v>
      </c>
      <c r="B12" s="89">
        <v>4</v>
      </c>
    </row>
    <row r="13" spans="1:7">
      <c r="A13" s="89" t="s">
        <v>3</v>
      </c>
      <c r="B13" s="89">
        <v>4</v>
      </c>
    </row>
    <row r="14" spans="1:7">
      <c r="A14" s="89" t="s">
        <v>25</v>
      </c>
      <c r="B14" s="89">
        <v>2</v>
      </c>
    </row>
    <row r="15" spans="1:7">
      <c r="A15" s="89" t="s">
        <v>24</v>
      </c>
      <c r="B15" s="89">
        <v>4</v>
      </c>
    </row>
    <row r="16" spans="1:7">
      <c r="A16" s="89" t="s">
        <v>30</v>
      </c>
      <c r="B16" s="89">
        <v>5</v>
      </c>
    </row>
    <row r="17" spans="1:2">
      <c r="A17" s="89" t="s">
        <v>23</v>
      </c>
      <c r="B17" s="89">
        <v>4</v>
      </c>
    </row>
    <row r="18" spans="1:2">
      <c r="A18" s="89" t="s">
        <v>24</v>
      </c>
      <c r="B18" s="89">
        <v>3</v>
      </c>
    </row>
    <row r="19" spans="1:2">
      <c r="A19" s="89" t="s">
        <v>5</v>
      </c>
      <c r="B19" s="89">
        <v>3</v>
      </c>
    </row>
    <row r="20" spans="1:2">
      <c r="A20" s="89" t="s">
        <v>25</v>
      </c>
      <c r="B20" s="89">
        <v>3</v>
      </c>
    </row>
    <row r="21" spans="1:2">
      <c r="A21" s="89" t="s">
        <v>20</v>
      </c>
      <c r="B21" s="89">
        <v>6</v>
      </c>
    </row>
    <row r="22" spans="1:2">
      <c r="A22" s="89" t="s">
        <v>22</v>
      </c>
      <c r="B22" s="89">
        <v>5</v>
      </c>
    </row>
    <row r="23" spans="1:2">
      <c r="A23" s="89" t="s">
        <v>30</v>
      </c>
      <c r="B23" s="89">
        <v>5</v>
      </c>
    </row>
    <row r="24" spans="1:2">
      <c r="A24" s="89" t="s">
        <v>3</v>
      </c>
      <c r="B24" s="89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09C1-F188-BD4F-8DF1-4734955D3A43}">
  <dimension ref="A1:U39"/>
  <sheetViews>
    <sheetView topLeftCell="A45" zoomScale="75" workbookViewId="0">
      <selection activeCell="A21" sqref="A21:D29"/>
    </sheetView>
  </sheetViews>
  <sheetFormatPr baseColWidth="10" defaultRowHeight="20"/>
  <sheetData>
    <row r="1" spans="1:21" ht="21" thickBot="1">
      <c r="A1" s="63" t="s">
        <v>31</v>
      </c>
      <c r="B1" s="57" t="s">
        <v>0</v>
      </c>
      <c r="C1" s="58" t="s">
        <v>1</v>
      </c>
      <c r="D1" s="73" t="s">
        <v>17</v>
      </c>
      <c r="E1" s="57" t="s">
        <v>19</v>
      </c>
      <c r="F1" s="59" t="s">
        <v>33</v>
      </c>
      <c r="P1" s="55" t="s">
        <v>22</v>
      </c>
      <c r="Q1" s="55" t="s">
        <v>0</v>
      </c>
      <c r="R1" s="55" t="s">
        <v>1</v>
      </c>
      <c r="S1" s="55" t="s">
        <v>17</v>
      </c>
      <c r="T1" s="55" t="s">
        <v>19</v>
      </c>
      <c r="U1" s="55" t="s">
        <v>33</v>
      </c>
    </row>
    <row r="2" spans="1:21">
      <c r="A2" s="64" t="s">
        <v>22</v>
      </c>
      <c r="B2" s="61">
        <f>自己評価!E2</f>
        <v>6</v>
      </c>
      <c r="C2" s="61">
        <f>自己評価!F2</f>
        <v>6</v>
      </c>
      <c r="D2" s="74">
        <f>自己評価!G2</f>
        <v>5</v>
      </c>
      <c r="E2" s="81">
        <f>AVERAGE(B2:D2)</f>
        <v>5.666666666666667</v>
      </c>
      <c r="F2" s="80">
        <f>_xlfn.STDEV.P(B2:D2)</f>
        <v>0.47140452079103168</v>
      </c>
      <c r="P2" s="55" t="s">
        <v>28</v>
      </c>
      <c r="Q2" s="55">
        <f>B12</f>
        <v>62.647405060668802</v>
      </c>
      <c r="R2" s="55">
        <f t="shared" ref="R2:U2" si="0">C12</f>
        <v>87.483349647531298</v>
      </c>
      <c r="S2" s="55">
        <f t="shared" si="0"/>
        <v>84.250340782797196</v>
      </c>
      <c r="T2" s="55">
        <f t="shared" si="0"/>
        <v>78.127031830332427</v>
      </c>
      <c r="U2" s="55">
        <f t="shared" si="0"/>
        <v>11.025038783784474</v>
      </c>
    </row>
    <row r="3" spans="1:21">
      <c r="A3" s="65" t="s">
        <v>23</v>
      </c>
      <c r="B3" s="61">
        <f>自己評価!E3</f>
        <v>5</v>
      </c>
      <c r="C3" s="61">
        <f>自己評価!F3</f>
        <v>4</v>
      </c>
      <c r="D3" s="74">
        <f>自己評価!G3</f>
        <v>4</v>
      </c>
      <c r="E3" s="82">
        <f t="shared" ref="E3:E9" si="1">AVERAGE(B3:D3)</f>
        <v>4.333333333333333</v>
      </c>
      <c r="F3" s="76">
        <f t="shared" ref="F3:F9" si="2">_xlfn.STDEV.P(B3:D3)</f>
        <v>0.47140452079103168</v>
      </c>
      <c r="P3" s="55" t="s">
        <v>32</v>
      </c>
      <c r="Q3" s="55">
        <f>B22</f>
        <v>100</v>
      </c>
      <c r="R3" s="55">
        <f t="shared" ref="R3:U3" si="3">C22</f>
        <v>100</v>
      </c>
      <c r="S3" s="55">
        <f t="shared" si="3"/>
        <v>100</v>
      </c>
      <c r="T3" s="55">
        <f t="shared" si="3"/>
        <v>100</v>
      </c>
      <c r="U3" s="55">
        <f t="shared" si="3"/>
        <v>0</v>
      </c>
    </row>
    <row r="4" spans="1:21">
      <c r="A4" s="65" t="s">
        <v>30</v>
      </c>
      <c r="B4" s="61">
        <f>自己評価!E4</f>
        <v>6</v>
      </c>
      <c r="C4" s="61">
        <f>自己評価!F4</f>
        <v>5</v>
      </c>
      <c r="D4" s="74">
        <f>自己評価!G4</f>
        <v>5</v>
      </c>
      <c r="E4" s="82">
        <f t="shared" si="1"/>
        <v>5.333333333333333</v>
      </c>
      <c r="F4" s="76">
        <f t="shared" si="2"/>
        <v>0.47140452079103168</v>
      </c>
      <c r="P4" s="55" t="s">
        <v>31</v>
      </c>
      <c r="Q4" s="55">
        <f>B2</f>
        <v>6</v>
      </c>
      <c r="R4" s="55">
        <f t="shared" ref="R4:U4" si="4">C2</f>
        <v>6</v>
      </c>
      <c r="S4" s="55">
        <f t="shared" si="4"/>
        <v>5</v>
      </c>
      <c r="T4" s="55">
        <f t="shared" si="4"/>
        <v>5.666666666666667</v>
      </c>
      <c r="U4" s="55">
        <f t="shared" si="4"/>
        <v>0.47140452079103168</v>
      </c>
    </row>
    <row r="5" spans="1:21">
      <c r="A5" s="65" t="s">
        <v>25</v>
      </c>
      <c r="B5" s="61">
        <f>自己評価!E5</f>
        <v>4</v>
      </c>
      <c r="C5" s="61">
        <f>自己評価!F5</f>
        <v>2</v>
      </c>
      <c r="D5" s="74">
        <f>自己評価!G5</f>
        <v>3</v>
      </c>
      <c r="E5" s="82">
        <f t="shared" si="1"/>
        <v>3</v>
      </c>
      <c r="F5" s="76">
        <f t="shared" si="2"/>
        <v>0.81649658092772603</v>
      </c>
    </row>
    <row r="6" spans="1:21">
      <c r="A6" s="65" t="s">
        <v>5</v>
      </c>
      <c r="B6" s="61">
        <f>自己評価!E6</f>
        <v>4</v>
      </c>
      <c r="C6" s="61">
        <f>自己評価!F6</f>
        <v>4</v>
      </c>
      <c r="D6" s="74">
        <f>自己評価!G6</f>
        <v>3</v>
      </c>
      <c r="E6" s="82">
        <f t="shared" si="1"/>
        <v>3.6666666666666665</v>
      </c>
      <c r="F6" s="76">
        <f t="shared" si="2"/>
        <v>0.47140452079103168</v>
      </c>
      <c r="P6" s="55" t="s">
        <v>23</v>
      </c>
      <c r="Q6" s="55" t="s">
        <v>0</v>
      </c>
      <c r="R6" s="55" t="s">
        <v>1</v>
      </c>
      <c r="S6" s="55" t="s">
        <v>17</v>
      </c>
      <c r="T6" s="55" t="s">
        <v>19</v>
      </c>
      <c r="U6" s="55" t="s">
        <v>33</v>
      </c>
    </row>
    <row r="7" spans="1:21">
      <c r="A7" s="65" t="s">
        <v>3</v>
      </c>
      <c r="B7" s="61">
        <f>自己評価!E7</f>
        <v>5</v>
      </c>
      <c r="C7" s="61">
        <f>自己評価!F7</f>
        <v>4</v>
      </c>
      <c r="D7" s="74">
        <f>自己評価!G7</f>
        <v>3</v>
      </c>
      <c r="E7" s="82">
        <f t="shared" si="1"/>
        <v>4</v>
      </c>
      <c r="F7" s="76">
        <f t="shared" si="2"/>
        <v>0.81649658092772603</v>
      </c>
      <c r="P7" s="55" t="s">
        <v>28</v>
      </c>
      <c r="Q7" s="55">
        <f>B12</f>
        <v>62.647405060668802</v>
      </c>
      <c r="R7" s="55">
        <f t="shared" ref="R7:U7" si="5">C12</f>
        <v>87.483349647531298</v>
      </c>
      <c r="S7" s="55">
        <f t="shared" si="5"/>
        <v>84.250340782797196</v>
      </c>
      <c r="T7" s="55">
        <f t="shared" si="5"/>
        <v>78.127031830332427</v>
      </c>
      <c r="U7" s="55">
        <f t="shared" si="5"/>
        <v>11.025038783784474</v>
      </c>
    </row>
    <row r="8" spans="1:21">
      <c r="A8" s="65" t="s">
        <v>24</v>
      </c>
      <c r="B8" s="61">
        <f>自己評価!E8</f>
        <v>4</v>
      </c>
      <c r="C8" s="61">
        <f>自己評価!F8</f>
        <v>4</v>
      </c>
      <c r="D8" s="74">
        <f>自己評価!G8</f>
        <v>3</v>
      </c>
      <c r="E8" s="82">
        <f t="shared" si="1"/>
        <v>3.6666666666666665</v>
      </c>
      <c r="F8" s="76">
        <f t="shared" si="2"/>
        <v>0.47140452079103168</v>
      </c>
      <c r="P8" s="55" t="s">
        <v>32</v>
      </c>
      <c r="Q8" s="55">
        <f>B23</f>
        <v>0</v>
      </c>
      <c r="R8" s="55">
        <f t="shared" ref="R8:U8" si="6">C23</f>
        <v>50</v>
      </c>
      <c r="S8" s="55">
        <f t="shared" si="6"/>
        <v>44.4444444444444</v>
      </c>
      <c r="T8" s="55">
        <f t="shared" si="6"/>
        <v>31.481481481481467</v>
      </c>
      <c r="U8" s="55">
        <f t="shared" si="6"/>
        <v>22.376011062212157</v>
      </c>
    </row>
    <row r="9" spans="1:21" ht="21" thickBot="1">
      <c r="A9" s="66" t="s">
        <v>20</v>
      </c>
      <c r="B9" s="72">
        <f>自己評価!E9</f>
        <v>6</v>
      </c>
      <c r="C9" s="72">
        <f>自己評価!F9</f>
        <v>6</v>
      </c>
      <c r="D9" s="75">
        <f>自己評価!G9</f>
        <v>6</v>
      </c>
      <c r="E9" s="83">
        <f t="shared" si="1"/>
        <v>6</v>
      </c>
      <c r="F9" s="78">
        <f t="shared" si="2"/>
        <v>0</v>
      </c>
      <c r="P9" s="55" t="s">
        <v>31</v>
      </c>
      <c r="Q9" s="55">
        <f>B3</f>
        <v>5</v>
      </c>
      <c r="R9" s="55">
        <f t="shared" ref="R9:U9" si="7">C3</f>
        <v>4</v>
      </c>
      <c r="S9" s="55">
        <f t="shared" si="7"/>
        <v>4</v>
      </c>
      <c r="T9" s="55">
        <f t="shared" si="7"/>
        <v>4.333333333333333</v>
      </c>
      <c r="U9" s="55">
        <f t="shared" si="7"/>
        <v>0.47140452079103168</v>
      </c>
    </row>
    <row r="10" spans="1:21" ht="21" thickBot="1"/>
    <row r="11" spans="1:21" ht="21" thickBot="1">
      <c r="A11" s="63" t="s">
        <v>28</v>
      </c>
      <c r="B11" s="60" t="s">
        <v>0</v>
      </c>
      <c r="C11" s="58" t="s">
        <v>1</v>
      </c>
      <c r="D11" s="73" t="s">
        <v>17</v>
      </c>
      <c r="E11" s="57" t="s">
        <v>19</v>
      </c>
      <c r="F11" s="59" t="s">
        <v>33</v>
      </c>
      <c r="P11" s="55" t="s">
        <v>30</v>
      </c>
      <c r="Q11" s="62" t="s">
        <v>0</v>
      </c>
      <c r="R11" s="55" t="s">
        <v>1</v>
      </c>
      <c r="S11" s="55" t="s">
        <v>17</v>
      </c>
      <c r="T11" s="55" t="s">
        <v>19</v>
      </c>
      <c r="U11" s="55" t="s">
        <v>33</v>
      </c>
    </row>
    <row r="12" spans="1:21">
      <c r="A12" s="64" t="s">
        <v>22</v>
      </c>
      <c r="B12" s="84">
        <f>生データ!B26</f>
        <v>62.647405060668802</v>
      </c>
      <c r="C12" s="79">
        <f>生データ!C26</f>
        <v>87.483349647531298</v>
      </c>
      <c r="D12" s="86">
        <f>生データ!D26</f>
        <v>84.250340782797196</v>
      </c>
      <c r="E12" s="81">
        <f>AVERAGE(B12:D12)</f>
        <v>78.127031830332427</v>
      </c>
      <c r="F12" s="80">
        <f>_xlfn.STDEV.P(B12:D12)</f>
        <v>11.025038783784474</v>
      </c>
      <c r="P12" s="55" t="s">
        <v>28</v>
      </c>
      <c r="Q12" s="55">
        <f>B14</f>
        <v>25.121515606428702</v>
      </c>
      <c r="R12" s="55">
        <f t="shared" ref="R12:S12" si="8">C14</f>
        <v>4.9321498425214196</v>
      </c>
      <c r="S12" s="55">
        <f t="shared" si="8"/>
        <v>38.691364433970698</v>
      </c>
      <c r="T12" s="55">
        <f t="shared" ref="T12" si="9">E14</f>
        <v>22.915009960973606</v>
      </c>
      <c r="U12" s="55">
        <f t="shared" ref="U12" si="10">F14</f>
        <v>13.870175265185594</v>
      </c>
    </row>
    <row r="13" spans="1:21">
      <c r="A13" s="65" t="s">
        <v>23</v>
      </c>
      <c r="B13" s="52" cm="1">
        <f t="array" ref="B13:D13">生データ!B50:D50</f>
        <v>15.6334467906167</v>
      </c>
      <c r="C13" s="53">
        <v>40.697102576617503</v>
      </c>
      <c r="D13" s="87">
        <v>41.368371769085002</v>
      </c>
      <c r="E13" s="82">
        <f t="shared" ref="E13:E18" si="11">AVERAGE(B13:D13)</f>
        <v>32.566307045439736</v>
      </c>
      <c r="F13" s="76">
        <f t="shared" ref="F13:F18" si="12">_xlfn.STDEV.P(B13:D13)</f>
        <v>11.976476050692414</v>
      </c>
      <c r="P13" s="55" t="s">
        <v>32</v>
      </c>
      <c r="Q13" s="55">
        <f>B24</f>
        <v>42.857142857142797</v>
      </c>
      <c r="R13" s="55">
        <f t="shared" ref="R13:S13" si="13">C24</f>
        <v>0</v>
      </c>
      <c r="S13" s="55">
        <f t="shared" si="13"/>
        <v>33.3333333333333</v>
      </c>
      <c r="T13" s="55">
        <f t="shared" ref="T13" si="14">E24</f>
        <v>25.396825396825363</v>
      </c>
      <c r="U13" s="55">
        <f t="shared" ref="U13" si="15">F24</f>
        <v>18.374344290143199</v>
      </c>
    </row>
    <row r="14" spans="1:21">
      <c r="A14" s="65" t="s">
        <v>30</v>
      </c>
      <c r="B14" s="52" cm="1">
        <f t="array" ref="B14:D14">生データ!B74:D74</f>
        <v>25.121515606428702</v>
      </c>
      <c r="C14" s="53">
        <v>4.9321498425214196</v>
      </c>
      <c r="D14" s="87">
        <v>38.691364433970698</v>
      </c>
      <c r="E14" s="82">
        <f t="shared" si="11"/>
        <v>22.915009960973606</v>
      </c>
      <c r="F14" s="76">
        <f t="shared" si="12"/>
        <v>13.870175265185594</v>
      </c>
      <c r="P14" s="55" t="s">
        <v>31</v>
      </c>
      <c r="Q14" s="55">
        <f>B4</f>
        <v>6</v>
      </c>
      <c r="R14" s="55">
        <f t="shared" ref="R14:S14" si="16">C4</f>
        <v>5</v>
      </c>
      <c r="S14" s="55">
        <f t="shared" si="16"/>
        <v>5</v>
      </c>
      <c r="T14" s="55">
        <f t="shared" ref="T14" si="17">E4</f>
        <v>5.333333333333333</v>
      </c>
      <c r="U14" s="55">
        <f t="shared" ref="U14" si="18">F4</f>
        <v>0.47140452079103168</v>
      </c>
    </row>
    <row r="15" spans="1:21">
      <c r="A15" s="65" t="s">
        <v>25</v>
      </c>
      <c r="B15" s="52" cm="1">
        <f t="array" ref="B15:D15">生データ!B97:D97</f>
        <v>5.5685834818791102</v>
      </c>
      <c r="C15" s="53">
        <v>3.2485966506747102</v>
      </c>
      <c r="D15" s="87">
        <v>28.130387854225201</v>
      </c>
      <c r="E15" s="82">
        <f t="shared" si="11"/>
        <v>12.315855995593006</v>
      </c>
      <c r="F15" s="76">
        <f t="shared" si="12"/>
        <v>11.222600653889154</v>
      </c>
    </row>
    <row r="16" spans="1:21">
      <c r="A16" s="65" t="s">
        <v>5</v>
      </c>
      <c r="B16" s="52" cm="1">
        <f t="array" ref="B16:D16">生データ!B117:D117</f>
        <v>5.2562132783624502</v>
      </c>
      <c r="C16" s="53">
        <v>5.49387801386262</v>
      </c>
      <c r="D16" s="87">
        <v>12.0199080363811</v>
      </c>
      <c r="E16" s="82">
        <f t="shared" si="11"/>
        <v>7.5899997762020561</v>
      </c>
      <c r="F16" s="76">
        <f t="shared" si="12"/>
        <v>3.1339204974841546</v>
      </c>
      <c r="P16" s="55" t="s">
        <v>25</v>
      </c>
      <c r="Q16" s="62" t="s">
        <v>0</v>
      </c>
      <c r="R16" s="55" t="s">
        <v>1</v>
      </c>
      <c r="S16" s="55" t="s">
        <v>17</v>
      </c>
      <c r="T16" s="55" t="s">
        <v>19</v>
      </c>
      <c r="U16" s="55" t="s">
        <v>33</v>
      </c>
    </row>
    <row r="17" spans="1:21">
      <c r="A17" s="65" t="s">
        <v>3</v>
      </c>
      <c r="B17" s="52" cm="1">
        <f t="array" ref="B17:D17">生データ!B137:D137</f>
        <v>5.0293103951495102</v>
      </c>
      <c r="C17" s="53">
        <v>6.4189701932008703</v>
      </c>
      <c r="D17" s="87">
        <v>14.2837436862637</v>
      </c>
      <c r="E17" s="82">
        <f t="shared" si="11"/>
        <v>8.57734142487136</v>
      </c>
      <c r="F17" s="76">
        <f t="shared" si="12"/>
        <v>4.074723603321476</v>
      </c>
      <c r="P17" s="55" t="s">
        <v>28</v>
      </c>
      <c r="Q17" s="55">
        <f>B15</f>
        <v>5.5685834818791102</v>
      </c>
      <c r="R17" s="55">
        <f t="shared" ref="R17:U17" si="19">C15</f>
        <v>3.2485966506747102</v>
      </c>
      <c r="S17" s="55">
        <f t="shared" si="19"/>
        <v>28.130387854225201</v>
      </c>
      <c r="T17" s="55">
        <f t="shared" si="19"/>
        <v>12.315855995593006</v>
      </c>
      <c r="U17" s="55">
        <f t="shared" si="19"/>
        <v>11.222600653889154</v>
      </c>
    </row>
    <row r="18" spans="1:21">
      <c r="A18" s="65" t="s">
        <v>24</v>
      </c>
      <c r="B18" s="52" cm="1">
        <f t="array" ref="B18:D18">生データ!B164:D164</f>
        <v>0.61701857024300499</v>
      </c>
      <c r="C18" s="53">
        <v>18.556361369173501</v>
      </c>
      <c r="D18" s="87">
        <v>27.563394910138602</v>
      </c>
      <c r="E18" s="82">
        <f t="shared" si="11"/>
        <v>15.578924949851702</v>
      </c>
      <c r="F18" s="76">
        <f t="shared" si="12"/>
        <v>11.200465620861458</v>
      </c>
      <c r="P18" s="55" t="s">
        <v>32</v>
      </c>
      <c r="Q18" s="55">
        <f>B25</f>
        <v>0</v>
      </c>
      <c r="R18" s="55">
        <f t="shared" ref="R18:U18" si="20">C25</f>
        <v>0</v>
      </c>
      <c r="S18" s="55">
        <f t="shared" si="20"/>
        <v>28.571428571428498</v>
      </c>
      <c r="T18" s="55">
        <f t="shared" si="20"/>
        <v>9.5238095238094989</v>
      </c>
      <c r="U18" s="55">
        <f t="shared" si="20"/>
        <v>13.468700594029443</v>
      </c>
    </row>
    <row r="19" spans="1:21" ht="21" thickBot="1">
      <c r="A19" s="66" t="s">
        <v>20</v>
      </c>
      <c r="B19" s="85" cm="1">
        <f t="array" ref="B19:D19">生データ!B187:D187</f>
        <v>47.652021698948602</v>
      </c>
      <c r="C19" s="77">
        <v>61.431902574470598</v>
      </c>
      <c r="D19" s="88">
        <v>53.052126277699401</v>
      </c>
      <c r="E19" s="83">
        <f t="shared" ref="E19" si="21">AVERAGE(B19:D19)</f>
        <v>54.045350183706205</v>
      </c>
      <c r="F19" s="78">
        <f t="shared" ref="F19" si="22">_xlfn.STDEV.P(B19:D19)</f>
        <v>5.6692827019233967</v>
      </c>
      <c r="P19" s="55" t="s">
        <v>31</v>
      </c>
      <c r="Q19" s="55">
        <f>B5</f>
        <v>4</v>
      </c>
      <c r="R19" s="55">
        <f t="shared" ref="R19:U19" si="23">C5</f>
        <v>2</v>
      </c>
      <c r="S19" s="55">
        <f t="shared" si="23"/>
        <v>3</v>
      </c>
      <c r="T19" s="55">
        <f t="shared" si="23"/>
        <v>3</v>
      </c>
      <c r="U19" s="55">
        <f t="shared" si="23"/>
        <v>0.81649658092772603</v>
      </c>
    </row>
    <row r="20" spans="1:21" ht="21" thickBot="1"/>
    <row r="21" spans="1:21" ht="21" thickBot="1">
      <c r="A21" s="63" t="s">
        <v>32</v>
      </c>
      <c r="B21" s="60" t="s">
        <v>0</v>
      </c>
      <c r="C21" s="58" t="s">
        <v>1</v>
      </c>
      <c r="D21" s="73" t="s">
        <v>17</v>
      </c>
      <c r="E21" s="57" t="s">
        <v>19</v>
      </c>
      <c r="F21" s="59" t="s">
        <v>33</v>
      </c>
      <c r="P21" s="55" t="s">
        <v>5</v>
      </c>
      <c r="Q21" s="62" t="s">
        <v>0</v>
      </c>
      <c r="R21" s="55" t="s">
        <v>1</v>
      </c>
      <c r="S21" s="55" t="s">
        <v>17</v>
      </c>
      <c r="T21" s="55" t="s">
        <v>19</v>
      </c>
      <c r="U21" s="55" t="s">
        <v>33</v>
      </c>
    </row>
    <row r="22" spans="1:21">
      <c r="A22" s="64" t="s">
        <v>22</v>
      </c>
      <c r="B22" s="84" cm="1">
        <f t="array" ref="B22:D22">生データ!B36:D36</f>
        <v>100</v>
      </c>
      <c r="C22" s="79">
        <v>100</v>
      </c>
      <c r="D22" s="86">
        <v>100</v>
      </c>
      <c r="E22" s="81">
        <f>AVERAGE(B22:D22)</f>
        <v>100</v>
      </c>
      <c r="F22" s="80">
        <f>_xlfn.STDEV.P(B22:D22)</f>
        <v>0</v>
      </c>
      <c r="P22" s="55" t="s">
        <v>28</v>
      </c>
      <c r="Q22" s="55">
        <f>B16</f>
        <v>5.2562132783624502</v>
      </c>
      <c r="R22" s="55">
        <f t="shared" ref="R22:S22" si="24">C16</f>
        <v>5.49387801386262</v>
      </c>
      <c r="S22" s="55">
        <f t="shared" si="24"/>
        <v>12.0199080363811</v>
      </c>
      <c r="T22" s="55">
        <f t="shared" ref="T22" si="25">E16</f>
        <v>7.5899997762020561</v>
      </c>
      <c r="U22" s="55">
        <f t="shared" ref="U22" si="26">F16</f>
        <v>3.1339204974841546</v>
      </c>
    </row>
    <row r="23" spans="1:21">
      <c r="A23" s="65" t="s">
        <v>23</v>
      </c>
      <c r="B23" s="52" cm="1">
        <f t="array" ref="B23:D23">生データ!B60:D60</f>
        <v>0</v>
      </c>
      <c r="C23" s="53">
        <v>50</v>
      </c>
      <c r="D23" s="87">
        <v>44.4444444444444</v>
      </c>
      <c r="E23" s="81">
        <f t="shared" ref="E23:E29" si="27">AVERAGE(B23:D23)</f>
        <v>31.481481481481467</v>
      </c>
      <c r="F23" s="80">
        <f t="shared" ref="F23:F29" si="28">_xlfn.STDEV.P(B23:D23)</f>
        <v>22.376011062212157</v>
      </c>
      <c r="P23" s="55" t="s">
        <v>32</v>
      </c>
      <c r="Q23" s="55">
        <f>B26</f>
        <v>0</v>
      </c>
      <c r="R23" s="55">
        <f t="shared" ref="R23:S23" si="29">C26</f>
        <v>0</v>
      </c>
      <c r="S23" s="55">
        <f t="shared" si="29"/>
        <v>11.1111111111111</v>
      </c>
      <c r="T23" s="55">
        <f t="shared" ref="T23" si="30">E26</f>
        <v>3.7037037037037002</v>
      </c>
      <c r="U23" s="55">
        <f t="shared" ref="U23" si="31">F26</f>
        <v>5.2378280087892364</v>
      </c>
    </row>
    <row r="24" spans="1:21">
      <c r="A24" s="65" t="s">
        <v>30</v>
      </c>
      <c r="B24" s="52" cm="1">
        <f t="array" ref="B24:D24">生データ!B84:D84</f>
        <v>42.857142857142797</v>
      </c>
      <c r="C24" s="53">
        <v>0</v>
      </c>
      <c r="D24" s="87">
        <v>33.3333333333333</v>
      </c>
      <c r="E24" s="81">
        <f t="shared" si="27"/>
        <v>25.396825396825363</v>
      </c>
      <c r="F24" s="80">
        <f t="shared" si="28"/>
        <v>18.374344290143199</v>
      </c>
      <c r="P24" s="55" t="s">
        <v>31</v>
      </c>
      <c r="Q24" s="55">
        <f>B6</f>
        <v>4</v>
      </c>
      <c r="R24" s="55">
        <f t="shared" ref="R24:S24" si="32">C6</f>
        <v>4</v>
      </c>
      <c r="S24" s="55">
        <f t="shared" si="32"/>
        <v>3</v>
      </c>
      <c r="T24" s="55">
        <f t="shared" ref="T24" si="33">E6</f>
        <v>3.6666666666666665</v>
      </c>
      <c r="U24" s="55">
        <f t="shared" ref="U24" si="34">F6</f>
        <v>0.47140452079103168</v>
      </c>
    </row>
    <row r="25" spans="1:21">
      <c r="A25" s="65" t="s">
        <v>25</v>
      </c>
      <c r="B25" s="52" cm="1">
        <f t="array" ref="B25:D25">生データ!B107:D107</f>
        <v>0</v>
      </c>
      <c r="C25" s="53">
        <v>0</v>
      </c>
      <c r="D25" s="87">
        <v>28.571428571428498</v>
      </c>
      <c r="E25" s="81">
        <f t="shared" si="27"/>
        <v>9.5238095238094989</v>
      </c>
      <c r="F25" s="80">
        <f t="shared" si="28"/>
        <v>13.468700594029443</v>
      </c>
    </row>
    <row r="26" spans="1:21">
      <c r="A26" s="65" t="s">
        <v>5</v>
      </c>
      <c r="B26" s="52" cm="1">
        <f t="array" ref="B26:D26">生データ!B127:D127</f>
        <v>0</v>
      </c>
      <c r="C26" s="53">
        <v>0</v>
      </c>
      <c r="D26" s="87">
        <v>11.1111111111111</v>
      </c>
      <c r="E26" s="81">
        <f t="shared" si="27"/>
        <v>3.7037037037037002</v>
      </c>
      <c r="F26" s="80">
        <f t="shared" si="28"/>
        <v>5.2378280087892364</v>
      </c>
      <c r="P26" s="55" t="s">
        <v>3</v>
      </c>
      <c r="Q26" s="62" t="s">
        <v>0</v>
      </c>
      <c r="R26" s="55" t="s">
        <v>1</v>
      </c>
      <c r="S26" s="55" t="s">
        <v>17</v>
      </c>
      <c r="T26" s="55" t="s">
        <v>19</v>
      </c>
      <c r="U26" s="55" t="s">
        <v>33</v>
      </c>
    </row>
    <row r="27" spans="1:21">
      <c r="A27" s="65" t="s">
        <v>3</v>
      </c>
      <c r="B27" s="52" cm="1">
        <f t="array" ref="B27:D27">生データ!B147:D147</f>
        <v>0</v>
      </c>
      <c r="C27" s="53">
        <v>0</v>
      </c>
      <c r="D27" s="87">
        <v>14.285714285714199</v>
      </c>
      <c r="E27" s="81">
        <f t="shared" si="27"/>
        <v>4.7619047619047334</v>
      </c>
      <c r="F27" s="80">
        <f t="shared" si="28"/>
        <v>6.7343502970146982</v>
      </c>
      <c r="P27" s="55" t="s">
        <v>28</v>
      </c>
      <c r="Q27" s="55">
        <f>B17</f>
        <v>5.0293103951495102</v>
      </c>
      <c r="R27" s="55">
        <f>C17</f>
        <v>6.4189701932008703</v>
      </c>
      <c r="S27" s="55">
        <f>D17</f>
        <v>14.2837436862637</v>
      </c>
      <c r="T27" s="55">
        <f t="shared" ref="T27:U27" si="35">E17</f>
        <v>8.57734142487136</v>
      </c>
      <c r="U27" s="55">
        <f t="shared" si="35"/>
        <v>4.074723603321476</v>
      </c>
    </row>
    <row r="28" spans="1:21">
      <c r="A28" s="65" t="s">
        <v>24</v>
      </c>
      <c r="B28" s="52" cm="1">
        <f t="array" ref="B28:D28">生データ!B174:D174</f>
        <v>0</v>
      </c>
      <c r="C28" s="53">
        <v>16.6666666666666</v>
      </c>
      <c r="D28" s="87">
        <v>50</v>
      </c>
      <c r="E28" s="81">
        <f t="shared" si="27"/>
        <v>22.2222222222222</v>
      </c>
      <c r="F28" s="80">
        <f t="shared" si="28"/>
        <v>20.786985482077458</v>
      </c>
      <c r="P28" s="55" t="s">
        <v>32</v>
      </c>
      <c r="Q28" s="55">
        <f>B27</f>
        <v>0</v>
      </c>
      <c r="R28" s="55">
        <f>C27</f>
        <v>0</v>
      </c>
      <c r="S28" s="55">
        <f>D27</f>
        <v>14.285714285714199</v>
      </c>
      <c r="T28" s="55">
        <f t="shared" ref="T28:U28" si="36">E27</f>
        <v>4.7619047619047334</v>
      </c>
      <c r="U28" s="55">
        <f t="shared" si="36"/>
        <v>6.7343502970146982</v>
      </c>
    </row>
    <row r="29" spans="1:21" ht="21" thickBot="1">
      <c r="A29" s="66" t="s">
        <v>20</v>
      </c>
      <c r="B29" s="85" cm="1">
        <f t="array" ref="B29:D29">生データ!B197:D197</f>
        <v>90</v>
      </c>
      <c r="C29" s="77">
        <v>87.5</v>
      </c>
      <c r="D29" s="88">
        <v>100</v>
      </c>
      <c r="E29" s="83">
        <f t="shared" si="27"/>
        <v>92.5</v>
      </c>
      <c r="F29" s="78">
        <f t="shared" si="28"/>
        <v>5.4006172486732167</v>
      </c>
      <c r="P29" s="55" t="s">
        <v>31</v>
      </c>
      <c r="Q29" s="55">
        <f>B7</f>
        <v>5</v>
      </c>
      <c r="R29" s="55">
        <f>C7</f>
        <v>4</v>
      </c>
      <c r="S29" s="55">
        <f>D7</f>
        <v>3</v>
      </c>
      <c r="T29" s="55">
        <f t="shared" ref="T29:U29" si="37">E7</f>
        <v>4</v>
      </c>
      <c r="U29" s="55">
        <f t="shared" si="37"/>
        <v>0.81649658092772603</v>
      </c>
    </row>
    <row r="31" spans="1:21">
      <c r="P31" s="55" t="s">
        <v>24</v>
      </c>
      <c r="Q31" s="62" t="s">
        <v>0</v>
      </c>
      <c r="R31" s="55" t="s">
        <v>1</v>
      </c>
      <c r="S31" s="55" t="s">
        <v>17</v>
      </c>
      <c r="T31" s="55" t="s">
        <v>19</v>
      </c>
      <c r="U31" s="55" t="s">
        <v>33</v>
      </c>
    </row>
    <row r="32" spans="1:21">
      <c r="P32" s="55" t="s">
        <v>28</v>
      </c>
      <c r="Q32" s="55">
        <f>B18</f>
        <v>0.61701857024300499</v>
      </c>
      <c r="R32" s="55">
        <f t="shared" ref="R32:S32" si="38">C18</f>
        <v>18.556361369173501</v>
      </c>
      <c r="S32" s="55">
        <f t="shared" si="38"/>
        <v>27.563394910138602</v>
      </c>
      <c r="T32" s="55">
        <f t="shared" ref="T32" si="39">E18</f>
        <v>15.578924949851702</v>
      </c>
      <c r="U32" s="55">
        <f t="shared" ref="U32" si="40">F18</f>
        <v>11.200465620861458</v>
      </c>
    </row>
    <row r="33" spans="16:21">
      <c r="P33" s="55" t="s">
        <v>32</v>
      </c>
      <c r="Q33" s="55">
        <f>B28</f>
        <v>0</v>
      </c>
      <c r="R33" s="55">
        <f t="shared" ref="R33:S33" si="41">C28</f>
        <v>16.6666666666666</v>
      </c>
      <c r="S33" s="55">
        <f t="shared" si="41"/>
        <v>50</v>
      </c>
      <c r="T33" s="55">
        <f t="shared" ref="T33" si="42">E28</f>
        <v>22.2222222222222</v>
      </c>
      <c r="U33" s="55">
        <f t="shared" ref="U33" si="43">F28</f>
        <v>20.786985482077458</v>
      </c>
    </row>
    <row r="34" spans="16:21">
      <c r="P34" s="55" t="s">
        <v>31</v>
      </c>
      <c r="Q34" s="55">
        <f>B8</f>
        <v>4</v>
      </c>
      <c r="R34" s="55">
        <f t="shared" ref="R34:S34" si="44">C8</f>
        <v>4</v>
      </c>
      <c r="S34" s="55">
        <f t="shared" si="44"/>
        <v>3</v>
      </c>
      <c r="T34" s="55">
        <f t="shared" ref="T34" si="45">E8</f>
        <v>3.6666666666666665</v>
      </c>
      <c r="U34" s="55">
        <f t="shared" ref="U34" si="46">F8</f>
        <v>0.47140452079103168</v>
      </c>
    </row>
    <row r="36" spans="16:21">
      <c r="P36" s="55" t="s">
        <v>20</v>
      </c>
      <c r="Q36" s="62" t="s">
        <v>0</v>
      </c>
      <c r="R36" s="55" t="s">
        <v>1</v>
      </c>
      <c r="S36" s="55" t="s">
        <v>17</v>
      </c>
      <c r="T36" s="55" t="s">
        <v>19</v>
      </c>
      <c r="U36" s="55" t="s">
        <v>33</v>
      </c>
    </row>
    <row r="37" spans="16:21">
      <c r="P37" s="56" t="s">
        <v>28</v>
      </c>
      <c r="Q37" s="55">
        <f>B19</f>
        <v>47.652021698948602</v>
      </c>
      <c r="R37" s="55">
        <f t="shared" ref="R37:S37" si="47">C19</f>
        <v>61.431902574470598</v>
      </c>
      <c r="S37" s="55">
        <f t="shared" si="47"/>
        <v>53.052126277699401</v>
      </c>
      <c r="T37" s="55">
        <f t="shared" ref="T37" si="48">E19</f>
        <v>54.045350183706205</v>
      </c>
      <c r="U37" s="55">
        <f t="shared" ref="U37" si="49">F19</f>
        <v>5.6692827019233967</v>
      </c>
    </row>
    <row r="38" spans="16:21">
      <c r="P38" s="55" t="s">
        <v>32</v>
      </c>
      <c r="Q38" s="55">
        <f>B29</f>
        <v>90</v>
      </c>
      <c r="R38" s="55">
        <f t="shared" ref="R38:S38" si="50">C29</f>
        <v>87.5</v>
      </c>
      <c r="S38" s="55">
        <f t="shared" si="50"/>
        <v>100</v>
      </c>
      <c r="T38" s="55">
        <f t="shared" ref="T38" si="51">E29</f>
        <v>92.5</v>
      </c>
      <c r="U38" s="55">
        <f t="shared" ref="U38" si="52">F29</f>
        <v>5.4006172486732167</v>
      </c>
    </row>
    <row r="39" spans="16:21">
      <c r="P39" s="55" t="s">
        <v>31</v>
      </c>
      <c r="Q39" s="55">
        <f>B9</f>
        <v>6</v>
      </c>
      <c r="R39" s="55">
        <f t="shared" ref="R39:S39" si="53">C9</f>
        <v>6</v>
      </c>
      <c r="S39" s="55">
        <f t="shared" si="53"/>
        <v>6</v>
      </c>
      <c r="T39" s="55">
        <f t="shared" ref="T39" si="54">E9</f>
        <v>6</v>
      </c>
      <c r="U39" s="55">
        <f t="shared" ref="U39" si="55">F9</f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85CE-3CAE-F84C-AC74-4E6505B73FA0}">
  <dimension ref="A1:G42"/>
  <sheetViews>
    <sheetView topLeftCell="A4" zoomScale="62" zoomScaleNormal="62" workbookViewId="0">
      <selection activeCell="F13" sqref="F13:F20"/>
    </sheetView>
  </sheetViews>
  <sheetFormatPr baseColWidth="10" defaultRowHeight="31"/>
  <cols>
    <col min="1" max="5" width="16.28515625" style="1" customWidth="1"/>
    <col min="6" max="16384" width="10.7109375" style="90"/>
  </cols>
  <sheetData>
    <row r="1" spans="1:5">
      <c r="A1" s="152"/>
      <c r="B1" s="149" t="s">
        <v>35</v>
      </c>
      <c r="C1" s="150"/>
      <c r="D1" s="149" t="s">
        <v>28</v>
      </c>
      <c r="E1" s="151"/>
    </row>
    <row r="2" spans="1:5" ht="32" thickBot="1">
      <c r="A2" s="153"/>
      <c r="B2" s="41" t="s">
        <v>37</v>
      </c>
      <c r="C2" s="40" t="s">
        <v>34</v>
      </c>
      <c r="D2" s="41" t="s">
        <v>37</v>
      </c>
      <c r="E2" s="42" t="s">
        <v>36</v>
      </c>
    </row>
    <row r="3" spans="1:5">
      <c r="A3" s="100" t="s">
        <v>22</v>
      </c>
      <c r="B3" s="97">
        <f>'自己評価+生データ'!E22</f>
        <v>100</v>
      </c>
      <c r="C3" s="98">
        <f>MAX(_xlfn.ANCHORARRAY('自己評価+生データ'!B22))</f>
        <v>100</v>
      </c>
      <c r="D3" s="97">
        <f>'自己評価+生データ'!E12</f>
        <v>78.127031830332427</v>
      </c>
      <c r="E3" s="99">
        <f>MAX('自己評価+生データ'!B12:D12)</f>
        <v>87.483349647531298</v>
      </c>
    </row>
    <row r="4" spans="1:5">
      <c r="A4" s="101" t="s">
        <v>23</v>
      </c>
      <c r="B4" s="91">
        <f>'自己評価+生データ'!E23</f>
        <v>31.481481481481467</v>
      </c>
      <c r="C4" s="95">
        <f>MAX(_xlfn.ANCHORARRAY('自己評価+生データ'!B23))</f>
        <v>50</v>
      </c>
      <c r="D4" s="91">
        <f>'自己評価+生データ'!E13</f>
        <v>32.566307045439736</v>
      </c>
      <c r="E4" s="92">
        <f>MAX('自己評価+生データ'!B13:D13)</f>
        <v>41.368371769085002</v>
      </c>
    </row>
    <row r="5" spans="1:5">
      <c r="A5" s="101" t="s">
        <v>30</v>
      </c>
      <c r="B5" s="91">
        <f>'自己評価+生データ'!E24</f>
        <v>25.396825396825363</v>
      </c>
      <c r="C5" s="95">
        <f>MAX(_xlfn.ANCHORARRAY('自己評価+生データ'!B24))</f>
        <v>42.857142857142797</v>
      </c>
      <c r="D5" s="91">
        <f>'自己評価+生データ'!E14</f>
        <v>22.915009960973606</v>
      </c>
      <c r="E5" s="92">
        <f>MAX('自己評価+生データ'!B14:D14)</f>
        <v>38.691364433970698</v>
      </c>
    </row>
    <row r="6" spans="1:5">
      <c r="A6" s="101" t="s">
        <v>25</v>
      </c>
      <c r="B6" s="91">
        <f>'自己評価+生データ'!E25</f>
        <v>9.5238095238094989</v>
      </c>
      <c r="C6" s="95">
        <f>MAX(_xlfn.ANCHORARRAY('自己評価+生データ'!B25))</f>
        <v>28.571428571428498</v>
      </c>
      <c r="D6" s="91">
        <f>'自己評価+生データ'!E15</f>
        <v>12.315855995593006</v>
      </c>
      <c r="E6" s="92">
        <f>MAX('自己評価+生データ'!B15:D15)</f>
        <v>28.130387854225201</v>
      </c>
    </row>
    <row r="7" spans="1:5">
      <c r="A7" s="101" t="s">
        <v>5</v>
      </c>
      <c r="B7" s="91">
        <f>'自己評価+生データ'!E26</f>
        <v>3.7037037037037002</v>
      </c>
      <c r="C7" s="95">
        <f>MAX(_xlfn.ANCHORARRAY('自己評価+生データ'!B26))</f>
        <v>11.1111111111111</v>
      </c>
      <c r="D7" s="91">
        <f>'自己評価+生データ'!E16</f>
        <v>7.5899997762020561</v>
      </c>
      <c r="E7" s="92">
        <f>MAX('自己評価+生データ'!B16:D16)</f>
        <v>12.0199080363811</v>
      </c>
    </row>
    <row r="8" spans="1:5">
      <c r="A8" s="101" t="s">
        <v>3</v>
      </c>
      <c r="B8" s="91">
        <f>'自己評価+生データ'!E27</f>
        <v>4.7619047619047334</v>
      </c>
      <c r="C8" s="95">
        <f>MAX(_xlfn.ANCHORARRAY('自己評価+生データ'!B27))</f>
        <v>14.285714285714199</v>
      </c>
      <c r="D8" s="91">
        <f>'自己評価+生データ'!E17</f>
        <v>8.57734142487136</v>
      </c>
      <c r="E8" s="92">
        <f>MAX('自己評価+生データ'!B17:D17)</f>
        <v>14.2837436862637</v>
      </c>
    </row>
    <row r="9" spans="1:5">
      <c r="A9" s="101" t="s">
        <v>24</v>
      </c>
      <c r="B9" s="91">
        <f>'自己評価+生データ'!E28</f>
        <v>22.2222222222222</v>
      </c>
      <c r="C9" s="95">
        <f>MAX(_xlfn.ANCHORARRAY('自己評価+生データ'!B28))</f>
        <v>50</v>
      </c>
      <c r="D9" s="91">
        <f>'自己評価+生データ'!E18</f>
        <v>15.578924949851702</v>
      </c>
      <c r="E9" s="92">
        <f>MAX('自己評価+生データ'!B18:D18)</f>
        <v>27.563394910138602</v>
      </c>
    </row>
    <row r="10" spans="1:5" ht="32" thickBot="1">
      <c r="A10" s="14" t="s">
        <v>20</v>
      </c>
      <c r="B10" s="93">
        <f>'自己評価+生データ'!E29</f>
        <v>92.5</v>
      </c>
      <c r="C10" s="96">
        <f>MAX(_xlfn.ANCHORARRAY('自己評価+生データ'!B29))</f>
        <v>100</v>
      </c>
      <c r="D10" s="93">
        <f>'自己評価+生データ'!E19</f>
        <v>54.045350183706205</v>
      </c>
      <c r="E10" s="94">
        <f>MAX('自己評価+生データ'!B19:D19)</f>
        <v>61.431902574470598</v>
      </c>
    </row>
    <row r="11" spans="1:5" ht="32" thickBot="1">
      <c r="B11" s="136">
        <f>AVERAGE(B3:B10)</f>
        <v>36.198743386243365</v>
      </c>
    </row>
    <row r="12" spans="1:5" ht="34" thickBot="1">
      <c r="A12" s="127" t="s">
        <v>32</v>
      </c>
      <c r="B12" s="128" t="s">
        <v>0</v>
      </c>
      <c r="C12" s="129" t="s">
        <v>1</v>
      </c>
      <c r="D12" s="130" t="s">
        <v>17</v>
      </c>
      <c r="E12" s="131" t="s">
        <v>33</v>
      </c>
    </row>
    <row r="13" spans="1:5" ht="33">
      <c r="A13" s="132" t="s">
        <v>22</v>
      </c>
      <c r="B13" s="133">
        <f>'自己評価+生データ'!B22</f>
        <v>100</v>
      </c>
      <c r="C13" s="133">
        <f>'自己評価+生データ'!C22</f>
        <v>100</v>
      </c>
      <c r="D13" s="133">
        <f>'自己評価+生データ'!D22</f>
        <v>100</v>
      </c>
      <c r="E13" s="131">
        <f>_xlfn.STDEV.P(B13:D13)</f>
        <v>0</v>
      </c>
    </row>
    <row r="14" spans="1:5" ht="33">
      <c r="A14" s="134" t="s">
        <v>23</v>
      </c>
      <c r="B14" s="133">
        <f>'自己評価+生データ'!B23</f>
        <v>0</v>
      </c>
      <c r="C14" s="133">
        <f>'自己評価+生データ'!C23</f>
        <v>50</v>
      </c>
      <c r="D14" s="133">
        <f>'自己評価+生データ'!D23</f>
        <v>44.4444444444444</v>
      </c>
      <c r="E14" s="131">
        <f t="shared" ref="E14:E20" si="0">_xlfn.STDEV.P(B14:D14)</f>
        <v>22.376011062212157</v>
      </c>
    </row>
    <row r="15" spans="1:5" ht="33">
      <c r="A15" s="134" t="s">
        <v>30</v>
      </c>
      <c r="B15" s="133">
        <f>'自己評価+生データ'!B24</f>
        <v>42.857142857142797</v>
      </c>
      <c r="C15" s="133">
        <f>'自己評価+生データ'!C24</f>
        <v>0</v>
      </c>
      <c r="D15" s="133">
        <f>'自己評価+生データ'!D24</f>
        <v>33.3333333333333</v>
      </c>
      <c r="E15" s="131">
        <f t="shared" si="0"/>
        <v>18.374344290143199</v>
      </c>
    </row>
    <row r="16" spans="1:5" ht="33">
      <c r="A16" s="134" t="s">
        <v>25</v>
      </c>
      <c r="B16" s="133">
        <f>'自己評価+生データ'!B25</f>
        <v>0</v>
      </c>
      <c r="C16" s="133">
        <f>'自己評価+生データ'!C25</f>
        <v>0</v>
      </c>
      <c r="D16" s="133">
        <f>'自己評価+生データ'!D25</f>
        <v>28.571428571428498</v>
      </c>
      <c r="E16" s="131">
        <f t="shared" si="0"/>
        <v>13.468700594029443</v>
      </c>
    </row>
    <row r="17" spans="1:5" ht="33">
      <c r="A17" s="134" t="s">
        <v>5</v>
      </c>
      <c r="B17" s="133">
        <f>'自己評価+生データ'!B26</f>
        <v>0</v>
      </c>
      <c r="C17" s="133">
        <f>'自己評価+生データ'!C26</f>
        <v>0</v>
      </c>
      <c r="D17" s="133">
        <f>'自己評価+生データ'!D26</f>
        <v>11.1111111111111</v>
      </c>
      <c r="E17" s="131">
        <f t="shared" si="0"/>
        <v>5.2378280087892364</v>
      </c>
    </row>
    <row r="18" spans="1:5" ht="33">
      <c r="A18" s="134" t="s">
        <v>3</v>
      </c>
      <c r="B18" s="133">
        <f>'自己評価+生データ'!B27</f>
        <v>0</v>
      </c>
      <c r="C18" s="133">
        <f>'自己評価+生データ'!C27</f>
        <v>0</v>
      </c>
      <c r="D18" s="133">
        <f>'自己評価+生データ'!D27</f>
        <v>14.285714285714199</v>
      </c>
      <c r="E18" s="131">
        <f t="shared" si="0"/>
        <v>6.7343502970146982</v>
      </c>
    </row>
    <row r="19" spans="1:5" ht="33">
      <c r="A19" s="134" t="s">
        <v>24</v>
      </c>
      <c r="B19" s="133">
        <f>'自己評価+生データ'!B28</f>
        <v>0</v>
      </c>
      <c r="C19" s="133">
        <f>'自己評価+生データ'!C28</f>
        <v>16.6666666666666</v>
      </c>
      <c r="D19" s="133">
        <f>'自己評価+生データ'!D28</f>
        <v>50</v>
      </c>
      <c r="E19" s="131">
        <f t="shared" si="0"/>
        <v>20.786985482077458</v>
      </c>
    </row>
    <row r="20" spans="1:5" ht="34" thickBot="1">
      <c r="A20" s="135" t="s">
        <v>20</v>
      </c>
      <c r="B20" s="133">
        <f>'自己評価+生データ'!B29</f>
        <v>90</v>
      </c>
      <c r="C20" s="133">
        <f>'自己評価+生データ'!C29</f>
        <v>87.5</v>
      </c>
      <c r="D20" s="133">
        <f>'自己評価+生データ'!D29</f>
        <v>100</v>
      </c>
      <c r="E20" s="131">
        <f t="shared" si="0"/>
        <v>5.4006172486732167</v>
      </c>
    </row>
    <row r="34" spans="1:7" ht="33">
      <c r="B34" s="1" t="s">
        <v>44</v>
      </c>
      <c r="C34" s="131" t="s">
        <v>33</v>
      </c>
      <c r="F34" s="1" t="s">
        <v>44</v>
      </c>
      <c r="G34" s="131" t="s">
        <v>33</v>
      </c>
    </row>
    <row r="35" spans="1:7" ht="33">
      <c r="A35" s="132" t="s">
        <v>22</v>
      </c>
      <c r="B35" s="136">
        <f>B3</f>
        <v>100</v>
      </c>
      <c r="C35" s="1">
        <f>E13/2</f>
        <v>0</v>
      </c>
      <c r="E35" s="132" t="s">
        <v>22</v>
      </c>
      <c r="F35" s="141">
        <f>B35</f>
        <v>100</v>
      </c>
      <c r="G35" s="90">
        <f>C35</f>
        <v>0</v>
      </c>
    </row>
    <row r="36" spans="1:7" ht="33">
      <c r="A36" s="134" t="s">
        <v>23</v>
      </c>
      <c r="B36" s="136">
        <f t="shared" ref="B36:B42" si="1">B4</f>
        <v>31.481481481481467</v>
      </c>
      <c r="C36" s="1">
        <f t="shared" ref="C36:C42" si="2">E14/2</f>
        <v>11.188005531106079</v>
      </c>
      <c r="E36" s="134" t="s">
        <v>3</v>
      </c>
      <c r="F36" s="141">
        <f>B40</f>
        <v>4.7619047619047334</v>
      </c>
      <c r="G36" s="90">
        <f>C40</f>
        <v>3.3671751485073491</v>
      </c>
    </row>
    <row r="37" spans="1:7" ht="33">
      <c r="A37" s="134" t="s">
        <v>30</v>
      </c>
      <c r="B37" s="136">
        <f t="shared" si="1"/>
        <v>25.396825396825363</v>
      </c>
      <c r="C37" s="1">
        <f t="shared" si="2"/>
        <v>9.1871721450715995</v>
      </c>
      <c r="E37" s="134" t="s">
        <v>23</v>
      </c>
      <c r="F37" s="141">
        <f>B36</f>
        <v>31.481481481481467</v>
      </c>
      <c r="G37" s="90">
        <f>C36</f>
        <v>11.188005531106079</v>
      </c>
    </row>
    <row r="38" spans="1:7" ht="33">
      <c r="A38" s="134" t="s">
        <v>25</v>
      </c>
      <c r="B38" s="136">
        <f t="shared" si="1"/>
        <v>9.5238095238094989</v>
      </c>
      <c r="C38" s="1">
        <f t="shared" si="2"/>
        <v>6.7343502970147213</v>
      </c>
      <c r="E38" s="134" t="s">
        <v>5</v>
      </c>
      <c r="F38" s="141">
        <f>B39</f>
        <v>3.7037037037037002</v>
      </c>
      <c r="G38" s="90">
        <f>C39</f>
        <v>2.6189140043946182</v>
      </c>
    </row>
    <row r="39" spans="1:7" ht="33">
      <c r="A39" s="134" t="s">
        <v>5</v>
      </c>
      <c r="B39" s="136">
        <f t="shared" si="1"/>
        <v>3.7037037037037002</v>
      </c>
      <c r="C39" s="1">
        <f t="shared" si="2"/>
        <v>2.6189140043946182</v>
      </c>
      <c r="E39" s="134" t="s">
        <v>6</v>
      </c>
      <c r="F39" s="141">
        <f>B37</f>
        <v>25.396825396825363</v>
      </c>
      <c r="G39" s="90">
        <f>C37</f>
        <v>9.1871721450715995</v>
      </c>
    </row>
    <row r="40" spans="1:7" ht="33">
      <c r="A40" s="134" t="s">
        <v>3</v>
      </c>
      <c r="B40" s="136">
        <f t="shared" si="1"/>
        <v>4.7619047619047334</v>
      </c>
      <c r="C40" s="1">
        <f t="shared" si="2"/>
        <v>3.3671751485073491</v>
      </c>
      <c r="E40" s="134" t="s">
        <v>7</v>
      </c>
      <c r="F40" s="141">
        <f>B38</f>
        <v>9.5238095238094989</v>
      </c>
      <c r="G40" s="90">
        <f>C38</f>
        <v>6.7343502970147213</v>
      </c>
    </row>
    <row r="41" spans="1:7" ht="33">
      <c r="A41" s="134" t="s">
        <v>24</v>
      </c>
      <c r="B41" s="136">
        <f t="shared" si="1"/>
        <v>22.2222222222222</v>
      </c>
      <c r="C41" s="1">
        <f t="shared" si="2"/>
        <v>10.393492741038729</v>
      </c>
      <c r="E41" s="134" t="s">
        <v>24</v>
      </c>
      <c r="F41" s="141">
        <f>B41</f>
        <v>22.2222222222222</v>
      </c>
      <c r="G41" s="90">
        <f>C41</f>
        <v>10.393492741038729</v>
      </c>
    </row>
    <row r="42" spans="1:7" ht="34" thickBot="1">
      <c r="A42" s="135" t="s">
        <v>20</v>
      </c>
      <c r="B42" s="136">
        <f t="shared" si="1"/>
        <v>92.5</v>
      </c>
      <c r="C42" s="1">
        <f t="shared" si="2"/>
        <v>2.7003086243366083</v>
      </c>
      <c r="E42" s="135" t="s">
        <v>20</v>
      </c>
      <c r="F42" s="141">
        <f>B42</f>
        <v>92.5</v>
      </c>
      <c r="G42" s="90">
        <f>C42</f>
        <v>2.7003086243366083</v>
      </c>
    </row>
  </sheetData>
  <mergeCells count="3">
    <mergeCell ref="B1:C1"/>
    <mergeCell ref="D1:E1"/>
    <mergeCell ref="A1:A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22"/>
  <sheetViews>
    <sheetView workbookViewId="0">
      <selection activeCell="E15" sqref="E15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156"/>
      <c r="B1" s="154" t="s">
        <v>28</v>
      </c>
      <c r="C1" s="155"/>
      <c r="D1" s="150"/>
      <c r="E1" s="149" t="s">
        <v>27</v>
      </c>
      <c r="F1" s="155"/>
      <c r="G1" s="151"/>
    </row>
    <row r="2" spans="1:8" ht="32" thickBot="1">
      <c r="A2" s="157"/>
      <c r="B2" s="38" t="s">
        <v>26</v>
      </c>
      <c r="C2" s="39" t="s">
        <v>29</v>
      </c>
      <c r="D2" s="40" t="s">
        <v>18</v>
      </c>
      <c r="E2" s="41" t="s">
        <v>26</v>
      </c>
      <c r="F2" s="39" t="s">
        <v>29</v>
      </c>
      <c r="G2" s="42" t="s">
        <v>18</v>
      </c>
    </row>
    <row r="3" spans="1:8" ht="31">
      <c r="A3" s="31" t="s">
        <v>2</v>
      </c>
      <c r="B3" s="32">
        <f>生データ!F34</f>
        <v>1</v>
      </c>
      <c r="C3" s="43">
        <f>生データ!E26</f>
        <v>78.127031830332427</v>
      </c>
      <c r="D3" s="44">
        <f>生データ!F26</f>
        <v>182.32722027592717</v>
      </c>
      <c r="E3" s="33">
        <f>生データ!F44</f>
        <v>1</v>
      </c>
      <c r="F3" s="43">
        <f>生データ!E36</f>
        <v>100</v>
      </c>
      <c r="G3" s="49">
        <f>生データ!F36</f>
        <v>0</v>
      </c>
      <c r="H3" s="17"/>
    </row>
    <row r="4" spans="1:8" ht="31">
      <c r="A4" s="29" t="s">
        <v>3</v>
      </c>
      <c r="B4" s="34">
        <f>生データ!F144</f>
        <v>0</v>
      </c>
      <c r="C4" s="45">
        <f>生データ!E137</f>
        <v>8.57734142487136</v>
      </c>
      <c r="D4" s="46">
        <f>生データ!F137</f>
        <v>24.905058665197743</v>
      </c>
      <c r="E4" s="35">
        <f>生データ!F154</f>
        <v>0</v>
      </c>
      <c r="F4" s="45">
        <f>生データ!E147</f>
        <v>4.7619047619047334</v>
      </c>
      <c r="G4" s="50">
        <f>生データ!F147</f>
        <v>68.027210884352911</v>
      </c>
    </row>
    <row r="5" spans="1:8" ht="31">
      <c r="A5" s="29" t="s">
        <v>4</v>
      </c>
      <c r="B5" s="34">
        <f>生データ!F56</f>
        <v>0.66666666666666663</v>
      </c>
      <c r="C5" s="45">
        <f>生データ!E50</f>
        <v>32.566307045439736</v>
      </c>
      <c r="D5" s="46">
        <f>生データ!F50</f>
        <v>215.15396788921339</v>
      </c>
      <c r="E5" s="35">
        <f>生データ!F66</f>
        <v>0.33333333333333331</v>
      </c>
      <c r="F5" s="45">
        <f>生データ!E60</f>
        <v>31.481481481481467</v>
      </c>
      <c r="G5" s="50">
        <f>生データ!F60</f>
        <v>751.02880658436129</v>
      </c>
    </row>
    <row r="6" spans="1:8" ht="31">
      <c r="A6" s="29" t="s">
        <v>5</v>
      </c>
      <c r="B6" s="34">
        <f>生データ!F122</f>
        <v>0</v>
      </c>
      <c r="C6" s="45">
        <f>生データ!E117</f>
        <v>7.5899997762020561</v>
      </c>
      <c r="D6" s="46">
        <f>生データ!F117</f>
        <v>14.732186526826993</v>
      </c>
      <c r="E6" s="35">
        <f>生データ!F132</f>
        <v>0</v>
      </c>
      <c r="F6" s="45">
        <f>生データ!E127</f>
        <v>3.7037037037037002</v>
      </c>
      <c r="G6" s="50">
        <f>生データ!F127</f>
        <v>41.152263374485514</v>
      </c>
    </row>
    <row r="7" spans="1:8" ht="31">
      <c r="A7" s="29" t="s">
        <v>6</v>
      </c>
      <c r="B7" s="34">
        <f>生データ!F78</f>
        <v>0</v>
      </c>
      <c r="C7" s="45">
        <f>生データ!E74</f>
        <v>22.915009960973606</v>
      </c>
      <c r="D7" s="46">
        <f>生データ!F74</f>
        <v>288.57264283044935</v>
      </c>
      <c r="E7" s="35">
        <f>生データ!F88</f>
        <v>0</v>
      </c>
      <c r="F7" s="45">
        <f>生データ!E84</f>
        <v>25.396825396825363</v>
      </c>
      <c r="G7" s="50">
        <f>生データ!F84</f>
        <v>506.42479213907689</v>
      </c>
    </row>
    <row r="8" spans="1:8" ht="31">
      <c r="A8" s="29" t="s">
        <v>7</v>
      </c>
      <c r="B8" s="34">
        <f>生データ!F100</f>
        <v>0</v>
      </c>
      <c r="C8" s="45">
        <f>生データ!E97</f>
        <v>12.315855995593006</v>
      </c>
      <c r="D8" s="46">
        <f>生データ!F97</f>
        <v>188.92014815500994</v>
      </c>
      <c r="E8" s="35">
        <f>生データ!F110</f>
        <v>0</v>
      </c>
      <c r="F8" s="45">
        <f>生データ!E107</f>
        <v>9.5238095238094989</v>
      </c>
      <c r="G8" s="50">
        <f>生データ!F107</f>
        <v>272.10884353741358</v>
      </c>
    </row>
    <row r="9" spans="1:8" ht="31">
      <c r="A9" s="29" t="s">
        <v>8</v>
      </c>
      <c r="B9" s="34">
        <f>生データ!F166</f>
        <v>0.33333333333333331</v>
      </c>
      <c r="C9" s="45">
        <f>生データ!E164</f>
        <v>15.578924949851702</v>
      </c>
      <c r="D9" s="46">
        <f>生データ!F164</f>
        <v>188.17564518614921</v>
      </c>
      <c r="E9" s="35">
        <f>生データ!F176</f>
        <v>0.33333333333333331</v>
      </c>
      <c r="F9" s="45">
        <f>生データ!E174</f>
        <v>22.2222222222222</v>
      </c>
      <c r="G9" s="50">
        <f>生データ!F174</f>
        <v>648.14814814814861</v>
      </c>
    </row>
    <row r="10" spans="1:8" ht="32" thickBot="1">
      <c r="A10" s="30" t="s">
        <v>9</v>
      </c>
      <c r="B10" s="36">
        <f>生データ!F188</f>
        <v>1</v>
      </c>
      <c r="C10" s="47">
        <f>生データ!E187</f>
        <v>54.045350183706205</v>
      </c>
      <c r="D10" s="48">
        <f>生データ!F187</f>
        <v>48.211149531491174</v>
      </c>
      <c r="E10" s="37">
        <f>生データ!F198</f>
        <v>1</v>
      </c>
      <c r="F10" s="47">
        <f>生データ!E197</f>
        <v>92.5</v>
      </c>
      <c r="G10" s="51">
        <f>生データ!F197</f>
        <v>43.75</v>
      </c>
    </row>
    <row r="11" spans="1:8" ht="21" thickBot="1"/>
    <row r="12" spans="1:8" ht="31">
      <c r="A12" s="156"/>
      <c r="B12" s="149" t="s">
        <v>38</v>
      </c>
      <c r="C12" s="155"/>
      <c r="D12" s="151"/>
      <c r="E12" s="149" t="s">
        <v>39</v>
      </c>
      <c r="F12" s="155"/>
      <c r="G12" s="151"/>
    </row>
    <row r="13" spans="1:8" ht="32" thickBot="1">
      <c r="A13" s="157"/>
      <c r="B13" s="41" t="s">
        <v>0</v>
      </c>
      <c r="C13" s="39" t="s">
        <v>1</v>
      </c>
      <c r="D13" s="42" t="s">
        <v>17</v>
      </c>
      <c r="E13" s="41" t="s">
        <v>0</v>
      </c>
      <c r="F13" s="39" t="s">
        <v>1</v>
      </c>
      <c r="G13" s="42" t="s">
        <v>17</v>
      </c>
    </row>
    <row r="14" spans="1:8" ht="31">
      <c r="A14" s="31" t="s">
        <v>2</v>
      </c>
      <c r="B14" s="122">
        <f>IF(生データ!B34=生データ!$A$25,1,0)</f>
        <v>1</v>
      </c>
      <c r="C14" s="122">
        <f>IF(生データ!C34=生データ!$A$25,1,0)</f>
        <v>1</v>
      </c>
      <c r="D14" s="122">
        <f>IF(生データ!D34=生データ!$A$25,1,0)</f>
        <v>1</v>
      </c>
      <c r="E14" s="122">
        <f>IF(生データ!B44=生データ!$A$25,1,0)</f>
        <v>1</v>
      </c>
      <c r="F14" s="122">
        <f>IF(生データ!C44=[1]生データ!$A$25,1,0)</f>
        <v>1</v>
      </c>
      <c r="G14" s="122">
        <f>IF(生データ!D44=[1]生データ!$A$25,1,0)</f>
        <v>1</v>
      </c>
    </row>
    <row r="15" spans="1:8" ht="31">
      <c r="A15" s="29" t="s">
        <v>3</v>
      </c>
      <c r="B15" s="122">
        <f>IF(生データ!B144=生データ!$A$135,1,0)</f>
        <v>0</v>
      </c>
      <c r="C15" s="122">
        <f>IF(生データ!C144=生データ!$A$135,1,0)</f>
        <v>0</v>
      </c>
      <c r="D15" s="122">
        <f>IF(生データ!D144=生データ!$A$135,1,0)</f>
        <v>0</v>
      </c>
      <c r="E15" s="122">
        <f>IF(生データ!B154=[1]生データ!$A$135,1,0)</f>
        <v>0</v>
      </c>
      <c r="F15" s="122">
        <f>IF(生データ!C154=[1]生データ!$A$135,1,0)</f>
        <v>0</v>
      </c>
      <c r="G15" s="122">
        <f>IF(生データ!D154=[1]生データ!$A$135,1,0)</f>
        <v>0</v>
      </c>
    </row>
    <row r="16" spans="1:8" ht="31">
      <c r="A16" s="29" t="s">
        <v>4</v>
      </c>
      <c r="B16" s="122">
        <f>IF(生データ!B56=生データ!$A$47,1,0)</f>
        <v>0</v>
      </c>
      <c r="C16" s="122">
        <f>IF(生データ!C56=生データ!$A$47,1,0)</f>
        <v>1</v>
      </c>
      <c r="D16" s="122">
        <f>IF(生データ!D56=生データ!$A$47,1,0)</f>
        <v>1</v>
      </c>
      <c r="E16" s="122">
        <f>IF(生データ!B66=[1]生データ!$A$47,1,0)</f>
        <v>0</v>
      </c>
      <c r="F16" s="122">
        <f>IF(生データ!C66=[1]生データ!$A$47,1,0)</f>
        <v>1</v>
      </c>
      <c r="G16" s="122">
        <f>IF(生データ!D66=[1]生データ!$A$47,1,0)</f>
        <v>0</v>
      </c>
    </row>
    <row r="17" spans="1:7" ht="31">
      <c r="A17" s="29" t="s">
        <v>5</v>
      </c>
      <c r="B17" s="122">
        <f>IF(生データ!B122=生データ!$A$113,1,0)</f>
        <v>0</v>
      </c>
      <c r="C17" s="122">
        <f>IF(生データ!C122=生データ!$A$113,1,0)</f>
        <v>0</v>
      </c>
      <c r="D17" s="122">
        <f>IF(生データ!D122=生データ!$A$113,1,0)</f>
        <v>0</v>
      </c>
      <c r="E17" s="122">
        <f>IF(生データ!B132=[1]生データ!$A$113,1,0)</f>
        <v>0</v>
      </c>
      <c r="F17" s="122">
        <f>IF(生データ!C132=[1]生データ!$A$113,1,0)</f>
        <v>0</v>
      </c>
      <c r="G17" s="122">
        <f>IF(生データ!D132=[1]生データ!$A$113,1,0)</f>
        <v>0</v>
      </c>
    </row>
    <row r="18" spans="1:7" ht="31">
      <c r="A18" s="29" t="s">
        <v>6</v>
      </c>
      <c r="B18" s="122">
        <f>IF(生データ!B78=生データ!$A$69,1,0)</f>
        <v>0</v>
      </c>
      <c r="C18" s="122">
        <f>IF(生データ!C78=生データ!$A$69,1,0)</f>
        <v>0</v>
      </c>
      <c r="D18" s="122">
        <f>IF(生データ!D78=生データ!$A$69,1,0)</f>
        <v>0</v>
      </c>
      <c r="E18" s="122">
        <f>IF(生データ!B88=[1]生データ!$A$69,1,0)</f>
        <v>0</v>
      </c>
      <c r="F18" s="122">
        <f>IF(生データ!C88=[1]生データ!$A$69,1,0)</f>
        <v>0</v>
      </c>
      <c r="G18" s="122">
        <f>IF(生データ!D88=[1]生データ!$A$69,1,0)</f>
        <v>0</v>
      </c>
    </row>
    <row r="19" spans="1:7" ht="31">
      <c r="A19" s="29" t="s">
        <v>7</v>
      </c>
      <c r="B19" s="122">
        <f>IF(生データ!B100=生データ!$A$91,1,0)</f>
        <v>0</v>
      </c>
      <c r="C19" s="122">
        <f>IF(生データ!C100=生データ!$A$91,1,0)</f>
        <v>0</v>
      </c>
      <c r="D19" s="122">
        <f>IF(生データ!D100=生データ!$A$91,1,0)</f>
        <v>0</v>
      </c>
      <c r="E19" s="122">
        <f>IF(生データ!B110=[1]生データ!$A$91,1,0)</f>
        <v>0</v>
      </c>
      <c r="F19" s="122">
        <f>IF(生データ!C110=[1]生データ!$A$91,1,0)</f>
        <v>0</v>
      </c>
      <c r="G19" s="122">
        <f>IF(生データ!D110=[1]生データ!$A$91,1,0)</f>
        <v>0</v>
      </c>
    </row>
    <row r="20" spans="1:7" ht="31">
      <c r="A20" s="29" t="s">
        <v>8</v>
      </c>
      <c r="B20" s="122">
        <f>IF(生データ!B166=生データ!$A$157,1,0)</f>
        <v>0</v>
      </c>
      <c r="C20" s="122">
        <f>IF(生データ!C166=生データ!$A$157,1,0)</f>
        <v>0</v>
      </c>
      <c r="D20" s="122">
        <f>IF(生データ!D166=生データ!$A$157,1,0)</f>
        <v>1</v>
      </c>
      <c r="E20" s="122">
        <f>IF(生データ!B176=[1]生データ!$A$157,1,0)</f>
        <v>0</v>
      </c>
      <c r="F20" s="122">
        <f>IF(生データ!C176=[1]生データ!$A$157,1,0)</f>
        <v>0</v>
      </c>
      <c r="G20" s="122">
        <f>IF(生データ!D176=[1]生データ!$A$157,1,0)</f>
        <v>1</v>
      </c>
    </row>
    <row r="21" spans="1:7" ht="32" thickBot="1">
      <c r="A21" s="30" t="s">
        <v>9</v>
      </c>
      <c r="B21" s="123">
        <f>IF(生データ!B188=生データ!$A$179,1,0)</f>
        <v>1</v>
      </c>
      <c r="C21" s="123">
        <f>IF(生データ!C188=生データ!$A$179,1,0)</f>
        <v>1</v>
      </c>
      <c r="D21" s="123">
        <f>IF(生データ!D188=生データ!$A$179,1,0)</f>
        <v>1</v>
      </c>
      <c r="E21" s="123">
        <f>IF(生データ!B198=[1]生データ!$A$179,1,0)</f>
        <v>1</v>
      </c>
      <c r="F21" s="123">
        <f>IF(生データ!C198=[1]生データ!$A$179,1,0)</f>
        <v>1</v>
      </c>
      <c r="G21" s="123">
        <f>IF(生データ!D198=[1]生データ!$A$179,1,0)</f>
        <v>1</v>
      </c>
    </row>
    <row r="22" spans="1:7" ht="31">
      <c r="A22" s="124" t="s">
        <v>40</v>
      </c>
      <c r="B22" s="125">
        <f>SUM(B14:B21)</f>
        <v>2</v>
      </c>
      <c r="C22" s="125">
        <f t="shared" ref="C22:G22" si="0">SUM(C14:C21)</f>
        <v>3</v>
      </c>
      <c r="D22" s="125">
        <f t="shared" si="0"/>
        <v>4</v>
      </c>
      <c r="E22" s="125">
        <f t="shared" si="0"/>
        <v>2</v>
      </c>
      <c r="F22" s="125">
        <f t="shared" si="0"/>
        <v>3</v>
      </c>
      <c r="G22" s="125">
        <f t="shared" si="0"/>
        <v>3</v>
      </c>
    </row>
  </sheetData>
  <mergeCells count="6">
    <mergeCell ref="B1:D1"/>
    <mergeCell ref="E1:G1"/>
    <mergeCell ref="A1:A2"/>
    <mergeCell ref="A12:A13"/>
    <mergeCell ref="B12:D12"/>
    <mergeCell ref="E12:G12"/>
  </mergeCells>
  <phoneticPr fontId="1"/>
  <conditionalFormatting sqref="B3:B10">
    <cfRule type="cellIs" dxfId="15" priority="8" operator="greaterThan">
      <formula>0.6</formula>
    </cfRule>
    <cfRule type="cellIs" dxfId="14" priority="9" operator="greaterThan">
      <formula>60</formula>
    </cfRule>
    <cfRule type="cellIs" dxfId="13" priority="10" operator="greaterThan">
      <formula>60</formula>
    </cfRule>
  </conditionalFormatting>
  <conditionalFormatting sqref="C3:C10">
    <cfRule type="cellIs" dxfId="12" priority="7" operator="greaterThan">
      <formula>60</formula>
    </cfRule>
  </conditionalFormatting>
  <conditionalFormatting sqref="E3:E10">
    <cfRule type="cellIs" dxfId="11" priority="5" operator="greaterThan">
      <formula>0.6</formula>
    </cfRule>
    <cfRule type="cellIs" dxfId="10" priority="6" operator="greaterThan">
      <formula>60</formula>
    </cfRule>
  </conditionalFormatting>
  <conditionalFormatting sqref="F3:F10">
    <cfRule type="cellIs" dxfId="9" priority="4" operator="greaterThan">
      <formula>60</formula>
    </cfRule>
  </conditionalFormatting>
  <conditionalFormatting sqref="B14:G21">
    <cfRule type="cellIs" dxfId="8" priority="1" operator="greaterThan">
      <formula>0.6</formula>
    </cfRule>
    <cfRule type="cellIs" dxfId="7" priority="2" operator="greaterThan">
      <formula>60</formula>
    </cfRule>
    <cfRule type="cellIs" dxfId="6" priority="3" operator="greaterThan">
      <formula>60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J9"/>
  <sheetViews>
    <sheetView zoomScale="50" workbookViewId="0">
      <selection activeCell="J2" sqref="J2:J9"/>
    </sheetView>
  </sheetViews>
  <sheetFormatPr baseColWidth="10" defaultColWidth="17.42578125" defaultRowHeight="20"/>
  <cols>
    <col min="1" max="9" width="20.7109375" customWidth="1"/>
  </cols>
  <sheetData>
    <row r="1" spans="1:10" ht="140" customHeight="1" thickBot="1">
      <c r="A1" s="114" t="s">
        <v>41</v>
      </c>
      <c r="B1" s="115" t="s">
        <v>2</v>
      </c>
      <c r="C1" s="116" t="s">
        <v>3</v>
      </c>
      <c r="D1" s="116" t="s">
        <v>4</v>
      </c>
      <c r="E1" s="116" t="s">
        <v>5</v>
      </c>
      <c r="F1" s="116" t="s">
        <v>6</v>
      </c>
      <c r="G1" s="116" t="s">
        <v>7</v>
      </c>
      <c r="H1" s="116" t="s">
        <v>8</v>
      </c>
      <c r="I1" s="117" t="s">
        <v>14</v>
      </c>
    </row>
    <row r="2" spans="1:10" ht="140" customHeight="1">
      <c r="A2" s="118" t="s">
        <v>2</v>
      </c>
      <c r="B2" s="102">
        <f>生データ!E36</f>
        <v>100</v>
      </c>
      <c r="C2" s="103">
        <f>生データ!E37</f>
        <v>0</v>
      </c>
      <c r="D2" s="103">
        <f>生データ!E38</f>
        <v>0</v>
      </c>
      <c r="E2" s="103">
        <f>生データ!E39</f>
        <v>0</v>
      </c>
      <c r="F2" s="103">
        <f>生データ!E40</f>
        <v>0</v>
      </c>
      <c r="G2" s="103">
        <f>生データ!E41</f>
        <v>0</v>
      </c>
      <c r="H2" s="103">
        <f>生データ!E42</f>
        <v>0</v>
      </c>
      <c r="I2" s="104">
        <f>生データ!E43</f>
        <v>0</v>
      </c>
      <c r="J2" s="15"/>
    </row>
    <row r="3" spans="1:10" ht="140" customHeight="1">
      <c r="A3" s="119" t="s">
        <v>3</v>
      </c>
      <c r="B3" s="105">
        <f>生データ!E146</f>
        <v>44.444444444444436</v>
      </c>
      <c r="C3" s="106">
        <f>生データ!E147</f>
        <v>4.7619047619047334</v>
      </c>
      <c r="D3" s="107">
        <f>生データ!E148</f>
        <v>0</v>
      </c>
      <c r="E3" s="107">
        <f>生データ!E149</f>
        <v>0</v>
      </c>
      <c r="F3" s="107">
        <f>生データ!E150</f>
        <v>0</v>
      </c>
      <c r="G3" s="107">
        <f>生データ!E151</f>
        <v>19.576719576719533</v>
      </c>
      <c r="H3" s="107">
        <f>生データ!E152</f>
        <v>0</v>
      </c>
      <c r="I3" s="108">
        <f>生データ!E153</f>
        <v>31.216931216931201</v>
      </c>
      <c r="J3" s="15"/>
    </row>
    <row r="4" spans="1:10" ht="140" customHeight="1">
      <c r="A4" s="119" t="s">
        <v>4</v>
      </c>
      <c r="B4" s="105">
        <f>生データ!E58</f>
        <v>19.444444444444432</v>
      </c>
      <c r="C4" s="107">
        <f>生データ!E59</f>
        <v>0</v>
      </c>
      <c r="D4" s="109">
        <f>生データ!E60</f>
        <v>31.481481481481467</v>
      </c>
      <c r="E4" s="107">
        <f>生データ!E61</f>
        <v>49.074074074074041</v>
      </c>
      <c r="F4" s="110">
        <f>生データ!E62</f>
        <v>0</v>
      </c>
      <c r="G4" s="107">
        <f>生データ!E63</f>
        <v>0</v>
      </c>
      <c r="H4" s="107">
        <f>生データ!E64</f>
        <v>0</v>
      </c>
      <c r="I4" s="108">
        <f>生データ!E65</f>
        <v>0</v>
      </c>
      <c r="J4" s="15"/>
    </row>
    <row r="5" spans="1:10" ht="140" customHeight="1">
      <c r="A5" s="120" t="s">
        <v>5</v>
      </c>
      <c r="B5" s="105">
        <f>生データ!E124</f>
        <v>0</v>
      </c>
      <c r="C5" s="107">
        <f>生データ!E125</f>
        <v>37.037037037037031</v>
      </c>
      <c r="D5" s="107">
        <f>生データ!E126</f>
        <v>0</v>
      </c>
      <c r="E5" s="107">
        <f>生データ!E127</f>
        <v>3.7037037037037002</v>
      </c>
      <c r="F5" s="107">
        <f>生データ!E128</f>
        <v>0</v>
      </c>
      <c r="G5" s="107">
        <f>生データ!E129</f>
        <v>7.4074074074074003</v>
      </c>
      <c r="H5" s="107">
        <f>生データ!E130</f>
        <v>0</v>
      </c>
      <c r="I5" s="108">
        <f>生データ!E131</f>
        <v>51.851851851851826</v>
      </c>
      <c r="J5" s="15"/>
    </row>
    <row r="6" spans="1:10" ht="140" customHeight="1">
      <c r="A6" s="120" t="s">
        <v>6</v>
      </c>
      <c r="B6" s="105">
        <f>生データ!E80</f>
        <v>0</v>
      </c>
      <c r="C6" s="107">
        <f>生データ!E81</f>
        <v>69.841269841269806</v>
      </c>
      <c r="D6" s="107">
        <f>生データ!E82</f>
        <v>0</v>
      </c>
      <c r="E6" s="107">
        <f>生データ!E83</f>
        <v>0</v>
      </c>
      <c r="F6" s="107">
        <f>生データ!E84</f>
        <v>25.396825396825363</v>
      </c>
      <c r="G6" s="107">
        <f>生データ!E85</f>
        <v>0</v>
      </c>
      <c r="H6" s="107">
        <f>生データ!E86</f>
        <v>0</v>
      </c>
      <c r="I6" s="108">
        <f>生データ!E87</f>
        <v>4.7619047619047334</v>
      </c>
      <c r="J6" s="15"/>
    </row>
    <row r="7" spans="1:10" ht="140" customHeight="1">
      <c r="A7" s="119" t="s">
        <v>7</v>
      </c>
      <c r="B7" s="105">
        <f>生データ!E102</f>
        <v>0</v>
      </c>
      <c r="C7" s="107">
        <f>生データ!E103</f>
        <v>19.047619047619033</v>
      </c>
      <c r="D7" s="107">
        <f>生データ!E104</f>
        <v>0</v>
      </c>
      <c r="E7" s="107">
        <f>生データ!E105</f>
        <v>0</v>
      </c>
      <c r="F7" s="107">
        <f>生データ!E106</f>
        <v>0</v>
      </c>
      <c r="G7" s="106">
        <f>生データ!E107</f>
        <v>9.5238095238094989</v>
      </c>
      <c r="H7" s="107">
        <f>生データ!E108</f>
        <v>0</v>
      </c>
      <c r="I7" s="108">
        <f>生データ!E109</f>
        <v>71.428571428571402</v>
      </c>
      <c r="J7" s="15"/>
    </row>
    <row r="8" spans="1:10" ht="140" customHeight="1">
      <c r="A8" s="120" t="s">
        <v>8</v>
      </c>
      <c r="B8" s="105">
        <f>生データ!E168</f>
        <v>0</v>
      </c>
      <c r="C8" s="107">
        <f>生データ!E169</f>
        <v>0</v>
      </c>
      <c r="D8" s="107">
        <f>生データ!E170</f>
        <v>0</v>
      </c>
      <c r="E8" s="107">
        <f>生データ!E171</f>
        <v>5.5555555555555332</v>
      </c>
      <c r="F8" s="107">
        <f>生データ!E172</f>
        <v>4.166666666666667</v>
      </c>
      <c r="G8" s="107">
        <f>生データ!E173</f>
        <v>41.666666666666664</v>
      </c>
      <c r="H8" s="106">
        <f>生データ!E174</f>
        <v>22.2222222222222</v>
      </c>
      <c r="I8" s="108">
        <f>生データ!E175</f>
        <v>26.388888888888868</v>
      </c>
      <c r="J8" s="15"/>
    </row>
    <row r="9" spans="1:10" ht="140" customHeight="1" thickBot="1">
      <c r="A9" s="121" t="s">
        <v>14</v>
      </c>
      <c r="B9" s="111">
        <f>生データ!E190</f>
        <v>4.166666666666667</v>
      </c>
      <c r="C9" s="112">
        <f>生データ!E191</f>
        <v>0</v>
      </c>
      <c r="D9" s="112">
        <f>生データ!E192</f>
        <v>0</v>
      </c>
      <c r="E9" s="112">
        <f>生データ!E193</f>
        <v>0</v>
      </c>
      <c r="F9" s="112">
        <f>生データ!E194</f>
        <v>0</v>
      </c>
      <c r="G9" s="112">
        <f>生データ!E195</f>
        <v>3.3333333333333335</v>
      </c>
      <c r="H9" s="112">
        <f>生データ!E196</f>
        <v>0</v>
      </c>
      <c r="I9" s="113">
        <f>生データ!E197</f>
        <v>92.5</v>
      </c>
      <c r="J9" s="15"/>
    </row>
  </sheetData>
  <phoneticPr fontId="1"/>
  <conditionalFormatting sqref="B7:I7">
    <cfRule type="colorScale" priority="3">
      <colorScale>
        <cfvo type="min"/>
        <cfvo type="max"/>
        <color theme="0"/>
        <color theme="4"/>
      </colorScale>
    </cfRule>
  </conditionalFormatting>
  <conditionalFormatting sqref="B3:I3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5" priority="11" rank="1"/>
  </conditionalFormatting>
  <conditionalFormatting sqref="B2:I2">
    <cfRule type="colorScale" priority="9">
      <colorScale>
        <cfvo type="min"/>
        <cfvo type="max"/>
        <color theme="0"/>
        <color theme="4"/>
      </colorScale>
    </cfRule>
    <cfRule type="top10" dxfId="4" priority="10" rank="1"/>
  </conditionalFormatting>
  <conditionalFormatting sqref="B6:I6">
    <cfRule type="colorScale" priority="4">
      <colorScale>
        <cfvo type="min"/>
        <cfvo type="max"/>
        <color theme="0"/>
        <color theme="4"/>
      </colorScale>
    </cfRule>
  </conditionalFormatting>
  <conditionalFormatting sqref="B4:I4">
    <cfRule type="colorScale" priority="6">
      <colorScale>
        <cfvo type="min"/>
        <cfvo type="max"/>
        <color theme="0"/>
        <color theme="4"/>
      </colorScale>
    </cfRule>
  </conditionalFormatting>
  <conditionalFormatting sqref="B5:I5">
    <cfRule type="colorScale" priority="5">
      <colorScale>
        <cfvo type="min"/>
        <cfvo type="max"/>
        <color theme="0"/>
        <color theme="4"/>
      </colorScale>
    </cfRule>
  </conditionalFormatting>
  <conditionalFormatting sqref="B8:I8">
    <cfRule type="colorScale" priority="2">
      <colorScale>
        <cfvo type="min"/>
        <cfvo type="max"/>
        <color theme="0"/>
        <color theme="4"/>
      </colorScale>
    </cfRule>
  </conditionalFormatting>
  <conditionalFormatting sqref="B9:I9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8D29-2EF8-3C46-BB83-D54CBED41410}">
  <dimension ref="A1:J9"/>
  <sheetViews>
    <sheetView zoomScale="50" workbookViewId="0">
      <selection activeCell="B2" sqref="B2"/>
    </sheetView>
  </sheetViews>
  <sheetFormatPr baseColWidth="10" defaultRowHeight="20"/>
  <cols>
    <col min="1" max="9" width="20.7109375" customWidth="1"/>
  </cols>
  <sheetData>
    <row r="1" spans="1:10" ht="140" customHeight="1" thickBot="1">
      <c r="A1" s="114" t="s">
        <v>41</v>
      </c>
      <c r="B1" s="115" t="s">
        <v>2</v>
      </c>
      <c r="C1" s="116" t="s">
        <v>3</v>
      </c>
      <c r="D1" s="116" t="s">
        <v>4</v>
      </c>
      <c r="E1" s="116" t="s">
        <v>5</v>
      </c>
      <c r="F1" s="116" t="s">
        <v>6</v>
      </c>
      <c r="G1" s="116" t="s">
        <v>7</v>
      </c>
      <c r="H1" s="116" t="s">
        <v>8</v>
      </c>
      <c r="I1" s="117" t="s">
        <v>14</v>
      </c>
    </row>
    <row r="2" spans="1:10" ht="140" customHeight="1">
      <c r="A2" s="118" t="s">
        <v>2</v>
      </c>
      <c r="B2" s="102">
        <f>生データ!E26</f>
        <v>78.127031830332427</v>
      </c>
      <c r="C2" s="103">
        <f>生データ!E27</f>
        <v>0.1805612465909717</v>
      </c>
      <c r="D2" s="103">
        <f>生データ!E28</f>
        <v>6.1171519908984173</v>
      </c>
      <c r="E2" s="103">
        <f>生データ!E29</f>
        <v>7.1501600491015607</v>
      </c>
      <c r="F2" s="103">
        <f>生データ!E30</f>
        <v>0.87892162002822738</v>
      </c>
      <c r="G2" s="103">
        <f>生データ!E31</f>
        <v>5.4922241824790632</v>
      </c>
      <c r="H2" s="103">
        <f>生データ!E32</f>
        <v>0.26355025067333454</v>
      </c>
      <c r="I2" s="104">
        <f>生データ!E33</f>
        <v>1.7903988298959401</v>
      </c>
      <c r="J2" s="15">
        <f>SUM(B2:I2)</f>
        <v>99.999999999999929</v>
      </c>
    </row>
    <row r="3" spans="1:10" ht="140" customHeight="1">
      <c r="A3" s="119" t="s">
        <v>3</v>
      </c>
      <c r="B3" s="105">
        <f>生データ!E136</f>
        <v>26.120511003294364</v>
      </c>
      <c r="C3" s="106">
        <f>生データ!E137</f>
        <v>8.57734142487136</v>
      </c>
      <c r="D3" s="107">
        <f>生データ!E138</f>
        <v>8.3340239877641036</v>
      </c>
      <c r="E3" s="107">
        <f>生データ!E139</f>
        <v>10.293809745657027</v>
      </c>
      <c r="F3" s="107">
        <f>生データ!E140</f>
        <v>5.711915186262547</v>
      </c>
      <c r="G3" s="107">
        <f>生データ!E141</f>
        <v>15.280467725221021</v>
      </c>
      <c r="H3" s="107">
        <f>生データ!E142</f>
        <v>2.3394947318991934</v>
      </c>
      <c r="I3" s="108">
        <f>生データ!E143</f>
        <v>23.342436195030132</v>
      </c>
      <c r="J3" s="15">
        <f t="shared" ref="J3:J9" si="0">SUM(B3:I3)</f>
        <v>99.999999999999744</v>
      </c>
    </row>
    <row r="4" spans="1:10" ht="140" customHeight="1">
      <c r="A4" s="119" t="s">
        <v>4</v>
      </c>
      <c r="B4" s="105">
        <f>生データ!E48</f>
        <v>16.312413577865016</v>
      </c>
      <c r="C4" s="107">
        <f>生データ!E49</f>
        <v>2.5721935229460566</v>
      </c>
      <c r="D4" s="109">
        <f>生データ!E50</f>
        <v>32.566307045439736</v>
      </c>
      <c r="E4" s="107">
        <f>生データ!E51</f>
        <v>33.421749286028167</v>
      </c>
      <c r="F4" s="110">
        <f>生データ!E52</f>
        <v>3.3013379502082798</v>
      </c>
      <c r="G4" s="107">
        <f>生データ!E53</f>
        <v>6.0533998637182025</v>
      </c>
      <c r="H4" s="107">
        <f>生データ!E54</f>
        <v>1.7175375077542234</v>
      </c>
      <c r="I4" s="108">
        <f>生データ!E55</f>
        <v>4.0550612460401698</v>
      </c>
      <c r="J4" s="15">
        <f t="shared" si="0"/>
        <v>99.999999999999858</v>
      </c>
    </row>
    <row r="5" spans="1:10" ht="140" customHeight="1" thickBot="1">
      <c r="A5" s="120" t="s">
        <v>5</v>
      </c>
      <c r="B5" s="105">
        <f>生データ!E114</f>
        <v>3.8446833226426365</v>
      </c>
      <c r="C5" s="107">
        <f>生データ!E115</f>
        <v>24.030610889763143</v>
      </c>
      <c r="D5" s="109">
        <f>生データ!E116</f>
        <v>6.7743680474150354</v>
      </c>
      <c r="E5" s="107">
        <f>生データ!E117</f>
        <v>7.5899997762020561</v>
      </c>
      <c r="F5" s="110">
        <f>生データ!E118</f>
        <v>2.5841378434404167</v>
      </c>
      <c r="G5" s="107">
        <f>生データ!E119</f>
        <v>11.684839216163518</v>
      </c>
      <c r="H5" s="107">
        <f>生データ!E120</f>
        <v>1.1815446102455278</v>
      </c>
      <c r="I5" s="108">
        <f>生データ!E121</f>
        <v>42.309816294127494</v>
      </c>
      <c r="J5" s="15">
        <f t="shared" si="0"/>
        <v>99.999999999999829</v>
      </c>
    </row>
    <row r="6" spans="1:10" ht="140" customHeight="1">
      <c r="A6" s="120" t="s">
        <v>6</v>
      </c>
      <c r="B6" s="102">
        <f>生データ!E70</f>
        <v>0.41211082220929368</v>
      </c>
      <c r="C6" s="103">
        <f>生データ!E71</f>
        <v>50.722913794636604</v>
      </c>
      <c r="D6" s="103">
        <f>生データ!E72</f>
        <v>5.7339847385630733</v>
      </c>
      <c r="E6" s="103">
        <f>生データ!E73</f>
        <v>5.6142738021021694</v>
      </c>
      <c r="F6" s="103">
        <f>生データ!E74</f>
        <v>22.915009960973606</v>
      </c>
      <c r="G6" s="103">
        <f>生データ!E75</f>
        <v>5.9163653962464595</v>
      </c>
      <c r="H6" s="103">
        <f>生データ!E76</f>
        <v>2.4429277839961938</v>
      </c>
      <c r="I6" s="104">
        <f>生データ!E77</f>
        <v>6.2424137012724898</v>
      </c>
      <c r="J6" s="15">
        <f t="shared" si="0"/>
        <v>99.999999999999886</v>
      </c>
    </row>
    <row r="7" spans="1:10" ht="140" customHeight="1">
      <c r="A7" s="119" t="s">
        <v>7</v>
      </c>
      <c r="B7" s="105">
        <f>生データ!E92</f>
        <v>3.1241747119315302</v>
      </c>
      <c r="C7" s="106">
        <f>生データ!E93</f>
        <v>14.012957546641076</v>
      </c>
      <c r="D7" s="107">
        <f>生データ!E94</f>
        <v>5.8677116835865943</v>
      </c>
      <c r="E7" s="107">
        <f>生データ!E95</f>
        <v>8.7984237367454767</v>
      </c>
      <c r="F7" s="107">
        <f>生データ!E96</f>
        <v>3.9475680900295536</v>
      </c>
      <c r="G7" s="107">
        <f>生データ!E97</f>
        <v>12.315855995593006</v>
      </c>
      <c r="H7" s="107">
        <f>生データ!E98</f>
        <v>1.7949352583486469</v>
      </c>
      <c r="I7" s="108">
        <f>生データ!E99</f>
        <v>50.138372977123964</v>
      </c>
      <c r="J7" s="15">
        <f t="shared" si="0"/>
        <v>99.999999999999844</v>
      </c>
    </row>
    <row r="8" spans="1:10" ht="140" customHeight="1">
      <c r="A8" s="120" t="s">
        <v>8</v>
      </c>
      <c r="B8" s="105">
        <f>生データ!E158</f>
        <v>4.9324012135569495</v>
      </c>
      <c r="C8" s="107">
        <f>生データ!E159</f>
        <v>8.4964429575669165</v>
      </c>
      <c r="D8" s="109">
        <f>生データ!E160</f>
        <v>6.1673327936976667</v>
      </c>
      <c r="E8" s="107">
        <f>生データ!E161</f>
        <v>11.829890876235707</v>
      </c>
      <c r="F8" s="110">
        <f>生データ!E162</f>
        <v>6.8216011855293788</v>
      </c>
      <c r="G8" s="107">
        <f>生データ!E163</f>
        <v>26.5647739986583</v>
      </c>
      <c r="H8" s="107">
        <f>生データ!E164</f>
        <v>15.578924949851702</v>
      </c>
      <c r="I8" s="108">
        <f>生データ!E165</f>
        <v>19.608632024903159</v>
      </c>
      <c r="J8" s="15">
        <f t="shared" si="0"/>
        <v>99.999999999999773</v>
      </c>
    </row>
    <row r="9" spans="1:10" ht="140" customHeight="1" thickBot="1">
      <c r="A9" s="121" t="s">
        <v>14</v>
      </c>
      <c r="B9" s="105">
        <f>生データ!E180</f>
        <v>6.5398162135484474</v>
      </c>
      <c r="C9" s="107">
        <f>生データ!E181</f>
        <v>3.4669671504740265</v>
      </c>
      <c r="D9" s="109">
        <f>生データ!E182</f>
        <v>6.0221414452462971</v>
      </c>
      <c r="E9" s="107">
        <f>生データ!E183</f>
        <v>11.626506426797976</v>
      </c>
      <c r="F9" s="110">
        <f>生データ!E184</f>
        <v>5.8404288973700398</v>
      </c>
      <c r="G9" s="107">
        <f>生データ!E185</f>
        <v>10.970912321966809</v>
      </c>
      <c r="H9" s="107">
        <f>生データ!E186</f>
        <v>1.4878773608900999</v>
      </c>
      <c r="I9" s="108">
        <f>生データ!E187</f>
        <v>54.045350183706205</v>
      </c>
      <c r="J9" s="15">
        <f t="shared" si="0"/>
        <v>99.999999999999901</v>
      </c>
    </row>
  </sheetData>
  <phoneticPr fontId="1"/>
  <conditionalFormatting sqref="B3:I3">
    <cfRule type="colorScale" priority="11">
      <colorScale>
        <cfvo type="min"/>
        <cfvo type="max"/>
        <color rgb="FFFCFCFF"/>
        <color rgb="FF63BE7B"/>
      </colorScale>
    </cfRule>
    <cfRule type="colorScale" priority="20">
      <colorScale>
        <cfvo type="min"/>
        <cfvo type="max"/>
        <color rgb="FFFCFCFF"/>
        <color rgb="FF63BE7B"/>
      </colorScale>
    </cfRule>
    <cfRule type="top10" dxfId="3" priority="23" rank="1"/>
  </conditionalFormatting>
  <conditionalFormatting sqref="B2:I2">
    <cfRule type="colorScale" priority="12">
      <colorScale>
        <cfvo type="min"/>
        <cfvo type="max"/>
        <color rgb="FFFCFCFF"/>
        <color rgb="FF63BE7B"/>
      </colorScale>
    </cfRule>
    <cfRule type="top10" dxfId="2" priority="22" rank="1"/>
  </conditionalFormatting>
  <conditionalFormatting sqref="B4:I4">
    <cfRule type="colorScale" priority="10">
      <colorScale>
        <cfvo type="min"/>
        <cfvo type="max"/>
        <color rgb="FFFCFCFF"/>
        <color rgb="FF63BE7B"/>
      </colorScale>
    </cfRule>
  </conditionalFormatting>
  <conditionalFormatting sqref="B5:I5">
    <cfRule type="colorScale" priority="9">
      <colorScale>
        <cfvo type="min"/>
        <cfvo type="max"/>
        <color rgb="FFFCFCFF"/>
        <color rgb="FF63BE7B"/>
      </colorScale>
    </cfRule>
  </conditionalFormatting>
  <conditionalFormatting sqref="B7:I7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  <cfRule type="top10" dxfId="1" priority="7" rank="1"/>
  </conditionalFormatting>
  <conditionalFormatting sqref="B6:I6">
    <cfRule type="colorScale" priority="4">
      <colorScale>
        <cfvo type="min"/>
        <cfvo type="max"/>
        <color rgb="FFFCFCFF"/>
        <color rgb="FF63BE7B"/>
      </colorScale>
    </cfRule>
    <cfRule type="top10" dxfId="0" priority="6" rank="1"/>
  </conditionalFormatting>
  <conditionalFormatting sqref="B8:I8">
    <cfRule type="colorScale" priority="2">
      <colorScale>
        <cfvo type="min"/>
        <cfvo type="max"/>
        <color rgb="FFFCFCFF"/>
        <color rgb="FF63BE7B"/>
      </colorScale>
    </cfRule>
  </conditionalFormatting>
  <conditionalFormatting sqref="B9:I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区間ごとの割合 (2)</vt:lpstr>
      <vt:lpstr>生データ</vt:lpstr>
      <vt:lpstr>自己評価</vt:lpstr>
      <vt:lpstr>自己評価+生データ</vt:lpstr>
      <vt:lpstr>スコア</vt:lpstr>
      <vt:lpstr>正解率</vt:lpstr>
      <vt:lpstr>区間ごとの割合</vt:lpstr>
      <vt:lpstr>全体の割合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2022-11-30T05:59:04Z</dcterms:modified>
</cp:coreProperties>
</file>