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ru/Desktop/実験/"/>
    </mc:Choice>
  </mc:AlternateContent>
  <xr:revisionPtr revIDLastSave="0" documentId="13_ncr:1_{F5FE7537-0827-DC4E-9133-CB7836FB3646}" xr6:coauthVersionLast="47" xr6:coauthVersionMax="47" xr10:uidLastSave="{00000000-0000-0000-0000-000000000000}"/>
  <bookViews>
    <workbookView xWindow="0" yWindow="0" windowWidth="28800" windowHeight="18000" firstSheet="1" activeTab="4" xr2:uid="{F582FDA6-AE24-3E40-8A7D-0BE631D10843}"/>
  </bookViews>
  <sheets>
    <sheet name="Sheet1" sheetId="1" r:id="rId1"/>
    <sheet name="アンケート集計 人数" sheetId="8" r:id="rId2"/>
    <sheet name="アンケート集計" sheetId="2" r:id="rId3"/>
    <sheet name="心理 (2)" sheetId="9" r:id="rId4"/>
    <sheet name="心理" sheetId="4" r:id="rId5"/>
    <sheet name="表情" sheetId="3" r:id="rId6"/>
    <sheet name="満足度" sheetId="5" r:id="rId7"/>
    <sheet name="システム" sheetId="6" r:id="rId8"/>
  </sheets>
  <definedNames>
    <definedName name="_xlnm._FilterDatabase" localSheetId="0" hidden="1">Sheet1!$A$1:$CH$105</definedName>
    <definedName name="_xlchart.v1.0" hidden="1">心理!$C$16:$L$16</definedName>
    <definedName name="_xlchart.v1.1" hidden="1">心理!$C$17:$L$17</definedName>
    <definedName name="_xlchart.v1.10" hidden="1">心理!$Z$17:$AI$17</definedName>
    <definedName name="_xlchart.v1.11" hidden="1">心理!$Z$18:$AI$18</definedName>
    <definedName name="_xlchart.v1.12" hidden="1">心理!$C$16:$L$16</definedName>
    <definedName name="_xlchart.v1.13" hidden="1">心理!$C$17:$L$17</definedName>
    <definedName name="_xlchart.v1.14" hidden="1">心理!$C$18:$L$18</definedName>
    <definedName name="_xlchart.v1.15" hidden="1">心理!$C$21:$L$21</definedName>
    <definedName name="_xlchart.v1.16" hidden="1">心理!$C$22:$L$22</definedName>
    <definedName name="_xlchart.v1.17" hidden="1">心理!$Z$17:$AI$17</definedName>
    <definedName name="_xlchart.v1.18" hidden="1">心理!$Z$18:$AI$18</definedName>
    <definedName name="_xlchart.v1.19" hidden="1">心理!$C$16:$K$16</definedName>
    <definedName name="_xlchart.v1.2" hidden="1">心理!$C$18:$L$18</definedName>
    <definedName name="_xlchart.v1.20" hidden="1">心理!$C$17:$K$17</definedName>
    <definedName name="_xlchart.v1.21" hidden="1">心理!$C$18:$K$18</definedName>
    <definedName name="_xlchart.v1.22" hidden="1">心理!$Z$17:$AI$17</definedName>
    <definedName name="_xlchart.v1.23" hidden="1">心理!$Z$18:$AI$18</definedName>
    <definedName name="_xlchart.v1.24" hidden="1">心理!$C$16:$L$16</definedName>
    <definedName name="_xlchart.v1.25" hidden="1">心理!$C$17:$L$17</definedName>
    <definedName name="_xlchart.v1.26" hidden="1">心理!$C$18:$L$18</definedName>
    <definedName name="_xlchart.v1.27" hidden="1">心理!$C$21:$L$21</definedName>
    <definedName name="_xlchart.v1.28" hidden="1">心理!$C$22:$L$22</definedName>
    <definedName name="_xlchart.v1.29" hidden="1">心理!$Z$17:$AI$17</definedName>
    <definedName name="_xlchart.v1.3" hidden="1">心理!$C$21:$L$21</definedName>
    <definedName name="_xlchart.v1.30" hidden="1">心理!$Z$18:$AI$18</definedName>
    <definedName name="_xlchart.v1.31" hidden="1">心理!$C$16:$L$16</definedName>
    <definedName name="_xlchart.v1.32" hidden="1">心理!$C$17:$L$17</definedName>
    <definedName name="_xlchart.v1.33" hidden="1">心理!$C$18:$L$18</definedName>
    <definedName name="_xlchart.v1.34" hidden="1">心理!$C$21:$L$21</definedName>
    <definedName name="_xlchart.v1.35" hidden="1">心理!$C$22:$L$22</definedName>
    <definedName name="_xlchart.v1.36" hidden="1">心理!$Z$17:$AI$17</definedName>
    <definedName name="_xlchart.v1.37" hidden="1">心理!$Z$18:$AI$18</definedName>
    <definedName name="_xlchart.v1.38" hidden="1">心理!$C$16:$L$16</definedName>
    <definedName name="_xlchart.v1.39" hidden="1">心理!$C$17:$L$17</definedName>
    <definedName name="_xlchart.v1.4" hidden="1">心理!$C$22:$L$22</definedName>
    <definedName name="_xlchart.v1.40" hidden="1">心理!$C$18:$L$18</definedName>
    <definedName name="_xlchart.v1.41" hidden="1">心理!$C$21:$L$21</definedName>
    <definedName name="_xlchart.v1.42" hidden="1">心理!$C$22:$L$22</definedName>
    <definedName name="_xlchart.v1.43" hidden="1">心理!$Z$17:$AI$17</definedName>
    <definedName name="_xlchart.v1.44" hidden="1">心理!$Z$18:$AI$18</definedName>
    <definedName name="_xlchart.v1.5" hidden="1">心理!$Z$17:$AI$17</definedName>
    <definedName name="_xlchart.v1.6" hidden="1">心理!$Z$18:$AI$18</definedName>
    <definedName name="_xlchart.v1.7" hidden="1">心理!$C$16:$K$16</definedName>
    <definedName name="_xlchart.v1.8" hidden="1">心理!$C$17:$K$17</definedName>
    <definedName name="_xlchart.v1.9" hidden="1">心理!$C$18:$K$18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1" i="4" l="1"/>
  <c r="AH21" i="4"/>
  <c r="AG21" i="4"/>
  <c r="AF21" i="4"/>
  <c r="AE21" i="4"/>
  <c r="AD21" i="4"/>
  <c r="AC21" i="4"/>
  <c r="AB21" i="4"/>
  <c r="AA21" i="4"/>
  <c r="Z21" i="4"/>
  <c r="D21" i="4"/>
  <c r="E21" i="4"/>
  <c r="F21" i="4"/>
  <c r="G21" i="4"/>
  <c r="H21" i="4"/>
  <c r="I21" i="4"/>
  <c r="J21" i="4"/>
  <c r="K21" i="4"/>
  <c r="L21" i="4"/>
  <c r="C21" i="4"/>
  <c r="C26" i="9"/>
  <c r="B26" i="9"/>
  <c r="C25" i="9"/>
  <c r="B25" i="9"/>
  <c r="H20" i="9"/>
  <c r="G20" i="9"/>
  <c r="AI19" i="9"/>
  <c r="AH19" i="9"/>
  <c r="AG19" i="9"/>
  <c r="AF19" i="9"/>
  <c r="AC19" i="9"/>
  <c r="AA19" i="9"/>
  <c r="Z19" i="9"/>
  <c r="H18" i="9"/>
  <c r="G18" i="9"/>
  <c r="AI17" i="9"/>
  <c r="AH17" i="9"/>
  <c r="AG17" i="9"/>
  <c r="AF17" i="9"/>
  <c r="AC17" i="9"/>
  <c r="AA17" i="9"/>
  <c r="Z17" i="9"/>
  <c r="AR12" i="9"/>
  <c r="AI20" i="9" s="1"/>
  <c r="AQ12" i="9"/>
  <c r="AH20" i="9" s="1"/>
  <c r="AP12" i="9"/>
  <c r="AG20" i="9" s="1"/>
  <c r="AO12" i="9"/>
  <c r="AF20" i="9" s="1"/>
  <c r="AN12" i="9"/>
  <c r="AE20" i="9" s="1"/>
  <c r="AM12" i="9"/>
  <c r="AD20" i="9" s="1"/>
  <c r="AL12" i="9"/>
  <c r="AC20" i="9" s="1"/>
  <c r="AK12" i="9"/>
  <c r="AB20" i="9" s="1"/>
  <c r="AJ12" i="9"/>
  <c r="AA20" i="9" s="1"/>
  <c r="AI12" i="9"/>
  <c r="Z20" i="9" s="1"/>
  <c r="AH12" i="9"/>
  <c r="AG12" i="9"/>
  <c r="AF12" i="9"/>
  <c r="AE12" i="9"/>
  <c r="AD12" i="9"/>
  <c r="AE19" i="9" s="1"/>
  <c r="AC12" i="9"/>
  <c r="AD19" i="9" s="1"/>
  <c r="AB12" i="9"/>
  <c r="AA12" i="9"/>
  <c r="AB19" i="9" s="1"/>
  <c r="Z12" i="9"/>
  <c r="Y12" i="9"/>
  <c r="U12" i="9"/>
  <c r="L20" i="9" s="1"/>
  <c r="T12" i="9"/>
  <c r="K20" i="9" s="1"/>
  <c r="S12" i="9"/>
  <c r="J20" i="9" s="1"/>
  <c r="R12" i="9"/>
  <c r="I20" i="9" s="1"/>
  <c r="Q12" i="9"/>
  <c r="P12" i="9"/>
  <c r="O12" i="9"/>
  <c r="F20" i="9" s="1"/>
  <c r="N12" i="9"/>
  <c r="E20" i="9" s="1"/>
  <c r="M12" i="9"/>
  <c r="D20" i="9" s="1"/>
  <c r="L12" i="9"/>
  <c r="C20" i="9" s="1"/>
  <c r="K12" i="9"/>
  <c r="L19" i="9" s="1"/>
  <c r="J12" i="9"/>
  <c r="K19" i="9" s="1"/>
  <c r="I12" i="9"/>
  <c r="J19" i="9" s="1"/>
  <c r="H12" i="9"/>
  <c r="I19" i="9" s="1"/>
  <c r="G12" i="9"/>
  <c r="H19" i="9" s="1"/>
  <c r="F12" i="9"/>
  <c r="G19" i="9" s="1"/>
  <c r="E12" i="9"/>
  <c r="F19" i="9" s="1"/>
  <c r="D12" i="9"/>
  <c r="E19" i="9" s="1"/>
  <c r="C12" i="9"/>
  <c r="D19" i="9" s="1"/>
  <c r="B12" i="9"/>
  <c r="C19" i="9" s="1"/>
  <c r="AR11" i="9"/>
  <c r="AQ11" i="9"/>
  <c r="AP11" i="9"/>
  <c r="AO11" i="9"/>
  <c r="AN11" i="9"/>
  <c r="AM11" i="9"/>
  <c r="AL11" i="9"/>
  <c r="AK11" i="9"/>
  <c r="AJ11" i="9"/>
  <c r="AI11" i="9"/>
  <c r="AH11" i="9"/>
  <c r="AG11" i="9"/>
  <c r="AF11" i="9"/>
  <c r="AE11" i="9"/>
  <c r="AD11" i="9"/>
  <c r="AC11" i="9"/>
  <c r="AB11" i="9"/>
  <c r="AA11" i="9"/>
  <c r="Z11" i="9"/>
  <c r="Y11" i="9"/>
  <c r="U11" i="9"/>
  <c r="T11" i="9"/>
  <c r="S11" i="9"/>
  <c r="R11" i="9"/>
  <c r="Q11" i="9"/>
  <c r="P11" i="9"/>
  <c r="O11" i="9"/>
  <c r="N11" i="9"/>
  <c r="M11" i="9"/>
  <c r="L11" i="9"/>
  <c r="K11" i="9"/>
  <c r="J11" i="9"/>
  <c r="I11" i="9"/>
  <c r="H11" i="9"/>
  <c r="G11" i="9"/>
  <c r="F11" i="9"/>
  <c r="E11" i="9"/>
  <c r="D11" i="9"/>
  <c r="C11" i="9"/>
  <c r="B11" i="9"/>
  <c r="AR10" i="9"/>
  <c r="AQ10" i="9"/>
  <c r="AP10" i="9"/>
  <c r="AO10" i="9"/>
  <c r="AN10" i="9"/>
  <c r="AM10" i="9"/>
  <c r="AL10" i="9"/>
  <c r="AK10" i="9"/>
  <c r="AJ10" i="9"/>
  <c r="AI10" i="9"/>
  <c r="AH10" i="9"/>
  <c r="AG10" i="9"/>
  <c r="AF10" i="9"/>
  <c r="AE10" i="9"/>
  <c r="AD10" i="9"/>
  <c r="AC10" i="9"/>
  <c r="AB10" i="9"/>
  <c r="AA10" i="9"/>
  <c r="Z10" i="9"/>
  <c r="Y10" i="9"/>
  <c r="U10" i="9"/>
  <c r="T10" i="9"/>
  <c r="S10" i="9"/>
  <c r="R10" i="9"/>
  <c r="Q10" i="9"/>
  <c r="P10" i="9"/>
  <c r="O10" i="9"/>
  <c r="N10" i="9"/>
  <c r="M10" i="9"/>
  <c r="L10" i="9"/>
  <c r="K10" i="9"/>
  <c r="J10" i="9"/>
  <c r="I10" i="9"/>
  <c r="H10" i="9"/>
  <c r="G10" i="9"/>
  <c r="F10" i="9"/>
  <c r="E10" i="9"/>
  <c r="D10" i="9"/>
  <c r="C10" i="9"/>
  <c r="B10" i="9"/>
  <c r="AR9" i="9"/>
  <c r="AI18" i="9" s="1"/>
  <c r="AQ9" i="9"/>
  <c r="AH18" i="9" s="1"/>
  <c r="AP9" i="9"/>
  <c r="AG18" i="9" s="1"/>
  <c r="AO9" i="9"/>
  <c r="AF18" i="9" s="1"/>
  <c r="AN9" i="9"/>
  <c r="AE18" i="9" s="1"/>
  <c r="AM9" i="9"/>
  <c r="AD18" i="9" s="1"/>
  <c r="AL9" i="9"/>
  <c r="AC18" i="9" s="1"/>
  <c r="AK9" i="9"/>
  <c r="AB18" i="9" s="1"/>
  <c r="AJ9" i="9"/>
  <c r="AA18" i="9" s="1"/>
  <c r="AI9" i="9"/>
  <c r="Z18" i="9" s="1"/>
  <c r="AH9" i="9"/>
  <c r="AG9" i="9"/>
  <c r="AF9" i="9"/>
  <c r="AE9" i="9"/>
  <c r="AD9" i="9"/>
  <c r="AE17" i="9" s="1"/>
  <c r="AC9" i="9"/>
  <c r="AD17" i="9" s="1"/>
  <c r="AB9" i="9"/>
  <c r="AA9" i="9"/>
  <c r="AB17" i="9" s="1"/>
  <c r="Z9" i="9"/>
  <c r="Y9" i="9"/>
  <c r="U9" i="9"/>
  <c r="L18" i="9" s="1"/>
  <c r="T9" i="9"/>
  <c r="K18" i="9" s="1"/>
  <c r="S9" i="9"/>
  <c r="J18" i="9" s="1"/>
  <c r="R9" i="9"/>
  <c r="I18" i="9" s="1"/>
  <c r="Q9" i="9"/>
  <c r="P9" i="9"/>
  <c r="O9" i="9"/>
  <c r="F18" i="9" s="1"/>
  <c r="N9" i="9"/>
  <c r="E18" i="9" s="1"/>
  <c r="M9" i="9"/>
  <c r="D18" i="9" s="1"/>
  <c r="L9" i="9"/>
  <c r="C18" i="9" s="1"/>
  <c r="K9" i="9"/>
  <c r="L17" i="9" s="1"/>
  <c r="J9" i="9"/>
  <c r="K17" i="9" s="1"/>
  <c r="I9" i="9"/>
  <c r="J17" i="9" s="1"/>
  <c r="H9" i="9"/>
  <c r="I17" i="9" s="1"/>
  <c r="G9" i="9"/>
  <c r="H17" i="9" s="1"/>
  <c r="F9" i="9"/>
  <c r="G17" i="9" s="1"/>
  <c r="E9" i="9"/>
  <c r="F17" i="9" s="1"/>
  <c r="D9" i="9"/>
  <c r="E17" i="9" s="1"/>
  <c r="C9" i="9"/>
  <c r="D17" i="9" s="1"/>
  <c r="B9" i="9"/>
  <c r="C17" i="9" s="1"/>
  <c r="AR8" i="9"/>
  <c r="AQ8" i="9"/>
  <c r="AP8" i="9"/>
  <c r="AO8" i="9"/>
  <c r="AN8" i="9"/>
  <c r="AM8" i="9"/>
  <c r="AL8" i="9"/>
  <c r="AK8" i="9"/>
  <c r="AJ8" i="9"/>
  <c r="AI8" i="9"/>
  <c r="AH8" i="9"/>
  <c r="AG8" i="9"/>
  <c r="AF8" i="9"/>
  <c r="AE8" i="9"/>
  <c r="AD8" i="9"/>
  <c r="AC8" i="9"/>
  <c r="AB8" i="9"/>
  <c r="AA8" i="9"/>
  <c r="Z8" i="9"/>
  <c r="Y8" i="9"/>
  <c r="U8" i="9"/>
  <c r="T8" i="9"/>
  <c r="S8" i="9"/>
  <c r="R8" i="9"/>
  <c r="Q8" i="9"/>
  <c r="P8" i="9"/>
  <c r="O8" i="9"/>
  <c r="N8" i="9"/>
  <c r="M8" i="9"/>
  <c r="L8" i="9"/>
  <c r="K8" i="9"/>
  <c r="J8" i="9"/>
  <c r="I8" i="9"/>
  <c r="H8" i="9"/>
  <c r="G8" i="9"/>
  <c r="F8" i="9"/>
  <c r="E8" i="9"/>
  <c r="D8" i="9"/>
  <c r="C8" i="9"/>
  <c r="B8" i="9"/>
  <c r="AR7" i="9"/>
  <c r="AQ7" i="9"/>
  <c r="AP7" i="9"/>
  <c r="AO7" i="9"/>
  <c r="AN7" i="9"/>
  <c r="AM7" i="9"/>
  <c r="AL7" i="9"/>
  <c r="AK7" i="9"/>
  <c r="AJ7" i="9"/>
  <c r="AI7" i="9"/>
  <c r="AH7" i="9"/>
  <c r="AG7" i="9"/>
  <c r="AF7" i="9"/>
  <c r="AE7" i="9"/>
  <c r="AD7" i="9"/>
  <c r="AC7" i="9"/>
  <c r="AB7" i="9"/>
  <c r="AA7" i="9"/>
  <c r="Z7" i="9"/>
  <c r="Y7" i="9"/>
  <c r="U7" i="9"/>
  <c r="T7" i="9"/>
  <c r="S7" i="9"/>
  <c r="R7" i="9"/>
  <c r="Q7" i="9"/>
  <c r="P7" i="9"/>
  <c r="O7" i="9"/>
  <c r="N7" i="9"/>
  <c r="M7" i="9"/>
  <c r="L7" i="9"/>
  <c r="K7" i="9"/>
  <c r="J7" i="9"/>
  <c r="I7" i="9"/>
  <c r="H7" i="9"/>
  <c r="G7" i="9"/>
  <c r="F7" i="9"/>
  <c r="E7" i="9"/>
  <c r="D7" i="9"/>
  <c r="C7" i="9"/>
  <c r="B7" i="9"/>
  <c r="AR6" i="9"/>
  <c r="AQ6" i="9"/>
  <c r="AP6" i="9"/>
  <c r="AO6" i="9"/>
  <c r="AN6" i="9"/>
  <c r="AM6" i="9"/>
  <c r="AL6" i="9"/>
  <c r="AK6" i="9"/>
  <c r="AJ6" i="9"/>
  <c r="AI6" i="9"/>
  <c r="AH6" i="9"/>
  <c r="AG6" i="9"/>
  <c r="AF6" i="9"/>
  <c r="AE6" i="9"/>
  <c r="AD6" i="9"/>
  <c r="AC6" i="9"/>
  <c r="AB6" i="9"/>
  <c r="AA6" i="9"/>
  <c r="Z6" i="9"/>
  <c r="Y6" i="9"/>
  <c r="U6" i="9"/>
  <c r="T6" i="9"/>
  <c r="S6" i="9"/>
  <c r="R6" i="9"/>
  <c r="Q6" i="9"/>
  <c r="P6" i="9"/>
  <c r="O6" i="9"/>
  <c r="N6" i="9"/>
  <c r="M6" i="9"/>
  <c r="L6" i="9"/>
  <c r="K6" i="9"/>
  <c r="J6" i="9"/>
  <c r="I6" i="9"/>
  <c r="H6" i="9"/>
  <c r="G6" i="9"/>
  <c r="F6" i="9"/>
  <c r="E6" i="9"/>
  <c r="D6" i="9"/>
  <c r="C6" i="9"/>
  <c r="B6" i="9"/>
  <c r="AR5" i="9"/>
  <c r="AQ5" i="9"/>
  <c r="AP5" i="9"/>
  <c r="AO5" i="9"/>
  <c r="AN5" i="9"/>
  <c r="AM5" i="9"/>
  <c r="AL5" i="9"/>
  <c r="AK5" i="9"/>
  <c r="AJ5" i="9"/>
  <c r="AI5" i="9"/>
  <c r="AH5" i="9"/>
  <c r="AG5" i="9"/>
  <c r="AF5" i="9"/>
  <c r="AE5" i="9"/>
  <c r="AD5" i="9"/>
  <c r="AC5" i="9"/>
  <c r="AB5" i="9"/>
  <c r="AA5" i="9"/>
  <c r="Z5" i="9"/>
  <c r="Y5" i="9"/>
  <c r="U5" i="9"/>
  <c r="T5" i="9"/>
  <c r="S5" i="9"/>
  <c r="R5" i="9"/>
  <c r="Q5" i="9"/>
  <c r="P5" i="9"/>
  <c r="O5" i="9"/>
  <c r="N5" i="9"/>
  <c r="M5" i="9"/>
  <c r="L5" i="9"/>
  <c r="K5" i="9"/>
  <c r="J5" i="9"/>
  <c r="I5" i="9"/>
  <c r="H5" i="9"/>
  <c r="G5" i="9"/>
  <c r="F5" i="9"/>
  <c r="E5" i="9"/>
  <c r="D5" i="9"/>
  <c r="C5" i="9"/>
  <c r="B5" i="9"/>
  <c r="AR4" i="9"/>
  <c r="AQ4" i="9"/>
  <c r="AP4" i="9"/>
  <c r="AO4" i="9"/>
  <c r="AN4" i="9"/>
  <c r="AM4" i="9"/>
  <c r="AL4" i="9"/>
  <c r="AK4" i="9"/>
  <c r="AJ4" i="9"/>
  <c r="AI4" i="9"/>
  <c r="AH4" i="9"/>
  <c r="AG4" i="9"/>
  <c r="AF4" i="9"/>
  <c r="AE4" i="9"/>
  <c r="AD4" i="9"/>
  <c r="AC4" i="9"/>
  <c r="AB4" i="9"/>
  <c r="AA4" i="9"/>
  <c r="Z4" i="9"/>
  <c r="Y4" i="9"/>
  <c r="U4" i="9"/>
  <c r="T4" i="9"/>
  <c r="S4" i="9"/>
  <c r="R4" i="9"/>
  <c r="Q4" i="9"/>
  <c r="P4" i="9"/>
  <c r="O4" i="9"/>
  <c r="N4" i="9"/>
  <c r="M4" i="9"/>
  <c r="L4" i="9"/>
  <c r="K4" i="9"/>
  <c r="J4" i="9"/>
  <c r="I4" i="9"/>
  <c r="H4" i="9"/>
  <c r="G4" i="9"/>
  <c r="F4" i="9"/>
  <c r="E4" i="9"/>
  <c r="D4" i="9"/>
  <c r="C4" i="9"/>
  <c r="B4" i="9"/>
  <c r="AR3" i="9"/>
  <c r="AQ3" i="9"/>
  <c r="AP3" i="9"/>
  <c r="AO3" i="9"/>
  <c r="AN3" i="9"/>
  <c r="AM3" i="9"/>
  <c r="AL3" i="9"/>
  <c r="AK3" i="9"/>
  <c r="AJ3" i="9"/>
  <c r="AI3" i="9"/>
  <c r="AH3" i="9"/>
  <c r="AG3" i="9"/>
  <c r="AF3" i="9"/>
  <c r="AE3" i="9"/>
  <c r="AD3" i="9"/>
  <c r="AC3" i="9"/>
  <c r="AB3" i="9"/>
  <c r="AA3" i="9"/>
  <c r="Z3" i="9"/>
  <c r="Y3" i="9"/>
  <c r="U3" i="9"/>
  <c r="T3" i="9"/>
  <c r="S3" i="9"/>
  <c r="R3" i="9"/>
  <c r="Q3" i="9"/>
  <c r="P3" i="9"/>
  <c r="O3" i="9"/>
  <c r="N3" i="9"/>
  <c r="M3" i="9"/>
  <c r="L3" i="9"/>
  <c r="K3" i="9"/>
  <c r="J3" i="9"/>
  <c r="I3" i="9"/>
  <c r="H3" i="9"/>
  <c r="G3" i="9"/>
  <c r="F3" i="9"/>
  <c r="E3" i="9"/>
  <c r="D3" i="9"/>
  <c r="C3" i="9"/>
  <c r="B3" i="9"/>
  <c r="AR2" i="9"/>
  <c r="AQ2" i="9"/>
  <c r="AP2" i="9"/>
  <c r="AO2" i="9"/>
  <c r="AN2" i="9"/>
  <c r="AM2" i="9"/>
  <c r="AL2" i="9"/>
  <c r="AK2" i="9"/>
  <c r="AJ2" i="9"/>
  <c r="AI2" i="9"/>
  <c r="AH2" i="9"/>
  <c r="AG2" i="9"/>
  <c r="AF2" i="9"/>
  <c r="AE2" i="9"/>
  <c r="AD2" i="9"/>
  <c r="AC2" i="9"/>
  <c r="AB2" i="9"/>
  <c r="AA2" i="9"/>
  <c r="Z2" i="9"/>
  <c r="Y2" i="9"/>
  <c r="U2" i="9"/>
  <c r="T2" i="9"/>
  <c r="S2" i="9"/>
  <c r="R2" i="9"/>
  <c r="Q2" i="9"/>
  <c r="P2" i="9"/>
  <c r="O2" i="9"/>
  <c r="N2" i="9"/>
  <c r="M2" i="9"/>
  <c r="L2" i="9"/>
  <c r="K2" i="9"/>
  <c r="J2" i="9"/>
  <c r="I2" i="9"/>
  <c r="H2" i="9"/>
  <c r="G2" i="9"/>
  <c r="F2" i="9"/>
  <c r="E2" i="9"/>
  <c r="D2" i="9"/>
  <c r="C2" i="9"/>
  <c r="B2" i="9"/>
  <c r="BQ12" i="8"/>
  <c r="BQ11" i="8"/>
  <c r="BQ10" i="8"/>
  <c r="BQ9" i="8"/>
  <c r="BQ8" i="8"/>
  <c r="C17" i="6"/>
  <c r="AM14" i="2" l="1"/>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BB8" i="8"/>
  <c r="V17" i="8" s="1"/>
  <c r="BC8" i="8"/>
  <c r="W17" i="8" s="1"/>
  <c r="BD8" i="8"/>
  <c r="X17" i="8" s="1"/>
  <c r="BE8" i="8"/>
  <c r="Y17" i="8" s="1"/>
  <c r="BF8" i="8"/>
  <c r="Z17" i="8" s="1"/>
  <c r="BG8" i="8"/>
  <c r="BH8" i="8"/>
  <c r="BI8" i="8"/>
  <c r="BJ8" i="8"/>
  <c r="BK8" i="8"/>
  <c r="BL8" i="8"/>
  <c r="BB9" i="8"/>
  <c r="V18" i="8" s="1"/>
  <c r="BC9" i="8"/>
  <c r="W18" i="8" s="1"/>
  <c r="BD9" i="8"/>
  <c r="X18" i="8" s="1"/>
  <c r="BE9" i="8"/>
  <c r="Y18" i="8" s="1"/>
  <c r="BF9" i="8"/>
  <c r="Z18" i="8" s="1"/>
  <c r="BG9" i="8"/>
  <c r="BH9" i="8"/>
  <c r="BI9" i="8"/>
  <c r="BJ9" i="8"/>
  <c r="BK9" i="8"/>
  <c r="BL9" i="8"/>
  <c r="BB10" i="8"/>
  <c r="V19" i="8" s="1"/>
  <c r="BC10" i="8"/>
  <c r="W19" i="8" s="1"/>
  <c r="BD10" i="8"/>
  <c r="X19" i="8" s="1"/>
  <c r="BE10" i="8"/>
  <c r="Y19" i="8" s="1"/>
  <c r="BF10" i="8"/>
  <c r="Z19" i="8" s="1"/>
  <c r="BG10" i="8"/>
  <c r="BH10" i="8"/>
  <c r="BI10" i="8"/>
  <c r="BJ10" i="8"/>
  <c r="BK10" i="8"/>
  <c r="BL10" i="8"/>
  <c r="BB11" i="8"/>
  <c r="V20" i="8" s="1"/>
  <c r="BC11" i="8"/>
  <c r="W20" i="8" s="1"/>
  <c r="BD11" i="8"/>
  <c r="X20" i="8" s="1"/>
  <c r="BE11" i="8"/>
  <c r="Y20" i="8" s="1"/>
  <c r="BF11" i="8"/>
  <c r="Z20" i="8" s="1"/>
  <c r="BG11" i="8"/>
  <c r="G29" i="8" s="1"/>
  <c r="BH11" i="8"/>
  <c r="H29" i="8" s="1"/>
  <c r="BI11" i="8"/>
  <c r="BJ11" i="8"/>
  <c r="BK11" i="8"/>
  <c r="BL11" i="8"/>
  <c r="BB12" i="8"/>
  <c r="V21" i="8" s="1"/>
  <c r="BC12" i="8"/>
  <c r="W21" i="8" s="1"/>
  <c r="BD12" i="8"/>
  <c r="X21" i="8" s="1"/>
  <c r="BE12" i="8"/>
  <c r="Y21" i="8" s="1"/>
  <c r="BF12" i="8"/>
  <c r="Z21" i="8" s="1"/>
  <c r="BG12" i="8"/>
  <c r="G30" i="8" s="1"/>
  <c r="BH12" i="8"/>
  <c r="H30" i="8" s="1"/>
  <c r="BI12" i="8"/>
  <c r="BJ12" i="8"/>
  <c r="J30" i="8" s="1"/>
  <c r="BK12" i="8"/>
  <c r="K30" i="8" s="1"/>
  <c r="BL12" i="8"/>
  <c r="L8" i="8"/>
  <c r="M8" i="8"/>
  <c r="N8" i="8"/>
  <c r="O8" i="8"/>
  <c r="P8" i="8"/>
  <c r="Q8" i="8"/>
  <c r="R8" i="8"/>
  <c r="S8" i="8"/>
  <c r="G17" i="8" s="1"/>
  <c r="T8" i="8"/>
  <c r="H17" i="8" s="1"/>
  <c r="U8" i="8"/>
  <c r="I17" i="8" s="1"/>
  <c r="V8" i="8"/>
  <c r="J17" i="8" s="1"/>
  <c r="W8" i="8"/>
  <c r="K17" i="8" s="1"/>
  <c r="X8" i="8"/>
  <c r="B26" i="8" s="1"/>
  <c r="Y8" i="8"/>
  <c r="C26" i="8" s="1"/>
  <c r="Z8" i="8"/>
  <c r="D26" i="8" s="1"/>
  <c r="AA8" i="8"/>
  <c r="E26" i="8" s="1"/>
  <c r="AB8" i="8"/>
  <c r="F26" i="8" s="1"/>
  <c r="AC8" i="8"/>
  <c r="AD8" i="8"/>
  <c r="AE8" i="8"/>
  <c r="AF8" i="8"/>
  <c r="AG8" i="8"/>
  <c r="AH8" i="8"/>
  <c r="AI8" i="8"/>
  <c r="AJ8" i="8"/>
  <c r="AK8" i="8"/>
  <c r="AL8" i="8"/>
  <c r="AM8" i="8"/>
  <c r="AN8" i="8"/>
  <c r="AO8" i="8"/>
  <c r="AP8" i="8"/>
  <c r="AQ8" i="8"/>
  <c r="AR8" i="8"/>
  <c r="AS8" i="8"/>
  <c r="AT8" i="8"/>
  <c r="AU8" i="8"/>
  <c r="AV8" i="8"/>
  <c r="AW8" i="8"/>
  <c r="AX8" i="8"/>
  <c r="AY8" i="8"/>
  <c r="AZ8" i="8"/>
  <c r="BA8" i="8"/>
  <c r="G26" i="8"/>
  <c r="H26" i="8"/>
  <c r="I26" i="8"/>
  <c r="J26" i="8"/>
  <c r="K26" i="8"/>
  <c r="BM8" i="8"/>
  <c r="BN8" i="8"/>
  <c r="BO8" i="8"/>
  <c r="BP8" i="8"/>
  <c r="BR8" i="8"/>
  <c r="BS8" i="8"/>
  <c r="BT8" i="8"/>
  <c r="BU8" i="8"/>
  <c r="BV8" i="8"/>
  <c r="BW8" i="8"/>
  <c r="BX8" i="8"/>
  <c r="BY8" i="8"/>
  <c r="BZ8" i="8"/>
  <c r="CA8" i="8"/>
  <c r="CB8" i="8"/>
  <c r="L9" i="8"/>
  <c r="M9" i="8"/>
  <c r="N9" i="8"/>
  <c r="O9" i="8"/>
  <c r="P9" i="8"/>
  <c r="Q9" i="8"/>
  <c r="R9" i="8"/>
  <c r="S9" i="8"/>
  <c r="G18" i="8" s="1"/>
  <c r="T9" i="8"/>
  <c r="H18" i="8" s="1"/>
  <c r="U9" i="8"/>
  <c r="I18" i="8" s="1"/>
  <c r="V9" i="8"/>
  <c r="J18" i="8" s="1"/>
  <c r="W9" i="8"/>
  <c r="K18" i="8" s="1"/>
  <c r="X9" i="8"/>
  <c r="B27" i="8" s="1"/>
  <c r="Y9" i="8"/>
  <c r="C27" i="8" s="1"/>
  <c r="Z9" i="8"/>
  <c r="D27" i="8" s="1"/>
  <c r="AA9" i="8"/>
  <c r="E27" i="8" s="1"/>
  <c r="AB9" i="8"/>
  <c r="F27" i="8" s="1"/>
  <c r="AC9" i="8"/>
  <c r="AD9" i="8"/>
  <c r="AE9" i="8"/>
  <c r="AF9" i="8"/>
  <c r="AG9" i="8"/>
  <c r="AH9" i="8"/>
  <c r="AI9" i="8"/>
  <c r="AJ9" i="8"/>
  <c r="AK9" i="8"/>
  <c r="AL9" i="8"/>
  <c r="AM9" i="8"/>
  <c r="AN9" i="8"/>
  <c r="AO9" i="8"/>
  <c r="AP9" i="8"/>
  <c r="AQ9" i="8"/>
  <c r="AR9" i="8"/>
  <c r="AS9" i="8"/>
  <c r="AT9" i="8"/>
  <c r="AU9" i="8"/>
  <c r="AV9" i="8"/>
  <c r="AW9" i="8"/>
  <c r="AX9" i="8"/>
  <c r="AY9" i="8"/>
  <c r="AZ9" i="8"/>
  <c r="BA9" i="8"/>
  <c r="G27" i="8"/>
  <c r="H27" i="8"/>
  <c r="I27" i="8"/>
  <c r="J27" i="8"/>
  <c r="K27" i="8"/>
  <c r="BM9" i="8"/>
  <c r="BN9" i="8"/>
  <c r="BO9" i="8"/>
  <c r="BP9" i="8"/>
  <c r="BR9" i="8"/>
  <c r="BS9" i="8"/>
  <c r="BT9" i="8"/>
  <c r="BU9" i="8"/>
  <c r="BV9" i="8"/>
  <c r="BW9" i="8"/>
  <c r="BX9" i="8"/>
  <c r="BY9" i="8"/>
  <c r="BZ9" i="8"/>
  <c r="CA9" i="8"/>
  <c r="CB9" i="8"/>
  <c r="L10" i="8"/>
  <c r="M10" i="8"/>
  <c r="N10" i="8"/>
  <c r="O10" i="8"/>
  <c r="P10" i="8"/>
  <c r="Q10" i="8"/>
  <c r="R10" i="8"/>
  <c r="S10" i="8"/>
  <c r="G19" i="8" s="1"/>
  <c r="T10" i="8"/>
  <c r="H19" i="8" s="1"/>
  <c r="U10" i="8"/>
  <c r="I19" i="8" s="1"/>
  <c r="V10" i="8"/>
  <c r="J19" i="8" s="1"/>
  <c r="W10" i="8"/>
  <c r="K19" i="8" s="1"/>
  <c r="X10" i="8"/>
  <c r="B28" i="8" s="1"/>
  <c r="Y10" i="8"/>
  <c r="C28" i="8" s="1"/>
  <c r="Z10" i="8"/>
  <c r="D28" i="8" s="1"/>
  <c r="AA10" i="8"/>
  <c r="E28" i="8" s="1"/>
  <c r="AB10" i="8"/>
  <c r="F28" i="8" s="1"/>
  <c r="AC10" i="8"/>
  <c r="AD10" i="8"/>
  <c r="AE10" i="8"/>
  <c r="AF10" i="8"/>
  <c r="AG10" i="8"/>
  <c r="AH10" i="8"/>
  <c r="AI10" i="8"/>
  <c r="AJ10" i="8"/>
  <c r="AK10" i="8"/>
  <c r="AL10" i="8"/>
  <c r="AM10" i="8"/>
  <c r="AN10" i="8"/>
  <c r="AO10" i="8"/>
  <c r="AP10" i="8"/>
  <c r="AQ10" i="8"/>
  <c r="AR10" i="8"/>
  <c r="AS10" i="8"/>
  <c r="AT10" i="8"/>
  <c r="AU10" i="8"/>
  <c r="AV10" i="8"/>
  <c r="AW10" i="8"/>
  <c r="AX10" i="8"/>
  <c r="AY10" i="8"/>
  <c r="AZ10" i="8"/>
  <c r="BA10" i="8"/>
  <c r="G28" i="8"/>
  <c r="H28" i="8"/>
  <c r="I28" i="8"/>
  <c r="J28" i="8"/>
  <c r="K28" i="8"/>
  <c r="BM10" i="8"/>
  <c r="BN10" i="8"/>
  <c r="BO10" i="8"/>
  <c r="BP10" i="8"/>
  <c r="BR10" i="8"/>
  <c r="BS10" i="8"/>
  <c r="BT10" i="8"/>
  <c r="BU10" i="8"/>
  <c r="BV10" i="8"/>
  <c r="BW10" i="8"/>
  <c r="BX10" i="8"/>
  <c r="BY10" i="8"/>
  <c r="BZ10" i="8"/>
  <c r="CA10" i="8"/>
  <c r="CB10" i="8"/>
  <c r="L11" i="8"/>
  <c r="M11" i="8"/>
  <c r="N11" i="8"/>
  <c r="O11" i="8"/>
  <c r="P11" i="8"/>
  <c r="Q11" i="8"/>
  <c r="R11" i="8"/>
  <c r="S11" i="8"/>
  <c r="G20" i="8" s="1"/>
  <c r="T11" i="8"/>
  <c r="H20" i="8" s="1"/>
  <c r="U11" i="8"/>
  <c r="I20" i="8" s="1"/>
  <c r="V11" i="8"/>
  <c r="J20" i="8" s="1"/>
  <c r="W11" i="8"/>
  <c r="K20" i="8" s="1"/>
  <c r="X11" i="8"/>
  <c r="B29" i="8" s="1"/>
  <c r="Y11" i="8"/>
  <c r="C29" i="8" s="1"/>
  <c r="Z11" i="8"/>
  <c r="D29" i="8" s="1"/>
  <c r="AA11" i="8"/>
  <c r="E29" i="8" s="1"/>
  <c r="AB11" i="8"/>
  <c r="F29" i="8" s="1"/>
  <c r="AC11" i="8"/>
  <c r="AD11" i="8"/>
  <c r="AE11" i="8"/>
  <c r="AF11" i="8"/>
  <c r="AG11" i="8"/>
  <c r="AH11" i="8"/>
  <c r="AI11" i="8"/>
  <c r="AJ11" i="8"/>
  <c r="AK11" i="8"/>
  <c r="AL11" i="8"/>
  <c r="AM11" i="8"/>
  <c r="AN11" i="8"/>
  <c r="AO11" i="8"/>
  <c r="AP11" i="8"/>
  <c r="AQ11" i="8"/>
  <c r="AR11" i="8"/>
  <c r="AS11" i="8"/>
  <c r="AT11" i="8"/>
  <c r="AU11" i="8"/>
  <c r="AV11" i="8"/>
  <c r="AW11" i="8"/>
  <c r="AX11" i="8"/>
  <c r="AY11" i="8"/>
  <c r="AZ11" i="8"/>
  <c r="BA11" i="8"/>
  <c r="I29" i="8"/>
  <c r="J29" i="8"/>
  <c r="K29" i="8"/>
  <c r="BM11" i="8"/>
  <c r="BN11" i="8"/>
  <c r="BO11" i="8"/>
  <c r="BP11" i="8"/>
  <c r="BR11" i="8"/>
  <c r="BS11" i="8"/>
  <c r="BT11" i="8"/>
  <c r="BU11" i="8"/>
  <c r="BV11" i="8"/>
  <c r="BW11" i="8"/>
  <c r="BX11" i="8"/>
  <c r="BY11" i="8"/>
  <c r="BZ11" i="8"/>
  <c r="CA11" i="8"/>
  <c r="CB11" i="8"/>
  <c r="L12" i="8"/>
  <c r="M12" i="8"/>
  <c r="N12" i="8"/>
  <c r="O12" i="8"/>
  <c r="P12" i="8"/>
  <c r="Q12" i="8"/>
  <c r="R12" i="8"/>
  <c r="S12" i="8"/>
  <c r="G21" i="8" s="1"/>
  <c r="T12" i="8"/>
  <c r="H21" i="8" s="1"/>
  <c r="U12" i="8"/>
  <c r="I21" i="8" s="1"/>
  <c r="V12" i="8"/>
  <c r="J21" i="8" s="1"/>
  <c r="W12" i="8"/>
  <c r="K21" i="8" s="1"/>
  <c r="X12" i="8"/>
  <c r="B30" i="8" s="1"/>
  <c r="Y12" i="8"/>
  <c r="C30" i="8" s="1"/>
  <c r="Z12" i="8"/>
  <c r="D30" i="8" s="1"/>
  <c r="AA12" i="8"/>
  <c r="E30" i="8" s="1"/>
  <c r="AB12" i="8"/>
  <c r="F30" i="8" s="1"/>
  <c r="AC12" i="8"/>
  <c r="AD12" i="8"/>
  <c r="AE12" i="8"/>
  <c r="AF12" i="8"/>
  <c r="AG12" i="8"/>
  <c r="AH12" i="8"/>
  <c r="AI12" i="8"/>
  <c r="AJ12" i="8"/>
  <c r="AK12" i="8"/>
  <c r="AL12" i="8"/>
  <c r="AM12" i="8"/>
  <c r="AN12" i="8"/>
  <c r="AO12" i="8"/>
  <c r="AP12" i="8"/>
  <c r="AQ12" i="8"/>
  <c r="AR12" i="8"/>
  <c r="AS12" i="8"/>
  <c r="AT12" i="8"/>
  <c r="AU12" i="8"/>
  <c r="AV12" i="8"/>
  <c r="AW12" i="8"/>
  <c r="AX12" i="8"/>
  <c r="AY12" i="8"/>
  <c r="AZ12" i="8"/>
  <c r="BA12" i="8"/>
  <c r="I30" i="8"/>
  <c r="BM12" i="8"/>
  <c r="BN12" i="8"/>
  <c r="BO12" i="8"/>
  <c r="BP12" i="8"/>
  <c r="BR12" i="8"/>
  <c r="BS12" i="8"/>
  <c r="BT12" i="8"/>
  <c r="BU12" i="8"/>
  <c r="BV12" i="8"/>
  <c r="BW12" i="8"/>
  <c r="BX12" i="8"/>
  <c r="BY12" i="8"/>
  <c r="BZ12" i="8"/>
  <c r="CA12" i="8"/>
  <c r="CB12" i="8"/>
  <c r="E8" i="8"/>
  <c r="C17" i="8" s="1"/>
  <c r="F8" i="8"/>
  <c r="D17" i="8" s="1"/>
  <c r="G8" i="8"/>
  <c r="E17" i="8" s="1"/>
  <c r="H8" i="8"/>
  <c r="F17" i="8" s="1"/>
  <c r="I8" i="8"/>
  <c r="J8" i="8"/>
  <c r="K8" i="8"/>
  <c r="E9" i="8"/>
  <c r="C18" i="8" s="1"/>
  <c r="F9" i="8"/>
  <c r="D18" i="8" s="1"/>
  <c r="G9" i="8"/>
  <c r="E18" i="8" s="1"/>
  <c r="H9" i="8"/>
  <c r="F18" i="8" s="1"/>
  <c r="I9" i="8"/>
  <c r="J9" i="8"/>
  <c r="K9" i="8"/>
  <c r="E10" i="8"/>
  <c r="C19" i="8" s="1"/>
  <c r="F10" i="8"/>
  <c r="D19" i="8" s="1"/>
  <c r="G10" i="8"/>
  <c r="E19" i="8" s="1"/>
  <c r="H10" i="8"/>
  <c r="F19" i="8" s="1"/>
  <c r="I10" i="8"/>
  <c r="J10" i="8"/>
  <c r="K10" i="8"/>
  <c r="E11" i="8"/>
  <c r="C20" i="8" s="1"/>
  <c r="F11" i="8"/>
  <c r="D20" i="8" s="1"/>
  <c r="G11" i="8"/>
  <c r="E20" i="8" s="1"/>
  <c r="H11" i="8"/>
  <c r="F20" i="8" s="1"/>
  <c r="I11" i="8"/>
  <c r="J11" i="8"/>
  <c r="K11" i="8"/>
  <c r="E12" i="8"/>
  <c r="C21" i="8" s="1"/>
  <c r="F12" i="8"/>
  <c r="D21" i="8" s="1"/>
  <c r="G12" i="8"/>
  <c r="E21" i="8" s="1"/>
  <c r="H12" i="8"/>
  <c r="F21" i="8" s="1"/>
  <c r="I12" i="8"/>
  <c r="J12" i="8"/>
  <c r="K12" i="8"/>
  <c r="D12" i="8"/>
  <c r="B21" i="8" s="1"/>
  <c r="D11" i="8"/>
  <c r="B20" i="8" s="1"/>
  <c r="D10" i="8"/>
  <c r="B19" i="8" s="1"/>
  <c r="D9" i="8"/>
  <c r="B18" i="8" s="1"/>
  <c r="D8" i="8"/>
  <c r="B17" i="8" s="1"/>
  <c r="D1" i="8"/>
  <c r="BQ11" i="2"/>
  <c r="G6" i="6" s="1"/>
  <c r="BQ12" i="2"/>
  <c r="G7" i="6" s="1"/>
  <c r="BQ10" i="2"/>
  <c r="G5" i="6" s="1"/>
  <c r="BQ8" i="2"/>
  <c r="G3" i="6" s="1"/>
  <c r="BQ9" i="2"/>
  <c r="G4" i="6" s="1"/>
  <c r="G2" i="6"/>
  <c r="H2" i="6"/>
  <c r="C2" i="6"/>
  <c r="D2" i="6"/>
  <c r="E2" i="6"/>
  <c r="F2" i="6"/>
  <c r="B2" i="6"/>
  <c r="B2" i="5"/>
  <c r="H2" i="5"/>
  <c r="I2" i="5"/>
  <c r="J2" i="5"/>
  <c r="K2" i="5"/>
  <c r="G2" i="5"/>
  <c r="C2" i="5"/>
  <c r="D2" i="5"/>
  <c r="E2" i="5"/>
  <c r="F2" i="5"/>
  <c r="U2" i="3"/>
  <c r="V2" i="3"/>
  <c r="W2" i="3"/>
  <c r="X2" i="3"/>
  <c r="T2" i="3"/>
  <c r="Q2" i="3"/>
  <c r="R2" i="3"/>
  <c r="S2" i="3"/>
  <c r="P2" i="3"/>
  <c r="O2" i="3"/>
  <c r="H2" i="3"/>
  <c r="I2" i="3"/>
  <c r="J2" i="3"/>
  <c r="K2" i="3"/>
  <c r="G2" i="3"/>
  <c r="C2" i="3"/>
  <c r="D2" i="3"/>
  <c r="E2" i="3"/>
  <c r="F2" i="3"/>
  <c r="AA2" i="4"/>
  <c r="AB2" i="4"/>
  <c r="AC2" i="4"/>
  <c r="AD2" i="4"/>
  <c r="AE2" i="4"/>
  <c r="AF2" i="4"/>
  <c r="AG2" i="4"/>
  <c r="AH2" i="4"/>
  <c r="Z2" i="4"/>
  <c r="AK2" i="4"/>
  <c r="AL2" i="4"/>
  <c r="AM2" i="4"/>
  <c r="AN2" i="4"/>
  <c r="AO2" i="4"/>
  <c r="AP2" i="4"/>
  <c r="AQ2" i="4"/>
  <c r="AR2" i="4"/>
  <c r="AJ2" i="4"/>
  <c r="AI2" i="4"/>
  <c r="Y2" i="4"/>
  <c r="L2" i="4"/>
  <c r="B2" i="4"/>
  <c r="B2" i="3"/>
  <c r="S18" i="8" l="1"/>
  <c r="Q20" i="8"/>
  <c r="T21" i="8"/>
  <c r="Q17" i="8"/>
  <c r="T18" i="8"/>
  <c r="R20" i="8"/>
  <c r="U21" i="8"/>
  <c r="R17" i="8"/>
  <c r="U18" i="8"/>
  <c r="S20" i="8"/>
  <c r="S17" i="8"/>
  <c r="Q19" i="8"/>
  <c r="T20" i="8"/>
  <c r="T17" i="8"/>
  <c r="R19" i="8"/>
  <c r="U20" i="8"/>
  <c r="U17" i="8"/>
  <c r="S19" i="8"/>
  <c r="Q21" i="8"/>
  <c r="Q18" i="8"/>
  <c r="T19" i="8"/>
  <c r="R21" i="8"/>
  <c r="R18" i="8"/>
  <c r="U19" i="8"/>
  <c r="S21" i="8"/>
  <c r="BQ13" i="2"/>
  <c r="D8" i="2"/>
  <c r="B3" i="3" s="1"/>
  <c r="D1" i="2"/>
  <c r="D12" i="2"/>
  <c r="B7" i="3" s="1"/>
  <c r="D11" i="2"/>
  <c r="B6" i="3" s="1"/>
  <c r="D10" i="2"/>
  <c r="B5" i="3" s="1"/>
  <c r="D9" i="2"/>
  <c r="B4" i="3" s="1"/>
  <c r="T2" i="4"/>
  <c r="U2" i="4"/>
  <c r="M2" i="4"/>
  <c r="N2" i="4"/>
  <c r="O2" i="4"/>
  <c r="P2" i="4"/>
  <c r="Q2" i="4"/>
  <c r="R2" i="4"/>
  <c r="S2" i="4"/>
  <c r="I2" i="4"/>
  <c r="J2" i="4"/>
  <c r="K2" i="4"/>
  <c r="C2" i="4"/>
  <c r="D2" i="4"/>
  <c r="E2" i="4"/>
  <c r="F2" i="4"/>
  <c r="G2" i="4"/>
  <c r="H2" i="4"/>
  <c r="E8" i="2"/>
  <c r="C3" i="3" s="1"/>
  <c r="F8" i="2"/>
  <c r="D3" i="3" s="1"/>
  <c r="G8" i="2"/>
  <c r="E3" i="3" s="1"/>
  <c r="H8" i="2"/>
  <c r="F3" i="3" s="1"/>
  <c r="I8" i="2"/>
  <c r="B3" i="4" s="1"/>
  <c r="J8" i="2"/>
  <c r="C3" i="4" s="1"/>
  <c r="K8" i="2"/>
  <c r="D3" i="4" s="1"/>
  <c r="L8" i="2"/>
  <c r="E3" i="4" s="1"/>
  <c r="M8" i="2"/>
  <c r="F3" i="4" s="1"/>
  <c r="N8" i="2"/>
  <c r="G3" i="4" s="1"/>
  <c r="O8" i="2"/>
  <c r="H3" i="4" s="1"/>
  <c r="P8" i="2"/>
  <c r="I3" i="4" s="1"/>
  <c r="Q8" i="2"/>
  <c r="J3" i="4" s="1"/>
  <c r="R8" i="2"/>
  <c r="K3" i="4" s="1"/>
  <c r="S8" i="2"/>
  <c r="G3" i="3" s="1"/>
  <c r="T8" i="2"/>
  <c r="H3" i="3" s="1"/>
  <c r="U8" i="2"/>
  <c r="I3" i="3" s="1"/>
  <c r="V8" i="2"/>
  <c r="J3" i="3" s="1"/>
  <c r="W8" i="2"/>
  <c r="K3" i="3" s="1"/>
  <c r="X8" i="2"/>
  <c r="B3" i="5" s="1"/>
  <c r="Y8" i="2"/>
  <c r="C3" i="5" s="1"/>
  <c r="Z8" i="2"/>
  <c r="D3" i="5" s="1"/>
  <c r="AA8" i="2"/>
  <c r="E3" i="5" s="1"/>
  <c r="AB8" i="2"/>
  <c r="F3" i="5" s="1"/>
  <c r="AC8" i="2"/>
  <c r="L3" i="4" s="1"/>
  <c r="AD8" i="2"/>
  <c r="M3" i="4" s="1"/>
  <c r="AE8" i="2"/>
  <c r="N3" i="4" s="1"/>
  <c r="AF8" i="2"/>
  <c r="O3" i="4" s="1"/>
  <c r="AG8" i="2"/>
  <c r="P3" i="4" s="1"/>
  <c r="AH8" i="2"/>
  <c r="Q3" i="4" s="1"/>
  <c r="AI8" i="2"/>
  <c r="R3" i="4" s="1"/>
  <c r="AJ8" i="2"/>
  <c r="S3" i="4" s="1"/>
  <c r="AK8" i="2"/>
  <c r="T3" i="4" s="1"/>
  <c r="AL8" i="2"/>
  <c r="U3" i="4" s="1"/>
  <c r="AM8" i="2"/>
  <c r="O3" i="3" s="1"/>
  <c r="AN8" i="2"/>
  <c r="P3" i="3" s="1"/>
  <c r="AO8" i="2"/>
  <c r="Q3" i="3" s="1"/>
  <c r="AP8" i="2"/>
  <c r="R3" i="3" s="1"/>
  <c r="AQ8" i="2"/>
  <c r="S3" i="3" s="1"/>
  <c r="AR8" i="2"/>
  <c r="Y3" i="4" s="1"/>
  <c r="AS8" i="2"/>
  <c r="Z3" i="4" s="1"/>
  <c r="AT8" i="2"/>
  <c r="AA3" i="4" s="1"/>
  <c r="AU8" i="2"/>
  <c r="AB3" i="4" s="1"/>
  <c r="AV8" i="2"/>
  <c r="AC3" i="4" s="1"/>
  <c r="AW8" i="2"/>
  <c r="AD3" i="4" s="1"/>
  <c r="AX8" i="2"/>
  <c r="AE3" i="4" s="1"/>
  <c r="AY8" i="2"/>
  <c r="AF3" i="4" s="1"/>
  <c r="AZ8" i="2"/>
  <c r="AG3" i="4" s="1"/>
  <c r="BA8" i="2"/>
  <c r="AH3" i="4" s="1"/>
  <c r="BB8" i="2"/>
  <c r="T3" i="3" s="1"/>
  <c r="BC8" i="2"/>
  <c r="U3" i="3" s="1"/>
  <c r="BD8" i="2"/>
  <c r="V3" i="3" s="1"/>
  <c r="BE8" i="2"/>
  <c r="W3" i="3" s="1"/>
  <c r="BF8" i="2"/>
  <c r="X3" i="3" s="1"/>
  <c r="BG8" i="2"/>
  <c r="G3" i="5" s="1"/>
  <c r="BH8" i="2"/>
  <c r="H3" i="5" s="1"/>
  <c r="BI8" i="2"/>
  <c r="I3" i="5" s="1"/>
  <c r="BJ8" i="2"/>
  <c r="J3" i="5" s="1"/>
  <c r="BK8" i="2"/>
  <c r="K3" i="5" s="1"/>
  <c r="BL8" i="2"/>
  <c r="B3" i="6" s="1"/>
  <c r="BM8" i="2"/>
  <c r="C3" i="6" s="1"/>
  <c r="BN8" i="2"/>
  <c r="D3" i="6" s="1"/>
  <c r="BO8" i="2"/>
  <c r="E3" i="6" s="1"/>
  <c r="BP8" i="2"/>
  <c r="F3" i="6" s="1"/>
  <c r="BR8" i="2"/>
  <c r="BS8" i="2"/>
  <c r="AI3" i="4" s="1"/>
  <c r="BT8" i="2"/>
  <c r="AJ3" i="4" s="1"/>
  <c r="BU8" i="2"/>
  <c r="AK3" i="4" s="1"/>
  <c r="BV8" i="2"/>
  <c r="AL3" i="4" s="1"/>
  <c r="BW8" i="2"/>
  <c r="AM3" i="4" s="1"/>
  <c r="BX8" i="2"/>
  <c r="AN3" i="4" s="1"/>
  <c r="BY8" i="2"/>
  <c r="AO3" i="4" s="1"/>
  <c r="BZ8" i="2"/>
  <c r="AP3" i="4" s="1"/>
  <c r="CA8" i="2"/>
  <c r="AQ3" i="4" s="1"/>
  <c r="CB8" i="2"/>
  <c r="AR3" i="4" s="1"/>
  <c r="E9" i="2"/>
  <c r="C4" i="3" s="1"/>
  <c r="F9" i="2"/>
  <c r="D4" i="3" s="1"/>
  <c r="G9" i="2"/>
  <c r="E4" i="3" s="1"/>
  <c r="H9" i="2"/>
  <c r="F4" i="3" s="1"/>
  <c r="I9" i="2"/>
  <c r="B4" i="4" s="1"/>
  <c r="J9" i="2"/>
  <c r="C4" i="4" s="1"/>
  <c r="K9" i="2"/>
  <c r="D4" i="4" s="1"/>
  <c r="L9" i="2"/>
  <c r="E4" i="4" s="1"/>
  <c r="M9" i="2"/>
  <c r="F4" i="4" s="1"/>
  <c r="N9" i="2"/>
  <c r="G4" i="4" s="1"/>
  <c r="O9" i="2"/>
  <c r="H4" i="4" s="1"/>
  <c r="P9" i="2"/>
  <c r="I4" i="4" s="1"/>
  <c r="Q9" i="2"/>
  <c r="J4" i="4" s="1"/>
  <c r="R9" i="2"/>
  <c r="K4" i="4" s="1"/>
  <c r="S9" i="2"/>
  <c r="G4" i="3" s="1"/>
  <c r="T9" i="2"/>
  <c r="H4" i="3" s="1"/>
  <c r="U9" i="2"/>
  <c r="I4" i="3" s="1"/>
  <c r="V9" i="2"/>
  <c r="J4" i="3" s="1"/>
  <c r="W9" i="2"/>
  <c r="K4" i="3" s="1"/>
  <c r="X9" i="2"/>
  <c r="B4" i="5" s="1"/>
  <c r="Y9" i="2"/>
  <c r="C4" i="5" s="1"/>
  <c r="Z9" i="2"/>
  <c r="D4" i="5" s="1"/>
  <c r="AA9" i="2"/>
  <c r="E4" i="5" s="1"/>
  <c r="AB9" i="2"/>
  <c r="F4" i="5" s="1"/>
  <c r="AC9" i="2"/>
  <c r="L4" i="4" s="1"/>
  <c r="AD9" i="2"/>
  <c r="M4" i="4" s="1"/>
  <c r="AE9" i="2"/>
  <c r="N4" i="4" s="1"/>
  <c r="AF9" i="2"/>
  <c r="O4" i="4" s="1"/>
  <c r="AG9" i="2"/>
  <c r="P4" i="4" s="1"/>
  <c r="AH9" i="2"/>
  <c r="Q4" i="4" s="1"/>
  <c r="AI9" i="2"/>
  <c r="R4" i="4" s="1"/>
  <c r="AJ9" i="2"/>
  <c r="S4" i="4" s="1"/>
  <c r="AK9" i="2"/>
  <c r="T4" i="4" s="1"/>
  <c r="AL9" i="2"/>
  <c r="U4" i="4" s="1"/>
  <c r="AM9" i="2"/>
  <c r="O4" i="3" s="1"/>
  <c r="AN9" i="2"/>
  <c r="P4" i="3" s="1"/>
  <c r="AO9" i="2"/>
  <c r="Q4" i="3" s="1"/>
  <c r="AP9" i="2"/>
  <c r="R4" i="3" s="1"/>
  <c r="AQ9" i="2"/>
  <c r="S4" i="3" s="1"/>
  <c r="AR9" i="2"/>
  <c r="Y4" i="4" s="1"/>
  <c r="AS9" i="2"/>
  <c r="Z4" i="4" s="1"/>
  <c r="AT9" i="2"/>
  <c r="AA4" i="4" s="1"/>
  <c r="AU9" i="2"/>
  <c r="AB4" i="4" s="1"/>
  <c r="AV9" i="2"/>
  <c r="AC4" i="4" s="1"/>
  <c r="AW9" i="2"/>
  <c r="AD4" i="4" s="1"/>
  <c r="AX9" i="2"/>
  <c r="AE4" i="4" s="1"/>
  <c r="AY9" i="2"/>
  <c r="AF4" i="4" s="1"/>
  <c r="AZ9" i="2"/>
  <c r="AG4" i="4" s="1"/>
  <c r="BA9" i="2"/>
  <c r="AH4" i="4" s="1"/>
  <c r="BB9" i="2"/>
  <c r="T4" i="3" s="1"/>
  <c r="BC9" i="2"/>
  <c r="U4" i="3" s="1"/>
  <c r="BD9" i="2"/>
  <c r="V4" i="3" s="1"/>
  <c r="BE9" i="2"/>
  <c r="W4" i="3" s="1"/>
  <c r="BF9" i="2"/>
  <c r="X4" i="3" s="1"/>
  <c r="BG9" i="2"/>
  <c r="G4" i="5" s="1"/>
  <c r="BH9" i="2"/>
  <c r="H4" i="5" s="1"/>
  <c r="BI9" i="2"/>
  <c r="I4" i="5" s="1"/>
  <c r="BJ9" i="2"/>
  <c r="J4" i="5" s="1"/>
  <c r="BK9" i="2"/>
  <c r="K4" i="5" s="1"/>
  <c r="BL9" i="2"/>
  <c r="B4" i="6" s="1"/>
  <c r="BM9" i="2"/>
  <c r="C4" i="6" s="1"/>
  <c r="BN9" i="2"/>
  <c r="D4" i="6" s="1"/>
  <c r="BO9" i="2"/>
  <c r="E4" i="6" s="1"/>
  <c r="BP9" i="2"/>
  <c r="F4" i="6" s="1"/>
  <c r="BR9" i="2"/>
  <c r="BS9" i="2"/>
  <c r="AI4" i="4" s="1"/>
  <c r="BT9" i="2"/>
  <c r="AJ4" i="4" s="1"/>
  <c r="BU9" i="2"/>
  <c r="AK4" i="4" s="1"/>
  <c r="BV9" i="2"/>
  <c r="AL4" i="4" s="1"/>
  <c r="BW9" i="2"/>
  <c r="AM4" i="4" s="1"/>
  <c r="BX9" i="2"/>
  <c r="AN4" i="4" s="1"/>
  <c r="BY9" i="2"/>
  <c r="AO4" i="4" s="1"/>
  <c r="BZ9" i="2"/>
  <c r="AP4" i="4" s="1"/>
  <c r="CA9" i="2"/>
  <c r="AQ4" i="4" s="1"/>
  <c r="CB9" i="2"/>
  <c r="AR4" i="4" s="1"/>
  <c r="E10" i="2"/>
  <c r="C5" i="3" s="1"/>
  <c r="F10" i="2"/>
  <c r="D5" i="3" s="1"/>
  <c r="G10" i="2"/>
  <c r="E5" i="3" s="1"/>
  <c r="H10" i="2"/>
  <c r="F5" i="3" s="1"/>
  <c r="I10" i="2"/>
  <c r="B5" i="4" s="1"/>
  <c r="J10" i="2"/>
  <c r="C5" i="4" s="1"/>
  <c r="K10" i="2"/>
  <c r="D5" i="4" s="1"/>
  <c r="L10" i="2"/>
  <c r="E5" i="4" s="1"/>
  <c r="M10" i="2"/>
  <c r="F5" i="4" s="1"/>
  <c r="N10" i="2"/>
  <c r="G5" i="4" s="1"/>
  <c r="O10" i="2"/>
  <c r="H5" i="4" s="1"/>
  <c r="P10" i="2"/>
  <c r="I5" i="4" s="1"/>
  <c r="Q10" i="2"/>
  <c r="J5" i="4" s="1"/>
  <c r="R10" i="2"/>
  <c r="K5" i="4" s="1"/>
  <c r="S10" i="2"/>
  <c r="G5" i="3" s="1"/>
  <c r="T10" i="2"/>
  <c r="H5" i="3" s="1"/>
  <c r="U10" i="2"/>
  <c r="I5" i="3" s="1"/>
  <c r="V10" i="2"/>
  <c r="J5" i="3" s="1"/>
  <c r="W10" i="2"/>
  <c r="K5" i="3" s="1"/>
  <c r="X10" i="2"/>
  <c r="B5" i="5" s="1"/>
  <c r="Y10" i="2"/>
  <c r="C5" i="5" s="1"/>
  <c r="Z10" i="2"/>
  <c r="D5" i="5" s="1"/>
  <c r="AA10" i="2"/>
  <c r="E5" i="5" s="1"/>
  <c r="AB10" i="2"/>
  <c r="F5" i="5" s="1"/>
  <c r="AC10" i="2"/>
  <c r="L5" i="4" s="1"/>
  <c r="AD10" i="2"/>
  <c r="M5" i="4" s="1"/>
  <c r="AE10" i="2"/>
  <c r="N5" i="4" s="1"/>
  <c r="AF10" i="2"/>
  <c r="O5" i="4" s="1"/>
  <c r="AG10" i="2"/>
  <c r="P5" i="4" s="1"/>
  <c r="AH10" i="2"/>
  <c r="Q5" i="4" s="1"/>
  <c r="AI10" i="2"/>
  <c r="R5" i="4" s="1"/>
  <c r="AJ10" i="2"/>
  <c r="S5" i="4" s="1"/>
  <c r="AK10" i="2"/>
  <c r="T5" i="4" s="1"/>
  <c r="AL10" i="2"/>
  <c r="U5" i="4" s="1"/>
  <c r="AM10" i="2"/>
  <c r="O5" i="3" s="1"/>
  <c r="AN10" i="2"/>
  <c r="P5" i="3" s="1"/>
  <c r="AO10" i="2"/>
  <c r="Q5" i="3" s="1"/>
  <c r="AP10" i="2"/>
  <c r="R5" i="3" s="1"/>
  <c r="AQ10" i="2"/>
  <c r="S5" i="3" s="1"/>
  <c r="AR10" i="2"/>
  <c r="Y5" i="4" s="1"/>
  <c r="AS10" i="2"/>
  <c r="Z5" i="4" s="1"/>
  <c r="AT10" i="2"/>
  <c r="AA5" i="4" s="1"/>
  <c r="AU10" i="2"/>
  <c r="AB5" i="4" s="1"/>
  <c r="AV10" i="2"/>
  <c r="AC5" i="4" s="1"/>
  <c r="AW10" i="2"/>
  <c r="AD5" i="4" s="1"/>
  <c r="AX10" i="2"/>
  <c r="AE5" i="4" s="1"/>
  <c r="AY10" i="2"/>
  <c r="AF5" i="4" s="1"/>
  <c r="AZ10" i="2"/>
  <c r="AG5" i="4" s="1"/>
  <c r="BA10" i="2"/>
  <c r="AH5" i="4" s="1"/>
  <c r="BB10" i="2"/>
  <c r="T5" i="3" s="1"/>
  <c r="BC10" i="2"/>
  <c r="U5" i="3" s="1"/>
  <c r="BD10" i="2"/>
  <c r="V5" i="3" s="1"/>
  <c r="BE10" i="2"/>
  <c r="W5" i="3" s="1"/>
  <c r="BF10" i="2"/>
  <c r="X5" i="3" s="1"/>
  <c r="BG10" i="2"/>
  <c r="G5" i="5" s="1"/>
  <c r="BH10" i="2"/>
  <c r="H5" i="5" s="1"/>
  <c r="BI10" i="2"/>
  <c r="I5" i="5" s="1"/>
  <c r="BJ10" i="2"/>
  <c r="J5" i="5" s="1"/>
  <c r="BK10" i="2"/>
  <c r="K5" i="5" s="1"/>
  <c r="BL10" i="2"/>
  <c r="B5" i="6" s="1"/>
  <c r="BM10" i="2"/>
  <c r="C5" i="6" s="1"/>
  <c r="BN10" i="2"/>
  <c r="D5" i="6" s="1"/>
  <c r="BO10" i="2"/>
  <c r="E5" i="6" s="1"/>
  <c r="BP10" i="2"/>
  <c r="F5" i="6" s="1"/>
  <c r="BR10" i="2"/>
  <c r="BS10" i="2"/>
  <c r="AI5" i="4" s="1"/>
  <c r="BT10" i="2"/>
  <c r="AJ5" i="4" s="1"/>
  <c r="BU10" i="2"/>
  <c r="AK5" i="4" s="1"/>
  <c r="BV10" i="2"/>
  <c r="AL5" i="4" s="1"/>
  <c r="BW10" i="2"/>
  <c r="AM5" i="4" s="1"/>
  <c r="BX10" i="2"/>
  <c r="AN5" i="4" s="1"/>
  <c r="BY10" i="2"/>
  <c r="AO5" i="4" s="1"/>
  <c r="BZ10" i="2"/>
  <c r="AP5" i="4" s="1"/>
  <c r="CA10" i="2"/>
  <c r="AQ5" i="4" s="1"/>
  <c r="CB10" i="2"/>
  <c r="AR5" i="4" s="1"/>
  <c r="E11" i="2"/>
  <c r="C6" i="3" s="1"/>
  <c r="F11" i="2"/>
  <c r="D6" i="3" s="1"/>
  <c r="G11" i="2"/>
  <c r="E6" i="3" s="1"/>
  <c r="H11" i="2"/>
  <c r="F6" i="3" s="1"/>
  <c r="I11" i="2"/>
  <c r="B6" i="4" s="1"/>
  <c r="J11" i="2"/>
  <c r="C6" i="4" s="1"/>
  <c r="K11" i="2"/>
  <c r="D6" i="4" s="1"/>
  <c r="L11" i="2"/>
  <c r="E6" i="4" s="1"/>
  <c r="M11" i="2"/>
  <c r="F6" i="4" s="1"/>
  <c r="N11" i="2"/>
  <c r="G6" i="4" s="1"/>
  <c r="O11" i="2"/>
  <c r="H6" i="4" s="1"/>
  <c r="P11" i="2"/>
  <c r="I6" i="4" s="1"/>
  <c r="Q11" i="2"/>
  <c r="J6" i="4" s="1"/>
  <c r="R11" i="2"/>
  <c r="K6" i="4" s="1"/>
  <c r="S11" i="2"/>
  <c r="G6" i="3" s="1"/>
  <c r="T11" i="2"/>
  <c r="H6" i="3" s="1"/>
  <c r="U11" i="2"/>
  <c r="I6" i="3" s="1"/>
  <c r="V11" i="2"/>
  <c r="J6" i="3" s="1"/>
  <c r="W11" i="2"/>
  <c r="K6" i="3" s="1"/>
  <c r="X11" i="2"/>
  <c r="B6" i="5" s="1"/>
  <c r="Y11" i="2"/>
  <c r="C6" i="5" s="1"/>
  <c r="Z11" i="2"/>
  <c r="D6" i="5" s="1"/>
  <c r="AA11" i="2"/>
  <c r="E6" i="5" s="1"/>
  <c r="AB11" i="2"/>
  <c r="F6" i="5" s="1"/>
  <c r="AC11" i="2"/>
  <c r="L6" i="4" s="1"/>
  <c r="AD11" i="2"/>
  <c r="M6" i="4" s="1"/>
  <c r="AE11" i="2"/>
  <c r="N6" i="4" s="1"/>
  <c r="AF11" i="2"/>
  <c r="O6" i="4" s="1"/>
  <c r="AG11" i="2"/>
  <c r="P6" i="4" s="1"/>
  <c r="AH11" i="2"/>
  <c r="Q6" i="4" s="1"/>
  <c r="AI11" i="2"/>
  <c r="R6" i="4" s="1"/>
  <c r="AJ11" i="2"/>
  <c r="S6" i="4" s="1"/>
  <c r="AK11" i="2"/>
  <c r="T6" i="4" s="1"/>
  <c r="AL11" i="2"/>
  <c r="U6" i="4" s="1"/>
  <c r="AM11" i="2"/>
  <c r="O6" i="3" s="1"/>
  <c r="AN11" i="2"/>
  <c r="P6" i="3" s="1"/>
  <c r="AO11" i="2"/>
  <c r="Q6" i="3" s="1"/>
  <c r="AP11" i="2"/>
  <c r="R6" i="3" s="1"/>
  <c r="AQ11" i="2"/>
  <c r="S6" i="3" s="1"/>
  <c r="AR11" i="2"/>
  <c r="Y6" i="4" s="1"/>
  <c r="AS11" i="2"/>
  <c r="Z6" i="4" s="1"/>
  <c r="AT11" i="2"/>
  <c r="AA6" i="4" s="1"/>
  <c r="AU11" i="2"/>
  <c r="AB6" i="4" s="1"/>
  <c r="AV11" i="2"/>
  <c r="AC6" i="4" s="1"/>
  <c r="AW11" i="2"/>
  <c r="AD6" i="4" s="1"/>
  <c r="AX11" i="2"/>
  <c r="AE6" i="4" s="1"/>
  <c r="AY11" i="2"/>
  <c r="AF6" i="4" s="1"/>
  <c r="AZ11" i="2"/>
  <c r="AG6" i="4" s="1"/>
  <c r="BA11" i="2"/>
  <c r="AH6" i="4" s="1"/>
  <c r="BB11" i="2"/>
  <c r="T6" i="3" s="1"/>
  <c r="BC11" i="2"/>
  <c r="U6" i="3" s="1"/>
  <c r="BD11" i="2"/>
  <c r="V6" i="3" s="1"/>
  <c r="BE11" i="2"/>
  <c r="W6" i="3" s="1"/>
  <c r="BF11" i="2"/>
  <c r="X6" i="3" s="1"/>
  <c r="BG11" i="2"/>
  <c r="G6" i="5" s="1"/>
  <c r="BH11" i="2"/>
  <c r="H6" i="5" s="1"/>
  <c r="BI11" i="2"/>
  <c r="I6" i="5" s="1"/>
  <c r="BJ11" i="2"/>
  <c r="J6" i="5" s="1"/>
  <c r="BK11" i="2"/>
  <c r="K6" i="5" s="1"/>
  <c r="BL11" i="2"/>
  <c r="B6" i="6" s="1"/>
  <c r="BM11" i="2"/>
  <c r="C6" i="6" s="1"/>
  <c r="BN11" i="2"/>
  <c r="D6" i="6" s="1"/>
  <c r="BO11" i="2"/>
  <c r="E6" i="6" s="1"/>
  <c r="BP11" i="2"/>
  <c r="F6" i="6" s="1"/>
  <c r="BR11" i="2"/>
  <c r="BS11" i="2"/>
  <c r="AI6" i="4" s="1"/>
  <c r="BT11" i="2"/>
  <c r="AJ6" i="4" s="1"/>
  <c r="BU11" i="2"/>
  <c r="AK6" i="4" s="1"/>
  <c r="BV11" i="2"/>
  <c r="AL6" i="4" s="1"/>
  <c r="BW11" i="2"/>
  <c r="AM6" i="4" s="1"/>
  <c r="BX11" i="2"/>
  <c r="AN6" i="4" s="1"/>
  <c r="BY11" i="2"/>
  <c r="AO6" i="4" s="1"/>
  <c r="BZ11" i="2"/>
  <c r="AP6" i="4" s="1"/>
  <c r="CA11" i="2"/>
  <c r="AQ6" i="4" s="1"/>
  <c r="CB11" i="2"/>
  <c r="AR6" i="4" s="1"/>
  <c r="E12" i="2"/>
  <c r="C7" i="3" s="1"/>
  <c r="F12" i="2"/>
  <c r="D7" i="3" s="1"/>
  <c r="G12" i="2"/>
  <c r="E7" i="3" s="1"/>
  <c r="H12" i="2"/>
  <c r="F7" i="3" s="1"/>
  <c r="I12" i="2"/>
  <c r="B7" i="4" s="1"/>
  <c r="J12" i="2"/>
  <c r="C7" i="4" s="1"/>
  <c r="K12" i="2"/>
  <c r="D7" i="4" s="1"/>
  <c r="L12" i="2"/>
  <c r="E7" i="4" s="1"/>
  <c r="M12" i="2"/>
  <c r="F7" i="4" s="1"/>
  <c r="N12" i="2"/>
  <c r="G7" i="4" s="1"/>
  <c r="O12" i="2"/>
  <c r="H7" i="4" s="1"/>
  <c r="P12" i="2"/>
  <c r="I7" i="4" s="1"/>
  <c r="Q12" i="2"/>
  <c r="J7" i="4" s="1"/>
  <c r="R12" i="2"/>
  <c r="K7" i="4" s="1"/>
  <c r="S12" i="2"/>
  <c r="G7" i="3" s="1"/>
  <c r="T12" i="2"/>
  <c r="H7" i="3" s="1"/>
  <c r="U12" i="2"/>
  <c r="I7" i="3" s="1"/>
  <c r="V12" i="2"/>
  <c r="J7" i="3" s="1"/>
  <c r="W12" i="2"/>
  <c r="K7" i="3" s="1"/>
  <c r="X12" i="2"/>
  <c r="B7" i="5" s="1"/>
  <c r="Y12" i="2"/>
  <c r="C7" i="5" s="1"/>
  <c r="Z12" i="2"/>
  <c r="D7" i="5" s="1"/>
  <c r="AA12" i="2"/>
  <c r="E7" i="5" s="1"/>
  <c r="AB12" i="2"/>
  <c r="F7" i="5" s="1"/>
  <c r="AC12" i="2"/>
  <c r="L7" i="4" s="1"/>
  <c r="AD12" i="2"/>
  <c r="M7" i="4" s="1"/>
  <c r="AE12" i="2"/>
  <c r="N7" i="4" s="1"/>
  <c r="AF12" i="2"/>
  <c r="O7" i="4" s="1"/>
  <c r="AG12" i="2"/>
  <c r="P7" i="4" s="1"/>
  <c r="AH12" i="2"/>
  <c r="Q7" i="4" s="1"/>
  <c r="AI12" i="2"/>
  <c r="R7" i="4" s="1"/>
  <c r="AJ12" i="2"/>
  <c r="S7" i="4" s="1"/>
  <c r="AK12" i="2"/>
  <c r="T7" i="4" s="1"/>
  <c r="AL12" i="2"/>
  <c r="U7" i="4" s="1"/>
  <c r="AM12" i="2"/>
  <c r="O7" i="3" s="1"/>
  <c r="AN12" i="2"/>
  <c r="P7" i="3" s="1"/>
  <c r="AO12" i="2"/>
  <c r="Q7" i="3" s="1"/>
  <c r="AP12" i="2"/>
  <c r="R7" i="3" s="1"/>
  <c r="AQ12" i="2"/>
  <c r="S7" i="3" s="1"/>
  <c r="AR12" i="2"/>
  <c r="Y7" i="4" s="1"/>
  <c r="AS12" i="2"/>
  <c r="Z7" i="4" s="1"/>
  <c r="AT12" i="2"/>
  <c r="AA7" i="4" s="1"/>
  <c r="AU12" i="2"/>
  <c r="AB7" i="4" s="1"/>
  <c r="AV12" i="2"/>
  <c r="AC7" i="4" s="1"/>
  <c r="AW12" i="2"/>
  <c r="AD7" i="4" s="1"/>
  <c r="AX12" i="2"/>
  <c r="AE7" i="4" s="1"/>
  <c r="AY12" i="2"/>
  <c r="AF7" i="4" s="1"/>
  <c r="AZ12" i="2"/>
  <c r="AG7" i="4" s="1"/>
  <c r="BA12" i="2"/>
  <c r="AH7" i="4" s="1"/>
  <c r="BB12" i="2"/>
  <c r="T7" i="3" s="1"/>
  <c r="BC12" i="2"/>
  <c r="U7" i="3" s="1"/>
  <c r="BD12" i="2"/>
  <c r="V7" i="3" s="1"/>
  <c r="BE12" i="2"/>
  <c r="W7" i="3" s="1"/>
  <c r="BF12" i="2"/>
  <c r="X7" i="3" s="1"/>
  <c r="BG12" i="2"/>
  <c r="G7" i="5" s="1"/>
  <c r="BH12" i="2"/>
  <c r="H7" i="5" s="1"/>
  <c r="BI12" i="2"/>
  <c r="I7" i="5" s="1"/>
  <c r="BJ12" i="2"/>
  <c r="J7" i="5" s="1"/>
  <c r="BK12" i="2"/>
  <c r="K7" i="5" s="1"/>
  <c r="BL12" i="2"/>
  <c r="B7" i="6" s="1"/>
  <c r="BM12" i="2"/>
  <c r="C7" i="6" s="1"/>
  <c r="BN12" i="2"/>
  <c r="D7" i="6" s="1"/>
  <c r="BO12" i="2"/>
  <c r="E7" i="6" s="1"/>
  <c r="BP12" i="2"/>
  <c r="F7" i="6" s="1"/>
  <c r="BR12" i="2"/>
  <c r="BS12" i="2"/>
  <c r="AI7" i="4" s="1"/>
  <c r="BT12" i="2"/>
  <c r="AJ7" i="4" s="1"/>
  <c r="BU12" i="2"/>
  <c r="AK7" i="4" s="1"/>
  <c r="BV12" i="2"/>
  <c r="AL7" i="4" s="1"/>
  <c r="BW12" i="2"/>
  <c r="AM7" i="4" s="1"/>
  <c r="BX12" i="2"/>
  <c r="AN7" i="4" s="1"/>
  <c r="BY12" i="2"/>
  <c r="AO7" i="4" s="1"/>
  <c r="BZ12" i="2"/>
  <c r="AP7" i="4" s="1"/>
  <c r="CA12" i="2"/>
  <c r="AQ7" i="4" s="1"/>
  <c r="CB12" i="2"/>
  <c r="AR7" i="4" s="1"/>
  <c r="G8" i="6" l="1"/>
  <c r="BR13" i="2"/>
  <c r="BU13" i="2"/>
  <c r="BM13" i="2"/>
  <c r="BE13" i="2"/>
  <c r="AW13" i="2"/>
  <c r="AO13" i="2"/>
  <c r="AG13" i="2"/>
  <c r="Y13" i="2"/>
  <c r="Q13" i="2"/>
  <c r="I13" i="2"/>
  <c r="CB13" i="2"/>
  <c r="BT13" i="2"/>
  <c r="BL13" i="2"/>
  <c r="BD13" i="2"/>
  <c r="AV13" i="2"/>
  <c r="AN13" i="2"/>
  <c r="AF13" i="2"/>
  <c r="X13" i="2"/>
  <c r="P13" i="2"/>
  <c r="H13" i="2"/>
  <c r="CA13" i="2"/>
  <c r="BS13" i="2"/>
  <c r="BK13" i="2"/>
  <c r="BC13" i="2"/>
  <c r="AU13" i="2"/>
  <c r="AM13" i="2"/>
  <c r="AE13" i="2"/>
  <c r="W13" i="2"/>
  <c r="O13" i="2"/>
  <c r="G13" i="2"/>
  <c r="BZ13" i="2"/>
  <c r="BJ13" i="2"/>
  <c r="BB13" i="2"/>
  <c r="AT13" i="2"/>
  <c r="AL13" i="2"/>
  <c r="AD13" i="2"/>
  <c r="V13" i="2"/>
  <c r="N13" i="2"/>
  <c r="F13" i="2"/>
  <c r="BY13" i="2"/>
  <c r="BI13" i="2"/>
  <c r="BA13" i="2"/>
  <c r="AS13" i="2"/>
  <c r="AK13" i="2"/>
  <c r="AC13" i="2"/>
  <c r="U13" i="2"/>
  <c r="M13" i="2"/>
  <c r="BX13" i="2"/>
  <c r="BP13" i="2"/>
  <c r="BH13" i="2"/>
  <c r="AZ13" i="2"/>
  <c r="AR13" i="2"/>
  <c r="AJ13" i="2"/>
  <c r="AB13" i="2"/>
  <c r="T13" i="2"/>
  <c r="L13" i="2"/>
  <c r="E13" i="2"/>
  <c r="BW13" i="2"/>
  <c r="BO13" i="2"/>
  <c r="BG13" i="2"/>
  <c r="G9" i="5" s="1"/>
  <c r="AY13" i="2"/>
  <c r="AQ13" i="2"/>
  <c r="AI13" i="2"/>
  <c r="AA13" i="2"/>
  <c r="S13" i="2"/>
  <c r="K13" i="2"/>
  <c r="BV13" i="2"/>
  <c r="BN13" i="2"/>
  <c r="BF13" i="2"/>
  <c r="AX13" i="2"/>
  <c r="AP13" i="2"/>
  <c r="AH13" i="2"/>
  <c r="Z13" i="2"/>
  <c r="R13" i="2"/>
  <c r="J13" i="2"/>
  <c r="G9" i="6"/>
  <c r="D13" i="2"/>
  <c r="D14" i="2" s="1"/>
  <c r="BR15" i="2" l="1"/>
  <c r="BR16" i="2" s="1"/>
  <c r="BR17" i="2" s="1"/>
  <c r="R8" i="3"/>
  <c r="AP8" i="4"/>
  <c r="I8" i="3"/>
  <c r="U14" i="2"/>
  <c r="E8" i="3"/>
  <c r="G14" i="2"/>
  <c r="AF8" i="4"/>
  <c r="AJ14" i="2"/>
  <c r="S8" i="4"/>
  <c r="L8" i="4"/>
  <c r="AC14" i="2"/>
  <c r="J8" i="3"/>
  <c r="V14" i="2"/>
  <c r="O14" i="2"/>
  <c r="H8" i="4"/>
  <c r="AQ8" i="4"/>
  <c r="B8" i="6"/>
  <c r="AD8" i="4"/>
  <c r="T14" i="2"/>
  <c r="H8" i="3"/>
  <c r="D8" i="3"/>
  <c r="F14" i="2"/>
  <c r="S8" i="3"/>
  <c r="V8" i="3"/>
  <c r="X8" i="3"/>
  <c r="G8" i="5"/>
  <c r="AK14" i="2"/>
  <c r="T8" i="4"/>
  <c r="F8" i="3"/>
  <c r="H14" i="2"/>
  <c r="J14" i="2"/>
  <c r="C8" i="4"/>
  <c r="E8" i="6"/>
  <c r="AG8" i="4"/>
  <c r="Z8" i="4"/>
  <c r="AL14" i="2"/>
  <c r="U8" i="4"/>
  <c r="N8" i="4"/>
  <c r="AE14" i="2"/>
  <c r="P14" i="2"/>
  <c r="I8" i="4"/>
  <c r="AR8" i="4"/>
  <c r="C8" i="6"/>
  <c r="M14" i="2"/>
  <c r="F8" i="4"/>
  <c r="AC8" i="4"/>
  <c r="AE8" i="4"/>
  <c r="Q8" i="3"/>
  <c r="AK8" i="4"/>
  <c r="AG14" i="2"/>
  <c r="P8" i="4"/>
  <c r="N14" i="2"/>
  <c r="G8" i="4"/>
  <c r="D8" i="6"/>
  <c r="AJ8" i="4"/>
  <c r="AI14" i="2"/>
  <c r="R8" i="4"/>
  <c r="K8" i="5"/>
  <c r="AB14" i="2"/>
  <c r="F8" i="5"/>
  <c r="AI8" i="4"/>
  <c r="Y8" i="4"/>
  <c r="M8" i="4"/>
  <c r="AD14" i="2"/>
  <c r="K8" i="3"/>
  <c r="W14" i="2"/>
  <c r="W8" i="3"/>
  <c r="AL8" i="4"/>
  <c r="B8" i="3"/>
  <c r="R14" i="2"/>
  <c r="K8" i="4"/>
  <c r="K14" i="2"/>
  <c r="D8" i="4"/>
  <c r="AM8" i="4"/>
  <c r="H8" i="5"/>
  <c r="AH8" i="4"/>
  <c r="AA8" i="4"/>
  <c r="O8" i="3"/>
  <c r="B8" i="5"/>
  <c r="X14" i="2"/>
  <c r="I14" i="2"/>
  <c r="B8" i="4"/>
  <c r="Z14" i="2"/>
  <c r="D8" i="5"/>
  <c r="S14" i="2"/>
  <c r="G8" i="3"/>
  <c r="C8" i="3"/>
  <c r="E14" i="2"/>
  <c r="F8" i="6"/>
  <c r="I8" i="5"/>
  <c r="T8" i="3"/>
  <c r="AB8" i="4"/>
  <c r="O8" i="4"/>
  <c r="AF14" i="2"/>
  <c r="J8" i="4"/>
  <c r="Q14" i="2"/>
  <c r="AH14" i="2"/>
  <c r="Q8" i="4"/>
  <c r="AA14" i="2"/>
  <c r="E8" i="5"/>
  <c r="L14" i="2"/>
  <c r="E8" i="4"/>
  <c r="AN8" i="4"/>
  <c r="AO8" i="4"/>
  <c r="J8" i="5"/>
  <c r="U8" i="3"/>
  <c r="P8" i="3"/>
  <c r="C8" i="5"/>
  <c r="Y14" i="2"/>
  <c r="BQ15" i="2"/>
  <c r="BQ16" i="2" s="1"/>
  <c r="G11" i="6" s="1"/>
  <c r="CB15" i="2" l="1"/>
  <c r="AR9" i="4"/>
  <c r="AI18" i="4" s="1"/>
  <c r="AD9" i="4"/>
  <c r="AE17" i="4" s="1"/>
  <c r="AW15" i="2"/>
  <c r="V15" i="2"/>
  <c r="J9" i="3"/>
  <c r="F18" i="3" s="1"/>
  <c r="G15" i="2"/>
  <c r="E9" i="3"/>
  <c r="F17" i="3" s="1"/>
  <c r="B9" i="3"/>
  <c r="C17" i="3" s="1"/>
  <c r="D15" i="2"/>
  <c r="N15" i="2"/>
  <c r="G9" i="4"/>
  <c r="H17" i="4" s="1"/>
  <c r="AX15" i="2"/>
  <c r="AE9" i="4"/>
  <c r="AF17" i="4" s="1"/>
  <c r="AU15" i="2"/>
  <c r="AB9" i="4"/>
  <c r="AC17" i="4" s="1"/>
  <c r="AD15" i="2"/>
  <c r="M9" i="4"/>
  <c r="D18" i="4" s="1"/>
  <c r="Z9" i="4"/>
  <c r="AA17" i="4" s="1"/>
  <c r="AS15" i="2"/>
  <c r="AA15" i="2"/>
  <c r="E9" i="5"/>
  <c r="F17" i="5" s="1"/>
  <c r="BH15" i="2"/>
  <c r="H9" i="5"/>
  <c r="D18" i="5" s="1"/>
  <c r="C9" i="5"/>
  <c r="D17" i="5" s="1"/>
  <c r="Y15" i="2"/>
  <c r="AO9" i="4"/>
  <c r="AF18" i="4" s="1"/>
  <c r="BY15" i="2"/>
  <c r="BB15" i="2"/>
  <c r="T9" i="3"/>
  <c r="P18" i="3" s="1"/>
  <c r="AM15" i="2"/>
  <c r="O9" i="3"/>
  <c r="P17" i="3" s="1"/>
  <c r="AV15" i="2"/>
  <c r="AC9" i="4"/>
  <c r="AD17" i="4" s="1"/>
  <c r="BL15" i="2"/>
  <c r="B9" i="6"/>
  <c r="AC15" i="2"/>
  <c r="L9" i="4"/>
  <c r="C18" i="4" s="1"/>
  <c r="I9" i="3"/>
  <c r="E18" i="3" s="1"/>
  <c r="U15" i="2"/>
  <c r="BJ15" i="2"/>
  <c r="J9" i="5"/>
  <c r="F18" i="5" s="1"/>
  <c r="BD15" i="2"/>
  <c r="V9" i="3"/>
  <c r="R18" i="3" s="1"/>
  <c r="S15" i="2"/>
  <c r="G9" i="3"/>
  <c r="C18" i="3" s="1"/>
  <c r="BV15" i="2"/>
  <c r="AL9" i="4"/>
  <c r="AC18" i="4" s="1"/>
  <c r="P9" i="4"/>
  <c r="G18" i="4" s="1"/>
  <c r="AG15" i="2"/>
  <c r="AK15" i="2"/>
  <c r="T9" i="4"/>
  <c r="K18" i="4" s="1"/>
  <c r="AQ15" i="2"/>
  <c r="S9" i="3"/>
  <c r="T17" i="3" s="1"/>
  <c r="AN15" i="2"/>
  <c r="P9" i="3"/>
  <c r="Q17" i="3" s="1"/>
  <c r="J9" i="4"/>
  <c r="K17" i="4" s="1"/>
  <c r="Q15" i="2"/>
  <c r="I9" i="5"/>
  <c r="E18" i="5" s="1"/>
  <c r="BI15" i="2"/>
  <c r="AT15" i="2"/>
  <c r="AA9" i="4"/>
  <c r="AB17" i="4" s="1"/>
  <c r="W9" i="3"/>
  <c r="S18" i="3" s="1"/>
  <c r="BE15" i="2"/>
  <c r="BS15" i="2"/>
  <c r="AI9" i="4"/>
  <c r="Z18" i="4" s="1"/>
  <c r="BT15" i="2"/>
  <c r="AJ9" i="4"/>
  <c r="AA18" i="4" s="1"/>
  <c r="AK9" i="4"/>
  <c r="AB18" i="4" s="1"/>
  <c r="BU15" i="2"/>
  <c r="AE15" i="2"/>
  <c r="N9" i="4"/>
  <c r="E18" i="4" s="1"/>
  <c r="F15" i="2"/>
  <c r="D9" i="3"/>
  <c r="E17" i="3" s="1"/>
  <c r="CA15" i="2"/>
  <c r="AQ9" i="4"/>
  <c r="AH18" i="4" s="1"/>
  <c r="BZ15" i="2"/>
  <c r="AP9" i="4"/>
  <c r="AG18" i="4" s="1"/>
  <c r="C9" i="3"/>
  <c r="D17" i="3" s="1"/>
  <c r="E15" i="2"/>
  <c r="BK15" i="2"/>
  <c r="K9" i="5"/>
  <c r="G18" i="5" s="1"/>
  <c r="H15" i="2"/>
  <c r="F9" i="3"/>
  <c r="G17" i="3" s="1"/>
  <c r="AH15" i="2"/>
  <c r="Q9" i="4"/>
  <c r="H18" i="4" s="1"/>
  <c r="R9" i="4"/>
  <c r="I18" i="4" s="1"/>
  <c r="AI15" i="2"/>
  <c r="P15" i="2"/>
  <c r="I9" i="4"/>
  <c r="J17" i="4" s="1"/>
  <c r="BX15" i="2"/>
  <c r="AN9" i="4"/>
  <c r="AE18" i="4" s="1"/>
  <c r="BG15" i="2"/>
  <c r="C18" i="5"/>
  <c r="BC15" i="2"/>
  <c r="U9" i="3"/>
  <c r="Q18" i="3" s="1"/>
  <c r="AF15" i="2"/>
  <c r="O9" i="4"/>
  <c r="F18" i="4" s="1"/>
  <c r="AH9" i="4"/>
  <c r="AI17" i="4" s="1"/>
  <c r="BA15" i="2"/>
  <c r="W15" i="2"/>
  <c r="K9" i="3"/>
  <c r="G18" i="3" s="1"/>
  <c r="Q9" i="3"/>
  <c r="R17" i="3" s="1"/>
  <c r="AO15" i="2"/>
  <c r="C9" i="6"/>
  <c r="D17" i="6" s="1"/>
  <c r="BM15" i="2"/>
  <c r="X15" i="2"/>
  <c r="B9" i="5"/>
  <c r="C17" i="5" s="1"/>
  <c r="BW15" i="2"/>
  <c r="AM9" i="4"/>
  <c r="AD18" i="4" s="1"/>
  <c r="AR15" i="2"/>
  <c r="Y9" i="4"/>
  <c r="Z17" i="4" s="1"/>
  <c r="AZ15" i="2"/>
  <c r="AG9" i="4"/>
  <c r="AH17" i="4" s="1"/>
  <c r="Z15" i="2"/>
  <c r="D9" i="5"/>
  <c r="E17" i="5" s="1"/>
  <c r="D9" i="4"/>
  <c r="E17" i="4" s="1"/>
  <c r="K15" i="2"/>
  <c r="F9" i="4"/>
  <c r="G17" i="4" s="1"/>
  <c r="M15" i="2"/>
  <c r="BO15" i="2"/>
  <c r="E9" i="6"/>
  <c r="F17" i="6" s="1"/>
  <c r="AJ15" i="2"/>
  <c r="S9" i="4"/>
  <c r="J18" i="4" s="1"/>
  <c r="E9" i="4"/>
  <c r="F17" i="4" s="1"/>
  <c r="L15" i="2"/>
  <c r="BP15" i="2"/>
  <c r="F9" i="6"/>
  <c r="G17" i="6" s="1"/>
  <c r="B9" i="4"/>
  <c r="C17" i="4" s="1"/>
  <c r="I15" i="2"/>
  <c r="K9" i="4"/>
  <c r="L17" i="4" s="1"/>
  <c r="R15" i="2"/>
  <c r="AB15" i="2"/>
  <c r="F9" i="5"/>
  <c r="G17" i="5" s="1"/>
  <c r="BN15" i="2"/>
  <c r="D9" i="6"/>
  <c r="E17" i="6" s="1"/>
  <c r="AL15" i="2"/>
  <c r="U9" i="4"/>
  <c r="L18" i="4" s="1"/>
  <c r="C9" i="4"/>
  <c r="D17" i="4" s="1"/>
  <c r="J15" i="2"/>
  <c r="BF15" i="2"/>
  <c r="X9" i="3"/>
  <c r="T18" i="3" s="1"/>
  <c r="T15" i="2"/>
  <c r="H9" i="3"/>
  <c r="D18" i="3" s="1"/>
  <c r="H9" i="4"/>
  <c r="I17" i="4" s="1"/>
  <c r="O15" i="2"/>
  <c r="AY15" i="2"/>
  <c r="AF9" i="4"/>
  <c r="AG17" i="4" s="1"/>
  <c r="AP15" i="2"/>
  <c r="R9" i="3"/>
  <c r="S17" i="3" s="1"/>
  <c r="G10" i="6"/>
  <c r="BQ17" i="2"/>
  <c r="G12" i="6" s="1"/>
  <c r="X10" i="3" l="1"/>
  <c r="BF16" i="2"/>
  <c r="S10" i="4"/>
  <c r="AJ16" i="2"/>
  <c r="AG10" i="4"/>
  <c r="AZ16" i="2"/>
  <c r="P16" i="2"/>
  <c r="I10" i="4"/>
  <c r="F10" i="4"/>
  <c r="M16" i="2"/>
  <c r="F11" i="4" s="1"/>
  <c r="Q10" i="3"/>
  <c r="AO16" i="2"/>
  <c r="R10" i="4"/>
  <c r="AI16" i="2"/>
  <c r="R11" i="4" s="1"/>
  <c r="C10" i="3"/>
  <c r="E16" i="2"/>
  <c r="W10" i="3"/>
  <c r="BE16" i="2"/>
  <c r="I10" i="3"/>
  <c r="U16" i="2"/>
  <c r="I11" i="3" s="1"/>
  <c r="AF10" i="4"/>
  <c r="AY16" i="2"/>
  <c r="E10" i="6"/>
  <c r="BO16" i="2"/>
  <c r="F10" i="6"/>
  <c r="BP16" i="2"/>
  <c r="U10" i="3"/>
  <c r="BC16" i="2"/>
  <c r="P10" i="3"/>
  <c r="AN16" i="2"/>
  <c r="AM17" i="2"/>
  <c r="O12" i="3" s="1"/>
  <c r="P19" i="3" s="1"/>
  <c r="O10" i="3"/>
  <c r="AM16" i="2"/>
  <c r="O11" i="3" s="1"/>
  <c r="H10" i="5"/>
  <c r="BH16" i="2"/>
  <c r="AB10" i="4"/>
  <c r="AU16" i="2"/>
  <c r="AB11" i="4" s="1"/>
  <c r="E10" i="3"/>
  <c r="G16" i="2"/>
  <c r="E11" i="3" s="1"/>
  <c r="U10" i="4"/>
  <c r="AL16" i="2"/>
  <c r="U11" i="4" s="1"/>
  <c r="H10" i="3"/>
  <c r="T16" i="2"/>
  <c r="D10" i="6"/>
  <c r="BN16" i="2"/>
  <c r="Y10" i="4"/>
  <c r="AR16" i="2"/>
  <c r="N10" i="4"/>
  <c r="AE16" i="2"/>
  <c r="N11" i="4" s="1"/>
  <c r="AL10" i="4"/>
  <c r="BV16" i="2"/>
  <c r="E10" i="4"/>
  <c r="L16" i="2"/>
  <c r="E11" i="4" s="1"/>
  <c r="D10" i="4"/>
  <c r="K16" i="2"/>
  <c r="D11" i="4" s="1"/>
  <c r="AK10" i="4"/>
  <c r="BU16" i="2"/>
  <c r="F10" i="5"/>
  <c r="AB16" i="2"/>
  <c r="AH16" i="2"/>
  <c r="Q10" i="4"/>
  <c r="AA10" i="4"/>
  <c r="AT16" i="2"/>
  <c r="AA11" i="4" s="1"/>
  <c r="G10" i="3"/>
  <c r="S16" i="2"/>
  <c r="L10" i="4"/>
  <c r="AC16" i="2"/>
  <c r="L11" i="4" s="1"/>
  <c r="T10" i="3"/>
  <c r="BB16" i="2"/>
  <c r="E10" i="5"/>
  <c r="AA16" i="2"/>
  <c r="AE10" i="4"/>
  <c r="AX16" i="2"/>
  <c r="J10" i="3"/>
  <c r="V16" i="2"/>
  <c r="J11" i="3" s="1"/>
  <c r="G10" i="5"/>
  <c r="BG16" i="2"/>
  <c r="AP10" i="4"/>
  <c r="BZ16" i="2"/>
  <c r="AP11" i="4" s="1"/>
  <c r="S10" i="3"/>
  <c r="AQ16" i="2"/>
  <c r="C10" i="4"/>
  <c r="J16" i="2"/>
  <c r="C11" i="4" s="1"/>
  <c r="K10" i="4"/>
  <c r="R16" i="2"/>
  <c r="K11" i="4" s="1"/>
  <c r="AH10" i="4"/>
  <c r="BA16" i="2"/>
  <c r="AH11" i="4" s="1"/>
  <c r="I10" i="5"/>
  <c r="BI16" i="2"/>
  <c r="I11" i="5" s="1"/>
  <c r="AO10" i="4"/>
  <c r="BY16" i="2"/>
  <c r="AO11" i="4" s="1"/>
  <c r="Z10" i="4"/>
  <c r="AS16" i="2"/>
  <c r="Z11" i="4" s="1"/>
  <c r="AD10" i="4"/>
  <c r="AW16" i="2"/>
  <c r="K10" i="3"/>
  <c r="W16" i="2"/>
  <c r="K11" i="3" s="1"/>
  <c r="AN10" i="4"/>
  <c r="BX16" i="2"/>
  <c r="F10" i="3"/>
  <c r="H16" i="2"/>
  <c r="F11" i="3" s="1"/>
  <c r="AQ10" i="4"/>
  <c r="CA16" i="2"/>
  <c r="AJ10" i="4"/>
  <c r="BT16" i="2"/>
  <c r="AJ11" i="4" s="1"/>
  <c r="T10" i="4"/>
  <c r="AK16" i="2"/>
  <c r="T11" i="4" s="1"/>
  <c r="V10" i="3"/>
  <c r="BD16" i="2"/>
  <c r="B10" i="6"/>
  <c r="BL16" i="2"/>
  <c r="B11" i="6" s="1"/>
  <c r="G10" i="4"/>
  <c r="N16" i="2"/>
  <c r="G11" i="4" s="1"/>
  <c r="AM10" i="4"/>
  <c r="BW16" i="2"/>
  <c r="B10" i="5"/>
  <c r="X16" i="2"/>
  <c r="B11" i="5" s="1"/>
  <c r="H10" i="4"/>
  <c r="O16" i="2"/>
  <c r="H11" i="4" s="1"/>
  <c r="B10" i="4"/>
  <c r="I16" i="2"/>
  <c r="B11" i="4" s="1"/>
  <c r="C10" i="6"/>
  <c r="BM16" i="2"/>
  <c r="C11" i="6" s="1"/>
  <c r="J10" i="4"/>
  <c r="Q16" i="2"/>
  <c r="AG16" i="2"/>
  <c r="P10" i="4"/>
  <c r="C10" i="5"/>
  <c r="Y16" i="2"/>
  <c r="B10" i="3"/>
  <c r="D16" i="2"/>
  <c r="R10" i="3"/>
  <c r="AP16" i="2"/>
  <c r="D10" i="5"/>
  <c r="Z16" i="2"/>
  <c r="AF16" i="2"/>
  <c r="O11" i="4" s="1"/>
  <c r="O10" i="4"/>
  <c r="K10" i="5"/>
  <c r="BK16" i="2"/>
  <c r="K11" i="5" s="1"/>
  <c r="D10" i="3"/>
  <c r="F16" i="2"/>
  <c r="D11" i="3" s="1"/>
  <c r="AI10" i="4"/>
  <c r="BS16" i="2"/>
  <c r="AI11" i="4" s="1"/>
  <c r="J10" i="5"/>
  <c r="BJ16" i="2"/>
  <c r="J11" i="5" s="1"/>
  <c r="AC10" i="4"/>
  <c r="AV16" i="2"/>
  <c r="AC11" i="4" s="1"/>
  <c r="M10" i="4"/>
  <c r="AD16" i="2"/>
  <c r="M11" i="4" s="1"/>
  <c r="AR10" i="4"/>
  <c r="CB16" i="2"/>
  <c r="G17" i="2" l="1"/>
  <c r="E12" i="3" s="1"/>
  <c r="F19" i="3" s="1"/>
  <c r="J17" i="2"/>
  <c r="C12" i="4" s="1"/>
  <c r="D19" i="4" s="1"/>
  <c r="BI17" i="2"/>
  <c r="I12" i="5" s="1"/>
  <c r="E20" i="5" s="1"/>
  <c r="L17" i="2"/>
  <c r="E12" i="4" s="1"/>
  <c r="F19" i="4" s="1"/>
  <c r="H17" i="2"/>
  <c r="F12" i="3" s="1"/>
  <c r="G19" i="3" s="1"/>
  <c r="AK17" i="2"/>
  <c r="T12" i="4" s="1"/>
  <c r="K20" i="4" s="1"/>
  <c r="BZ17" i="2"/>
  <c r="AP12" i="4" s="1"/>
  <c r="AG20" i="4" s="1"/>
  <c r="AD17" i="2"/>
  <c r="M12" i="4" s="1"/>
  <c r="D20" i="4" s="1"/>
  <c r="I17" i="2"/>
  <c r="B12" i="4" s="1"/>
  <c r="C19" i="4" s="1"/>
  <c r="AC17" i="2"/>
  <c r="L12" i="4" s="1"/>
  <c r="C20" i="4" s="1"/>
  <c r="N17" i="2"/>
  <c r="G12" i="4" s="1"/>
  <c r="H19" i="4" s="1"/>
  <c r="AU17" i="2"/>
  <c r="AB12" i="4" s="1"/>
  <c r="AC19" i="4" s="1"/>
  <c r="AV17" i="2"/>
  <c r="AC12" i="4" s="1"/>
  <c r="AD19" i="4" s="1"/>
  <c r="BY17" i="2"/>
  <c r="AO12" i="4" s="1"/>
  <c r="AF20" i="4" s="1"/>
  <c r="F17" i="2"/>
  <c r="D12" i="3" s="1"/>
  <c r="E19" i="3" s="1"/>
  <c r="O17" i="2"/>
  <c r="H12" i="4" s="1"/>
  <c r="I19" i="4" s="1"/>
  <c r="BK17" i="2"/>
  <c r="K12" i="5" s="1"/>
  <c r="G20" i="5" s="1"/>
  <c r="W17" i="2"/>
  <c r="K12" i="3" s="1"/>
  <c r="G20" i="3" s="1"/>
  <c r="AT17" i="2"/>
  <c r="AA12" i="4" s="1"/>
  <c r="AB19" i="4" s="1"/>
  <c r="B11" i="3"/>
  <c r="D17" i="2"/>
  <c r="B12" i="3" s="1"/>
  <c r="C19" i="3" s="1"/>
  <c r="AN11" i="4"/>
  <c r="BX17" i="2"/>
  <c r="AN12" i="4" s="1"/>
  <c r="AE20" i="4" s="1"/>
  <c r="U11" i="3"/>
  <c r="BC17" i="2"/>
  <c r="U12" i="3" s="1"/>
  <c r="Q20" i="3" s="1"/>
  <c r="I11" i="4"/>
  <c r="P17" i="2"/>
  <c r="I12" i="4" s="1"/>
  <c r="J19" i="4" s="1"/>
  <c r="BS17" i="2"/>
  <c r="AI12" i="4" s="1"/>
  <c r="Z20" i="4" s="1"/>
  <c r="C11" i="5"/>
  <c r="Y17" i="2"/>
  <c r="C12" i="5" s="1"/>
  <c r="D19" i="5" s="1"/>
  <c r="BM17" i="2"/>
  <c r="C12" i="6" s="1"/>
  <c r="D19" i="6" s="1"/>
  <c r="AS17" i="2"/>
  <c r="Z12" i="4" s="1"/>
  <c r="AA19" i="4" s="1"/>
  <c r="S11" i="3"/>
  <c r="AQ17" i="2"/>
  <c r="S12" i="3" s="1"/>
  <c r="T19" i="3" s="1"/>
  <c r="K17" i="2"/>
  <c r="D12" i="4" s="1"/>
  <c r="E19" i="4" s="1"/>
  <c r="AE17" i="2"/>
  <c r="N12" i="4" s="1"/>
  <c r="E20" i="4" s="1"/>
  <c r="H11" i="5"/>
  <c r="BH17" i="2"/>
  <c r="H12" i="5" s="1"/>
  <c r="D20" i="5" s="1"/>
  <c r="AI17" i="2"/>
  <c r="R12" i="4" s="1"/>
  <c r="I20" i="4" s="1"/>
  <c r="AG11" i="4"/>
  <c r="AZ17" i="2"/>
  <c r="AG12" i="4" s="1"/>
  <c r="AH19" i="4" s="1"/>
  <c r="AF17" i="2"/>
  <c r="O12" i="4" s="1"/>
  <c r="F20" i="4" s="1"/>
  <c r="X17" i="2"/>
  <c r="B12" i="5" s="1"/>
  <c r="C19" i="5" s="1"/>
  <c r="BL17" i="2"/>
  <c r="B12" i="6" s="1"/>
  <c r="C19" i="6" s="1"/>
  <c r="BT17" i="2"/>
  <c r="AJ12" i="4" s="1"/>
  <c r="AA20" i="4" s="1"/>
  <c r="BA17" i="2"/>
  <c r="AH12" i="4" s="1"/>
  <c r="AI19" i="4" s="1"/>
  <c r="V17" i="2"/>
  <c r="J12" i="3" s="1"/>
  <c r="F20" i="3" s="1"/>
  <c r="Q11" i="4"/>
  <c r="AH17" i="2"/>
  <c r="Q12" i="4" s="1"/>
  <c r="H20" i="4" s="1"/>
  <c r="Y11" i="4"/>
  <c r="AR17" i="2"/>
  <c r="Y12" i="4" s="1"/>
  <c r="Z19" i="4" s="1"/>
  <c r="AL17" i="2"/>
  <c r="U12" i="4" s="1"/>
  <c r="L20" i="4" s="1"/>
  <c r="F11" i="6"/>
  <c r="BP17" i="2"/>
  <c r="F12" i="6" s="1"/>
  <c r="G19" i="6" s="1"/>
  <c r="U17" i="2"/>
  <c r="I12" i="3" s="1"/>
  <c r="E20" i="3" s="1"/>
  <c r="Q11" i="3"/>
  <c r="AO17" i="2"/>
  <c r="Q12" i="3" s="1"/>
  <c r="R19" i="3" s="1"/>
  <c r="D11" i="5"/>
  <c r="Z17" i="2"/>
  <c r="D12" i="5" s="1"/>
  <c r="E19" i="5" s="1"/>
  <c r="AM11" i="4"/>
  <c r="BW17" i="2"/>
  <c r="AM12" i="4" s="1"/>
  <c r="AD20" i="4" s="1"/>
  <c r="V11" i="3"/>
  <c r="BD17" i="2"/>
  <c r="V12" i="3" s="1"/>
  <c r="R20" i="3" s="1"/>
  <c r="AQ11" i="4"/>
  <c r="CA17" i="2"/>
  <c r="AQ12" i="4" s="1"/>
  <c r="AH20" i="4" s="1"/>
  <c r="AE11" i="4"/>
  <c r="AX17" i="2"/>
  <c r="AE12" i="4" s="1"/>
  <c r="AF19" i="4" s="1"/>
  <c r="F11" i="5"/>
  <c r="AB17" i="2"/>
  <c r="F12" i="5" s="1"/>
  <c r="G19" i="5" s="1"/>
  <c r="BE17" i="2"/>
  <c r="W12" i="3" s="1"/>
  <c r="S20" i="3" s="1"/>
  <c r="W11" i="3"/>
  <c r="S11" i="4"/>
  <c r="AJ17" i="2"/>
  <c r="S12" i="4" s="1"/>
  <c r="J20" i="4" s="1"/>
  <c r="T11" i="3"/>
  <c r="BB17" i="2"/>
  <c r="T12" i="3" s="1"/>
  <c r="P20" i="3" s="1"/>
  <c r="P11" i="4"/>
  <c r="AG17" i="2"/>
  <c r="P12" i="4" s="1"/>
  <c r="G20" i="4" s="1"/>
  <c r="G11" i="3"/>
  <c r="S17" i="2"/>
  <c r="G12" i="3" s="1"/>
  <c r="C20" i="3" s="1"/>
  <c r="D11" i="6"/>
  <c r="BN17" i="2"/>
  <c r="D12" i="6" s="1"/>
  <c r="E19" i="6" s="1"/>
  <c r="E11" i="6"/>
  <c r="BO17" i="2"/>
  <c r="E12" i="6" s="1"/>
  <c r="F19" i="6" s="1"/>
  <c r="AR11" i="4"/>
  <c r="CB17" i="2"/>
  <c r="AR12" i="4" s="1"/>
  <c r="AI20" i="4" s="1"/>
  <c r="Q17" i="2"/>
  <c r="J12" i="4" s="1"/>
  <c r="K19" i="4" s="1"/>
  <c r="J11" i="4"/>
  <c r="R17" i="2"/>
  <c r="K12" i="4" s="1"/>
  <c r="L19" i="4" s="1"/>
  <c r="E11" i="5"/>
  <c r="AA17" i="2"/>
  <c r="E12" i="5" s="1"/>
  <c r="F19" i="5" s="1"/>
  <c r="BU17" i="2"/>
  <c r="AK12" i="4" s="1"/>
  <c r="AB20" i="4" s="1"/>
  <c r="AK11" i="4"/>
  <c r="AL11" i="4"/>
  <c r="BV17" i="2"/>
  <c r="AL12" i="4" s="1"/>
  <c r="AC20" i="4" s="1"/>
  <c r="C11" i="3"/>
  <c r="E17" i="2"/>
  <c r="C12" i="3" s="1"/>
  <c r="D19" i="3" s="1"/>
  <c r="X11" i="3"/>
  <c r="BF17" i="2"/>
  <c r="X12" i="3" s="1"/>
  <c r="T20" i="3" s="1"/>
  <c r="R11" i="3"/>
  <c r="AP17" i="2"/>
  <c r="R12" i="3" s="1"/>
  <c r="S19" i="3" s="1"/>
  <c r="AD11" i="4"/>
  <c r="AW17" i="2"/>
  <c r="AD12" i="4" s="1"/>
  <c r="AE19" i="4" s="1"/>
  <c r="BJ17" i="2"/>
  <c r="J12" i="5" s="1"/>
  <c r="F20" i="5" s="1"/>
  <c r="G11" i="5"/>
  <c r="BG17" i="2"/>
  <c r="G12" i="5" s="1"/>
  <c r="C20" i="5" s="1"/>
  <c r="H11" i="3"/>
  <c r="T17" i="2"/>
  <c r="H12" i="3" s="1"/>
  <c r="D20" i="3" s="1"/>
  <c r="P11" i="3"/>
  <c r="AN17" i="2"/>
  <c r="P12" i="3" s="1"/>
  <c r="Q19" i="3" s="1"/>
  <c r="AF11" i="4"/>
  <c r="AY17" i="2"/>
  <c r="AF12" i="4" s="1"/>
  <c r="AG19" i="4" s="1"/>
  <c r="M17" i="2"/>
  <c r="F12" i="4" s="1"/>
  <c r="G19" i="4" s="1"/>
</calcChain>
</file>

<file path=xl/sharedStrings.xml><?xml version="1.0" encoding="utf-8"?>
<sst xmlns="http://schemas.openxmlformats.org/spreadsheetml/2006/main" count="1346" uniqueCount="154">
  <si>
    <t>タイムスタンプ</t>
  </si>
  <si>
    <t>番号</t>
  </si>
  <si>
    <t>実験内容</t>
  </si>
  <si>
    <t>【実験前】表情の表出が出来たと思う [Happy]</t>
  </si>
  <si>
    <t>【実験前】表情の表出が出来たと思う [Angry &amp; Confused &amp; Disgusted]</t>
  </si>
  <si>
    <t>【実験前】表情の表出が出来たと思う [Surprised &amp; Fear]</t>
  </si>
  <si>
    <t>【実験前】表情の表出が出来たと思う [Sad]</t>
  </si>
  <si>
    <t>【実験前】表情の表出が出来たと思う [Calm]</t>
  </si>
  <si>
    <t>【実験後】表現力が維持/向上したと思う [Happy]</t>
  </si>
  <si>
    <t>【実験後】表現力が維持/向上したと思う [Angry &amp; Confused &amp; Disgusted]</t>
  </si>
  <si>
    <t>【実験後】表現力が維持/向上したと思う [Surprised &amp; Fear]</t>
  </si>
  <si>
    <t>【実験後】表現力が維持/向上したと思う [Sad]</t>
  </si>
  <si>
    <t>【実験後】表現力が維持/向上したと思う [Calm]</t>
  </si>
  <si>
    <t>【実験後】満足度調査 [トレーニングを楽しく行なうことができたか]</t>
  </si>
  <si>
    <t>【実験後】満足度調査 [表現力が向上したと感じるか]</t>
  </si>
  <si>
    <t>【実験後】満足度調査 [継続しやすいと思うか]</t>
  </si>
  <si>
    <t>【実験後】満足度調査 [トレーニングとして満足できたか]</t>
  </si>
  <si>
    <t>【実験後】満足度調査 [また使いたいと思うか]</t>
  </si>
  <si>
    <t>【実験後】システム調査（ロボットの実験のみ） [ロボットに意思を伝えることができたか]</t>
  </si>
  <si>
    <t>【実験後】システム調査（ロボットの実験のみ） [触れ合いは楽しかったか]</t>
  </si>
  <si>
    <t>【実験後】システム調査（ロボットの実験のみ） [動作が適切であったか]</t>
  </si>
  <si>
    <t>【実験後】システムの改善点（ロボットの実験のみ）</t>
  </si>
  <si>
    <t>【実験後】心理特性調査 [緊張する]</t>
  </si>
  <si>
    <t>【実験後】心理特性調査 [堅苦しい]</t>
  </si>
  <si>
    <t>【実験後】心理特性調査 [苦手である]</t>
  </si>
  <si>
    <t>【実験後】心理特性調査 [気軽である]</t>
  </si>
  <si>
    <t>【実験後】心理特性調査 [疲れる]</t>
  </si>
  <si>
    <t>【実験後】心理特性調査 [孤独を和らげる]</t>
  </si>
  <si>
    <t>【実験後】心理特性調査 [楽しい]</t>
  </si>
  <si>
    <t>【実験後】心理特性調査 [気軽に心を開ける]</t>
  </si>
  <si>
    <t>【実験後】心理特性調査 [集中できる]</t>
  </si>
  <si>
    <t>【実験後】心理特性調査 [感情を表現しやすい]</t>
  </si>
  <si>
    <t>【実験後】システム調査（ロボットの実験のみ） [思い通りに制御できたか]</t>
  </si>
  <si>
    <t>【実験後】システム調査（ロボットの実験のみ） [その他フィードバックは適切であったか]</t>
  </si>
  <si>
    <t>【実験後】練習時の注目度</t>
  </si>
  <si>
    <t>【実験前】心理特性調査 [緊張する]</t>
  </si>
  <si>
    <t>【実験前】心理特性調査 [堅苦しい]</t>
  </si>
  <si>
    <t>【実験前】心理特性調査 [苦手である]</t>
  </si>
  <si>
    <t>【実験前】心理特性調査 [気軽である]</t>
  </si>
  <si>
    <t>【実験前】心理特性調査 [疲れる]</t>
  </si>
  <si>
    <t>【実験前】心理特性調査 [孤独を和らげる]</t>
  </si>
  <si>
    <t>【実験前】心理特性調査 [楽しい]</t>
  </si>
  <si>
    <t>【実験前】心理特性調査 [気軽に心を開ける]</t>
  </si>
  <si>
    <t>【実験前】心理特性調査 [集中できる]</t>
  </si>
  <si>
    <t>【実験前】心理特性調査 [感情を表現しやすい]</t>
  </si>
  <si>
    <t>鏡</t>
  </si>
  <si>
    <t>非常にそう思う</t>
  </si>
  <si>
    <t>あまりそう思わない</t>
  </si>
  <si>
    <t>ややそう思う</t>
  </si>
  <si>
    <t>どちらとも言えない</t>
  </si>
  <si>
    <t>全くそう思わない</t>
  </si>
  <si>
    <t>全くそう思わない</t>
    <rPh sb="0" eb="1">
      <t>マッタク</t>
    </rPh>
    <phoneticPr fontId="2"/>
  </si>
  <si>
    <t>平均</t>
  </si>
  <si>
    <t>平均</t>
    <rPh sb="0" eb="2">
      <t>ヘイキn</t>
    </rPh>
    <phoneticPr fontId="2"/>
  </si>
  <si>
    <r>
      <rPr>
        <sz val="10"/>
        <color theme="1"/>
        <rFont val="游ゴシック"/>
        <family val="2"/>
        <charset val="128"/>
      </rPr>
      <t>平均</t>
    </r>
    <rPh sb="0" eb="2">
      <t>ヘイキn</t>
    </rPh>
    <phoneticPr fontId="2"/>
  </si>
  <si>
    <t>標準偏差</t>
  </si>
  <si>
    <t>実験前</t>
  </si>
  <si>
    <t>実験前</t>
    <rPh sb="0" eb="3">
      <t>ジッケn</t>
    </rPh>
    <phoneticPr fontId="2"/>
  </si>
  <si>
    <t>実験後</t>
  </si>
  <si>
    <t>実験後</t>
    <rPh sb="0" eb="3">
      <t>ジッケn</t>
    </rPh>
    <phoneticPr fontId="2"/>
  </si>
  <si>
    <t>実験後</t>
    <rPh sb="0" eb="1">
      <t>ジッケn</t>
    </rPh>
    <phoneticPr fontId="2"/>
  </si>
  <si>
    <t>グラフ用</t>
  </si>
  <si>
    <t>グラフ用</t>
    <rPh sb="3" eb="4">
      <t xml:space="preserve">ヨウ </t>
    </rPh>
    <phoneticPr fontId="2"/>
  </si>
  <si>
    <t>緊張する</t>
    <phoneticPr fontId="2"/>
  </si>
  <si>
    <t>堅苦しい</t>
    <phoneticPr fontId="2"/>
  </si>
  <si>
    <t>苦手である</t>
    <phoneticPr fontId="2"/>
  </si>
  <si>
    <t>気軽である</t>
    <phoneticPr fontId="2"/>
  </si>
  <si>
    <t>疲れる</t>
    <phoneticPr fontId="2"/>
  </si>
  <si>
    <t>孤独を和らげる</t>
    <phoneticPr fontId="2"/>
  </si>
  <si>
    <t>楽しい</t>
    <phoneticPr fontId="2"/>
  </si>
  <si>
    <t>気軽に心を開ける</t>
    <phoneticPr fontId="2"/>
  </si>
  <si>
    <t>集中できる</t>
    <phoneticPr fontId="2"/>
  </si>
  <si>
    <t>感情を表現しやすい</t>
    <phoneticPr fontId="2"/>
  </si>
  <si>
    <t>標準偏差</t>
    <rPh sb="0" eb="4">
      <t>ヒョウジュンヘ</t>
    </rPh>
    <phoneticPr fontId="2"/>
  </si>
  <si>
    <t>人数</t>
    <rPh sb="0" eb="2">
      <t>ニンズウ</t>
    </rPh>
    <phoneticPr fontId="2"/>
  </si>
  <si>
    <t>合計</t>
    <rPh sb="0" eb="2">
      <t>ゴウケイ</t>
    </rPh>
    <phoneticPr fontId="2"/>
  </si>
  <si>
    <r>
      <rPr>
        <sz val="10"/>
        <color theme="1"/>
        <rFont val="游ゴシック"/>
        <family val="2"/>
        <charset val="128"/>
      </rPr>
      <t>偏差平方和</t>
    </r>
    <rPh sb="0" eb="5">
      <t>ヘンサヘイホ</t>
    </rPh>
    <phoneticPr fontId="2"/>
  </si>
  <si>
    <t>不偏分散</t>
  </si>
  <si>
    <r>
      <rPr>
        <sz val="10"/>
        <color theme="1"/>
        <rFont val="游ゴシック"/>
        <family val="2"/>
        <charset val="128"/>
      </rPr>
      <t>不偏分散</t>
    </r>
    <rPh sb="0" eb="4">
      <t>フヘンブン</t>
    </rPh>
    <phoneticPr fontId="2"/>
  </si>
  <si>
    <r>
      <rPr>
        <sz val="10"/>
        <color theme="1"/>
        <rFont val="游ゴシック"/>
        <family val="2"/>
        <charset val="128"/>
      </rPr>
      <t>標準偏差</t>
    </r>
    <rPh sb="0" eb="4">
      <t>ヒョウジュンヘ</t>
    </rPh>
    <phoneticPr fontId="2"/>
  </si>
  <si>
    <t>和</t>
  </si>
  <si>
    <t>和</t>
    <rPh sb="0" eb="1">
      <t xml:space="preserve">ワ </t>
    </rPh>
    <phoneticPr fontId="2"/>
  </si>
  <si>
    <t>平方和</t>
  </si>
  <si>
    <t>平方和</t>
    <rPh sb="0" eb="3">
      <t>ヘイホウ</t>
    </rPh>
    <phoneticPr fontId="2"/>
  </si>
  <si>
    <t>不偏分散</t>
    <rPh sb="0" eb="4">
      <t>フヘn</t>
    </rPh>
    <phoneticPr fontId="2"/>
  </si>
  <si>
    <t>鏡</t>
    <rPh sb="0" eb="1">
      <t>カガミ</t>
    </rPh>
    <phoneticPr fontId="2"/>
  </si>
  <si>
    <t>ロボット</t>
    <phoneticPr fontId="2"/>
  </si>
  <si>
    <t>Happy</t>
  </si>
  <si>
    <t>Happy</t>
    <phoneticPr fontId="2"/>
  </si>
  <si>
    <t>Angry</t>
  </si>
  <si>
    <t>Angry</t>
    <phoneticPr fontId="2"/>
  </si>
  <si>
    <t>Surprised</t>
  </si>
  <si>
    <t>Surprised</t>
    <phoneticPr fontId="2"/>
  </si>
  <si>
    <t>Sad</t>
  </si>
  <si>
    <t>Sad</t>
    <phoneticPr fontId="2"/>
  </si>
  <si>
    <t>Calm</t>
  </si>
  <si>
    <t>Calm</t>
    <phoneticPr fontId="2"/>
  </si>
  <si>
    <t>実験前</t>
    <phoneticPr fontId="2"/>
  </si>
  <si>
    <t>実験後</t>
    <phoneticPr fontId="2"/>
  </si>
  <si>
    <t>トレーニングを楽しく行なうことができたか</t>
  </si>
  <si>
    <t>表現力が向上したと感じるか</t>
    <phoneticPr fontId="2"/>
  </si>
  <si>
    <t>継続しやすいと思うか</t>
    <phoneticPr fontId="2"/>
  </si>
  <si>
    <t>トレーニングとして満足できたか</t>
  </si>
  <si>
    <t>また使いたいと思うか</t>
  </si>
  <si>
    <t>【実験後】システム調査（ロボットの実験のみ） [ロボットに意思を伝えることができたか]</t>
    <phoneticPr fontId="2"/>
  </si>
  <si>
    <t>ロボットに意思を伝えることができたか</t>
  </si>
  <si>
    <t>【実験後】システム調査（ロボットの実験のみ） [思い通りに制御できたか]</t>
    <phoneticPr fontId="2"/>
  </si>
  <si>
    <t>思い通りに制御できたか</t>
    <phoneticPr fontId="2"/>
  </si>
  <si>
    <t>【実験後】システム調査（ロボットの実験のみ） [触れ合いは楽しかったか]</t>
    <phoneticPr fontId="2"/>
  </si>
  <si>
    <t>触れ合いは楽しかったか</t>
    <phoneticPr fontId="2"/>
  </si>
  <si>
    <t>【実験後】システム調査（ロボットの実験のみ） [動作が適切であったか]</t>
    <phoneticPr fontId="2"/>
  </si>
  <si>
    <t>動作が適切であったか</t>
    <phoneticPr fontId="2"/>
  </si>
  <si>
    <t>【実験後】システム調査（ロボットの実験のみ） [その他フィードバックは適切であったか]</t>
    <phoneticPr fontId="2"/>
  </si>
  <si>
    <t>その他フィードバックは適切であったか</t>
  </si>
  <si>
    <t>【実験前】表情の表出が出来たと思う [Happy]</t>
    <phoneticPr fontId="2"/>
  </si>
  <si>
    <t>自己評価</t>
    <rPh sb="0" eb="4">
      <t>ジコヒョウカ</t>
    </rPh>
    <phoneticPr fontId="2"/>
  </si>
  <si>
    <t>【実験後】満足度調査 [トレーニングを楽しく行なうことができたか]</t>
    <phoneticPr fontId="2"/>
  </si>
  <si>
    <r>
      <rPr>
        <sz val="10"/>
        <color theme="1"/>
        <rFont val="游ゴシック"/>
        <family val="2"/>
        <charset val="128"/>
      </rPr>
      <t>満足度</t>
    </r>
    <rPh sb="0" eb="3">
      <t>マンゾク</t>
    </rPh>
    <phoneticPr fontId="2"/>
  </si>
  <si>
    <t>トレーニングを楽しく行なうことができたか</t>
    <phoneticPr fontId="2"/>
  </si>
  <si>
    <t>トレーニングとして満足できたか</t>
    <phoneticPr fontId="2"/>
  </si>
  <si>
    <t>また使いたいと思うか</t>
    <phoneticPr fontId="2"/>
  </si>
  <si>
    <t>ロボット</t>
  </si>
  <si>
    <t>動作と同時にイラストなど何かしらがあればロボット側の感情表現がわかりやすい</t>
  </si>
  <si>
    <t>特になし</t>
  </si>
  <si>
    <t>認識後の動作のフィードバックのタイムラグがなくなればいいなと思いました．</t>
  </si>
  <si>
    <t>音声もつくとより分かり易いかもしれません！</t>
  </si>
  <si>
    <t>効果調査</t>
    <rPh sb="0" eb="2">
      <t>コウカ</t>
    </rPh>
    <rPh sb="2" eb="4">
      <t>チョウサ</t>
    </rPh>
    <phoneticPr fontId="2"/>
  </si>
  <si>
    <t>sadとangryの違いをつけるのが少し難しかった．</t>
  </si>
  <si>
    <t>フィードバックがもう少し早いとよりストレスフリーになりそう</t>
  </si>
  <si>
    <t>自分の顔が見られるようなフィードバックがあれば，より練習しやすくなると感じました．</t>
  </si>
  <si>
    <t>I can express more after practice with the robot</t>
  </si>
  <si>
    <t>イラストの表示する位置を修正すると尚良いと思った．
時差が生じるので少し分かりづらい時があった．</t>
  </si>
  <si>
    <t>【実験後】練習時の注目度</t>
    <phoneticPr fontId="2"/>
  </si>
  <si>
    <t>B</t>
    <phoneticPr fontId="2"/>
  </si>
  <si>
    <t>A</t>
    <phoneticPr fontId="2"/>
  </si>
  <si>
    <t>分散分析: 繰り返しのない二元配置</t>
  </si>
  <si>
    <t>概要</t>
  </si>
  <si>
    <t>標本数</t>
  </si>
  <si>
    <t>合計</t>
  </si>
  <si>
    <t>分散</t>
  </si>
  <si>
    <t>行 1</t>
  </si>
  <si>
    <t>行 2</t>
  </si>
  <si>
    <t>列 1</t>
  </si>
  <si>
    <t>列 2</t>
  </si>
  <si>
    <t>分散分析表</t>
  </si>
  <si>
    <t>変動要因</t>
  </si>
  <si>
    <t>変動</t>
  </si>
  <si>
    <t>自由度</t>
  </si>
  <si>
    <t>観測された分散比</t>
  </si>
  <si>
    <t>P-値</t>
  </si>
  <si>
    <t>F 境界値</t>
  </si>
  <si>
    <t>行</t>
  </si>
  <si>
    <t>列</t>
  </si>
  <si>
    <t>誤差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</si>
</sst>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
  </numFmts>
  <fonts count="7">
    <font>
      <sz val="12"/>
      <color theme="1"/>
      <name val="游ゴシック"/>
      <family val="2"/>
      <charset val="128"/>
      <scheme val="minor"/>
    </font>
    <font>
      <sz val="10"/>
      <color theme="1"/>
      <name val="Arial"/>
      <family val="2"/>
    </font>
    <font>
      <sz val="6"/>
      <name val="游ゴシック"/>
      <family val="2"/>
      <charset val="128"/>
      <scheme val="minor"/>
    </font>
    <font>
      <sz val="10"/>
      <color theme="1"/>
      <name val="游ゴシック"/>
      <family val="2"/>
      <charset val="128"/>
    </font>
    <font>
      <sz val="28"/>
      <color theme="1"/>
      <name val="游ゴシック"/>
      <family val="3"/>
      <charset val="128"/>
      <scheme val="minor"/>
    </font>
    <font>
      <sz val="16"/>
      <color theme="1"/>
      <name val="游ゴシック"/>
      <family val="3"/>
      <charset val="128"/>
      <scheme val="minor"/>
    </font>
    <font>
      <b/>
      <sz val="72"/>
      <color rgb="FFFF0000"/>
      <name val="游ゴシック"/>
      <family val="3"/>
      <charset val="128"/>
      <scheme val="minor"/>
    </font>
  </fonts>
  <fills count="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5">
    <border>
      <left/>
      <right/>
      <top/>
      <bottom/>
      <diagonal/>
    </border>
    <border>
      <left/>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diagonal/>
    </border>
    <border>
      <left/>
      <right/>
      <top style="medium">
        <color indexed="64"/>
      </top>
      <bottom style="thin">
        <color indexed="64"/>
      </bottom>
      <diagonal/>
    </border>
  </borders>
  <cellStyleXfs count="1">
    <xf numFmtId="0" fontId="0" fillId="0" borderId="0">
      <alignment vertical="center"/>
    </xf>
  </cellStyleXfs>
  <cellXfs count="68">
    <xf numFmtId="0" fontId="0" fillId="0" borderId="0" xfId="0">
      <alignment vertical="center"/>
    </xf>
    <xf numFmtId="0" fontId="1" fillId="0" borderId="0" xfId="0" applyFont="1">
      <alignment vertical="center"/>
    </xf>
    <xf numFmtId="22" fontId="1" fillId="0" borderId="0" xfId="0" applyNumberFormat="1" applyFont="1">
      <alignment vertical="center"/>
    </xf>
    <xf numFmtId="0" fontId="1" fillId="0" borderId="1" xfId="0" applyFont="1" applyBorder="1">
      <alignment vertical="center"/>
    </xf>
    <xf numFmtId="0" fontId="0" fillId="0" borderId="1" xfId="0" applyBorder="1">
      <alignment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1" fillId="2" borderId="1" xfId="0" applyFont="1" applyFill="1" applyBorder="1">
      <alignment vertical="center"/>
    </xf>
    <xf numFmtId="0" fontId="1" fillId="3" borderId="1" xfId="0" applyFont="1" applyFill="1" applyBorder="1">
      <alignment vertical="center"/>
    </xf>
    <xf numFmtId="0" fontId="1" fillId="4" borderId="1" xfId="0" applyFont="1" applyFill="1" applyBorder="1">
      <alignment vertical="center"/>
    </xf>
    <xf numFmtId="0" fontId="1" fillId="5" borderId="1" xfId="0" applyFont="1" applyFill="1" applyBorder="1">
      <alignment vertical="center"/>
    </xf>
    <xf numFmtId="0" fontId="6" fillId="3" borderId="0" xfId="0" applyFont="1" applyFill="1" applyAlignment="1">
      <alignment horizontal="center" vertical="center"/>
    </xf>
    <xf numFmtId="0" fontId="5" fillId="0" borderId="5" xfId="0" applyFont="1" applyBorder="1">
      <alignment vertical="center"/>
    </xf>
    <xf numFmtId="0" fontId="5" fillId="0" borderId="6"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1" xfId="0" applyFont="1" applyBorder="1">
      <alignment vertical="center"/>
    </xf>
    <xf numFmtId="0" fontId="4" fillId="0" borderId="10" xfId="0" applyFont="1" applyBorder="1">
      <alignment vertical="center"/>
    </xf>
    <xf numFmtId="0" fontId="4" fillId="0" borderId="11" xfId="0" applyFont="1" applyBorder="1">
      <alignment vertical="center"/>
    </xf>
    <xf numFmtId="0" fontId="6" fillId="0" borderId="0" xfId="0" applyFont="1" applyAlignment="1">
      <alignment horizontal="center" vertical="center"/>
    </xf>
    <xf numFmtId="0" fontId="5" fillId="0" borderId="12" xfId="0" applyFont="1" applyBorder="1">
      <alignment vertical="center"/>
    </xf>
    <xf numFmtId="0" fontId="0" fillId="0" borderId="13" xfId="0" applyBorder="1">
      <alignment vertical="center"/>
    </xf>
    <xf numFmtId="0" fontId="0" fillId="0" borderId="15" xfId="0" applyBorder="1">
      <alignment vertical="center"/>
    </xf>
    <xf numFmtId="0" fontId="0" fillId="0" borderId="14" xfId="0" applyBorder="1">
      <alignment vertical="center"/>
    </xf>
    <xf numFmtId="0" fontId="0" fillId="0" borderId="20" xfId="0" applyBorder="1">
      <alignment vertical="center"/>
    </xf>
    <xf numFmtId="0" fontId="0" fillId="0" borderId="22" xfId="0" applyBorder="1">
      <alignment vertical="center"/>
    </xf>
    <xf numFmtId="0" fontId="0" fillId="0" borderId="24" xfId="0" applyBorder="1">
      <alignment vertical="center"/>
    </xf>
    <xf numFmtId="0" fontId="0" fillId="0" borderId="26" xfId="0" applyBorder="1">
      <alignment vertical="center"/>
    </xf>
    <xf numFmtId="0" fontId="0" fillId="0" borderId="27" xfId="0" applyBorder="1">
      <alignment vertical="center"/>
    </xf>
    <xf numFmtId="0" fontId="1" fillId="0" borderId="30" xfId="0" applyFont="1" applyBorder="1">
      <alignment vertical="center"/>
    </xf>
    <xf numFmtId="0" fontId="1" fillId="0" borderId="31" xfId="0" applyFont="1" applyBorder="1">
      <alignment vertical="center"/>
    </xf>
    <xf numFmtId="0" fontId="1" fillId="0" borderId="32" xfId="0" applyFont="1"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19" xfId="0" applyBorder="1">
      <alignment vertical="center"/>
    </xf>
    <xf numFmtId="0" fontId="0" fillId="0" borderId="21" xfId="0" applyBorder="1">
      <alignment vertical="center"/>
    </xf>
    <xf numFmtId="0" fontId="0" fillId="0" borderId="23" xfId="0" applyBorder="1">
      <alignment vertical="center"/>
    </xf>
    <xf numFmtId="0" fontId="0" fillId="0" borderId="25" xfId="0" applyBorder="1">
      <alignment vertical="center"/>
    </xf>
    <xf numFmtId="0" fontId="0" fillId="0" borderId="38" xfId="0" applyBorder="1">
      <alignment vertical="center"/>
    </xf>
    <xf numFmtId="0" fontId="0" fillId="0" borderId="39" xfId="0" applyBorder="1">
      <alignment vertical="center"/>
    </xf>
    <xf numFmtId="0" fontId="0" fillId="0" borderId="40" xfId="0" applyBorder="1">
      <alignment vertical="center"/>
    </xf>
    <xf numFmtId="0" fontId="0" fillId="0" borderId="9" xfId="0" applyBorder="1">
      <alignment vertical="center"/>
    </xf>
    <xf numFmtId="0" fontId="0" fillId="0" borderId="41" xfId="0" applyBorder="1">
      <alignment vertical="center"/>
    </xf>
    <xf numFmtId="0" fontId="0" fillId="0" borderId="42" xfId="0" applyBorder="1">
      <alignment vertical="center"/>
    </xf>
    <xf numFmtId="0" fontId="1" fillId="0" borderId="0" xfId="0" applyFont="1" applyAlignment="1">
      <alignment vertical="center" wrapText="1"/>
    </xf>
    <xf numFmtId="0" fontId="0" fillId="0" borderId="8" xfId="0" applyBorder="1">
      <alignment vertical="center"/>
    </xf>
    <xf numFmtId="0" fontId="0" fillId="0" borderId="43" xfId="0" applyBorder="1">
      <alignment vertical="center"/>
    </xf>
    <xf numFmtId="0" fontId="0" fillId="0" borderId="4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2" borderId="0" xfId="0" applyFont="1" applyFill="1" applyAlignment="1">
      <alignment horizontal="center" vertical="center"/>
    </xf>
    <xf numFmtId="0" fontId="4" fillId="0" borderId="0" xfId="0" applyNumberFormat="1" applyFont="1">
      <alignment vertical="center"/>
    </xf>
    <xf numFmtId="180" fontId="4"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spPr>
            <a:solidFill>
              <a:schemeClr val="accent2">
                <a:shade val="53000"/>
              </a:schemeClr>
            </a:solidFill>
            <a:ln>
              <a:noFill/>
            </a:ln>
            <a:effectLst/>
          </c:spPr>
          <c:invertIfNegative val="0"/>
          <c:cat>
            <c:strRef>
              <c:f>'アンケート集計 人数'!$B$34:$K$34</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人数'!$B$35:$K$35</c:f>
              <c:numCache>
                <c:formatCode>General</c:formatCode>
                <c:ptCount val="10"/>
                <c:pt idx="0">
                  <c:v>0</c:v>
                </c:pt>
                <c:pt idx="1">
                  <c:v>0</c:v>
                </c:pt>
                <c:pt idx="2">
                  <c:v>2</c:v>
                </c:pt>
                <c:pt idx="3">
                  <c:v>2</c:v>
                </c:pt>
                <c:pt idx="4">
                  <c:v>0</c:v>
                </c:pt>
                <c:pt idx="5">
                  <c:v>0</c:v>
                </c:pt>
                <c:pt idx="6">
                  <c:v>0</c:v>
                </c:pt>
                <c:pt idx="7">
                  <c:v>2</c:v>
                </c:pt>
                <c:pt idx="8">
                  <c:v>1</c:v>
                </c:pt>
                <c:pt idx="9">
                  <c:v>1</c:v>
                </c:pt>
              </c:numCache>
            </c:numRef>
          </c:val>
          <c:extLst>
            <c:ext xmlns:c16="http://schemas.microsoft.com/office/drawing/2014/chart" uri="{C3380CC4-5D6E-409C-BE32-E72D297353CC}">
              <c16:uniqueId val="{00000000-7F47-0B4A-B085-FA38F25FC701}"/>
            </c:ext>
          </c:extLst>
        </c:ser>
        <c:ser>
          <c:idx val="1"/>
          <c:order val="1"/>
          <c:spPr>
            <a:solidFill>
              <a:schemeClr val="accent2">
                <a:shade val="76000"/>
              </a:schemeClr>
            </a:solidFill>
            <a:ln>
              <a:noFill/>
            </a:ln>
            <a:effectLst/>
          </c:spPr>
          <c:invertIfNegative val="0"/>
          <c:cat>
            <c:strRef>
              <c:f>'アンケート集計 人数'!$B$34:$K$34</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人数'!$B$36:$K$36</c:f>
              <c:numCache>
                <c:formatCode>General</c:formatCode>
                <c:ptCount val="10"/>
                <c:pt idx="0">
                  <c:v>7</c:v>
                </c:pt>
                <c:pt idx="1">
                  <c:v>2</c:v>
                </c:pt>
                <c:pt idx="2">
                  <c:v>2</c:v>
                </c:pt>
                <c:pt idx="3">
                  <c:v>3</c:v>
                </c:pt>
                <c:pt idx="4">
                  <c:v>1</c:v>
                </c:pt>
                <c:pt idx="5">
                  <c:v>4</c:v>
                </c:pt>
                <c:pt idx="6">
                  <c:v>8</c:v>
                </c:pt>
                <c:pt idx="7">
                  <c:v>5</c:v>
                </c:pt>
                <c:pt idx="8">
                  <c:v>4</c:v>
                </c:pt>
                <c:pt idx="9">
                  <c:v>3</c:v>
                </c:pt>
              </c:numCache>
            </c:numRef>
          </c:val>
          <c:extLst>
            <c:ext xmlns:c16="http://schemas.microsoft.com/office/drawing/2014/chart" uri="{C3380CC4-5D6E-409C-BE32-E72D297353CC}">
              <c16:uniqueId val="{00000001-7F47-0B4A-B085-FA38F25FC701}"/>
            </c:ext>
          </c:extLst>
        </c:ser>
        <c:ser>
          <c:idx val="2"/>
          <c:order val="2"/>
          <c:spPr>
            <a:solidFill>
              <a:schemeClr val="accent2"/>
            </a:solidFill>
            <a:ln>
              <a:noFill/>
            </a:ln>
            <a:effectLst/>
          </c:spPr>
          <c:invertIfNegative val="0"/>
          <c:cat>
            <c:strRef>
              <c:f>'アンケート集計 人数'!$B$34:$K$34</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人数'!$B$37:$K$37</c:f>
              <c:numCache>
                <c:formatCode>General</c:formatCode>
                <c:ptCount val="10"/>
                <c:pt idx="0">
                  <c:v>0</c:v>
                </c:pt>
                <c:pt idx="1">
                  <c:v>2</c:v>
                </c:pt>
                <c:pt idx="2">
                  <c:v>2</c:v>
                </c:pt>
                <c:pt idx="3">
                  <c:v>3</c:v>
                </c:pt>
                <c:pt idx="4">
                  <c:v>4</c:v>
                </c:pt>
                <c:pt idx="5">
                  <c:v>4</c:v>
                </c:pt>
                <c:pt idx="6">
                  <c:v>1</c:v>
                </c:pt>
                <c:pt idx="7">
                  <c:v>1</c:v>
                </c:pt>
                <c:pt idx="8">
                  <c:v>5</c:v>
                </c:pt>
                <c:pt idx="9">
                  <c:v>3</c:v>
                </c:pt>
              </c:numCache>
            </c:numRef>
          </c:val>
          <c:extLst>
            <c:ext xmlns:c16="http://schemas.microsoft.com/office/drawing/2014/chart" uri="{C3380CC4-5D6E-409C-BE32-E72D297353CC}">
              <c16:uniqueId val="{00000002-7F47-0B4A-B085-FA38F25FC701}"/>
            </c:ext>
          </c:extLst>
        </c:ser>
        <c:ser>
          <c:idx val="3"/>
          <c:order val="3"/>
          <c:spPr>
            <a:solidFill>
              <a:schemeClr val="accent2">
                <a:tint val="77000"/>
              </a:schemeClr>
            </a:solidFill>
            <a:ln>
              <a:noFill/>
            </a:ln>
            <a:effectLst/>
          </c:spPr>
          <c:invertIfNegative val="0"/>
          <c:cat>
            <c:strRef>
              <c:f>'アンケート集計 人数'!$B$34:$K$34</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人数'!$B$38:$K$38</c:f>
              <c:numCache>
                <c:formatCode>General</c:formatCode>
                <c:ptCount val="10"/>
                <c:pt idx="0">
                  <c:v>3</c:v>
                </c:pt>
                <c:pt idx="1">
                  <c:v>5</c:v>
                </c:pt>
                <c:pt idx="2">
                  <c:v>4</c:v>
                </c:pt>
                <c:pt idx="3">
                  <c:v>2</c:v>
                </c:pt>
                <c:pt idx="4">
                  <c:v>2</c:v>
                </c:pt>
                <c:pt idx="5">
                  <c:v>0</c:v>
                </c:pt>
                <c:pt idx="6">
                  <c:v>1</c:v>
                </c:pt>
                <c:pt idx="7">
                  <c:v>2</c:v>
                </c:pt>
                <c:pt idx="8">
                  <c:v>0</c:v>
                </c:pt>
                <c:pt idx="9">
                  <c:v>3</c:v>
                </c:pt>
              </c:numCache>
            </c:numRef>
          </c:val>
          <c:extLst>
            <c:ext xmlns:c16="http://schemas.microsoft.com/office/drawing/2014/chart" uri="{C3380CC4-5D6E-409C-BE32-E72D297353CC}">
              <c16:uniqueId val="{00000003-7F47-0B4A-B085-FA38F25FC701}"/>
            </c:ext>
          </c:extLst>
        </c:ser>
        <c:ser>
          <c:idx val="4"/>
          <c:order val="4"/>
          <c:spPr>
            <a:solidFill>
              <a:schemeClr val="accent2">
                <a:tint val="54000"/>
              </a:schemeClr>
            </a:solidFill>
            <a:ln>
              <a:noFill/>
            </a:ln>
            <a:effectLst/>
          </c:spPr>
          <c:invertIfNegative val="0"/>
          <c:cat>
            <c:strRef>
              <c:f>'アンケート集計 人数'!$B$34:$K$34</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人数'!$B$39:$K$39</c:f>
              <c:numCache>
                <c:formatCode>General</c:formatCode>
                <c:ptCount val="10"/>
                <c:pt idx="0">
                  <c:v>0</c:v>
                </c:pt>
                <c:pt idx="1">
                  <c:v>1</c:v>
                </c:pt>
                <c:pt idx="2">
                  <c:v>0</c:v>
                </c:pt>
                <c:pt idx="3">
                  <c:v>0</c:v>
                </c:pt>
                <c:pt idx="4">
                  <c:v>3</c:v>
                </c:pt>
                <c:pt idx="5">
                  <c:v>2</c:v>
                </c:pt>
                <c:pt idx="6">
                  <c:v>0</c:v>
                </c:pt>
                <c:pt idx="7">
                  <c:v>0</c:v>
                </c:pt>
                <c:pt idx="8">
                  <c:v>0</c:v>
                </c:pt>
                <c:pt idx="9">
                  <c:v>0</c:v>
                </c:pt>
              </c:numCache>
            </c:numRef>
          </c:val>
          <c:extLst>
            <c:ext xmlns:c16="http://schemas.microsoft.com/office/drawing/2014/chart" uri="{C3380CC4-5D6E-409C-BE32-E72D297353CC}">
              <c16:uniqueId val="{00000004-7F47-0B4A-B085-FA38F25FC701}"/>
            </c:ext>
          </c:extLst>
        </c:ser>
        <c:dLbls>
          <c:showLegendKey val="0"/>
          <c:showVal val="0"/>
          <c:showCatName val="0"/>
          <c:showSerName val="0"/>
          <c:showPercent val="0"/>
          <c:showBubbleSize val="0"/>
        </c:dLbls>
        <c:gapWidth val="150"/>
        <c:overlap val="100"/>
        <c:axId val="291479487"/>
        <c:axId val="196237007"/>
      </c:barChart>
      <c:catAx>
        <c:axId val="29147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6237007"/>
        <c:crosses val="autoZero"/>
        <c:auto val="1"/>
        <c:lblAlgn val="ctr"/>
        <c:lblOffset val="100"/>
        <c:noMultiLvlLbl val="0"/>
      </c:catAx>
      <c:valAx>
        <c:axId val="196237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1479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表情!$B$17</c:f>
              <c:strCache>
                <c:ptCount val="1"/>
                <c:pt idx="0">
                  <c:v>実験前</c:v>
                </c:pt>
              </c:strCache>
            </c:strRef>
          </c:tx>
          <c:spPr>
            <a:solidFill>
              <a:schemeClr val="accent1"/>
            </a:solidFill>
            <a:ln>
              <a:noFill/>
            </a:ln>
            <a:effectLst/>
          </c:spPr>
          <c:invertIfNegative val="0"/>
          <c:cat>
            <c:strRef>
              <c:f>表情!$C$16:$G$16</c:f>
              <c:strCache>
                <c:ptCount val="5"/>
                <c:pt idx="0">
                  <c:v>Happy</c:v>
                </c:pt>
                <c:pt idx="1">
                  <c:v>Angry</c:v>
                </c:pt>
                <c:pt idx="2">
                  <c:v>Surprised</c:v>
                </c:pt>
                <c:pt idx="3">
                  <c:v>Sad</c:v>
                </c:pt>
                <c:pt idx="4">
                  <c:v>Calm</c:v>
                </c:pt>
              </c:strCache>
            </c:strRef>
          </c:cat>
          <c:val>
            <c:numRef>
              <c:f>表情!$C$17:$G$17</c:f>
              <c:numCache>
                <c:formatCode>General</c:formatCode>
                <c:ptCount val="5"/>
                <c:pt idx="0">
                  <c:v>4.0999999999999996</c:v>
                </c:pt>
                <c:pt idx="1">
                  <c:v>3.7</c:v>
                </c:pt>
                <c:pt idx="2">
                  <c:v>3.8</c:v>
                </c:pt>
                <c:pt idx="3">
                  <c:v>2.6</c:v>
                </c:pt>
                <c:pt idx="4">
                  <c:v>3.2</c:v>
                </c:pt>
              </c:numCache>
            </c:numRef>
          </c:val>
          <c:extLst>
            <c:ext xmlns:c16="http://schemas.microsoft.com/office/drawing/2014/chart" uri="{C3380CC4-5D6E-409C-BE32-E72D297353CC}">
              <c16:uniqueId val="{00000000-8E11-2847-BB61-3E330DDC2E7F}"/>
            </c:ext>
          </c:extLst>
        </c:ser>
        <c:ser>
          <c:idx val="1"/>
          <c:order val="1"/>
          <c:tx>
            <c:strRef>
              <c:f>表情!$B$18</c:f>
              <c:strCache>
                <c:ptCount val="1"/>
                <c:pt idx="0">
                  <c:v>実験後</c:v>
                </c:pt>
              </c:strCache>
            </c:strRef>
          </c:tx>
          <c:spPr>
            <a:solidFill>
              <a:schemeClr val="accent2"/>
            </a:solidFill>
            <a:ln>
              <a:noFill/>
            </a:ln>
            <a:effectLst/>
          </c:spPr>
          <c:invertIfNegative val="0"/>
          <c:cat>
            <c:strRef>
              <c:f>表情!$C$16:$G$16</c:f>
              <c:strCache>
                <c:ptCount val="5"/>
                <c:pt idx="0">
                  <c:v>Happy</c:v>
                </c:pt>
                <c:pt idx="1">
                  <c:v>Angry</c:v>
                </c:pt>
                <c:pt idx="2">
                  <c:v>Surprised</c:v>
                </c:pt>
                <c:pt idx="3">
                  <c:v>Sad</c:v>
                </c:pt>
                <c:pt idx="4">
                  <c:v>Calm</c:v>
                </c:pt>
              </c:strCache>
            </c:strRef>
          </c:cat>
          <c:val>
            <c:numRef>
              <c:f>表情!$C$18:$G$18</c:f>
              <c:numCache>
                <c:formatCode>General</c:formatCode>
                <c:ptCount val="5"/>
                <c:pt idx="0">
                  <c:v>4.3</c:v>
                </c:pt>
                <c:pt idx="1">
                  <c:v>4.5</c:v>
                </c:pt>
                <c:pt idx="2">
                  <c:v>4</c:v>
                </c:pt>
                <c:pt idx="3">
                  <c:v>3.7</c:v>
                </c:pt>
                <c:pt idx="4">
                  <c:v>3.7</c:v>
                </c:pt>
              </c:numCache>
            </c:numRef>
          </c:val>
          <c:extLst>
            <c:ext xmlns:c16="http://schemas.microsoft.com/office/drawing/2014/chart" uri="{C3380CC4-5D6E-409C-BE32-E72D297353CC}">
              <c16:uniqueId val="{00000001-8E11-2847-BB61-3E330DDC2E7F}"/>
            </c:ext>
          </c:extLst>
        </c:ser>
        <c:dLbls>
          <c:showLegendKey val="0"/>
          <c:showVal val="0"/>
          <c:showCatName val="0"/>
          <c:showSerName val="0"/>
          <c:showPercent val="0"/>
          <c:showBubbleSize val="0"/>
        </c:dLbls>
        <c:gapWidth val="219"/>
        <c:overlap val="-27"/>
        <c:axId val="122387583"/>
        <c:axId val="74468463"/>
      </c:barChart>
      <c:catAx>
        <c:axId val="1223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4468463"/>
        <c:crosses val="autoZero"/>
        <c:auto val="1"/>
        <c:lblAlgn val="ctr"/>
        <c:lblOffset val="100"/>
        <c:noMultiLvlLbl val="0"/>
      </c:catAx>
      <c:valAx>
        <c:axId val="7446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238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鏡/Before</c:v>
          </c:tx>
          <c:spPr>
            <a:solidFill>
              <a:schemeClr val="accent1"/>
            </a:solidFill>
            <a:ln>
              <a:noFill/>
            </a:ln>
            <a:effectLst/>
          </c:spPr>
          <c:invertIfNegative val="0"/>
          <c:errBars>
            <c:errBarType val="both"/>
            <c:errValType val="cust"/>
            <c:noEndCap val="0"/>
            <c:plus>
              <c:numRef>
                <c:f>表情!$C$19:$G$19</c:f>
                <c:numCache>
                  <c:formatCode>General</c:formatCode>
                  <c:ptCount val="5"/>
                  <c:pt idx="0">
                    <c:v>1.1972189997378646</c:v>
                  </c:pt>
                  <c:pt idx="1">
                    <c:v>0.82327260234856459</c:v>
                  </c:pt>
                  <c:pt idx="2">
                    <c:v>1.1352924243950933</c:v>
                  </c:pt>
                  <c:pt idx="3">
                    <c:v>0.84327404271156781</c:v>
                  </c:pt>
                  <c:pt idx="4">
                    <c:v>0.91893658347268148</c:v>
                  </c:pt>
                </c:numCache>
              </c:numRef>
            </c:plus>
            <c:minus>
              <c:numRef>
                <c:f>表情!$C$19:$G$19</c:f>
                <c:numCache>
                  <c:formatCode>General</c:formatCode>
                  <c:ptCount val="5"/>
                  <c:pt idx="0">
                    <c:v>1.1972189997378646</c:v>
                  </c:pt>
                  <c:pt idx="1">
                    <c:v>0.82327260234856459</c:v>
                  </c:pt>
                  <c:pt idx="2">
                    <c:v>1.1352924243950933</c:v>
                  </c:pt>
                  <c:pt idx="3">
                    <c:v>0.84327404271156781</c:v>
                  </c:pt>
                  <c:pt idx="4">
                    <c:v>0.91893658347268148</c:v>
                  </c:pt>
                </c:numCache>
              </c:numRef>
            </c:minus>
            <c:spPr>
              <a:noFill/>
              <a:ln w="9525" cap="flat" cmpd="sng" algn="ctr">
                <a:solidFill>
                  <a:schemeClr val="tx1">
                    <a:lumMod val="65000"/>
                    <a:lumOff val="35000"/>
                  </a:schemeClr>
                </a:solidFill>
                <a:round/>
              </a:ln>
              <a:effectLst/>
            </c:spPr>
          </c:errBars>
          <c:cat>
            <c:strRef>
              <c:f>表情!$C$16:$G$16</c:f>
              <c:strCache>
                <c:ptCount val="5"/>
                <c:pt idx="0">
                  <c:v>Happy</c:v>
                </c:pt>
                <c:pt idx="1">
                  <c:v>Angry</c:v>
                </c:pt>
                <c:pt idx="2">
                  <c:v>Surprised</c:v>
                </c:pt>
                <c:pt idx="3">
                  <c:v>Sad</c:v>
                </c:pt>
                <c:pt idx="4">
                  <c:v>Calm</c:v>
                </c:pt>
              </c:strCache>
            </c:strRef>
          </c:cat>
          <c:val>
            <c:numRef>
              <c:f>表情!$C$17:$G$17</c:f>
              <c:numCache>
                <c:formatCode>General</c:formatCode>
                <c:ptCount val="5"/>
                <c:pt idx="0">
                  <c:v>4.0999999999999996</c:v>
                </c:pt>
                <c:pt idx="1">
                  <c:v>3.7</c:v>
                </c:pt>
                <c:pt idx="2">
                  <c:v>3.8</c:v>
                </c:pt>
                <c:pt idx="3">
                  <c:v>2.6</c:v>
                </c:pt>
                <c:pt idx="4">
                  <c:v>3.2</c:v>
                </c:pt>
              </c:numCache>
            </c:numRef>
          </c:val>
          <c:extLst>
            <c:ext xmlns:c16="http://schemas.microsoft.com/office/drawing/2014/chart" uri="{C3380CC4-5D6E-409C-BE32-E72D297353CC}">
              <c16:uniqueId val="{00000000-FED0-1B48-BC4B-DAE361868712}"/>
            </c:ext>
          </c:extLst>
        </c:ser>
        <c:ser>
          <c:idx val="1"/>
          <c:order val="1"/>
          <c:tx>
            <c:v>鏡/After</c:v>
          </c:tx>
          <c:spPr>
            <a:solidFill>
              <a:schemeClr val="accent2"/>
            </a:solidFill>
            <a:ln>
              <a:noFill/>
            </a:ln>
            <a:effectLst/>
          </c:spPr>
          <c:invertIfNegative val="0"/>
          <c:errBars>
            <c:errBarType val="both"/>
            <c:errValType val="cust"/>
            <c:noEndCap val="0"/>
            <c:plus>
              <c:numRef>
                <c:f>表情!$C$20:$G$20</c:f>
                <c:numCache>
                  <c:formatCode>General</c:formatCode>
                  <c:ptCount val="5"/>
                  <c:pt idx="0">
                    <c:v>0.67494855771055284</c:v>
                  </c:pt>
                  <c:pt idx="1">
                    <c:v>0.52704627669472992</c:v>
                  </c:pt>
                  <c:pt idx="2">
                    <c:v>0.94280904158206336</c:v>
                  </c:pt>
                  <c:pt idx="3">
                    <c:v>1.1595018087284057</c:v>
                  </c:pt>
                  <c:pt idx="4">
                    <c:v>1.1595018087284057</c:v>
                  </c:pt>
                </c:numCache>
              </c:numRef>
            </c:plus>
            <c:minus>
              <c:numRef>
                <c:f>表情!$C$20:$G$20</c:f>
                <c:numCache>
                  <c:formatCode>General</c:formatCode>
                  <c:ptCount val="5"/>
                  <c:pt idx="0">
                    <c:v>0.67494855771055284</c:v>
                  </c:pt>
                  <c:pt idx="1">
                    <c:v>0.52704627669472992</c:v>
                  </c:pt>
                  <c:pt idx="2">
                    <c:v>0.94280904158206336</c:v>
                  </c:pt>
                  <c:pt idx="3">
                    <c:v>1.1595018087284057</c:v>
                  </c:pt>
                  <c:pt idx="4">
                    <c:v>1.1595018087284057</c:v>
                  </c:pt>
                </c:numCache>
              </c:numRef>
            </c:minus>
            <c:spPr>
              <a:noFill/>
              <a:ln w="9525" cap="flat" cmpd="sng" algn="ctr">
                <a:solidFill>
                  <a:schemeClr val="tx1">
                    <a:lumMod val="65000"/>
                    <a:lumOff val="35000"/>
                  </a:schemeClr>
                </a:solidFill>
                <a:round/>
              </a:ln>
              <a:effectLst/>
            </c:spPr>
          </c:errBars>
          <c:cat>
            <c:strRef>
              <c:f>表情!$C$16:$G$16</c:f>
              <c:strCache>
                <c:ptCount val="5"/>
                <c:pt idx="0">
                  <c:v>Happy</c:v>
                </c:pt>
                <c:pt idx="1">
                  <c:v>Angry</c:v>
                </c:pt>
                <c:pt idx="2">
                  <c:v>Surprised</c:v>
                </c:pt>
                <c:pt idx="3">
                  <c:v>Sad</c:v>
                </c:pt>
                <c:pt idx="4">
                  <c:v>Calm</c:v>
                </c:pt>
              </c:strCache>
            </c:strRef>
          </c:cat>
          <c:val>
            <c:numRef>
              <c:f>表情!$C$18:$G$18</c:f>
              <c:numCache>
                <c:formatCode>General</c:formatCode>
                <c:ptCount val="5"/>
                <c:pt idx="0">
                  <c:v>4.3</c:v>
                </c:pt>
                <c:pt idx="1">
                  <c:v>4.5</c:v>
                </c:pt>
                <c:pt idx="2">
                  <c:v>4</c:v>
                </c:pt>
                <c:pt idx="3">
                  <c:v>3.7</c:v>
                </c:pt>
                <c:pt idx="4">
                  <c:v>3.7</c:v>
                </c:pt>
              </c:numCache>
            </c:numRef>
          </c:val>
          <c:extLst>
            <c:ext xmlns:c16="http://schemas.microsoft.com/office/drawing/2014/chart" uri="{C3380CC4-5D6E-409C-BE32-E72D297353CC}">
              <c16:uniqueId val="{00000001-FED0-1B48-BC4B-DAE361868712}"/>
            </c:ext>
          </c:extLst>
        </c:ser>
        <c:ser>
          <c:idx val="2"/>
          <c:order val="2"/>
          <c:tx>
            <c:v>ロボット/Before</c:v>
          </c:tx>
          <c:spPr>
            <a:solidFill>
              <a:schemeClr val="accent3"/>
            </a:solid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表情!$P$17:$T$17</c:f>
              <c:numCache>
                <c:formatCode>General</c:formatCode>
                <c:ptCount val="5"/>
                <c:pt idx="0">
                  <c:v>4.5</c:v>
                </c:pt>
                <c:pt idx="1">
                  <c:v>3.3</c:v>
                </c:pt>
                <c:pt idx="2">
                  <c:v>4.3</c:v>
                </c:pt>
                <c:pt idx="3">
                  <c:v>2.6</c:v>
                </c:pt>
                <c:pt idx="4">
                  <c:v>3.9</c:v>
                </c:pt>
              </c:numCache>
            </c:numRef>
          </c:val>
          <c:extLst>
            <c:ext xmlns:c16="http://schemas.microsoft.com/office/drawing/2014/chart" uri="{C3380CC4-5D6E-409C-BE32-E72D297353CC}">
              <c16:uniqueId val="{00000005-FED0-1B48-BC4B-DAE361868712}"/>
            </c:ext>
          </c:extLst>
        </c:ser>
        <c:ser>
          <c:idx val="3"/>
          <c:order val="3"/>
          <c:tx>
            <c:v>ロボット/After</c:v>
          </c:tx>
          <c:spPr>
            <a:solidFill>
              <a:schemeClr val="accent4"/>
            </a:solid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表情!$P$18:$T$18</c:f>
              <c:numCache>
                <c:formatCode>General</c:formatCode>
                <c:ptCount val="5"/>
                <c:pt idx="0">
                  <c:v>4.5</c:v>
                </c:pt>
                <c:pt idx="1">
                  <c:v>4.5999999999999996</c:v>
                </c:pt>
                <c:pt idx="2">
                  <c:v>4.3</c:v>
                </c:pt>
                <c:pt idx="3">
                  <c:v>4.5999999999999996</c:v>
                </c:pt>
                <c:pt idx="4">
                  <c:v>4.3</c:v>
                </c:pt>
              </c:numCache>
            </c:numRef>
          </c:val>
          <c:extLst>
            <c:ext xmlns:c16="http://schemas.microsoft.com/office/drawing/2014/chart" uri="{C3380CC4-5D6E-409C-BE32-E72D297353CC}">
              <c16:uniqueId val="{00000006-FED0-1B48-BC4B-DAE361868712}"/>
            </c:ext>
          </c:extLst>
        </c:ser>
        <c:dLbls>
          <c:showLegendKey val="0"/>
          <c:showVal val="0"/>
          <c:showCatName val="0"/>
          <c:showSerName val="0"/>
          <c:showPercent val="0"/>
          <c:showBubbleSize val="0"/>
        </c:dLbls>
        <c:gapWidth val="219"/>
        <c:overlap val="-27"/>
        <c:axId val="74745087"/>
        <c:axId val="122631279"/>
      </c:barChart>
      <c:catAx>
        <c:axId val="7474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crossAx val="122631279"/>
        <c:crosses val="autoZero"/>
        <c:auto val="1"/>
        <c:lblAlgn val="ctr"/>
        <c:lblOffset val="100"/>
        <c:noMultiLvlLbl val="0"/>
      </c:catAx>
      <c:valAx>
        <c:axId val="12263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crossAx val="7474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ja-JP" altLang="en-US"/>
              <a:t>表現力が維持</a:t>
            </a:r>
            <a:r>
              <a:rPr lang="en-US" altLang="ja-JP"/>
              <a:t>/</a:t>
            </a:r>
            <a:r>
              <a:rPr lang="ja-JP" altLang="en-US"/>
              <a:t>向上したと思う</a:t>
            </a:r>
          </a:p>
        </c:rich>
      </c:tx>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1"/>
          <c:order val="0"/>
          <c:tx>
            <c:v>鏡/After</c:v>
          </c:tx>
          <c:spPr>
            <a:solidFill>
              <a:schemeClr val="accent1"/>
            </a:solidFill>
            <a:ln>
              <a:noFill/>
            </a:ln>
            <a:effectLst/>
          </c:spPr>
          <c:invertIfNegative val="0"/>
          <c:errBars>
            <c:errBarType val="both"/>
            <c:errValType val="cust"/>
            <c:noEndCap val="0"/>
            <c:plus>
              <c:numRef>
                <c:f>表情!$C$20:$G$20</c:f>
                <c:numCache>
                  <c:formatCode>General</c:formatCode>
                  <c:ptCount val="5"/>
                  <c:pt idx="0">
                    <c:v>0.67494855771055284</c:v>
                  </c:pt>
                  <c:pt idx="1">
                    <c:v>0.52704627669472992</c:v>
                  </c:pt>
                  <c:pt idx="2">
                    <c:v>0.94280904158206336</c:v>
                  </c:pt>
                  <c:pt idx="3">
                    <c:v>1.1595018087284057</c:v>
                  </c:pt>
                  <c:pt idx="4">
                    <c:v>1.1595018087284057</c:v>
                  </c:pt>
                </c:numCache>
              </c:numRef>
            </c:plus>
            <c:minus>
              <c:numRef>
                <c:f>表情!$C$20:$G$20</c:f>
                <c:numCache>
                  <c:formatCode>General</c:formatCode>
                  <c:ptCount val="5"/>
                  <c:pt idx="0">
                    <c:v>0.67494855771055284</c:v>
                  </c:pt>
                  <c:pt idx="1">
                    <c:v>0.52704627669472992</c:v>
                  </c:pt>
                  <c:pt idx="2">
                    <c:v>0.94280904158206336</c:v>
                  </c:pt>
                  <c:pt idx="3">
                    <c:v>1.1595018087284057</c:v>
                  </c:pt>
                  <c:pt idx="4">
                    <c:v>1.1595018087284057</c:v>
                  </c:pt>
                </c:numCache>
              </c:numRef>
            </c:minus>
            <c:spPr>
              <a:noFill/>
              <a:ln w="9525" cap="flat" cmpd="sng" algn="ctr">
                <a:solidFill>
                  <a:schemeClr val="tx1">
                    <a:lumMod val="65000"/>
                    <a:lumOff val="35000"/>
                  </a:schemeClr>
                </a:solidFill>
                <a:round/>
              </a:ln>
              <a:effectLst/>
            </c:spPr>
          </c:errBars>
          <c:cat>
            <c:strRef>
              <c:f>表情!$C$16:$G$16</c:f>
              <c:strCache>
                <c:ptCount val="5"/>
                <c:pt idx="0">
                  <c:v>Happy</c:v>
                </c:pt>
                <c:pt idx="1">
                  <c:v>Angry</c:v>
                </c:pt>
                <c:pt idx="2">
                  <c:v>Surprised</c:v>
                </c:pt>
                <c:pt idx="3">
                  <c:v>Sad</c:v>
                </c:pt>
                <c:pt idx="4">
                  <c:v>Calm</c:v>
                </c:pt>
              </c:strCache>
            </c:strRef>
          </c:cat>
          <c:val>
            <c:numRef>
              <c:f>表情!$C$18:$G$18</c:f>
              <c:numCache>
                <c:formatCode>General</c:formatCode>
                <c:ptCount val="5"/>
                <c:pt idx="0">
                  <c:v>4.3</c:v>
                </c:pt>
                <c:pt idx="1">
                  <c:v>4.5</c:v>
                </c:pt>
                <c:pt idx="2">
                  <c:v>4</c:v>
                </c:pt>
                <c:pt idx="3">
                  <c:v>3.7</c:v>
                </c:pt>
                <c:pt idx="4">
                  <c:v>3.7</c:v>
                </c:pt>
              </c:numCache>
            </c:numRef>
          </c:val>
          <c:extLst>
            <c:ext xmlns:c16="http://schemas.microsoft.com/office/drawing/2014/chart" uri="{C3380CC4-5D6E-409C-BE32-E72D297353CC}">
              <c16:uniqueId val="{00000001-FC4C-FE4D-9BCD-B823E4466100}"/>
            </c:ext>
          </c:extLst>
        </c:ser>
        <c:ser>
          <c:idx val="3"/>
          <c:order val="1"/>
          <c:tx>
            <c:v>ロボット/After</c:v>
          </c:tx>
          <c:spPr>
            <a:solidFill>
              <a:schemeClr val="accent2"/>
            </a:solid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表情!$P$18:$T$18</c:f>
              <c:numCache>
                <c:formatCode>General</c:formatCode>
                <c:ptCount val="5"/>
                <c:pt idx="0">
                  <c:v>4.5</c:v>
                </c:pt>
                <c:pt idx="1">
                  <c:v>4.5999999999999996</c:v>
                </c:pt>
                <c:pt idx="2">
                  <c:v>4.3</c:v>
                </c:pt>
                <c:pt idx="3">
                  <c:v>4.5999999999999996</c:v>
                </c:pt>
                <c:pt idx="4">
                  <c:v>4.3</c:v>
                </c:pt>
              </c:numCache>
            </c:numRef>
          </c:val>
          <c:extLst>
            <c:ext xmlns:c16="http://schemas.microsoft.com/office/drawing/2014/chart" uri="{C3380CC4-5D6E-409C-BE32-E72D297353CC}">
              <c16:uniqueId val="{00000003-FC4C-FE4D-9BCD-B823E4466100}"/>
            </c:ext>
          </c:extLst>
        </c:ser>
        <c:dLbls>
          <c:showLegendKey val="0"/>
          <c:showVal val="0"/>
          <c:showCatName val="0"/>
          <c:showSerName val="0"/>
          <c:showPercent val="0"/>
          <c:showBubbleSize val="0"/>
        </c:dLbls>
        <c:gapWidth val="219"/>
        <c:overlap val="-27"/>
        <c:axId val="74745087"/>
        <c:axId val="122631279"/>
      </c:barChart>
      <c:catAx>
        <c:axId val="7474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crossAx val="122631279"/>
        <c:crosses val="autoZero"/>
        <c:auto val="1"/>
        <c:lblAlgn val="ctr"/>
        <c:lblOffset val="100"/>
        <c:noMultiLvlLbl val="0"/>
      </c:catAx>
      <c:valAx>
        <c:axId val="12263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crossAx val="7474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鏡</c:v>
          </c:tx>
          <c:spPr>
            <a:solidFill>
              <a:schemeClr val="accent1"/>
            </a:solidFill>
            <a:ln>
              <a:noFill/>
            </a:ln>
            <a:effectLst/>
          </c:spPr>
          <c:invertIfNegative val="0"/>
          <c:errBars>
            <c:errBarType val="both"/>
            <c:errValType val="cust"/>
            <c:noEndCap val="0"/>
            <c:plus>
              <c:numRef>
                <c:f>満足度!$C$19:$G$19</c:f>
                <c:numCache>
                  <c:formatCode>General</c:formatCode>
                  <c:ptCount val="5"/>
                  <c:pt idx="0">
                    <c:v>0.81649658092772603</c:v>
                  </c:pt>
                  <c:pt idx="1">
                    <c:v>0.70710678118654757</c:v>
                  </c:pt>
                  <c:pt idx="2">
                    <c:v>0.78881063774661553</c:v>
                  </c:pt>
                  <c:pt idx="3">
                    <c:v>1.0749676997731401</c:v>
                  </c:pt>
                  <c:pt idx="4">
                    <c:v>0.78881063774661553</c:v>
                  </c:pt>
                </c:numCache>
              </c:numRef>
            </c:plus>
            <c:minus>
              <c:numRef>
                <c:f>満足度!$C$19:$G$19</c:f>
                <c:numCache>
                  <c:formatCode>General</c:formatCode>
                  <c:ptCount val="5"/>
                  <c:pt idx="0">
                    <c:v>0.81649658092772603</c:v>
                  </c:pt>
                  <c:pt idx="1">
                    <c:v>0.70710678118654757</c:v>
                  </c:pt>
                  <c:pt idx="2">
                    <c:v>0.78881063774661553</c:v>
                  </c:pt>
                  <c:pt idx="3">
                    <c:v>1.0749676997731401</c:v>
                  </c:pt>
                  <c:pt idx="4">
                    <c:v>0.78881063774661553</c:v>
                  </c:pt>
                </c:numCache>
              </c:numRef>
            </c:minus>
            <c:spPr>
              <a:noFill/>
              <a:ln w="9525" cap="flat" cmpd="sng" algn="ctr">
                <a:solidFill>
                  <a:schemeClr val="tx1">
                    <a:lumMod val="65000"/>
                    <a:lumOff val="35000"/>
                  </a:schemeClr>
                </a:solidFill>
                <a:round/>
              </a:ln>
              <a:effectLst/>
            </c:spPr>
          </c:errBars>
          <c:cat>
            <c:strRef>
              <c:f>満足度!$C$16:$G$16</c:f>
              <c:strCache>
                <c:ptCount val="5"/>
                <c:pt idx="0">
                  <c:v>トレーニングを楽しく行なうことができたか</c:v>
                </c:pt>
                <c:pt idx="1">
                  <c:v>表現力が向上したと感じるか</c:v>
                </c:pt>
                <c:pt idx="2">
                  <c:v>継続しやすいと思うか</c:v>
                </c:pt>
                <c:pt idx="3">
                  <c:v>トレーニングとして満足できたか</c:v>
                </c:pt>
                <c:pt idx="4">
                  <c:v>また使いたいと思うか</c:v>
                </c:pt>
              </c:strCache>
            </c:strRef>
          </c:cat>
          <c:val>
            <c:numRef>
              <c:f>満足度!$B$9:$F$9</c:f>
              <c:numCache>
                <c:formatCode>General</c:formatCode>
                <c:ptCount val="5"/>
                <c:pt idx="0">
                  <c:v>4</c:v>
                </c:pt>
                <c:pt idx="1">
                  <c:v>4.5</c:v>
                </c:pt>
                <c:pt idx="2">
                  <c:v>3.8</c:v>
                </c:pt>
                <c:pt idx="3">
                  <c:v>3.6</c:v>
                </c:pt>
                <c:pt idx="4">
                  <c:v>3.8</c:v>
                </c:pt>
              </c:numCache>
            </c:numRef>
          </c:val>
          <c:extLst>
            <c:ext xmlns:c16="http://schemas.microsoft.com/office/drawing/2014/chart" uri="{C3380CC4-5D6E-409C-BE32-E72D297353CC}">
              <c16:uniqueId val="{00000000-FDC7-9C43-B839-2E6A6CEAE66A}"/>
            </c:ext>
          </c:extLst>
        </c:ser>
        <c:ser>
          <c:idx val="1"/>
          <c:order val="1"/>
          <c:tx>
            <c:v>ロボット</c:v>
          </c:tx>
          <c:spPr>
            <a:solidFill>
              <a:schemeClr val="accent2"/>
            </a:solidFill>
            <a:ln>
              <a:noFill/>
            </a:ln>
            <a:effectLst/>
          </c:spPr>
          <c:invertIfNegative val="0"/>
          <c:errBars>
            <c:errBarType val="both"/>
            <c:errValType val="cust"/>
            <c:noEndCap val="0"/>
            <c:plus>
              <c:numRef>
                <c:f>満足度!$C$20:$G$20</c:f>
                <c:numCache>
                  <c:formatCode>General</c:formatCode>
                  <c:ptCount val="5"/>
                  <c:pt idx="0">
                    <c:v>0.4216370213557839</c:v>
                  </c:pt>
                  <c:pt idx="1">
                    <c:v>0.4216370213557839</c:v>
                  </c:pt>
                  <c:pt idx="2">
                    <c:v>0.69920589878010109</c:v>
                  </c:pt>
                  <c:pt idx="3">
                    <c:v>0.48304589153964794</c:v>
                  </c:pt>
                  <c:pt idx="4">
                    <c:v>0.67494855771055284</c:v>
                  </c:pt>
                </c:numCache>
              </c:numRef>
            </c:plus>
            <c:minus>
              <c:numRef>
                <c:f>満足度!$C$20:$G$20</c:f>
                <c:numCache>
                  <c:formatCode>General</c:formatCode>
                  <c:ptCount val="5"/>
                  <c:pt idx="0">
                    <c:v>0.4216370213557839</c:v>
                  </c:pt>
                  <c:pt idx="1">
                    <c:v>0.4216370213557839</c:v>
                  </c:pt>
                  <c:pt idx="2">
                    <c:v>0.69920589878010109</c:v>
                  </c:pt>
                  <c:pt idx="3">
                    <c:v>0.48304589153964794</c:v>
                  </c:pt>
                  <c:pt idx="4">
                    <c:v>0.67494855771055284</c:v>
                  </c:pt>
                </c:numCache>
              </c:numRef>
            </c:minus>
            <c:spPr>
              <a:noFill/>
              <a:ln w="9525" cap="flat" cmpd="sng" algn="ctr">
                <a:solidFill>
                  <a:schemeClr val="tx1">
                    <a:lumMod val="65000"/>
                    <a:lumOff val="35000"/>
                  </a:schemeClr>
                </a:solidFill>
                <a:round/>
              </a:ln>
              <a:effectLst/>
            </c:spPr>
          </c:errBars>
          <c:cat>
            <c:strRef>
              <c:f>満足度!$C$16:$G$16</c:f>
              <c:strCache>
                <c:ptCount val="5"/>
                <c:pt idx="0">
                  <c:v>トレーニングを楽しく行なうことができたか</c:v>
                </c:pt>
                <c:pt idx="1">
                  <c:v>表現力が向上したと感じるか</c:v>
                </c:pt>
                <c:pt idx="2">
                  <c:v>継続しやすいと思うか</c:v>
                </c:pt>
                <c:pt idx="3">
                  <c:v>トレーニングとして満足できたか</c:v>
                </c:pt>
                <c:pt idx="4">
                  <c:v>また使いたいと思うか</c:v>
                </c:pt>
              </c:strCache>
            </c:strRef>
          </c:cat>
          <c:val>
            <c:numRef>
              <c:f>満足度!$G$9:$K$9</c:f>
              <c:numCache>
                <c:formatCode>General</c:formatCode>
                <c:ptCount val="5"/>
                <c:pt idx="0">
                  <c:v>4.8</c:v>
                </c:pt>
                <c:pt idx="1">
                  <c:v>4.8</c:v>
                </c:pt>
                <c:pt idx="2">
                  <c:v>4.5999999999999996</c:v>
                </c:pt>
                <c:pt idx="3">
                  <c:v>4.7</c:v>
                </c:pt>
                <c:pt idx="4">
                  <c:v>4.7</c:v>
                </c:pt>
              </c:numCache>
            </c:numRef>
          </c:val>
          <c:extLst>
            <c:ext xmlns:c16="http://schemas.microsoft.com/office/drawing/2014/chart" uri="{C3380CC4-5D6E-409C-BE32-E72D297353CC}">
              <c16:uniqueId val="{00000001-FDC7-9C43-B839-2E6A6CEAE66A}"/>
            </c:ext>
          </c:extLst>
        </c:ser>
        <c:dLbls>
          <c:showLegendKey val="0"/>
          <c:showVal val="0"/>
          <c:showCatName val="0"/>
          <c:showSerName val="0"/>
          <c:showPercent val="0"/>
          <c:showBubbleSize val="0"/>
        </c:dLbls>
        <c:gapWidth val="219"/>
        <c:overlap val="-27"/>
        <c:axId val="164123295"/>
        <c:axId val="164482271"/>
      </c:barChart>
      <c:catAx>
        <c:axId val="16412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482271"/>
        <c:crosses val="autoZero"/>
        <c:auto val="1"/>
        <c:lblAlgn val="ctr"/>
        <c:lblOffset val="100"/>
        <c:noMultiLvlLbl val="0"/>
      </c:catAx>
      <c:valAx>
        <c:axId val="164482271"/>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123295"/>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spPr>
            <a:solidFill>
              <a:schemeClr val="accent2">
                <a:shade val="53000"/>
              </a:schemeClr>
            </a:solidFill>
            <a:ln>
              <a:noFill/>
            </a:ln>
            <a:effectLst/>
          </c:spPr>
          <c:invertIfNegative val="0"/>
          <c:cat>
            <c:strRef>
              <c:f>'アンケート集計 人数'!$L$34:$U$34</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人数'!$L$35:$U$35</c:f>
              <c:numCache>
                <c:formatCode>General</c:formatCode>
                <c:ptCount val="10"/>
                <c:pt idx="0">
                  <c:v>0</c:v>
                </c:pt>
                <c:pt idx="1">
                  <c:v>0</c:v>
                </c:pt>
                <c:pt idx="2">
                  <c:v>1</c:v>
                </c:pt>
                <c:pt idx="3">
                  <c:v>3</c:v>
                </c:pt>
                <c:pt idx="4">
                  <c:v>0</c:v>
                </c:pt>
                <c:pt idx="5">
                  <c:v>1</c:v>
                </c:pt>
                <c:pt idx="6">
                  <c:v>2</c:v>
                </c:pt>
                <c:pt idx="7">
                  <c:v>3</c:v>
                </c:pt>
                <c:pt idx="8">
                  <c:v>2</c:v>
                </c:pt>
                <c:pt idx="9">
                  <c:v>1</c:v>
                </c:pt>
              </c:numCache>
            </c:numRef>
          </c:val>
          <c:extLst>
            <c:ext xmlns:c16="http://schemas.microsoft.com/office/drawing/2014/chart" uri="{C3380CC4-5D6E-409C-BE32-E72D297353CC}">
              <c16:uniqueId val="{00000000-B6AA-F34A-9260-D746F25FAFA6}"/>
            </c:ext>
          </c:extLst>
        </c:ser>
        <c:ser>
          <c:idx val="1"/>
          <c:order val="1"/>
          <c:spPr>
            <a:solidFill>
              <a:schemeClr val="accent2">
                <a:shade val="76000"/>
              </a:schemeClr>
            </a:solidFill>
            <a:ln>
              <a:noFill/>
            </a:ln>
            <a:effectLst/>
          </c:spPr>
          <c:invertIfNegative val="0"/>
          <c:cat>
            <c:strRef>
              <c:f>'アンケート集計 人数'!$L$34:$U$34</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人数'!$L$36:$U$36</c:f>
              <c:numCache>
                <c:formatCode>General</c:formatCode>
                <c:ptCount val="10"/>
                <c:pt idx="0">
                  <c:v>2</c:v>
                </c:pt>
                <c:pt idx="1">
                  <c:v>0</c:v>
                </c:pt>
                <c:pt idx="2">
                  <c:v>2</c:v>
                </c:pt>
                <c:pt idx="3">
                  <c:v>4</c:v>
                </c:pt>
                <c:pt idx="4">
                  <c:v>1</c:v>
                </c:pt>
                <c:pt idx="5">
                  <c:v>6</c:v>
                </c:pt>
                <c:pt idx="6">
                  <c:v>7</c:v>
                </c:pt>
                <c:pt idx="7">
                  <c:v>4</c:v>
                </c:pt>
                <c:pt idx="8">
                  <c:v>6</c:v>
                </c:pt>
                <c:pt idx="9">
                  <c:v>9</c:v>
                </c:pt>
              </c:numCache>
            </c:numRef>
          </c:val>
          <c:extLst>
            <c:ext xmlns:c16="http://schemas.microsoft.com/office/drawing/2014/chart" uri="{C3380CC4-5D6E-409C-BE32-E72D297353CC}">
              <c16:uniqueId val="{00000001-B6AA-F34A-9260-D746F25FAFA6}"/>
            </c:ext>
          </c:extLst>
        </c:ser>
        <c:ser>
          <c:idx val="2"/>
          <c:order val="2"/>
          <c:spPr>
            <a:solidFill>
              <a:schemeClr val="accent2"/>
            </a:solidFill>
            <a:ln>
              <a:noFill/>
            </a:ln>
            <a:effectLst/>
          </c:spPr>
          <c:invertIfNegative val="0"/>
          <c:cat>
            <c:strRef>
              <c:f>'アンケート集計 人数'!$L$34:$U$34</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人数'!$L$37:$U$37</c:f>
              <c:numCache>
                <c:formatCode>General</c:formatCode>
                <c:ptCount val="10"/>
                <c:pt idx="0">
                  <c:v>1</c:v>
                </c:pt>
                <c:pt idx="1">
                  <c:v>1</c:v>
                </c:pt>
                <c:pt idx="2">
                  <c:v>1</c:v>
                </c:pt>
                <c:pt idx="3">
                  <c:v>2</c:v>
                </c:pt>
                <c:pt idx="4">
                  <c:v>1</c:v>
                </c:pt>
                <c:pt idx="5">
                  <c:v>2</c:v>
                </c:pt>
                <c:pt idx="6">
                  <c:v>0</c:v>
                </c:pt>
                <c:pt idx="7">
                  <c:v>2</c:v>
                </c:pt>
                <c:pt idx="8">
                  <c:v>1</c:v>
                </c:pt>
                <c:pt idx="9">
                  <c:v>0</c:v>
                </c:pt>
              </c:numCache>
            </c:numRef>
          </c:val>
          <c:extLst>
            <c:ext xmlns:c16="http://schemas.microsoft.com/office/drawing/2014/chart" uri="{C3380CC4-5D6E-409C-BE32-E72D297353CC}">
              <c16:uniqueId val="{00000002-B6AA-F34A-9260-D746F25FAFA6}"/>
            </c:ext>
          </c:extLst>
        </c:ser>
        <c:ser>
          <c:idx val="3"/>
          <c:order val="3"/>
          <c:spPr>
            <a:solidFill>
              <a:schemeClr val="accent2">
                <a:tint val="77000"/>
              </a:schemeClr>
            </a:solidFill>
            <a:ln>
              <a:noFill/>
            </a:ln>
            <a:effectLst/>
          </c:spPr>
          <c:invertIfNegative val="0"/>
          <c:cat>
            <c:strRef>
              <c:f>'アンケート集計 人数'!$L$34:$U$34</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人数'!$L$38:$U$38</c:f>
              <c:numCache>
                <c:formatCode>General</c:formatCode>
                <c:ptCount val="10"/>
                <c:pt idx="0">
                  <c:v>5</c:v>
                </c:pt>
                <c:pt idx="1">
                  <c:v>6</c:v>
                </c:pt>
                <c:pt idx="2">
                  <c:v>5</c:v>
                </c:pt>
                <c:pt idx="3">
                  <c:v>1</c:v>
                </c:pt>
                <c:pt idx="4">
                  <c:v>3</c:v>
                </c:pt>
                <c:pt idx="5">
                  <c:v>0</c:v>
                </c:pt>
                <c:pt idx="6">
                  <c:v>1</c:v>
                </c:pt>
                <c:pt idx="7">
                  <c:v>1</c:v>
                </c:pt>
                <c:pt idx="8">
                  <c:v>1</c:v>
                </c:pt>
                <c:pt idx="9">
                  <c:v>0</c:v>
                </c:pt>
              </c:numCache>
            </c:numRef>
          </c:val>
          <c:extLst>
            <c:ext xmlns:c16="http://schemas.microsoft.com/office/drawing/2014/chart" uri="{C3380CC4-5D6E-409C-BE32-E72D297353CC}">
              <c16:uniqueId val="{00000003-B6AA-F34A-9260-D746F25FAFA6}"/>
            </c:ext>
          </c:extLst>
        </c:ser>
        <c:ser>
          <c:idx val="4"/>
          <c:order val="4"/>
          <c:spPr>
            <a:solidFill>
              <a:schemeClr val="accent2">
                <a:tint val="54000"/>
              </a:schemeClr>
            </a:solidFill>
            <a:ln>
              <a:noFill/>
            </a:ln>
            <a:effectLst/>
          </c:spPr>
          <c:invertIfNegative val="0"/>
          <c:cat>
            <c:strRef>
              <c:f>'アンケート集計 人数'!$L$34:$U$34</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人数'!$L$39:$U$39</c:f>
              <c:numCache>
                <c:formatCode>General</c:formatCode>
                <c:ptCount val="10"/>
                <c:pt idx="0">
                  <c:v>2</c:v>
                </c:pt>
                <c:pt idx="1">
                  <c:v>3</c:v>
                </c:pt>
                <c:pt idx="2">
                  <c:v>1</c:v>
                </c:pt>
                <c:pt idx="3">
                  <c:v>0</c:v>
                </c:pt>
                <c:pt idx="4">
                  <c:v>5</c:v>
                </c:pt>
                <c:pt idx="5">
                  <c:v>1</c:v>
                </c:pt>
                <c:pt idx="6">
                  <c:v>0</c:v>
                </c:pt>
                <c:pt idx="7">
                  <c:v>0</c:v>
                </c:pt>
                <c:pt idx="8">
                  <c:v>0</c:v>
                </c:pt>
                <c:pt idx="9">
                  <c:v>0</c:v>
                </c:pt>
              </c:numCache>
            </c:numRef>
          </c:val>
          <c:extLst>
            <c:ext xmlns:c16="http://schemas.microsoft.com/office/drawing/2014/chart" uri="{C3380CC4-5D6E-409C-BE32-E72D297353CC}">
              <c16:uniqueId val="{00000004-B6AA-F34A-9260-D746F25FAFA6}"/>
            </c:ext>
          </c:extLst>
        </c:ser>
        <c:dLbls>
          <c:showLegendKey val="0"/>
          <c:showVal val="0"/>
          <c:showCatName val="0"/>
          <c:showSerName val="0"/>
          <c:showPercent val="0"/>
          <c:showBubbleSize val="0"/>
        </c:dLbls>
        <c:gapWidth val="150"/>
        <c:overlap val="100"/>
        <c:axId val="290666047"/>
        <c:axId val="290626559"/>
      </c:barChart>
      <c:catAx>
        <c:axId val="29066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0626559"/>
        <c:crosses val="autoZero"/>
        <c:auto val="1"/>
        <c:lblAlgn val="ctr"/>
        <c:lblOffset val="100"/>
        <c:noMultiLvlLbl val="0"/>
      </c:catAx>
      <c:valAx>
        <c:axId val="2906265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0666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spPr>
            <a:solidFill>
              <a:schemeClr val="accent2">
                <a:shade val="53000"/>
              </a:schemeClr>
            </a:solidFill>
            <a:ln>
              <a:noFill/>
            </a:ln>
            <a:effectLst/>
          </c:spPr>
          <c:invertIfNegative val="0"/>
          <c:cat>
            <c:strRef>
              <c:f>'アンケート集計 人数'!$B$41:$K$41</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人数'!$B$42:$K$42</c:f>
              <c:numCache>
                <c:formatCode>General</c:formatCode>
                <c:ptCount val="10"/>
                <c:pt idx="0">
                  <c:v>0</c:v>
                </c:pt>
                <c:pt idx="1">
                  <c:v>0</c:v>
                </c:pt>
                <c:pt idx="2">
                  <c:v>0</c:v>
                </c:pt>
                <c:pt idx="3">
                  <c:v>1</c:v>
                </c:pt>
                <c:pt idx="4">
                  <c:v>0</c:v>
                </c:pt>
                <c:pt idx="5">
                  <c:v>0</c:v>
                </c:pt>
                <c:pt idx="6">
                  <c:v>0</c:v>
                </c:pt>
                <c:pt idx="7">
                  <c:v>1</c:v>
                </c:pt>
                <c:pt idx="8">
                  <c:v>2</c:v>
                </c:pt>
                <c:pt idx="9">
                  <c:v>1</c:v>
                </c:pt>
              </c:numCache>
            </c:numRef>
          </c:val>
          <c:extLst>
            <c:ext xmlns:c16="http://schemas.microsoft.com/office/drawing/2014/chart" uri="{C3380CC4-5D6E-409C-BE32-E72D297353CC}">
              <c16:uniqueId val="{00000000-B60F-AC49-818F-77F5C4987DF8}"/>
            </c:ext>
          </c:extLst>
        </c:ser>
        <c:ser>
          <c:idx val="1"/>
          <c:order val="1"/>
          <c:spPr>
            <a:solidFill>
              <a:schemeClr val="accent2">
                <a:shade val="76000"/>
              </a:schemeClr>
            </a:solidFill>
            <a:ln>
              <a:noFill/>
            </a:ln>
            <a:effectLst/>
          </c:spPr>
          <c:invertIfNegative val="0"/>
          <c:cat>
            <c:strRef>
              <c:f>'アンケート集計 人数'!$B$41:$K$41</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人数'!$B$43:$K$43</c:f>
              <c:numCache>
                <c:formatCode>General</c:formatCode>
                <c:ptCount val="10"/>
                <c:pt idx="0">
                  <c:v>2</c:v>
                </c:pt>
                <c:pt idx="1">
                  <c:v>1</c:v>
                </c:pt>
                <c:pt idx="2">
                  <c:v>3</c:v>
                </c:pt>
                <c:pt idx="3">
                  <c:v>6</c:v>
                </c:pt>
                <c:pt idx="4">
                  <c:v>1</c:v>
                </c:pt>
                <c:pt idx="5">
                  <c:v>2</c:v>
                </c:pt>
                <c:pt idx="6">
                  <c:v>6</c:v>
                </c:pt>
                <c:pt idx="7">
                  <c:v>6</c:v>
                </c:pt>
                <c:pt idx="8">
                  <c:v>3</c:v>
                </c:pt>
                <c:pt idx="9">
                  <c:v>4</c:v>
                </c:pt>
              </c:numCache>
            </c:numRef>
          </c:val>
          <c:extLst>
            <c:ext xmlns:c16="http://schemas.microsoft.com/office/drawing/2014/chart" uri="{C3380CC4-5D6E-409C-BE32-E72D297353CC}">
              <c16:uniqueId val="{00000001-B60F-AC49-818F-77F5C4987DF8}"/>
            </c:ext>
          </c:extLst>
        </c:ser>
        <c:ser>
          <c:idx val="2"/>
          <c:order val="2"/>
          <c:spPr>
            <a:solidFill>
              <a:schemeClr val="accent2"/>
            </a:solidFill>
            <a:ln>
              <a:noFill/>
            </a:ln>
            <a:effectLst/>
          </c:spPr>
          <c:invertIfNegative val="0"/>
          <c:cat>
            <c:strRef>
              <c:f>'アンケート集計 人数'!$B$41:$K$41</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人数'!$B$44:$K$44</c:f>
              <c:numCache>
                <c:formatCode>General</c:formatCode>
                <c:ptCount val="10"/>
                <c:pt idx="0">
                  <c:v>0</c:v>
                </c:pt>
                <c:pt idx="1">
                  <c:v>0</c:v>
                </c:pt>
                <c:pt idx="2">
                  <c:v>1</c:v>
                </c:pt>
                <c:pt idx="3">
                  <c:v>1</c:v>
                </c:pt>
                <c:pt idx="4">
                  <c:v>1</c:v>
                </c:pt>
                <c:pt idx="5">
                  <c:v>5</c:v>
                </c:pt>
                <c:pt idx="6">
                  <c:v>3</c:v>
                </c:pt>
                <c:pt idx="7">
                  <c:v>2</c:v>
                </c:pt>
                <c:pt idx="8">
                  <c:v>4</c:v>
                </c:pt>
                <c:pt idx="9">
                  <c:v>5</c:v>
                </c:pt>
              </c:numCache>
            </c:numRef>
          </c:val>
          <c:extLst>
            <c:ext xmlns:c16="http://schemas.microsoft.com/office/drawing/2014/chart" uri="{C3380CC4-5D6E-409C-BE32-E72D297353CC}">
              <c16:uniqueId val="{00000002-B60F-AC49-818F-77F5C4987DF8}"/>
            </c:ext>
          </c:extLst>
        </c:ser>
        <c:ser>
          <c:idx val="3"/>
          <c:order val="3"/>
          <c:spPr>
            <a:solidFill>
              <a:schemeClr val="accent2">
                <a:tint val="77000"/>
              </a:schemeClr>
            </a:solidFill>
            <a:ln>
              <a:noFill/>
            </a:ln>
            <a:effectLst/>
          </c:spPr>
          <c:invertIfNegative val="0"/>
          <c:cat>
            <c:strRef>
              <c:f>'アンケート集計 人数'!$B$41:$K$41</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人数'!$B$45:$K$45</c:f>
              <c:numCache>
                <c:formatCode>General</c:formatCode>
                <c:ptCount val="10"/>
                <c:pt idx="0">
                  <c:v>6</c:v>
                </c:pt>
                <c:pt idx="1">
                  <c:v>6</c:v>
                </c:pt>
                <c:pt idx="2">
                  <c:v>6</c:v>
                </c:pt>
                <c:pt idx="3">
                  <c:v>2</c:v>
                </c:pt>
                <c:pt idx="4">
                  <c:v>4</c:v>
                </c:pt>
                <c:pt idx="5">
                  <c:v>3</c:v>
                </c:pt>
                <c:pt idx="6">
                  <c:v>1</c:v>
                </c:pt>
                <c:pt idx="7">
                  <c:v>1</c:v>
                </c:pt>
                <c:pt idx="8">
                  <c:v>1</c:v>
                </c:pt>
                <c:pt idx="9">
                  <c:v>0</c:v>
                </c:pt>
              </c:numCache>
            </c:numRef>
          </c:val>
          <c:extLst>
            <c:ext xmlns:c16="http://schemas.microsoft.com/office/drawing/2014/chart" uri="{C3380CC4-5D6E-409C-BE32-E72D297353CC}">
              <c16:uniqueId val="{00000003-B60F-AC49-818F-77F5C4987DF8}"/>
            </c:ext>
          </c:extLst>
        </c:ser>
        <c:ser>
          <c:idx val="4"/>
          <c:order val="4"/>
          <c:spPr>
            <a:solidFill>
              <a:schemeClr val="accent2">
                <a:tint val="54000"/>
              </a:schemeClr>
            </a:solidFill>
            <a:ln>
              <a:noFill/>
            </a:ln>
            <a:effectLst/>
          </c:spPr>
          <c:invertIfNegative val="0"/>
          <c:cat>
            <c:strRef>
              <c:f>'アンケート集計 人数'!$B$41:$K$41</c:f>
              <c:strCache>
                <c:ptCount val="10"/>
                <c:pt idx="0">
                  <c:v>【実験前】心理特性調査 [緊張する]</c:v>
                </c:pt>
                <c:pt idx="1">
                  <c:v>【実験前】心理特性調査 [堅苦しい]</c:v>
                </c:pt>
                <c:pt idx="2">
                  <c:v>【実験前】心理特性調査 [苦手である]</c:v>
                </c:pt>
                <c:pt idx="3">
                  <c:v>【実験前】心理特性調査 [気軽である]</c:v>
                </c:pt>
                <c:pt idx="4">
                  <c:v>【実験前】心理特性調査 [疲れる]</c:v>
                </c:pt>
                <c:pt idx="5">
                  <c:v>【実験前】心理特性調査 [孤独を和らげる]</c:v>
                </c:pt>
                <c:pt idx="6">
                  <c:v>【実験前】心理特性調査 [楽しい]</c:v>
                </c:pt>
                <c:pt idx="7">
                  <c:v>【実験前】心理特性調査 [気軽に心を開ける]</c:v>
                </c:pt>
                <c:pt idx="8">
                  <c:v>【実験前】心理特性調査 [集中できる]</c:v>
                </c:pt>
                <c:pt idx="9">
                  <c:v>【実験前】心理特性調査 [感情を表現しやすい]</c:v>
                </c:pt>
              </c:strCache>
            </c:strRef>
          </c:cat>
          <c:val>
            <c:numRef>
              <c:f>'アンケート集計 人数'!$B$46:$K$46</c:f>
              <c:numCache>
                <c:formatCode>General</c:formatCode>
                <c:ptCount val="10"/>
                <c:pt idx="0">
                  <c:v>2</c:v>
                </c:pt>
                <c:pt idx="1">
                  <c:v>3</c:v>
                </c:pt>
                <c:pt idx="2">
                  <c:v>0</c:v>
                </c:pt>
                <c:pt idx="3">
                  <c:v>0</c:v>
                </c:pt>
                <c:pt idx="4">
                  <c:v>4</c:v>
                </c:pt>
                <c:pt idx="5">
                  <c:v>0</c:v>
                </c:pt>
                <c:pt idx="6">
                  <c:v>0</c:v>
                </c:pt>
                <c:pt idx="7">
                  <c:v>0</c:v>
                </c:pt>
                <c:pt idx="8">
                  <c:v>0</c:v>
                </c:pt>
                <c:pt idx="9">
                  <c:v>0</c:v>
                </c:pt>
              </c:numCache>
            </c:numRef>
          </c:val>
          <c:extLst>
            <c:ext xmlns:c16="http://schemas.microsoft.com/office/drawing/2014/chart" uri="{C3380CC4-5D6E-409C-BE32-E72D297353CC}">
              <c16:uniqueId val="{00000004-B60F-AC49-818F-77F5C4987DF8}"/>
            </c:ext>
          </c:extLst>
        </c:ser>
        <c:dLbls>
          <c:showLegendKey val="0"/>
          <c:showVal val="0"/>
          <c:showCatName val="0"/>
          <c:showSerName val="0"/>
          <c:showPercent val="0"/>
          <c:showBubbleSize val="0"/>
        </c:dLbls>
        <c:gapWidth val="150"/>
        <c:overlap val="100"/>
        <c:axId val="126691343"/>
        <c:axId val="180639295"/>
      </c:barChart>
      <c:catAx>
        <c:axId val="12669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639295"/>
        <c:crosses val="autoZero"/>
        <c:auto val="1"/>
        <c:lblAlgn val="ctr"/>
        <c:lblOffset val="100"/>
        <c:noMultiLvlLbl val="0"/>
      </c:catAx>
      <c:valAx>
        <c:axId val="1806392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669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percentStacked"/>
        <c:varyColors val="0"/>
        <c:ser>
          <c:idx val="0"/>
          <c:order val="0"/>
          <c:spPr>
            <a:solidFill>
              <a:schemeClr val="accent2">
                <a:shade val="53000"/>
              </a:schemeClr>
            </a:solidFill>
            <a:ln>
              <a:noFill/>
            </a:ln>
            <a:effectLst/>
          </c:spPr>
          <c:invertIfNegative val="0"/>
          <c:cat>
            <c:strRef>
              <c:f>'アンケート集計 人数'!$L$41:$U$41</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人数'!$L$42:$U$42</c:f>
              <c:numCache>
                <c:formatCode>General</c:formatCode>
                <c:ptCount val="10"/>
                <c:pt idx="0">
                  <c:v>0</c:v>
                </c:pt>
                <c:pt idx="1">
                  <c:v>0</c:v>
                </c:pt>
                <c:pt idx="2">
                  <c:v>0</c:v>
                </c:pt>
                <c:pt idx="3">
                  <c:v>5</c:v>
                </c:pt>
                <c:pt idx="4">
                  <c:v>0</c:v>
                </c:pt>
                <c:pt idx="5">
                  <c:v>6</c:v>
                </c:pt>
                <c:pt idx="6">
                  <c:v>8</c:v>
                </c:pt>
                <c:pt idx="7">
                  <c:v>6</c:v>
                </c:pt>
                <c:pt idx="8">
                  <c:v>5</c:v>
                </c:pt>
                <c:pt idx="9">
                  <c:v>6</c:v>
                </c:pt>
              </c:numCache>
            </c:numRef>
          </c:val>
          <c:extLst>
            <c:ext xmlns:c16="http://schemas.microsoft.com/office/drawing/2014/chart" uri="{C3380CC4-5D6E-409C-BE32-E72D297353CC}">
              <c16:uniqueId val="{00000000-D344-544D-9A20-8EB0DEA77D71}"/>
            </c:ext>
          </c:extLst>
        </c:ser>
        <c:ser>
          <c:idx val="1"/>
          <c:order val="1"/>
          <c:spPr>
            <a:solidFill>
              <a:schemeClr val="accent2">
                <a:shade val="76000"/>
              </a:schemeClr>
            </a:solidFill>
            <a:ln>
              <a:noFill/>
            </a:ln>
            <a:effectLst/>
          </c:spPr>
          <c:invertIfNegative val="0"/>
          <c:cat>
            <c:strRef>
              <c:f>'アンケート集計 人数'!$L$41:$U$41</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人数'!$L$43:$U$43</c:f>
              <c:numCache>
                <c:formatCode>General</c:formatCode>
                <c:ptCount val="10"/>
                <c:pt idx="0">
                  <c:v>0</c:v>
                </c:pt>
                <c:pt idx="1">
                  <c:v>0</c:v>
                </c:pt>
                <c:pt idx="2">
                  <c:v>1</c:v>
                </c:pt>
                <c:pt idx="3">
                  <c:v>4</c:v>
                </c:pt>
                <c:pt idx="4">
                  <c:v>0</c:v>
                </c:pt>
                <c:pt idx="5">
                  <c:v>2</c:v>
                </c:pt>
                <c:pt idx="6">
                  <c:v>2</c:v>
                </c:pt>
                <c:pt idx="7">
                  <c:v>3</c:v>
                </c:pt>
                <c:pt idx="8">
                  <c:v>4</c:v>
                </c:pt>
                <c:pt idx="9">
                  <c:v>4</c:v>
                </c:pt>
              </c:numCache>
            </c:numRef>
          </c:val>
          <c:extLst>
            <c:ext xmlns:c16="http://schemas.microsoft.com/office/drawing/2014/chart" uri="{C3380CC4-5D6E-409C-BE32-E72D297353CC}">
              <c16:uniqueId val="{00000001-D344-544D-9A20-8EB0DEA77D71}"/>
            </c:ext>
          </c:extLst>
        </c:ser>
        <c:ser>
          <c:idx val="2"/>
          <c:order val="2"/>
          <c:spPr>
            <a:solidFill>
              <a:schemeClr val="accent2"/>
            </a:solidFill>
            <a:ln>
              <a:noFill/>
            </a:ln>
            <a:effectLst/>
          </c:spPr>
          <c:invertIfNegative val="0"/>
          <c:cat>
            <c:strRef>
              <c:f>'アンケート集計 人数'!$L$41:$U$41</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人数'!$L$44:$U$44</c:f>
              <c:numCache>
                <c:formatCode>General</c:formatCode>
                <c:ptCount val="10"/>
                <c:pt idx="0">
                  <c:v>1</c:v>
                </c:pt>
                <c:pt idx="1">
                  <c:v>0</c:v>
                </c:pt>
                <c:pt idx="2">
                  <c:v>0</c:v>
                </c:pt>
                <c:pt idx="3">
                  <c:v>1</c:v>
                </c:pt>
                <c:pt idx="4">
                  <c:v>0</c:v>
                </c:pt>
                <c:pt idx="5">
                  <c:v>0</c:v>
                </c:pt>
                <c:pt idx="6">
                  <c:v>0</c:v>
                </c:pt>
                <c:pt idx="7">
                  <c:v>1</c:v>
                </c:pt>
                <c:pt idx="8">
                  <c:v>1</c:v>
                </c:pt>
                <c:pt idx="9">
                  <c:v>0</c:v>
                </c:pt>
              </c:numCache>
            </c:numRef>
          </c:val>
          <c:extLst>
            <c:ext xmlns:c16="http://schemas.microsoft.com/office/drawing/2014/chart" uri="{C3380CC4-5D6E-409C-BE32-E72D297353CC}">
              <c16:uniqueId val="{00000002-D344-544D-9A20-8EB0DEA77D71}"/>
            </c:ext>
          </c:extLst>
        </c:ser>
        <c:ser>
          <c:idx val="3"/>
          <c:order val="3"/>
          <c:spPr>
            <a:solidFill>
              <a:schemeClr val="accent2">
                <a:tint val="77000"/>
              </a:schemeClr>
            </a:solidFill>
            <a:ln>
              <a:noFill/>
            </a:ln>
            <a:effectLst/>
          </c:spPr>
          <c:invertIfNegative val="0"/>
          <c:cat>
            <c:strRef>
              <c:f>'アンケート集計 人数'!$L$41:$U$41</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人数'!$L$45:$U$45</c:f>
              <c:numCache>
                <c:formatCode>General</c:formatCode>
                <c:ptCount val="10"/>
                <c:pt idx="0">
                  <c:v>3</c:v>
                </c:pt>
                <c:pt idx="1">
                  <c:v>2</c:v>
                </c:pt>
                <c:pt idx="2">
                  <c:v>5</c:v>
                </c:pt>
                <c:pt idx="3">
                  <c:v>0</c:v>
                </c:pt>
                <c:pt idx="4">
                  <c:v>5</c:v>
                </c:pt>
                <c:pt idx="5">
                  <c:v>1</c:v>
                </c:pt>
                <c:pt idx="6">
                  <c:v>0</c:v>
                </c:pt>
                <c:pt idx="7">
                  <c:v>0</c:v>
                </c:pt>
                <c:pt idx="8">
                  <c:v>0</c:v>
                </c:pt>
                <c:pt idx="9">
                  <c:v>0</c:v>
                </c:pt>
              </c:numCache>
            </c:numRef>
          </c:val>
          <c:extLst>
            <c:ext xmlns:c16="http://schemas.microsoft.com/office/drawing/2014/chart" uri="{C3380CC4-5D6E-409C-BE32-E72D297353CC}">
              <c16:uniqueId val="{00000003-D344-544D-9A20-8EB0DEA77D71}"/>
            </c:ext>
          </c:extLst>
        </c:ser>
        <c:ser>
          <c:idx val="4"/>
          <c:order val="4"/>
          <c:spPr>
            <a:solidFill>
              <a:schemeClr val="accent2">
                <a:tint val="54000"/>
              </a:schemeClr>
            </a:solidFill>
            <a:ln>
              <a:noFill/>
            </a:ln>
            <a:effectLst/>
          </c:spPr>
          <c:invertIfNegative val="0"/>
          <c:cat>
            <c:strRef>
              <c:f>'アンケート集計 人数'!$L$41:$U$41</c:f>
              <c:strCache>
                <c:ptCount val="10"/>
                <c:pt idx="0">
                  <c:v>【実験後】心理特性調査 [緊張する]</c:v>
                </c:pt>
                <c:pt idx="1">
                  <c:v>【実験後】心理特性調査 [堅苦しい]</c:v>
                </c:pt>
                <c:pt idx="2">
                  <c:v>【実験後】心理特性調査 [苦手である]</c:v>
                </c:pt>
                <c:pt idx="3">
                  <c:v>【実験後】心理特性調査 [気軽である]</c:v>
                </c:pt>
                <c:pt idx="4">
                  <c:v>【実験後】心理特性調査 [疲れる]</c:v>
                </c:pt>
                <c:pt idx="5">
                  <c:v>【実験後】心理特性調査 [孤独を和らげる]</c:v>
                </c:pt>
                <c:pt idx="6">
                  <c:v>【実験後】心理特性調査 [楽しい]</c:v>
                </c:pt>
                <c:pt idx="7">
                  <c:v>【実験後】心理特性調査 [気軽に心を開ける]</c:v>
                </c:pt>
                <c:pt idx="8">
                  <c:v>【実験後】心理特性調査 [集中できる]</c:v>
                </c:pt>
                <c:pt idx="9">
                  <c:v>【実験後】心理特性調査 [感情を表現しやすい]</c:v>
                </c:pt>
              </c:strCache>
            </c:strRef>
          </c:cat>
          <c:val>
            <c:numRef>
              <c:f>'アンケート集計 人数'!$L$46:$U$46</c:f>
              <c:numCache>
                <c:formatCode>General</c:formatCode>
                <c:ptCount val="10"/>
                <c:pt idx="0">
                  <c:v>6</c:v>
                </c:pt>
                <c:pt idx="1">
                  <c:v>8</c:v>
                </c:pt>
                <c:pt idx="2">
                  <c:v>4</c:v>
                </c:pt>
                <c:pt idx="3">
                  <c:v>0</c:v>
                </c:pt>
                <c:pt idx="4">
                  <c:v>5</c:v>
                </c:pt>
                <c:pt idx="5">
                  <c:v>1</c:v>
                </c:pt>
                <c:pt idx="6">
                  <c:v>0</c:v>
                </c:pt>
                <c:pt idx="7">
                  <c:v>0</c:v>
                </c:pt>
                <c:pt idx="8">
                  <c:v>0</c:v>
                </c:pt>
                <c:pt idx="9">
                  <c:v>0</c:v>
                </c:pt>
              </c:numCache>
            </c:numRef>
          </c:val>
          <c:extLst>
            <c:ext xmlns:c16="http://schemas.microsoft.com/office/drawing/2014/chart" uri="{C3380CC4-5D6E-409C-BE32-E72D297353CC}">
              <c16:uniqueId val="{00000004-D344-544D-9A20-8EB0DEA77D71}"/>
            </c:ext>
          </c:extLst>
        </c:ser>
        <c:dLbls>
          <c:showLegendKey val="0"/>
          <c:showVal val="0"/>
          <c:showCatName val="0"/>
          <c:showSerName val="0"/>
          <c:showPercent val="0"/>
          <c:showBubbleSize val="0"/>
        </c:dLbls>
        <c:gapWidth val="150"/>
        <c:overlap val="100"/>
        <c:axId val="302214127"/>
        <c:axId val="302131071"/>
      </c:barChart>
      <c:catAx>
        <c:axId val="30221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2131071"/>
        <c:crosses val="autoZero"/>
        <c:auto val="1"/>
        <c:lblAlgn val="ctr"/>
        <c:lblOffset val="100"/>
        <c:noMultiLvlLbl val="0"/>
      </c:catAx>
      <c:valAx>
        <c:axId val="302131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0221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ja-JP" altLang="en-US"/>
              <a:t>心理特性</a:t>
            </a:r>
            <a:endParaRPr lang="ja-JP"/>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鏡/Before</c:v>
          </c:tx>
          <c:spPr>
            <a:solidFill>
              <a:schemeClr val="accent1"/>
            </a:solidFill>
            <a:ln>
              <a:noFill/>
            </a:ln>
            <a:effectLst/>
          </c:spPr>
          <c:invertIfNegative val="0"/>
          <c:errBars>
            <c:errBarType val="both"/>
            <c:errValType val="cust"/>
            <c:noEndCap val="0"/>
            <c:plus>
              <c:numRef>
                <c:f>'心理 (2)'!$C$19:$L$19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plus>
            <c:minus>
              <c:numRef>
                <c:f>'心理 (2)'!$C$19:$L$19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minus>
            <c:spPr>
              <a:noFill/>
              <a:ln w="9525" cap="flat" cmpd="sng" algn="ctr">
                <a:solidFill>
                  <a:schemeClr val="tx1">
                    <a:lumMod val="65000"/>
                    <a:lumOff val="35000"/>
                  </a:schemeClr>
                </a:solidFill>
                <a:round/>
              </a:ln>
              <a:effectLst/>
            </c:spPr>
          </c:errBars>
          <c:cat>
            <c:strRef>
              <c:f>'心理 (2)'!$C$16:$L$16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 (2)'!$C$17:$L$17</c:f>
              <c:numCache>
                <c:formatCode>General</c:formatCode>
                <c:ptCount val="10"/>
                <c:pt idx="0">
                  <c:v>3.4</c:v>
                </c:pt>
                <c:pt idx="1">
                  <c:v>2.5</c:v>
                </c:pt>
                <c:pt idx="2">
                  <c:v>3.2</c:v>
                </c:pt>
                <c:pt idx="3">
                  <c:v>3.5</c:v>
                </c:pt>
                <c:pt idx="4">
                  <c:v>2.2999999999999998</c:v>
                </c:pt>
                <c:pt idx="5">
                  <c:v>3</c:v>
                </c:pt>
                <c:pt idx="6">
                  <c:v>3.7</c:v>
                </c:pt>
                <c:pt idx="7">
                  <c:v>3.7</c:v>
                </c:pt>
                <c:pt idx="8">
                  <c:v>3.6</c:v>
                </c:pt>
                <c:pt idx="9">
                  <c:v>3.2</c:v>
                </c:pt>
              </c:numCache>
            </c:numRef>
          </c:val>
          <c:extLst>
            <c:ext xmlns:c16="http://schemas.microsoft.com/office/drawing/2014/chart" uri="{C3380CC4-5D6E-409C-BE32-E72D297353CC}">
              <c16:uniqueId val="{00000000-ED4F-174C-A596-741E8E705826}"/>
            </c:ext>
          </c:extLst>
        </c:ser>
        <c:ser>
          <c:idx val="1"/>
          <c:order val="1"/>
          <c:tx>
            <c:v>鏡/After</c:v>
          </c:tx>
          <c:spPr>
            <a:solidFill>
              <a:schemeClr val="accent2"/>
            </a:solidFill>
            <a:ln>
              <a:noFill/>
            </a:ln>
            <a:effectLst/>
          </c:spPr>
          <c:invertIfNegative val="0"/>
          <c:errBars>
            <c:errBarType val="both"/>
            <c:errValType val="cust"/>
            <c:noEndCap val="0"/>
            <c:plus>
              <c:numRef>
                <c:f>'心理 (2)'!$C$20:$L$20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plus>
            <c:minus>
              <c:numRef>
                <c:f>'心理 (2)'!$C$20:$L$20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minus>
            <c:spPr>
              <a:noFill/>
              <a:ln w="9525" cap="flat" cmpd="sng" algn="ctr">
                <a:solidFill>
                  <a:schemeClr val="tx1">
                    <a:lumMod val="65000"/>
                    <a:lumOff val="35000"/>
                  </a:schemeClr>
                </a:solidFill>
                <a:round/>
              </a:ln>
              <a:effectLst/>
            </c:spPr>
          </c:errBars>
          <c:cat>
            <c:strRef>
              <c:f>'心理 (2)'!$C$16:$L$16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 (2)'!$C$18:$L$18</c:f>
              <c:numCache>
                <c:formatCode>General</c:formatCode>
                <c:ptCount val="10"/>
                <c:pt idx="0">
                  <c:v>2.2999999999999998</c:v>
                </c:pt>
                <c:pt idx="1">
                  <c:v>1.8</c:v>
                </c:pt>
                <c:pt idx="2">
                  <c:v>2.7</c:v>
                </c:pt>
                <c:pt idx="3">
                  <c:v>3.9</c:v>
                </c:pt>
                <c:pt idx="4">
                  <c:v>1.8</c:v>
                </c:pt>
                <c:pt idx="5">
                  <c:v>3.6</c:v>
                </c:pt>
                <c:pt idx="6">
                  <c:v>4</c:v>
                </c:pt>
                <c:pt idx="7">
                  <c:v>3.9</c:v>
                </c:pt>
                <c:pt idx="8">
                  <c:v>3.9</c:v>
                </c:pt>
                <c:pt idx="9">
                  <c:v>4.0999999999999996</c:v>
                </c:pt>
              </c:numCache>
            </c:numRef>
          </c:val>
          <c:extLst>
            <c:ext xmlns:c16="http://schemas.microsoft.com/office/drawing/2014/chart" uri="{C3380CC4-5D6E-409C-BE32-E72D297353CC}">
              <c16:uniqueId val="{00000001-ED4F-174C-A596-741E8E705826}"/>
            </c:ext>
          </c:extLst>
        </c:ser>
        <c:ser>
          <c:idx val="2"/>
          <c:order val="2"/>
          <c:tx>
            <c:v>ロボット/Before</c:v>
          </c:tx>
          <c:spPr>
            <a:solidFill>
              <a:schemeClr val="accent3"/>
            </a:solidFill>
            <a:ln>
              <a:noFill/>
            </a:ln>
            <a:effectLst/>
          </c:spPr>
          <c:invertIfNegative val="0"/>
          <c:errBars>
            <c:errBarType val="both"/>
            <c:errValType val="cust"/>
            <c:noEndCap val="0"/>
            <c:plus>
              <c:numRef>
                <c:f>'心理 (2)'!$Z$19:$AI$19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plus>
            <c:minus>
              <c:numRef>
                <c:f>'心理 (2)'!$Z$19:$AI$19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minus>
            <c:spPr>
              <a:noFill/>
              <a:ln w="9525" cap="flat" cmpd="sng" algn="ctr">
                <a:solidFill>
                  <a:schemeClr val="tx1">
                    <a:lumMod val="65000"/>
                    <a:lumOff val="35000"/>
                  </a:schemeClr>
                </a:solidFill>
                <a:round/>
              </a:ln>
              <a:effectLst/>
            </c:spPr>
          </c:errBars>
          <c:val>
            <c:numRef>
              <c:f>'心理 (2)'!$Z$17:$AI$17</c:f>
              <c:numCache>
                <c:formatCode>General</c:formatCode>
                <c:ptCount val="10"/>
                <c:pt idx="0">
                  <c:v>2.2000000000000002</c:v>
                </c:pt>
                <c:pt idx="1">
                  <c:v>1.9</c:v>
                </c:pt>
                <c:pt idx="2">
                  <c:v>2.7</c:v>
                </c:pt>
                <c:pt idx="3">
                  <c:v>3.6</c:v>
                </c:pt>
                <c:pt idx="4">
                  <c:v>1.9</c:v>
                </c:pt>
                <c:pt idx="5">
                  <c:v>2.9</c:v>
                </c:pt>
                <c:pt idx="6">
                  <c:v>3.5</c:v>
                </c:pt>
                <c:pt idx="7">
                  <c:v>3.7</c:v>
                </c:pt>
                <c:pt idx="8">
                  <c:v>3.6</c:v>
                </c:pt>
                <c:pt idx="9">
                  <c:v>3.6</c:v>
                </c:pt>
              </c:numCache>
            </c:numRef>
          </c:val>
          <c:extLst>
            <c:ext xmlns:c16="http://schemas.microsoft.com/office/drawing/2014/chart" uri="{C3380CC4-5D6E-409C-BE32-E72D297353CC}">
              <c16:uniqueId val="{00000002-ED4F-174C-A596-741E8E705826}"/>
            </c:ext>
          </c:extLst>
        </c:ser>
        <c:ser>
          <c:idx val="3"/>
          <c:order val="3"/>
          <c:tx>
            <c:v>ロボット/After</c:v>
          </c:tx>
          <c:spPr>
            <a:solidFill>
              <a:schemeClr val="accent4"/>
            </a:solidFill>
            <a:ln>
              <a:noFill/>
            </a:ln>
            <a:effectLst/>
          </c:spPr>
          <c:invertIfNegative val="0"/>
          <c:errBars>
            <c:errBarType val="both"/>
            <c:errValType val="cust"/>
            <c:noEndCap val="0"/>
            <c:plus>
              <c:numRef>
                <c:f>'心理 (2)'!$Z$20:$AI$20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plus>
            <c:minus>
              <c:numRef>
                <c:f>'心理 (2)'!$Z$20:$AI$20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minus>
            <c:spPr>
              <a:noFill/>
              <a:ln w="9525" cap="flat" cmpd="sng" algn="ctr">
                <a:solidFill>
                  <a:schemeClr val="tx1">
                    <a:lumMod val="65000"/>
                    <a:lumOff val="35000"/>
                  </a:schemeClr>
                </a:solidFill>
                <a:round/>
              </a:ln>
              <a:effectLst/>
            </c:spPr>
          </c:errBars>
          <c:val>
            <c:numRef>
              <c:f>'心理 (2)'!$Z$18:$AI$18</c:f>
              <c:numCache>
                <c:formatCode>General</c:formatCode>
                <c:ptCount val="10"/>
                <c:pt idx="0">
                  <c:v>1.5</c:v>
                </c:pt>
                <c:pt idx="1">
                  <c:v>1.2</c:v>
                </c:pt>
                <c:pt idx="2">
                  <c:v>1.8</c:v>
                </c:pt>
                <c:pt idx="3">
                  <c:v>4.4000000000000004</c:v>
                </c:pt>
                <c:pt idx="4">
                  <c:v>1.5</c:v>
                </c:pt>
                <c:pt idx="5">
                  <c:v>4.0999999999999996</c:v>
                </c:pt>
                <c:pt idx="6">
                  <c:v>4.8</c:v>
                </c:pt>
                <c:pt idx="7">
                  <c:v>4.5</c:v>
                </c:pt>
                <c:pt idx="8">
                  <c:v>4.4000000000000004</c:v>
                </c:pt>
                <c:pt idx="9">
                  <c:v>4.5999999999999996</c:v>
                </c:pt>
              </c:numCache>
            </c:numRef>
          </c:val>
          <c:extLst>
            <c:ext xmlns:c16="http://schemas.microsoft.com/office/drawing/2014/chart" uri="{C3380CC4-5D6E-409C-BE32-E72D297353CC}">
              <c16:uniqueId val="{00000003-ED4F-174C-A596-741E8E705826}"/>
            </c:ext>
          </c:extLst>
        </c:ser>
        <c:dLbls>
          <c:showLegendKey val="0"/>
          <c:showVal val="0"/>
          <c:showCatName val="0"/>
          <c:showSerName val="0"/>
          <c:showPercent val="0"/>
          <c:showBubbleSize val="0"/>
        </c:dLbls>
        <c:gapWidth val="219"/>
        <c:overlap val="-27"/>
        <c:axId val="74036335"/>
        <c:axId val="74037983"/>
      </c:barChart>
      <c:catAx>
        <c:axId val="740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7983"/>
        <c:crosses val="autoZero"/>
        <c:auto val="1"/>
        <c:lblAlgn val="ctr"/>
        <c:lblOffset val="100"/>
        <c:noMultiLvlLbl val="0"/>
      </c:catAx>
      <c:valAx>
        <c:axId val="74037983"/>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6335"/>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ja-JP" altLang="en-US"/>
              <a:t>鏡　心理特性</a:t>
            </a:r>
            <a:endParaRPr lang="ja-JP"/>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心理!$B$17</c:f>
              <c:strCache>
                <c:ptCount val="1"/>
                <c:pt idx="0">
                  <c:v>実験前</c:v>
                </c:pt>
              </c:strCache>
            </c:strRef>
          </c:tx>
          <c:spPr>
            <a:solidFill>
              <a:schemeClr val="accent1"/>
            </a:solidFill>
            <a:ln>
              <a:noFill/>
            </a:ln>
            <a:effectLst/>
          </c:spPr>
          <c:invertIfNegative val="0"/>
          <c:errBars>
            <c:errBarType val="both"/>
            <c:errValType val="cust"/>
            <c:noEndCap val="0"/>
            <c:plus>
              <c:numRef>
                <c:f>心理!$C$19:$L$19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plus>
            <c:minus>
              <c:numRef>
                <c:f>心理!$C$19:$L$19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心理!$C$17:$L$17</c:f>
              <c:numCache>
                <c:formatCode>General</c:formatCode>
                <c:ptCount val="10"/>
                <c:pt idx="0">
                  <c:v>3.4</c:v>
                </c:pt>
                <c:pt idx="1">
                  <c:v>2.5</c:v>
                </c:pt>
                <c:pt idx="2">
                  <c:v>3.2</c:v>
                </c:pt>
                <c:pt idx="3">
                  <c:v>3.5</c:v>
                </c:pt>
                <c:pt idx="4">
                  <c:v>2.2999999999999998</c:v>
                </c:pt>
                <c:pt idx="5">
                  <c:v>3</c:v>
                </c:pt>
                <c:pt idx="6">
                  <c:v>3.7</c:v>
                </c:pt>
                <c:pt idx="7">
                  <c:v>3.7</c:v>
                </c:pt>
                <c:pt idx="8">
                  <c:v>3.6</c:v>
                </c:pt>
                <c:pt idx="9">
                  <c:v>3.2</c:v>
                </c:pt>
              </c:numCache>
            </c:numRef>
          </c:val>
          <c:extLst>
            <c:ext xmlns:c16="http://schemas.microsoft.com/office/drawing/2014/chart" uri="{C3380CC4-5D6E-409C-BE32-E72D297353CC}">
              <c16:uniqueId val="{00000000-1E03-5044-BDA6-F457642018E2}"/>
            </c:ext>
          </c:extLst>
        </c:ser>
        <c:ser>
          <c:idx val="1"/>
          <c:order val="1"/>
          <c:tx>
            <c:strRef>
              <c:f>心理!$B$18</c:f>
              <c:strCache>
                <c:ptCount val="1"/>
                <c:pt idx="0">
                  <c:v>実験後</c:v>
                </c:pt>
              </c:strCache>
            </c:strRef>
          </c:tx>
          <c:spPr>
            <a:solidFill>
              <a:schemeClr val="accent2"/>
            </a:solidFill>
            <a:ln>
              <a:noFill/>
            </a:ln>
            <a:effectLst/>
          </c:spPr>
          <c:invertIfNegative val="0"/>
          <c:errBars>
            <c:errBarType val="both"/>
            <c:errValType val="cust"/>
            <c:noEndCap val="0"/>
            <c:plus>
              <c:numRef>
                <c:f>心理!$C$20:$L$20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plus>
            <c:minus>
              <c:numRef>
                <c:f>心理!$C$20:$L$20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心理!$C$18:$L$18</c:f>
              <c:numCache>
                <c:formatCode>General</c:formatCode>
                <c:ptCount val="10"/>
                <c:pt idx="0">
                  <c:v>2.2999999999999998</c:v>
                </c:pt>
                <c:pt idx="1">
                  <c:v>1.8</c:v>
                </c:pt>
                <c:pt idx="2">
                  <c:v>2.7</c:v>
                </c:pt>
                <c:pt idx="3">
                  <c:v>3.9</c:v>
                </c:pt>
                <c:pt idx="4">
                  <c:v>1.8</c:v>
                </c:pt>
                <c:pt idx="5">
                  <c:v>3.6</c:v>
                </c:pt>
                <c:pt idx="6">
                  <c:v>4</c:v>
                </c:pt>
                <c:pt idx="7">
                  <c:v>3.9</c:v>
                </c:pt>
                <c:pt idx="8">
                  <c:v>3.9</c:v>
                </c:pt>
                <c:pt idx="9">
                  <c:v>4.0999999999999996</c:v>
                </c:pt>
              </c:numCache>
            </c:numRef>
          </c:val>
          <c:extLst>
            <c:ext xmlns:c16="http://schemas.microsoft.com/office/drawing/2014/chart" uri="{C3380CC4-5D6E-409C-BE32-E72D297353CC}">
              <c16:uniqueId val="{00000001-1E03-5044-BDA6-F457642018E2}"/>
            </c:ext>
          </c:extLst>
        </c:ser>
        <c:dLbls>
          <c:showLegendKey val="0"/>
          <c:showVal val="0"/>
          <c:showCatName val="0"/>
          <c:showSerName val="0"/>
          <c:showPercent val="0"/>
          <c:showBubbleSize val="0"/>
        </c:dLbls>
        <c:gapWidth val="219"/>
        <c:overlap val="-27"/>
        <c:axId val="74036335"/>
        <c:axId val="74037983"/>
      </c:barChart>
      <c:catAx>
        <c:axId val="740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7983"/>
        <c:crosses val="autoZero"/>
        <c:auto val="1"/>
        <c:lblAlgn val="ctr"/>
        <c:lblOffset val="100"/>
        <c:noMultiLvlLbl val="0"/>
      </c:catAx>
      <c:valAx>
        <c:axId val="74037983"/>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6335"/>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ja-JP" altLang="en-US"/>
              <a:t>ロボット　心理特性</a:t>
            </a:r>
            <a:endParaRPr lang="ja-JP"/>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心理!$B$17</c:f>
              <c:strCache>
                <c:ptCount val="1"/>
                <c:pt idx="0">
                  <c:v>実験前</c:v>
                </c:pt>
              </c:strCache>
            </c:strRef>
          </c:tx>
          <c:spPr>
            <a:solidFill>
              <a:schemeClr val="accent1"/>
            </a:solidFill>
            <a:ln>
              <a:noFill/>
            </a:ln>
            <a:effectLst/>
          </c:spPr>
          <c:invertIfNegative val="0"/>
          <c:errBars>
            <c:errBarType val="both"/>
            <c:errValType val="cust"/>
            <c:noEndCap val="0"/>
            <c:plus>
              <c:numRef>
                <c:f>心理!$Z$19:$AI$19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plus>
            <c:minus>
              <c:numRef>
                <c:f>心理!$Z$19:$AI$19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心理!$Z$17:$AI$17</c:f>
              <c:numCache>
                <c:formatCode>General</c:formatCode>
                <c:ptCount val="10"/>
                <c:pt idx="0">
                  <c:v>2.2000000000000002</c:v>
                </c:pt>
                <c:pt idx="1">
                  <c:v>1.9</c:v>
                </c:pt>
                <c:pt idx="2">
                  <c:v>2.7</c:v>
                </c:pt>
                <c:pt idx="3">
                  <c:v>3.6</c:v>
                </c:pt>
                <c:pt idx="4">
                  <c:v>1.9</c:v>
                </c:pt>
                <c:pt idx="5">
                  <c:v>2.9</c:v>
                </c:pt>
                <c:pt idx="6">
                  <c:v>3.5</c:v>
                </c:pt>
                <c:pt idx="7">
                  <c:v>3.7</c:v>
                </c:pt>
                <c:pt idx="8">
                  <c:v>3.6</c:v>
                </c:pt>
                <c:pt idx="9">
                  <c:v>3.6</c:v>
                </c:pt>
              </c:numCache>
            </c:numRef>
          </c:val>
          <c:extLst>
            <c:ext xmlns:c16="http://schemas.microsoft.com/office/drawing/2014/chart" uri="{C3380CC4-5D6E-409C-BE32-E72D297353CC}">
              <c16:uniqueId val="{00000000-DF40-3344-97BD-B38B3D22C70B}"/>
            </c:ext>
          </c:extLst>
        </c:ser>
        <c:ser>
          <c:idx val="1"/>
          <c:order val="1"/>
          <c:tx>
            <c:strRef>
              <c:f>心理!$B$18</c:f>
              <c:strCache>
                <c:ptCount val="1"/>
                <c:pt idx="0">
                  <c:v>実験後</c:v>
                </c:pt>
              </c:strCache>
            </c:strRef>
          </c:tx>
          <c:spPr>
            <a:solidFill>
              <a:schemeClr val="accent2"/>
            </a:solidFill>
            <a:ln>
              <a:noFill/>
            </a:ln>
            <a:effectLst/>
          </c:spPr>
          <c:invertIfNegative val="0"/>
          <c:errBars>
            <c:errBarType val="both"/>
            <c:errValType val="cust"/>
            <c:noEndCap val="0"/>
            <c:plus>
              <c:numRef>
                <c:f>心理!$Z$20:$AI$20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plus>
            <c:minus>
              <c:numRef>
                <c:f>心理!$Z$20:$AI$20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心理!$Z$18:$AI$18</c:f>
              <c:numCache>
                <c:formatCode>General</c:formatCode>
                <c:ptCount val="10"/>
                <c:pt idx="0">
                  <c:v>1.5</c:v>
                </c:pt>
                <c:pt idx="1">
                  <c:v>1.2</c:v>
                </c:pt>
                <c:pt idx="2">
                  <c:v>1.8</c:v>
                </c:pt>
                <c:pt idx="3">
                  <c:v>4.4000000000000004</c:v>
                </c:pt>
                <c:pt idx="4">
                  <c:v>1.5</c:v>
                </c:pt>
                <c:pt idx="5">
                  <c:v>4.0999999999999996</c:v>
                </c:pt>
                <c:pt idx="6">
                  <c:v>4.8</c:v>
                </c:pt>
                <c:pt idx="7">
                  <c:v>4.5</c:v>
                </c:pt>
                <c:pt idx="8">
                  <c:v>4.4000000000000004</c:v>
                </c:pt>
                <c:pt idx="9">
                  <c:v>4.5999999999999996</c:v>
                </c:pt>
              </c:numCache>
            </c:numRef>
          </c:val>
          <c:extLst>
            <c:ext xmlns:c16="http://schemas.microsoft.com/office/drawing/2014/chart" uri="{C3380CC4-5D6E-409C-BE32-E72D297353CC}">
              <c16:uniqueId val="{00000001-DF40-3344-97BD-B38B3D22C70B}"/>
            </c:ext>
          </c:extLst>
        </c:ser>
        <c:dLbls>
          <c:showLegendKey val="0"/>
          <c:showVal val="0"/>
          <c:showCatName val="0"/>
          <c:showSerName val="0"/>
          <c:showPercent val="0"/>
          <c:showBubbleSize val="0"/>
        </c:dLbls>
        <c:gapWidth val="219"/>
        <c:overlap val="-27"/>
        <c:axId val="74036335"/>
        <c:axId val="74037983"/>
      </c:barChart>
      <c:catAx>
        <c:axId val="740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7983"/>
        <c:crosses val="autoZero"/>
        <c:auto val="1"/>
        <c:lblAlgn val="ctr"/>
        <c:lblOffset val="100"/>
        <c:noMultiLvlLbl val="0"/>
      </c:catAx>
      <c:valAx>
        <c:axId val="74037983"/>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6335"/>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ja-JP" altLang="en-US"/>
              <a:t>心理特性</a:t>
            </a:r>
            <a:endParaRPr lang="ja-JP"/>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鏡/Before</c:v>
          </c:tx>
          <c:spPr>
            <a:solidFill>
              <a:schemeClr val="accent1"/>
            </a:solidFill>
            <a:ln>
              <a:noFill/>
            </a:ln>
            <a:effectLst/>
          </c:spPr>
          <c:invertIfNegative val="0"/>
          <c:errBars>
            <c:errBarType val="both"/>
            <c:errValType val="cust"/>
            <c:noEndCap val="0"/>
            <c:plus>
              <c:numRef>
                <c:f>心理!$C$19:$L$19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plus>
            <c:minus>
              <c:numRef>
                <c:f>心理!$C$19:$L$19</c:f>
                <c:numCache>
                  <c:formatCode>General</c:formatCode>
                  <c:ptCount val="10"/>
                  <c:pt idx="0">
                    <c:v>0.96609178307929577</c:v>
                  </c:pt>
                  <c:pt idx="1">
                    <c:v>0.97182531580755005</c:v>
                  </c:pt>
                  <c:pt idx="2">
                    <c:v>1.2292725943057183</c:v>
                  </c:pt>
                  <c:pt idx="3">
                    <c:v>1.0801234497346435</c:v>
                  </c:pt>
                  <c:pt idx="4">
                    <c:v>1.0593499054713802</c:v>
                  </c:pt>
                  <c:pt idx="5">
                    <c:v>1.1547005383792515</c:v>
                  </c:pt>
                  <c:pt idx="6">
                    <c:v>0.67494855771055284</c:v>
                  </c:pt>
                  <c:pt idx="7">
                    <c:v>1.0593499054713802</c:v>
                  </c:pt>
                  <c:pt idx="8">
                    <c:v>0.69920589878010109</c:v>
                  </c:pt>
                  <c:pt idx="9">
                    <c:v>1.0327955589886444</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心理!$C$17:$L$17</c:f>
              <c:numCache>
                <c:formatCode>General</c:formatCode>
                <c:ptCount val="10"/>
                <c:pt idx="0">
                  <c:v>3.4</c:v>
                </c:pt>
                <c:pt idx="1">
                  <c:v>2.5</c:v>
                </c:pt>
                <c:pt idx="2">
                  <c:v>3.2</c:v>
                </c:pt>
                <c:pt idx="3">
                  <c:v>3.5</c:v>
                </c:pt>
                <c:pt idx="4">
                  <c:v>2.2999999999999998</c:v>
                </c:pt>
                <c:pt idx="5">
                  <c:v>3</c:v>
                </c:pt>
                <c:pt idx="6">
                  <c:v>3.7</c:v>
                </c:pt>
                <c:pt idx="7">
                  <c:v>3.7</c:v>
                </c:pt>
                <c:pt idx="8">
                  <c:v>3.6</c:v>
                </c:pt>
                <c:pt idx="9">
                  <c:v>3.2</c:v>
                </c:pt>
              </c:numCache>
            </c:numRef>
          </c:val>
          <c:extLst>
            <c:ext xmlns:c16="http://schemas.microsoft.com/office/drawing/2014/chart" uri="{C3380CC4-5D6E-409C-BE32-E72D297353CC}">
              <c16:uniqueId val="{00000000-3E1C-FE40-81BC-D681709EB463}"/>
            </c:ext>
          </c:extLst>
        </c:ser>
        <c:ser>
          <c:idx val="1"/>
          <c:order val="1"/>
          <c:tx>
            <c:v>鏡/After</c:v>
          </c:tx>
          <c:spPr>
            <a:solidFill>
              <a:schemeClr val="accent2"/>
            </a:solidFill>
            <a:ln>
              <a:noFill/>
            </a:ln>
            <a:effectLst/>
          </c:spPr>
          <c:invertIfNegative val="0"/>
          <c:errBars>
            <c:errBarType val="both"/>
            <c:errValType val="cust"/>
            <c:noEndCap val="0"/>
            <c:plus>
              <c:numRef>
                <c:f>心理!$C$20:$L$20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plus>
            <c:minus>
              <c:numRef>
                <c:f>心理!$C$20:$L$20</c:f>
                <c:numCache>
                  <c:formatCode>General</c:formatCode>
                  <c:ptCount val="10"/>
                  <c:pt idx="0">
                    <c:v>1.0593499054713802</c:v>
                  </c:pt>
                  <c:pt idx="1">
                    <c:v>0.63245553203367588</c:v>
                  </c:pt>
                  <c:pt idx="2">
                    <c:v>1.2516655570345725</c:v>
                  </c:pt>
                  <c:pt idx="3">
                    <c:v>0.99442892601175326</c:v>
                  </c:pt>
                  <c:pt idx="4">
                    <c:v>1.0327955589886446</c:v>
                  </c:pt>
                  <c:pt idx="5">
                    <c:v>1.0749676997731401</c:v>
                  </c:pt>
                  <c:pt idx="6">
                    <c:v>0.81649658092772603</c:v>
                  </c:pt>
                  <c:pt idx="7">
                    <c:v>0.99442892601175326</c:v>
                  </c:pt>
                  <c:pt idx="8">
                    <c:v>0.87559503577091313</c:v>
                  </c:pt>
                  <c:pt idx="9">
                    <c:v>0.31622776601683794</c:v>
                  </c:pt>
                </c:numCache>
              </c:numRef>
            </c:minus>
            <c:spPr>
              <a:noFill/>
              <a:ln w="9525" cap="flat" cmpd="sng" algn="ctr">
                <a:solidFill>
                  <a:schemeClr val="tx1">
                    <a:lumMod val="65000"/>
                    <a:lumOff val="35000"/>
                  </a:schemeClr>
                </a:solidFill>
                <a:round/>
              </a:ln>
              <a:effectLst/>
            </c:spPr>
          </c:errBars>
          <c:cat>
            <c:strRef>
              <c:f>心理!$C$16:$L$16</c:f>
              <c:strCache>
                <c:ptCount val="10"/>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pt idx="9">
                  <c:v>感情を表現しやすい</c:v>
                </c:pt>
              </c:strCache>
            </c:strRef>
          </c:cat>
          <c:val>
            <c:numRef>
              <c:f>心理!$C$18:$L$18</c:f>
              <c:numCache>
                <c:formatCode>General</c:formatCode>
                <c:ptCount val="10"/>
                <c:pt idx="0">
                  <c:v>2.2999999999999998</c:v>
                </c:pt>
                <c:pt idx="1">
                  <c:v>1.8</c:v>
                </c:pt>
                <c:pt idx="2">
                  <c:v>2.7</c:v>
                </c:pt>
                <c:pt idx="3">
                  <c:v>3.9</c:v>
                </c:pt>
                <c:pt idx="4">
                  <c:v>1.8</c:v>
                </c:pt>
                <c:pt idx="5">
                  <c:v>3.6</c:v>
                </c:pt>
                <c:pt idx="6">
                  <c:v>4</c:v>
                </c:pt>
                <c:pt idx="7">
                  <c:v>3.9</c:v>
                </c:pt>
                <c:pt idx="8">
                  <c:v>3.9</c:v>
                </c:pt>
                <c:pt idx="9">
                  <c:v>4.0999999999999996</c:v>
                </c:pt>
              </c:numCache>
            </c:numRef>
          </c:val>
          <c:extLst>
            <c:ext xmlns:c16="http://schemas.microsoft.com/office/drawing/2014/chart" uri="{C3380CC4-5D6E-409C-BE32-E72D297353CC}">
              <c16:uniqueId val="{00000001-3E1C-FE40-81BC-D681709EB463}"/>
            </c:ext>
          </c:extLst>
        </c:ser>
        <c:ser>
          <c:idx val="2"/>
          <c:order val="3"/>
          <c:tx>
            <c:v>ロボット/Before</c:v>
          </c:tx>
          <c:spPr>
            <a:solidFill>
              <a:schemeClr val="accent3"/>
            </a:solidFill>
            <a:ln>
              <a:noFill/>
            </a:ln>
            <a:effectLst/>
          </c:spPr>
          <c:invertIfNegative val="0"/>
          <c:errBars>
            <c:errBarType val="both"/>
            <c:errValType val="cust"/>
            <c:noEndCap val="0"/>
            <c:plus>
              <c:numRef>
                <c:f>心理!$Z$19:$AI$19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plus>
            <c:minus>
              <c:numRef>
                <c:f>心理!$Z$19:$AI$19</c:f>
                <c:numCache>
                  <c:formatCode>General</c:formatCode>
                  <c:ptCount val="10"/>
                  <c:pt idx="0">
                    <c:v>1.0327955589886444</c:v>
                  </c:pt>
                  <c:pt idx="1">
                    <c:v>0.87559503577091313</c:v>
                  </c:pt>
                  <c:pt idx="2">
                    <c:v>0.94868329805051377</c:v>
                  </c:pt>
                  <c:pt idx="3">
                    <c:v>0.96609178307929588</c:v>
                  </c:pt>
                  <c:pt idx="4">
                    <c:v>0.99442892601175314</c:v>
                  </c:pt>
                  <c:pt idx="5">
                    <c:v>0.73786478737262184</c:v>
                  </c:pt>
                  <c:pt idx="6">
                    <c:v>0.70710678118654757</c:v>
                  </c:pt>
                  <c:pt idx="7">
                    <c:v>0.82327260234856459</c:v>
                  </c:pt>
                  <c:pt idx="8">
                    <c:v>0.96609178307929588</c:v>
                  </c:pt>
                  <c:pt idx="9">
                    <c:v>0.69920589878010109</c:v>
                  </c:pt>
                </c:numCache>
              </c:numRef>
            </c:minus>
            <c:spPr>
              <a:noFill/>
              <a:ln w="9525" cap="flat" cmpd="sng" algn="ctr">
                <a:solidFill>
                  <a:schemeClr val="tx1">
                    <a:lumMod val="65000"/>
                    <a:lumOff val="35000"/>
                  </a:schemeClr>
                </a:solidFill>
                <a:round/>
              </a:ln>
              <a:effectLst/>
            </c:spPr>
          </c:errBars>
          <c:val>
            <c:numRef>
              <c:f>心理!$Z$17:$AI$17</c:f>
              <c:numCache>
                <c:formatCode>General</c:formatCode>
                <c:ptCount val="10"/>
                <c:pt idx="0">
                  <c:v>2.2000000000000002</c:v>
                </c:pt>
                <c:pt idx="1">
                  <c:v>1.9</c:v>
                </c:pt>
                <c:pt idx="2">
                  <c:v>2.7</c:v>
                </c:pt>
                <c:pt idx="3">
                  <c:v>3.6</c:v>
                </c:pt>
                <c:pt idx="4">
                  <c:v>1.9</c:v>
                </c:pt>
                <c:pt idx="5">
                  <c:v>2.9</c:v>
                </c:pt>
                <c:pt idx="6">
                  <c:v>3.5</c:v>
                </c:pt>
                <c:pt idx="7">
                  <c:v>3.7</c:v>
                </c:pt>
                <c:pt idx="8">
                  <c:v>3.6</c:v>
                </c:pt>
                <c:pt idx="9">
                  <c:v>3.6</c:v>
                </c:pt>
              </c:numCache>
            </c:numRef>
          </c:val>
          <c:extLst>
            <c:ext xmlns:c16="http://schemas.microsoft.com/office/drawing/2014/chart" uri="{C3380CC4-5D6E-409C-BE32-E72D297353CC}">
              <c16:uniqueId val="{00000002-3E1C-FE40-81BC-D681709EB463}"/>
            </c:ext>
          </c:extLst>
        </c:ser>
        <c:ser>
          <c:idx val="3"/>
          <c:order val="4"/>
          <c:tx>
            <c:v>ロボット/After</c:v>
          </c:tx>
          <c:spPr>
            <a:solidFill>
              <a:schemeClr val="accent4"/>
            </a:solidFill>
            <a:ln>
              <a:noFill/>
            </a:ln>
            <a:effectLst/>
          </c:spPr>
          <c:invertIfNegative val="0"/>
          <c:errBars>
            <c:errBarType val="both"/>
            <c:errValType val="cust"/>
            <c:noEndCap val="0"/>
            <c:plus>
              <c:numRef>
                <c:f>心理!$Z$20:$AI$20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plus>
            <c:minus>
              <c:numRef>
                <c:f>心理!$Z$20:$AI$20</c:f>
                <c:numCache>
                  <c:formatCode>General</c:formatCode>
                  <c:ptCount val="10"/>
                  <c:pt idx="0">
                    <c:v>0.70710678118654757</c:v>
                  </c:pt>
                  <c:pt idx="1">
                    <c:v>0.4216370213557839</c:v>
                  </c:pt>
                  <c:pt idx="2">
                    <c:v>0.91893658347268148</c:v>
                  </c:pt>
                  <c:pt idx="3">
                    <c:v>0.69920589878010109</c:v>
                  </c:pt>
                  <c:pt idx="4">
                    <c:v>0.52704627669472992</c:v>
                  </c:pt>
                  <c:pt idx="5">
                    <c:v>1.4491376746189437</c:v>
                  </c:pt>
                  <c:pt idx="6">
                    <c:v>0.4216370213557839</c:v>
                  </c:pt>
                  <c:pt idx="7">
                    <c:v>0.70710678118654757</c:v>
                  </c:pt>
                  <c:pt idx="8">
                    <c:v>0.69920589878010109</c:v>
                  </c:pt>
                  <c:pt idx="9">
                    <c:v>0.51639777949432231</c:v>
                  </c:pt>
                </c:numCache>
              </c:numRef>
            </c:minus>
            <c:spPr>
              <a:noFill/>
              <a:ln w="9525" cap="flat" cmpd="sng" algn="ctr">
                <a:solidFill>
                  <a:schemeClr val="tx1">
                    <a:lumMod val="65000"/>
                    <a:lumOff val="35000"/>
                  </a:schemeClr>
                </a:solidFill>
                <a:round/>
              </a:ln>
              <a:effectLst/>
            </c:spPr>
          </c:errBars>
          <c:val>
            <c:numRef>
              <c:f>心理!$Z$18:$AI$18</c:f>
              <c:numCache>
                <c:formatCode>General</c:formatCode>
                <c:ptCount val="10"/>
                <c:pt idx="0">
                  <c:v>1.5</c:v>
                </c:pt>
                <c:pt idx="1">
                  <c:v>1.2</c:v>
                </c:pt>
                <c:pt idx="2">
                  <c:v>1.8</c:v>
                </c:pt>
                <c:pt idx="3">
                  <c:v>4.4000000000000004</c:v>
                </c:pt>
                <c:pt idx="4">
                  <c:v>1.5</c:v>
                </c:pt>
                <c:pt idx="5">
                  <c:v>4.0999999999999996</c:v>
                </c:pt>
                <c:pt idx="6">
                  <c:v>4.8</c:v>
                </c:pt>
                <c:pt idx="7">
                  <c:v>4.5</c:v>
                </c:pt>
                <c:pt idx="8">
                  <c:v>4.4000000000000004</c:v>
                </c:pt>
                <c:pt idx="9">
                  <c:v>4.5999999999999996</c:v>
                </c:pt>
              </c:numCache>
            </c:numRef>
          </c:val>
          <c:extLst>
            <c:ext xmlns:c16="http://schemas.microsoft.com/office/drawing/2014/chart" uri="{C3380CC4-5D6E-409C-BE32-E72D297353CC}">
              <c16:uniqueId val="{00000003-3E1C-FE40-81BC-D681709EB463}"/>
            </c:ext>
          </c:extLst>
        </c:ser>
        <c:dLbls>
          <c:showLegendKey val="0"/>
          <c:showVal val="0"/>
          <c:showCatName val="0"/>
          <c:showSerName val="0"/>
          <c:showPercent val="0"/>
          <c:showBubbleSize val="0"/>
        </c:dLbls>
        <c:gapWidth val="219"/>
        <c:overlap val="-27"/>
        <c:axId val="74036335"/>
        <c:axId val="74037983"/>
      </c:barChart>
      <c:barChart>
        <c:barDir val="col"/>
        <c:grouping val="clustered"/>
        <c:varyColors val="0"/>
        <c:ser>
          <c:idx val="4"/>
          <c:order val="2"/>
          <c:tx>
            <c:v>鏡/Diff</c:v>
          </c:tx>
          <c:spPr>
            <a:solidFill>
              <a:schemeClr val="accent5"/>
            </a:solidFill>
            <a:ln>
              <a:noFill/>
            </a:ln>
            <a:effectLst/>
          </c:spPr>
          <c:invertIfNegative val="0"/>
          <c:val>
            <c:numRef>
              <c:f>心理!$C$21:$L$21</c:f>
              <c:numCache>
                <c:formatCode>0.0</c:formatCode>
                <c:ptCount val="10"/>
                <c:pt idx="0">
                  <c:v>-1.1000000000000001</c:v>
                </c:pt>
                <c:pt idx="1">
                  <c:v>-0.7</c:v>
                </c:pt>
                <c:pt idx="2">
                  <c:v>-0.5</c:v>
                </c:pt>
                <c:pt idx="3">
                  <c:v>0.39999999999999991</c:v>
                </c:pt>
                <c:pt idx="4">
                  <c:v>-0.49999999999999978</c:v>
                </c:pt>
                <c:pt idx="5">
                  <c:v>0.60000000000000009</c:v>
                </c:pt>
                <c:pt idx="6">
                  <c:v>0.29999999999999982</c:v>
                </c:pt>
                <c:pt idx="7">
                  <c:v>0.19999999999999973</c:v>
                </c:pt>
                <c:pt idx="8">
                  <c:v>0.29999999999999982</c:v>
                </c:pt>
                <c:pt idx="9" formatCode="General">
                  <c:v>0.89999999999999947</c:v>
                </c:pt>
              </c:numCache>
            </c:numRef>
          </c:val>
          <c:extLst>
            <c:ext xmlns:c16="http://schemas.microsoft.com/office/drawing/2014/chart" uri="{C3380CC4-5D6E-409C-BE32-E72D297353CC}">
              <c16:uniqueId val="{00000000-E8DD-D94C-9445-43DC70709C4B}"/>
            </c:ext>
          </c:extLst>
        </c:ser>
        <c:ser>
          <c:idx val="5"/>
          <c:order val="5"/>
          <c:tx>
            <c:v>ロボット/Diff</c:v>
          </c:tx>
          <c:spPr>
            <a:solidFill>
              <a:schemeClr val="accent6"/>
            </a:solidFill>
            <a:ln>
              <a:noFill/>
            </a:ln>
            <a:effectLst/>
          </c:spPr>
          <c:invertIfNegative val="0"/>
          <c:val>
            <c:numRef>
              <c:f>心理!$C$22:$L$22</c:f>
              <c:numCache>
                <c:formatCode>0.0</c:formatCode>
                <c:ptCount val="10"/>
                <c:pt idx="0">
                  <c:v>-0.70000000000000018</c:v>
                </c:pt>
                <c:pt idx="1">
                  <c:v>-0.7</c:v>
                </c:pt>
                <c:pt idx="2">
                  <c:v>-0.90000000000000013</c:v>
                </c:pt>
                <c:pt idx="3">
                  <c:v>0.80000000000000027</c:v>
                </c:pt>
                <c:pt idx="4">
                  <c:v>-0.39999999999999991</c:v>
                </c:pt>
                <c:pt idx="5">
                  <c:v>1.1999999999999997</c:v>
                </c:pt>
                <c:pt idx="6">
                  <c:v>1.2999999999999998</c:v>
                </c:pt>
                <c:pt idx="7">
                  <c:v>0.79999999999999982</c:v>
                </c:pt>
                <c:pt idx="8">
                  <c:v>0.80000000000000027</c:v>
                </c:pt>
                <c:pt idx="9">
                  <c:v>0.99999999999999956</c:v>
                </c:pt>
              </c:numCache>
            </c:numRef>
          </c:val>
          <c:extLst>
            <c:ext xmlns:c16="http://schemas.microsoft.com/office/drawing/2014/chart" uri="{C3380CC4-5D6E-409C-BE32-E72D297353CC}">
              <c16:uniqueId val="{00000001-E8DD-D94C-9445-43DC70709C4B}"/>
            </c:ext>
          </c:extLst>
        </c:ser>
        <c:dLbls>
          <c:showLegendKey val="0"/>
          <c:showVal val="0"/>
          <c:showCatName val="0"/>
          <c:showSerName val="0"/>
          <c:showPercent val="0"/>
          <c:showBubbleSize val="0"/>
        </c:dLbls>
        <c:gapWidth val="500"/>
        <c:overlap val="-100"/>
        <c:axId val="292157103"/>
        <c:axId val="221276863"/>
      </c:barChart>
      <c:catAx>
        <c:axId val="740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7983"/>
        <c:crosses val="autoZero"/>
        <c:auto val="1"/>
        <c:lblAlgn val="ctr"/>
        <c:lblOffset val="100"/>
        <c:noMultiLvlLbl val="0"/>
      </c:catAx>
      <c:valAx>
        <c:axId val="74037983"/>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74036335"/>
        <c:crosses val="autoZero"/>
        <c:crossBetween val="between"/>
        <c:majorUnit val="1"/>
      </c:valAx>
      <c:valAx>
        <c:axId val="22127686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crossAx val="292157103"/>
        <c:crosses val="max"/>
        <c:crossBetween val="between"/>
      </c:valAx>
      <c:catAx>
        <c:axId val="292157103"/>
        <c:scaling>
          <c:orientation val="minMax"/>
        </c:scaling>
        <c:delete val="1"/>
        <c:axPos val="b"/>
        <c:majorTickMark val="out"/>
        <c:minorTickMark val="none"/>
        <c:tickLblPos val="nextTo"/>
        <c:crossAx val="22127686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v>(A)/Before</c:v>
          </c:tx>
          <c:spPr>
            <a:ln w="28575" cap="rnd">
              <a:solidFill>
                <a:schemeClr val="accent1"/>
              </a:solidFill>
              <a:round/>
            </a:ln>
            <a:effectLst/>
          </c:spPr>
          <c:marker>
            <c:symbol val="none"/>
          </c:marker>
          <c:cat>
            <c:strRef>
              <c:f>心理!$C$16:$K$16</c:f>
              <c:strCache>
                <c:ptCount val="9"/>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strCache>
            </c:strRef>
          </c:cat>
          <c:val>
            <c:numRef>
              <c:f>心理!$C$17:$L$17</c:f>
              <c:numCache>
                <c:formatCode>General</c:formatCode>
                <c:ptCount val="10"/>
                <c:pt idx="0">
                  <c:v>3.4</c:v>
                </c:pt>
                <c:pt idx="1">
                  <c:v>2.5</c:v>
                </c:pt>
                <c:pt idx="2">
                  <c:v>3.2</c:v>
                </c:pt>
                <c:pt idx="3">
                  <c:v>3.5</c:v>
                </c:pt>
                <c:pt idx="4">
                  <c:v>2.2999999999999998</c:v>
                </c:pt>
                <c:pt idx="5">
                  <c:v>3</c:v>
                </c:pt>
                <c:pt idx="6">
                  <c:v>3.7</c:v>
                </c:pt>
                <c:pt idx="7">
                  <c:v>3.7</c:v>
                </c:pt>
                <c:pt idx="8">
                  <c:v>3.6</c:v>
                </c:pt>
                <c:pt idx="9">
                  <c:v>3.2</c:v>
                </c:pt>
              </c:numCache>
            </c:numRef>
          </c:val>
          <c:extLst>
            <c:ext xmlns:c16="http://schemas.microsoft.com/office/drawing/2014/chart" uri="{C3380CC4-5D6E-409C-BE32-E72D297353CC}">
              <c16:uniqueId val="{00000000-46D0-AB44-9DD6-20F161167080}"/>
            </c:ext>
          </c:extLst>
        </c:ser>
        <c:ser>
          <c:idx val="1"/>
          <c:order val="1"/>
          <c:tx>
            <c:v>(A)/After</c:v>
          </c:tx>
          <c:spPr>
            <a:ln w="28575" cap="rnd">
              <a:solidFill>
                <a:schemeClr val="accent2"/>
              </a:solidFill>
              <a:round/>
            </a:ln>
            <a:effectLst/>
          </c:spPr>
          <c:marker>
            <c:symbol val="none"/>
          </c:marker>
          <c:cat>
            <c:strRef>
              <c:f>心理!$C$16:$K$16</c:f>
              <c:strCache>
                <c:ptCount val="9"/>
                <c:pt idx="0">
                  <c:v>緊張する</c:v>
                </c:pt>
                <c:pt idx="1">
                  <c:v>堅苦しい</c:v>
                </c:pt>
                <c:pt idx="2">
                  <c:v>苦手である</c:v>
                </c:pt>
                <c:pt idx="3">
                  <c:v>気軽である</c:v>
                </c:pt>
                <c:pt idx="4">
                  <c:v>疲れる</c:v>
                </c:pt>
                <c:pt idx="5">
                  <c:v>孤独を和らげる</c:v>
                </c:pt>
                <c:pt idx="6">
                  <c:v>楽しい</c:v>
                </c:pt>
                <c:pt idx="7">
                  <c:v>気軽に心を開ける</c:v>
                </c:pt>
                <c:pt idx="8">
                  <c:v>集中できる</c:v>
                </c:pt>
              </c:strCache>
            </c:strRef>
          </c:cat>
          <c:val>
            <c:numRef>
              <c:f>心理!$C$18:$L$18</c:f>
              <c:numCache>
                <c:formatCode>General</c:formatCode>
                <c:ptCount val="10"/>
                <c:pt idx="0">
                  <c:v>2.2999999999999998</c:v>
                </c:pt>
                <c:pt idx="1">
                  <c:v>1.8</c:v>
                </c:pt>
                <c:pt idx="2">
                  <c:v>2.7</c:v>
                </c:pt>
                <c:pt idx="3">
                  <c:v>3.9</c:v>
                </c:pt>
                <c:pt idx="4">
                  <c:v>1.8</c:v>
                </c:pt>
                <c:pt idx="5">
                  <c:v>3.6</c:v>
                </c:pt>
                <c:pt idx="6">
                  <c:v>4</c:v>
                </c:pt>
                <c:pt idx="7">
                  <c:v>3.9</c:v>
                </c:pt>
                <c:pt idx="8">
                  <c:v>3.9</c:v>
                </c:pt>
                <c:pt idx="9">
                  <c:v>4.0999999999999996</c:v>
                </c:pt>
              </c:numCache>
            </c:numRef>
          </c:val>
          <c:extLst>
            <c:ext xmlns:c16="http://schemas.microsoft.com/office/drawing/2014/chart" uri="{C3380CC4-5D6E-409C-BE32-E72D297353CC}">
              <c16:uniqueId val="{00000001-46D0-AB44-9DD6-20F161167080}"/>
            </c:ext>
          </c:extLst>
        </c:ser>
        <c:ser>
          <c:idx val="2"/>
          <c:order val="2"/>
          <c:tx>
            <c:v>(B)/Before</c:v>
          </c:tx>
          <c:spPr>
            <a:ln w="28575" cap="rnd">
              <a:solidFill>
                <a:schemeClr val="accent3"/>
              </a:solidFill>
              <a:round/>
            </a:ln>
            <a:effectLst/>
          </c:spPr>
          <c:marker>
            <c:symbol val="none"/>
          </c:marker>
          <c:val>
            <c:numRef>
              <c:f>心理!$Z$17:$AI$17</c:f>
              <c:numCache>
                <c:formatCode>General</c:formatCode>
                <c:ptCount val="10"/>
                <c:pt idx="0">
                  <c:v>2.2000000000000002</c:v>
                </c:pt>
                <c:pt idx="1">
                  <c:v>1.9</c:v>
                </c:pt>
                <c:pt idx="2">
                  <c:v>2.7</c:v>
                </c:pt>
                <c:pt idx="3">
                  <c:v>3.6</c:v>
                </c:pt>
                <c:pt idx="4">
                  <c:v>1.9</c:v>
                </c:pt>
                <c:pt idx="5">
                  <c:v>2.9</c:v>
                </c:pt>
                <c:pt idx="6">
                  <c:v>3.5</c:v>
                </c:pt>
                <c:pt idx="7">
                  <c:v>3.7</c:v>
                </c:pt>
                <c:pt idx="8">
                  <c:v>3.6</c:v>
                </c:pt>
                <c:pt idx="9">
                  <c:v>3.6</c:v>
                </c:pt>
              </c:numCache>
            </c:numRef>
          </c:val>
          <c:extLst>
            <c:ext xmlns:c16="http://schemas.microsoft.com/office/drawing/2014/chart" uri="{C3380CC4-5D6E-409C-BE32-E72D297353CC}">
              <c16:uniqueId val="{00000002-46D0-AB44-9DD6-20F161167080}"/>
            </c:ext>
          </c:extLst>
        </c:ser>
        <c:ser>
          <c:idx val="3"/>
          <c:order val="3"/>
          <c:tx>
            <c:v>(B)/After</c:v>
          </c:tx>
          <c:spPr>
            <a:ln w="28575" cap="rnd">
              <a:solidFill>
                <a:schemeClr val="accent4"/>
              </a:solidFill>
              <a:round/>
            </a:ln>
            <a:effectLst/>
          </c:spPr>
          <c:marker>
            <c:symbol val="none"/>
          </c:marker>
          <c:val>
            <c:numRef>
              <c:f>心理!$Z$18:$AI$18</c:f>
              <c:numCache>
                <c:formatCode>General</c:formatCode>
                <c:ptCount val="10"/>
                <c:pt idx="0">
                  <c:v>1.5</c:v>
                </c:pt>
                <c:pt idx="1">
                  <c:v>1.2</c:v>
                </c:pt>
                <c:pt idx="2">
                  <c:v>1.8</c:v>
                </c:pt>
                <c:pt idx="3">
                  <c:v>4.4000000000000004</c:v>
                </c:pt>
                <c:pt idx="4">
                  <c:v>1.5</c:v>
                </c:pt>
                <c:pt idx="5">
                  <c:v>4.0999999999999996</c:v>
                </c:pt>
                <c:pt idx="6">
                  <c:v>4.8</c:v>
                </c:pt>
                <c:pt idx="7">
                  <c:v>4.5</c:v>
                </c:pt>
                <c:pt idx="8">
                  <c:v>4.4000000000000004</c:v>
                </c:pt>
                <c:pt idx="9">
                  <c:v>4.5999999999999996</c:v>
                </c:pt>
              </c:numCache>
            </c:numRef>
          </c:val>
          <c:extLst>
            <c:ext xmlns:c16="http://schemas.microsoft.com/office/drawing/2014/chart" uri="{C3380CC4-5D6E-409C-BE32-E72D297353CC}">
              <c16:uniqueId val="{00000003-46D0-AB44-9DD6-20F161167080}"/>
            </c:ext>
          </c:extLst>
        </c:ser>
        <c:dLbls>
          <c:showLegendKey val="0"/>
          <c:showVal val="0"/>
          <c:showCatName val="0"/>
          <c:showSerName val="0"/>
          <c:showPercent val="0"/>
          <c:showBubbleSize val="0"/>
        </c:dLbls>
        <c:axId val="180578271"/>
        <c:axId val="220546927"/>
      </c:radarChart>
      <c:catAx>
        <c:axId val="18057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20546927"/>
        <c:crosses val="autoZero"/>
        <c:auto val="1"/>
        <c:lblAlgn val="ctr"/>
        <c:lblOffset val="100"/>
        <c:noMultiLvlLbl val="0"/>
      </c:catAx>
      <c:valAx>
        <c:axId val="220546927"/>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5782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25</xdr:col>
      <xdr:colOff>340590</xdr:colOff>
      <xdr:row>25</xdr:row>
      <xdr:rowOff>172604</xdr:rowOff>
    </xdr:from>
    <xdr:to>
      <xdr:col>34</xdr:col>
      <xdr:colOff>144317</xdr:colOff>
      <xdr:row>62</xdr:row>
      <xdr:rowOff>57727</xdr:rowOff>
    </xdr:to>
    <xdr:graphicFrame macro="">
      <xdr:nvGraphicFramePr>
        <xdr:cNvPr id="2" name="グラフ 1">
          <a:extLst>
            <a:ext uri="{FF2B5EF4-FFF2-40B4-BE49-F238E27FC236}">
              <a16:creationId xmlns:a16="http://schemas.microsoft.com/office/drawing/2014/main" id="{A5EEF6C1-D9F4-B440-4091-A5645C311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802408</xdr:colOff>
      <xdr:row>26</xdr:row>
      <xdr:rowOff>28287</xdr:rowOff>
    </xdr:from>
    <xdr:to>
      <xdr:col>42</xdr:col>
      <xdr:colOff>663864</xdr:colOff>
      <xdr:row>62</xdr:row>
      <xdr:rowOff>57727</xdr:rowOff>
    </xdr:to>
    <xdr:graphicFrame macro="">
      <xdr:nvGraphicFramePr>
        <xdr:cNvPr id="4" name="グラフ 3">
          <a:extLst>
            <a:ext uri="{FF2B5EF4-FFF2-40B4-BE49-F238E27FC236}">
              <a16:creationId xmlns:a16="http://schemas.microsoft.com/office/drawing/2014/main" id="{8E9D84B8-54D4-FC15-F4D5-CEC2F44F6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398318</xdr:colOff>
      <xdr:row>64</xdr:row>
      <xdr:rowOff>57150</xdr:rowOff>
    </xdr:from>
    <xdr:to>
      <xdr:col>34</xdr:col>
      <xdr:colOff>57727</xdr:colOff>
      <xdr:row>100</xdr:row>
      <xdr:rowOff>144318</xdr:rowOff>
    </xdr:to>
    <xdr:graphicFrame macro="">
      <xdr:nvGraphicFramePr>
        <xdr:cNvPr id="5" name="グラフ 4">
          <a:extLst>
            <a:ext uri="{FF2B5EF4-FFF2-40B4-BE49-F238E27FC236}">
              <a16:creationId xmlns:a16="http://schemas.microsoft.com/office/drawing/2014/main" id="{3A6632A5-D7CE-140F-170D-58718F048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860136</xdr:colOff>
      <xdr:row>63</xdr:row>
      <xdr:rowOff>172603</xdr:rowOff>
    </xdr:from>
    <xdr:to>
      <xdr:col>42</xdr:col>
      <xdr:colOff>635000</xdr:colOff>
      <xdr:row>101</xdr:row>
      <xdr:rowOff>28864</xdr:rowOff>
    </xdr:to>
    <xdr:graphicFrame macro="">
      <xdr:nvGraphicFramePr>
        <xdr:cNvPr id="6" name="グラフ 5">
          <a:extLst>
            <a:ext uri="{FF2B5EF4-FFF2-40B4-BE49-F238E27FC236}">
              <a16:creationId xmlns:a16="http://schemas.microsoft.com/office/drawing/2014/main" id="{075EF348-24D2-CB4C-EF50-2857A7B81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1375834</xdr:colOff>
      <xdr:row>49</xdr:row>
      <xdr:rowOff>105834</xdr:rowOff>
    </xdr:from>
    <xdr:to>
      <xdr:col>42</xdr:col>
      <xdr:colOff>158750</xdr:colOff>
      <xdr:row>73</xdr:row>
      <xdr:rowOff>105834</xdr:rowOff>
    </xdr:to>
    <xdr:graphicFrame macro="">
      <xdr:nvGraphicFramePr>
        <xdr:cNvPr id="4" name="グラフ 3">
          <a:extLst>
            <a:ext uri="{FF2B5EF4-FFF2-40B4-BE49-F238E27FC236}">
              <a16:creationId xmlns:a16="http://schemas.microsoft.com/office/drawing/2014/main" id="{87540BC8-8855-6247-8BA6-23703B1FD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1270000</xdr:colOff>
      <xdr:row>23</xdr:row>
      <xdr:rowOff>42333</xdr:rowOff>
    </xdr:from>
    <xdr:to>
      <xdr:col>21</xdr:col>
      <xdr:colOff>907143</xdr:colOff>
      <xdr:row>47</xdr:row>
      <xdr:rowOff>42333</xdr:rowOff>
    </xdr:to>
    <xdr:graphicFrame macro="">
      <xdr:nvGraphicFramePr>
        <xdr:cNvPr id="3" name="グラフ 2">
          <a:extLst>
            <a:ext uri="{FF2B5EF4-FFF2-40B4-BE49-F238E27FC236}">
              <a16:creationId xmlns:a16="http://schemas.microsoft.com/office/drawing/2014/main" id="{26A74773-312C-9277-6965-A61C36D63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2794000</xdr:colOff>
      <xdr:row>22</xdr:row>
      <xdr:rowOff>457200</xdr:rowOff>
    </xdr:from>
    <xdr:to>
      <xdr:col>41</xdr:col>
      <xdr:colOff>907143</xdr:colOff>
      <xdr:row>46</xdr:row>
      <xdr:rowOff>457200</xdr:rowOff>
    </xdr:to>
    <xdr:graphicFrame macro="">
      <xdr:nvGraphicFramePr>
        <xdr:cNvPr id="5" name="グラフ 4">
          <a:extLst>
            <a:ext uri="{FF2B5EF4-FFF2-40B4-BE49-F238E27FC236}">
              <a16:creationId xmlns:a16="http://schemas.microsoft.com/office/drawing/2014/main" id="{EED5A933-2257-044C-A241-4BED0C1EF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1375834</xdr:colOff>
      <xdr:row>49</xdr:row>
      <xdr:rowOff>105834</xdr:rowOff>
    </xdr:from>
    <xdr:to>
      <xdr:col>42</xdr:col>
      <xdr:colOff>158750</xdr:colOff>
      <xdr:row>73</xdr:row>
      <xdr:rowOff>105834</xdr:rowOff>
    </xdr:to>
    <xdr:graphicFrame macro="">
      <xdr:nvGraphicFramePr>
        <xdr:cNvPr id="6" name="グラフ 5">
          <a:extLst>
            <a:ext uri="{FF2B5EF4-FFF2-40B4-BE49-F238E27FC236}">
              <a16:creationId xmlns:a16="http://schemas.microsoft.com/office/drawing/2014/main" id="{711D534C-BCAF-934D-82F2-3334CD5AA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780585</xdr:colOff>
      <xdr:row>0</xdr:row>
      <xdr:rowOff>0</xdr:rowOff>
    </xdr:from>
    <xdr:to>
      <xdr:col>29</xdr:col>
      <xdr:colOff>619512</xdr:colOff>
      <xdr:row>26</xdr:row>
      <xdr:rowOff>557560</xdr:rowOff>
    </xdr:to>
    <xdr:graphicFrame macro="">
      <xdr:nvGraphicFramePr>
        <xdr:cNvPr id="4" name="グラフ 3">
          <a:extLst>
            <a:ext uri="{FF2B5EF4-FFF2-40B4-BE49-F238E27FC236}">
              <a16:creationId xmlns:a16="http://schemas.microsoft.com/office/drawing/2014/main" id="{51E11738-9AAC-7F9E-73F8-1F22D62DF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482600</xdr:colOff>
      <xdr:row>29</xdr:row>
      <xdr:rowOff>203200</xdr:rowOff>
    </xdr:from>
    <xdr:to>
      <xdr:col>14</xdr:col>
      <xdr:colOff>508000</xdr:colOff>
      <xdr:row>60</xdr:row>
      <xdr:rowOff>0</xdr:rowOff>
    </xdr:to>
    <xdr:graphicFrame macro="">
      <xdr:nvGraphicFramePr>
        <xdr:cNvPr id="3" name="グラフ 2">
          <a:extLst>
            <a:ext uri="{FF2B5EF4-FFF2-40B4-BE49-F238E27FC236}">
              <a16:creationId xmlns:a16="http://schemas.microsoft.com/office/drawing/2014/main" id="{00F36222-FAAE-FB35-2606-94A2BC43B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26</xdr:row>
      <xdr:rowOff>152400</xdr:rowOff>
    </xdr:from>
    <xdr:to>
      <xdr:col>25</xdr:col>
      <xdr:colOff>50800</xdr:colOff>
      <xdr:row>69</xdr:row>
      <xdr:rowOff>101600</xdr:rowOff>
    </xdr:to>
    <xdr:graphicFrame macro="">
      <xdr:nvGraphicFramePr>
        <xdr:cNvPr id="4" name="グラフ 3">
          <a:extLst>
            <a:ext uri="{FF2B5EF4-FFF2-40B4-BE49-F238E27FC236}">
              <a16:creationId xmlns:a16="http://schemas.microsoft.com/office/drawing/2014/main" id="{78BC6B12-2C07-5048-DF59-C145DD0D7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254000</xdr:colOff>
      <xdr:row>10</xdr:row>
      <xdr:rowOff>406400</xdr:rowOff>
    </xdr:from>
    <xdr:to>
      <xdr:col>44</xdr:col>
      <xdr:colOff>50800</xdr:colOff>
      <xdr:row>43</xdr:row>
      <xdr:rowOff>50800</xdr:rowOff>
    </xdr:to>
    <xdr:graphicFrame macro="">
      <xdr:nvGraphicFramePr>
        <xdr:cNvPr id="2" name="グラフ 1">
          <a:extLst>
            <a:ext uri="{FF2B5EF4-FFF2-40B4-BE49-F238E27FC236}">
              <a16:creationId xmlns:a16="http://schemas.microsoft.com/office/drawing/2014/main" id="{59C7BA7A-2ED6-4545-BA9C-07635464D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491368</xdr:colOff>
      <xdr:row>5</xdr:row>
      <xdr:rowOff>32580</xdr:rowOff>
    </xdr:from>
    <xdr:to>
      <xdr:col>26</xdr:col>
      <xdr:colOff>717550</xdr:colOff>
      <xdr:row>15</xdr:row>
      <xdr:rowOff>429001</xdr:rowOff>
    </xdr:to>
    <xdr:graphicFrame macro="">
      <xdr:nvGraphicFramePr>
        <xdr:cNvPr id="2" name="グラフ 1">
          <a:extLst>
            <a:ext uri="{FF2B5EF4-FFF2-40B4-BE49-F238E27FC236}">
              <a16:creationId xmlns:a16="http://schemas.microsoft.com/office/drawing/2014/main" id="{BD535601-B597-7451-92D3-FC602794E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1A2D3-380A-6342-B668-E6BEA3AE8FF4}">
  <dimension ref="A1:CH105"/>
  <sheetViews>
    <sheetView topLeftCell="BO1" zoomScale="65" workbookViewId="0">
      <selection activeCell="BQ12" sqref="BQ12:BQ13"/>
    </sheetView>
  </sheetViews>
  <sheetFormatPr baseColWidth="10" defaultRowHeight="20"/>
  <cols>
    <col min="1" max="1" width="13.85546875" bestFit="1" customWidth="1"/>
    <col min="2" max="2" width="6.7109375" bestFit="1" customWidth="1"/>
    <col min="3" max="3" width="9.5703125" bestFit="1" customWidth="1"/>
    <col min="4" max="8" width="16.140625" customWidth="1"/>
    <col min="9" max="13" width="15.140625" customWidth="1"/>
    <col min="14" max="18" width="17.140625" customWidth="1"/>
    <col min="19" max="23" width="16.28515625" customWidth="1"/>
    <col min="24" max="28" width="16.7109375" customWidth="1"/>
    <col min="29" max="33" width="17.140625" customWidth="1"/>
    <col min="34" max="37" width="16.7109375" customWidth="1"/>
    <col min="38" max="47" width="18" customWidth="1"/>
    <col min="48" max="48" width="56" bestFit="1" customWidth="1"/>
    <col min="49" max="49" width="67" bestFit="1" customWidth="1"/>
    <col min="50" max="50" width="21.7109375" bestFit="1" customWidth="1"/>
    <col min="51" max="52" width="27.7109375" bestFit="1" customWidth="1"/>
    <col min="53" max="54" width="29.28515625" bestFit="1" customWidth="1"/>
    <col min="55" max="55" width="26.140625" bestFit="1" customWidth="1"/>
    <col min="56" max="56" width="32.42578125" bestFit="1" customWidth="1"/>
    <col min="57" max="57" width="26.140625" bestFit="1" customWidth="1"/>
    <col min="58" max="58" width="34" bestFit="1" customWidth="1"/>
    <col min="59" max="59" width="29.28515625" bestFit="1" customWidth="1"/>
    <col min="60" max="60" width="35.5703125" bestFit="1" customWidth="1"/>
    <col min="61" max="62" width="27.7109375" bestFit="1" customWidth="1"/>
    <col min="63" max="64" width="29.28515625" bestFit="1" customWidth="1"/>
    <col min="65" max="65" width="26.140625" bestFit="1" customWidth="1"/>
    <col min="66" max="66" width="32.42578125" bestFit="1" customWidth="1"/>
    <col min="67" max="67" width="26.140625" bestFit="1" customWidth="1"/>
    <col min="68" max="68" width="34" bestFit="1" customWidth="1"/>
    <col min="69" max="69" width="29.28515625" bestFit="1" customWidth="1"/>
    <col min="70" max="70" width="35.5703125" bestFit="1" customWidth="1"/>
    <col min="71" max="72" width="27.7109375" bestFit="1" customWidth="1"/>
    <col min="73" max="74" width="29.28515625" bestFit="1" customWidth="1"/>
    <col min="75" max="75" width="26.140625" bestFit="1" customWidth="1"/>
    <col min="76" max="76" width="32.42578125" bestFit="1" customWidth="1"/>
    <col min="77" max="77" width="26.140625" bestFit="1" customWidth="1"/>
    <col min="78" max="78" width="34" bestFit="1" customWidth="1"/>
    <col min="79" max="79" width="29.28515625" bestFit="1" customWidth="1"/>
    <col min="80" max="80" width="35.5703125" bestFit="1" customWidth="1"/>
  </cols>
  <sheetData>
    <row r="1" spans="1:86">
      <c r="A1" s="1" t="s">
        <v>0</v>
      </c>
      <c r="B1" s="1" t="s">
        <v>1</v>
      </c>
      <c r="C1" s="1" t="s">
        <v>2</v>
      </c>
      <c r="D1" s="1" t="s">
        <v>3</v>
      </c>
      <c r="E1" s="1" t="s">
        <v>4</v>
      </c>
      <c r="F1" s="1" t="s">
        <v>5</v>
      </c>
      <c r="G1" s="1" t="s">
        <v>6</v>
      </c>
      <c r="H1" s="1" t="s">
        <v>7</v>
      </c>
      <c r="I1" s="1" t="s">
        <v>35</v>
      </c>
      <c r="J1" s="1" t="s">
        <v>36</v>
      </c>
      <c r="K1" s="1" t="s">
        <v>37</v>
      </c>
      <c r="L1" s="1" t="s">
        <v>38</v>
      </c>
      <c r="M1" s="1" t="s">
        <v>39</v>
      </c>
      <c r="N1" s="1" t="s">
        <v>40</v>
      </c>
      <c r="O1" s="1" t="s">
        <v>41</v>
      </c>
      <c r="P1" s="1" t="s">
        <v>42</v>
      </c>
      <c r="Q1" s="1" t="s">
        <v>43</v>
      </c>
      <c r="R1" s="1" t="s">
        <v>44</v>
      </c>
      <c r="S1" s="1" t="s">
        <v>8</v>
      </c>
      <c r="T1" s="1" t="s">
        <v>9</v>
      </c>
      <c r="U1" s="1" t="s">
        <v>10</v>
      </c>
      <c r="V1" s="1" t="s">
        <v>11</v>
      </c>
      <c r="W1" s="1" t="s">
        <v>12</v>
      </c>
      <c r="X1" s="1" t="s">
        <v>13</v>
      </c>
      <c r="Y1" s="1" t="s">
        <v>14</v>
      </c>
      <c r="Z1" s="1" t="s">
        <v>15</v>
      </c>
      <c r="AA1" s="1" t="s">
        <v>16</v>
      </c>
      <c r="AB1" s="1" t="s">
        <v>17</v>
      </c>
      <c r="AC1" s="1" t="s">
        <v>22</v>
      </c>
      <c r="AD1" s="1" t="s">
        <v>23</v>
      </c>
      <c r="AE1" s="1" t="s">
        <v>24</v>
      </c>
      <c r="AF1" s="1" t="s">
        <v>25</v>
      </c>
      <c r="AG1" s="1" t="s">
        <v>26</v>
      </c>
      <c r="AH1" s="1" t="s">
        <v>27</v>
      </c>
      <c r="AI1" s="1" t="s">
        <v>28</v>
      </c>
      <c r="AJ1" s="1" t="s">
        <v>29</v>
      </c>
      <c r="AK1" s="1" t="s">
        <v>30</v>
      </c>
      <c r="AL1" s="1" t="s">
        <v>31</v>
      </c>
      <c r="AM1" s="1" t="s">
        <v>3</v>
      </c>
      <c r="AN1" s="1" t="s">
        <v>4</v>
      </c>
      <c r="AO1" s="1" t="s">
        <v>5</v>
      </c>
      <c r="AP1" s="1" t="s">
        <v>6</v>
      </c>
      <c r="AQ1" s="1" t="s">
        <v>7</v>
      </c>
      <c r="AR1" s="1" t="s">
        <v>35</v>
      </c>
      <c r="AS1" s="1" t="s">
        <v>36</v>
      </c>
      <c r="AT1" s="1" t="s">
        <v>37</v>
      </c>
      <c r="AU1" s="1" t="s">
        <v>38</v>
      </c>
      <c r="AV1" s="1" t="s">
        <v>39</v>
      </c>
      <c r="AW1" s="1" t="s">
        <v>40</v>
      </c>
      <c r="AX1" s="1" t="s">
        <v>41</v>
      </c>
      <c r="AY1" s="1" t="s">
        <v>42</v>
      </c>
      <c r="AZ1" s="1" t="s">
        <v>43</v>
      </c>
      <c r="BA1" s="1" t="s">
        <v>44</v>
      </c>
      <c r="BB1" s="1" t="s">
        <v>8</v>
      </c>
      <c r="BC1" s="1" t="s">
        <v>9</v>
      </c>
      <c r="BD1" s="1" t="s">
        <v>10</v>
      </c>
      <c r="BE1" s="1" t="s">
        <v>11</v>
      </c>
      <c r="BF1" s="1" t="s">
        <v>12</v>
      </c>
      <c r="BG1" s="1" t="s">
        <v>13</v>
      </c>
      <c r="BH1" s="1" t="s">
        <v>14</v>
      </c>
      <c r="BI1" s="1" t="s">
        <v>15</v>
      </c>
      <c r="BJ1" s="1" t="s">
        <v>16</v>
      </c>
      <c r="BK1" s="1" t="s">
        <v>17</v>
      </c>
      <c r="BL1" s="1" t="s">
        <v>18</v>
      </c>
      <c r="BM1" s="1" t="s">
        <v>32</v>
      </c>
      <c r="BN1" s="1" t="s">
        <v>19</v>
      </c>
      <c r="BO1" s="1" t="s">
        <v>20</v>
      </c>
      <c r="BP1" s="1" t="s">
        <v>33</v>
      </c>
      <c r="BQ1" s="1" t="s">
        <v>34</v>
      </c>
      <c r="BR1" s="1" t="s">
        <v>21</v>
      </c>
      <c r="BS1" s="1" t="s">
        <v>22</v>
      </c>
      <c r="BT1" s="1" t="s">
        <v>23</v>
      </c>
      <c r="BU1" s="1" t="s">
        <v>24</v>
      </c>
      <c r="BV1" s="1" t="s">
        <v>25</v>
      </c>
      <c r="BW1" s="1" t="s">
        <v>26</v>
      </c>
      <c r="BX1" s="1" t="s">
        <v>27</v>
      </c>
      <c r="BY1" s="1" t="s">
        <v>28</v>
      </c>
      <c r="BZ1" s="1" t="s">
        <v>29</v>
      </c>
      <c r="CA1" s="1" t="s">
        <v>30</v>
      </c>
      <c r="CB1" s="1" t="s">
        <v>31</v>
      </c>
      <c r="CC1" s="1"/>
      <c r="CD1" s="1"/>
      <c r="CE1" s="1"/>
      <c r="CF1" s="1"/>
      <c r="CG1" s="1"/>
      <c r="CH1" s="1"/>
    </row>
    <row r="2" spans="1:86">
      <c r="A2" s="2">
        <v>44948.482881944445</v>
      </c>
      <c r="B2" s="1">
        <v>1</v>
      </c>
      <c r="C2" s="1" t="s">
        <v>45</v>
      </c>
      <c r="D2" s="1" t="s">
        <v>46</v>
      </c>
      <c r="E2" s="1" t="s">
        <v>46</v>
      </c>
      <c r="F2" s="1" t="s">
        <v>46</v>
      </c>
      <c r="G2" s="1" t="s">
        <v>47</v>
      </c>
      <c r="H2" s="1" t="s">
        <v>48</v>
      </c>
      <c r="I2" s="1" t="s">
        <v>47</v>
      </c>
      <c r="J2" s="1" t="s">
        <v>47</v>
      </c>
      <c r="K2" s="1" t="s">
        <v>47</v>
      </c>
      <c r="L2" s="1" t="s">
        <v>49</v>
      </c>
      <c r="M2" s="1" t="s">
        <v>50</v>
      </c>
      <c r="N2" s="1" t="s">
        <v>48</v>
      </c>
      <c r="O2" s="1" t="s">
        <v>49</v>
      </c>
      <c r="P2" s="1" t="s">
        <v>47</v>
      </c>
      <c r="Q2" s="1" t="s">
        <v>48</v>
      </c>
      <c r="R2" s="1" t="s">
        <v>49</v>
      </c>
      <c r="S2" s="1" t="s">
        <v>49</v>
      </c>
      <c r="T2" s="1" t="s">
        <v>48</v>
      </c>
      <c r="U2" s="1" t="s">
        <v>48</v>
      </c>
      <c r="V2" s="1" t="s">
        <v>47</v>
      </c>
      <c r="W2" s="1" t="s">
        <v>48</v>
      </c>
      <c r="X2" s="1" t="s">
        <v>47</v>
      </c>
      <c r="Y2" s="1" t="s">
        <v>49</v>
      </c>
      <c r="Z2" s="1" t="s">
        <v>49</v>
      </c>
      <c r="AA2" s="1" t="s">
        <v>47</v>
      </c>
      <c r="AB2" s="1" t="s">
        <v>49</v>
      </c>
      <c r="AC2" s="1" t="s">
        <v>47</v>
      </c>
      <c r="AD2" s="1" t="s">
        <v>47</v>
      </c>
      <c r="AE2" s="1" t="s">
        <v>47</v>
      </c>
      <c r="AF2" s="1" t="s">
        <v>47</v>
      </c>
      <c r="AG2" s="1" t="s">
        <v>50</v>
      </c>
      <c r="AH2" s="1" t="s">
        <v>49</v>
      </c>
      <c r="AI2" s="1" t="s">
        <v>48</v>
      </c>
      <c r="AJ2" s="1" t="s">
        <v>49</v>
      </c>
      <c r="AK2" s="1" t="s">
        <v>48</v>
      </c>
      <c r="AL2" s="1" t="s">
        <v>48</v>
      </c>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row>
    <row r="3" spans="1:86">
      <c r="A3" s="2">
        <v>44948.51121527778</v>
      </c>
      <c r="B3" s="1">
        <v>2</v>
      </c>
      <c r="C3" s="1" t="s">
        <v>45</v>
      </c>
      <c r="D3" s="1" t="s">
        <v>46</v>
      </c>
      <c r="E3" s="1" t="s">
        <v>48</v>
      </c>
      <c r="F3" s="1" t="s">
        <v>49</v>
      </c>
      <c r="G3" s="1" t="s">
        <v>48</v>
      </c>
      <c r="H3" s="1" t="s">
        <v>47</v>
      </c>
      <c r="I3" s="1" t="s">
        <v>47</v>
      </c>
      <c r="J3" s="1" t="s">
        <v>47</v>
      </c>
      <c r="K3" s="1" t="s">
        <v>49</v>
      </c>
      <c r="L3" s="1" t="s">
        <v>49</v>
      </c>
      <c r="M3" s="1" t="s">
        <v>49</v>
      </c>
      <c r="N3" s="1" t="s">
        <v>50</v>
      </c>
      <c r="O3" s="1" t="s">
        <v>48</v>
      </c>
      <c r="P3" s="1" t="s">
        <v>48</v>
      </c>
      <c r="Q3" s="1" t="s">
        <v>48</v>
      </c>
      <c r="R3" s="1" t="s">
        <v>48</v>
      </c>
      <c r="S3" s="1" t="s">
        <v>46</v>
      </c>
      <c r="T3" s="1" t="s">
        <v>46</v>
      </c>
      <c r="U3" s="1" t="s">
        <v>48</v>
      </c>
      <c r="V3" s="1" t="s">
        <v>46</v>
      </c>
      <c r="W3" s="1" t="s">
        <v>49</v>
      </c>
      <c r="X3" s="1" t="s">
        <v>48</v>
      </c>
      <c r="Y3" s="1" t="s">
        <v>46</v>
      </c>
      <c r="Z3" s="1" t="s">
        <v>46</v>
      </c>
      <c r="AA3" s="1" t="s">
        <v>46</v>
      </c>
      <c r="AB3" s="1" t="s">
        <v>48</v>
      </c>
      <c r="AC3" s="1" t="s">
        <v>49</v>
      </c>
      <c r="AD3" s="1" t="s">
        <v>49</v>
      </c>
      <c r="AE3" s="1" t="s">
        <v>48</v>
      </c>
      <c r="AF3" s="1" t="s">
        <v>49</v>
      </c>
      <c r="AG3" s="1" t="s">
        <v>47</v>
      </c>
      <c r="AH3" s="1" t="s">
        <v>48</v>
      </c>
      <c r="AI3" s="1" t="s">
        <v>48</v>
      </c>
      <c r="AJ3" s="1" t="s">
        <v>48</v>
      </c>
      <c r="AK3" s="1" t="s">
        <v>48</v>
      </c>
      <c r="AL3" s="1" t="s">
        <v>48</v>
      </c>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row>
    <row r="4" spans="1:86">
      <c r="A4" s="2">
        <v>44948.571817129632</v>
      </c>
      <c r="B4" s="1">
        <v>3</v>
      </c>
      <c r="C4" s="1" t="s">
        <v>45</v>
      </c>
      <c r="D4" s="1" t="s">
        <v>48</v>
      </c>
      <c r="E4" s="1" t="s">
        <v>48</v>
      </c>
      <c r="F4" s="1" t="s">
        <v>48</v>
      </c>
      <c r="G4" s="1" t="s">
        <v>47</v>
      </c>
      <c r="H4" s="1" t="s">
        <v>46</v>
      </c>
      <c r="I4" s="1" t="s">
        <v>48</v>
      </c>
      <c r="J4" s="1" t="s">
        <v>48</v>
      </c>
      <c r="K4" s="1" t="s">
        <v>48</v>
      </c>
      <c r="L4" s="1" t="s">
        <v>47</v>
      </c>
      <c r="M4" s="1" t="s">
        <v>48</v>
      </c>
      <c r="N4" s="1" t="s">
        <v>49</v>
      </c>
      <c r="O4" s="1" t="s">
        <v>47</v>
      </c>
      <c r="P4" s="1" t="s">
        <v>47</v>
      </c>
      <c r="Q4" s="1" t="s">
        <v>49</v>
      </c>
      <c r="R4" s="1" t="s">
        <v>47</v>
      </c>
      <c r="S4" s="1" t="s">
        <v>48</v>
      </c>
      <c r="T4" s="1" t="s">
        <v>48</v>
      </c>
      <c r="U4" s="1" t="s">
        <v>48</v>
      </c>
      <c r="V4" s="1" t="s">
        <v>46</v>
      </c>
      <c r="W4" s="1" t="s">
        <v>48</v>
      </c>
      <c r="X4" s="1" t="s">
        <v>48</v>
      </c>
      <c r="Y4" s="1" t="s">
        <v>48</v>
      </c>
      <c r="Z4" s="1" t="s">
        <v>49</v>
      </c>
      <c r="AA4" s="1" t="s">
        <v>48</v>
      </c>
      <c r="AB4" s="1" t="s">
        <v>48</v>
      </c>
      <c r="AC4" s="1" t="s">
        <v>47</v>
      </c>
      <c r="AD4" s="1" t="s">
        <v>47</v>
      </c>
      <c r="AE4" s="1" t="s">
        <v>48</v>
      </c>
      <c r="AF4" s="1" t="s">
        <v>48</v>
      </c>
      <c r="AG4" s="1" t="s">
        <v>48</v>
      </c>
      <c r="AH4" s="1" t="s">
        <v>50</v>
      </c>
      <c r="AI4" s="1" t="s">
        <v>47</v>
      </c>
      <c r="AJ4" s="1" t="s">
        <v>47</v>
      </c>
      <c r="AK4" s="1" t="s">
        <v>48</v>
      </c>
      <c r="AL4" s="1" t="s">
        <v>48</v>
      </c>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row>
    <row r="5" spans="1:86">
      <c r="A5" s="2">
        <v>44948.612013888887</v>
      </c>
      <c r="B5" s="1">
        <v>4</v>
      </c>
      <c r="C5" s="1" t="s">
        <v>45</v>
      </c>
      <c r="D5" s="1" t="s">
        <v>47</v>
      </c>
      <c r="E5" s="1" t="s">
        <v>49</v>
      </c>
      <c r="F5" s="1" t="s">
        <v>48</v>
      </c>
      <c r="G5" s="1" t="s">
        <v>47</v>
      </c>
      <c r="H5" s="1" t="s">
        <v>49</v>
      </c>
      <c r="I5" s="1" t="s">
        <v>48</v>
      </c>
      <c r="J5" s="1" t="s">
        <v>47</v>
      </c>
      <c r="K5" s="1" t="s">
        <v>46</v>
      </c>
      <c r="L5" s="1" t="s">
        <v>48</v>
      </c>
      <c r="M5" s="1" t="s">
        <v>49</v>
      </c>
      <c r="N5" s="1" t="s">
        <v>48</v>
      </c>
      <c r="O5" s="1" t="s">
        <v>48</v>
      </c>
      <c r="P5" s="1" t="s">
        <v>48</v>
      </c>
      <c r="Q5" s="1" t="s">
        <v>48</v>
      </c>
      <c r="R5" s="1" t="s">
        <v>49</v>
      </c>
      <c r="S5" s="1" t="s">
        <v>48</v>
      </c>
      <c r="T5" s="1" t="s">
        <v>46</v>
      </c>
      <c r="U5" s="1" t="s">
        <v>46</v>
      </c>
      <c r="V5" s="1" t="s">
        <v>49</v>
      </c>
      <c r="W5" s="1" t="s">
        <v>46</v>
      </c>
      <c r="X5" s="1" t="s">
        <v>48</v>
      </c>
      <c r="Y5" s="1" t="s">
        <v>48</v>
      </c>
      <c r="Z5" s="1" t="s">
        <v>48</v>
      </c>
      <c r="AA5" s="1" t="s">
        <v>48</v>
      </c>
      <c r="AB5" s="1" t="s">
        <v>48</v>
      </c>
      <c r="AC5" s="1" t="s">
        <v>48</v>
      </c>
      <c r="AD5" s="1" t="s">
        <v>47</v>
      </c>
      <c r="AE5" s="1" t="s">
        <v>46</v>
      </c>
      <c r="AF5" s="1" t="s">
        <v>48</v>
      </c>
      <c r="AG5" s="1" t="s">
        <v>50</v>
      </c>
      <c r="AH5" s="1" t="s">
        <v>48</v>
      </c>
      <c r="AI5" s="1" t="s">
        <v>48</v>
      </c>
      <c r="AJ5" s="1" t="s">
        <v>48</v>
      </c>
      <c r="AK5" s="1" t="s">
        <v>46</v>
      </c>
      <c r="AL5" s="1" t="s">
        <v>48</v>
      </c>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row>
    <row r="6" spans="1:86">
      <c r="A6" s="2">
        <v>44950.436631944445</v>
      </c>
      <c r="B6" s="1">
        <v>5</v>
      </c>
      <c r="C6" s="1" t="s">
        <v>45</v>
      </c>
      <c r="D6" s="1" t="s">
        <v>48</v>
      </c>
      <c r="E6" s="1" t="s">
        <v>48</v>
      </c>
      <c r="F6" s="1" t="s">
        <v>48</v>
      </c>
      <c r="G6" s="1" t="s">
        <v>47</v>
      </c>
      <c r="H6" s="1" t="s">
        <v>49</v>
      </c>
      <c r="I6" s="1" t="s">
        <v>48</v>
      </c>
      <c r="J6" s="1" t="s">
        <v>47</v>
      </c>
      <c r="K6" s="1" t="s">
        <v>47</v>
      </c>
      <c r="L6" s="1" t="s">
        <v>48</v>
      </c>
      <c r="M6" s="1" t="s">
        <v>50</v>
      </c>
      <c r="N6" s="1" t="s">
        <v>49</v>
      </c>
      <c r="O6" s="1" t="s">
        <v>48</v>
      </c>
      <c r="P6" s="1" t="s">
        <v>46</v>
      </c>
      <c r="Q6" s="1" t="s">
        <v>49</v>
      </c>
      <c r="R6" s="1" t="s">
        <v>48</v>
      </c>
      <c r="S6" s="1" t="s">
        <v>48</v>
      </c>
      <c r="T6" s="1" t="s">
        <v>46</v>
      </c>
      <c r="U6" s="1" t="s">
        <v>48</v>
      </c>
      <c r="V6" s="1" t="s">
        <v>48</v>
      </c>
      <c r="W6" s="1" t="s">
        <v>49</v>
      </c>
      <c r="X6" s="1" t="s">
        <v>48</v>
      </c>
      <c r="Y6" s="1" t="s">
        <v>48</v>
      </c>
      <c r="Z6" s="1" t="s">
        <v>49</v>
      </c>
      <c r="AA6" s="1" t="s">
        <v>49</v>
      </c>
      <c r="AB6" s="1" t="s">
        <v>49</v>
      </c>
      <c r="AC6" s="1" t="s">
        <v>48</v>
      </c>
      <c r="AD6" s="1" t="s">
        <v>47</v>
      </c>
      <c r="AE6" s="1" t="s">
        <v>47</v>
      </c>
      <c r="AF6" s="1" t="s">
        <v>48</v>
      </c>
      <c r="AG6" s="1" t="s">
        <v>50</v>
      </c>
      <c r="AH6" s="1" t="s">
        <v>49</v>
      </c>
      <c r="AI6" s="1" t="s">
        <v>48</v>
      </c>
      <c r="AJ6" s="1" t="s">
        <v>46</v>
      </c>
      <c r="AK6" s="1" t="s">
        <v>49</v>
      </c>
      <c r="AL6" s="1" t="s">
        <v>48</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row>
    <row r="7" spans="1:86">
      <c r="A7" s="2">
        <v>44950.516134259262</v>
      </c>
      <c r="B7" s="1">
        <v>6</v>
      </c>
      <c r="C7" s="1" t="s">
        <v>45</v>
      </c>
      <c r="D7" s="1" t="s">
        <v>46</v>
      </c>
      <c r="E7" s="1" t="s">
        <v>48</v>
      </c>
      <c r="F7" s="1" t="s">
        <v>48</v>
      </c>
      <c r="G7" s="1" t="s">
        <v>49</v>
      </c>
      <c r="H7" s="1" t="s">
        <v>47</v>
      </c>
      <c r="I7" s="1" t="s">
        <v>48</v>
      </c>
      <c r="J7" s="1" t="s">
        <v>49</v>
      </c>
      <c r="K7" s="1" t="s">
        <v>46</v>
      </c>
      <c r="L7" s="1" t="s">
        <v>47</v>
      </c>
      <c r="M7" s="1" t="s">
        <v>49</v>
      </c>
      <c r="N7" s="1" t="s">
        <v>49</v>
      </c>
      <c r="O7" s="1" t="s">
        <v>48</v>
      </c>
      <c r="P7" s="1" t="s">
        <v>49</v>
      </c>
      <c r="Q7" s="1" t="s">
        <v>49</v>
      </c>
      <c r="R7" s="1" t="s">
        <v>49</v>
      </c>
      <c r="S7" s="1" t="s">
        <v>48</v>
      </c>
      <c r="T7" s="1" t="s">
        <v>48</v>
      </c>
      <c r="U7" s="1" t="s">
        <v>49</v>
      </c>
      <c r="V7" s="1" t="s">
        <v>48</v>
      </c>
      <c r="W7" s="1" t="s">
        <v>46</v>
      </c>
      <c r="X7" s="1" t="s">
        <v>48</v>
      </c>
      <c r="Y7" s="1" t="s">
        <v>46</v>
      </c>
      <c r="Z7" s="1" t="s">
        <v>49</v>
      </c>
      <c r="AA7" s="1" t="s">
        <v>49</v>
      </c>
      <c r="AB7" s="1" t="s">
        <v>49</v>
      </c>
      <c r="AC7" s="1" t="s">
        <v>47</v>
      </c>
      <c r="AD7" s="1" t="s">
        <v>47</v>
      </c>
      <c r="AE7" s="1" t="s">
        <v>47</v>
      </c>
      <c r="AF7" s="1" t="s">
        <v>49</v>
      </c>
      <c r="AG7" s="1" t="s">
        <v>49</v>
      </c>
      <c r="AH7" s="1" t="s">
        <v>48</v>
      </c>
      <c r="AI7" s="1" t="s">
        <v>48</v>
      </c>
      <c r="AJ7" s="1" t="s">
        <v>49</v>
      </c>
      <c r="AK7" s="1" t="s">
        <v>48</v>
      </c>
      <c r="AL7" s="1" t="s">
        <v>48</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row>
    <row r="8" spans="1:86">
      <c r="A8" s="2">
        <v>44950.562997685185</v>
      </c>
      <c r="B8" s="1">
        <v>7</v>
      </c>
      <c r="C8" s="1" t="s">
        <v>45</v>
      </c>
      <c r="D8" s="1" t="s">
        <v>46</v>
      </c>
      <c r="E8" s="1" t="s">
        <v>48</v>
      </c>
      <c r="F8" s="1" t="s">
        <v>48</v>
      </c>
      <c r="G8" s="1" t="s">
        <v>47</v>
      </c>
      <c r="H8" s="1" t="s">
        <v>49</v>
      </c>
      <c r="I8" s="1" t="s">
        <v>48</v>
      </c>
      <c r="J8" s="1" t="s">
        <v>49</v>
      </c>
      <c r="K8" s="1" t="s">
        <v>48</v>
      </c>
      <c r="L8" s="1" t="s">
        <v>49</v>
      </c>
      <c r="M8" s="1" t="s">
        <v>47</v>
      </c>
      <c r="N8" s="1" t="s">
        <v>50</v>
      </c>
      <c r="O8" s="1" t="s">
        <v>48</v>
      </c>
      <c r="P8" s="1" t="s">
        <v>48</v>
      </c>
      <c r="Q8" s="1" t="s">
        <v>49</v>
      </c>
      <c r="R8" s="1" t="s">
        <v>47</v>
      </c>
      <c r="S8" s="1" t="s">
        <v>46</v>
      </c>
      <c r="T8" s="1" t="s">
        <v>46</v>
      </c>
      <c r="U8" s="1" t="s">
        <v>46</v>
      </c>
      <c r="V8" s="1" t="s">
        <v>46</v>
      </c>
      <c r="W8" s="1" t="s">
        <v>46</v>
      </c>
      <c r="X8" s="1" t="s">
        <v>46</v>
      </c>
      <c r="Y8" s="1" t="s">
        <v>46</v>
      </c>
      <c r="Z8" s="1" t="s">
        <v>48</v>
      </c>
      <c r="AA8" s="1" t="s">
        <v>46</v>
      </c>
      <c r="AB8" s="1" t="s">
        <v>46</v>
      </c>
      <c r="AC8" s="1" t="s">
        <v>50</v>
      </c>
      <c r="AD8" s="1" t="s">
        <v>50</v>
      </c>
      <c r="AE8" s="1" t="s">
        <v>47</v>
      </c>
      <c r="AF8" s="1" t="s">
        <v>46</v>
      </c>
      <c r="AG8" s="1" t="s">
        <v>50</v>
      </c>
      <c r="AH8" s="1" t="s">
        <v>46</v>
      </c>
      <c r="AI8" s="1" t="s">
        <v>46</v>
      </c>
      <c r="AJ8" s="1" t="s">
        <v>46</v>
      </c>
      <c r="AK8" s="1" t="s">
        <v>48</v>
      </c>
      <c r="AL8" s="1" t="s">
        <v>46</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row>
    <row r="9" spans="1:86">
      <c r="A9" s="2">
        <v>44950.632395833331</v>
      </c>
      <c r="B9" s="1">
        <v>8</v>
      </c>
      <c r="C9" s="1" t="s">
        <v>45</v>
      </c>
      <c r="D9" s="1" t="s">
        <v>47</v>
      </c>
      <c r="E9" s="1" t="s">
        <v>49</v>
      </c>
      <c r="F9" s="1" t="s">
        <v>50</v>
      </c>
      <c r="G9" s="1" t="s">
        <v>49</v>
      </c>
      <c r="H9" s="1" t="s">
        <v>49</v>
      </c>
      <c r="I9" s="1" t="s">
        <v>48</v>
      </c>
      <c r="J9" s="1" t="s">
        <v>50</v>
      </c>
      <c r="K9" s="1" t="s">
        <v>47</v>
      </c>
      <c r="L9" s="1" t="s">
        <v>46</v>
      </c>
      <c r="M9" s="1" t="s">
        <v>49</v>
      </c>
      <c r="N9" s="1" t="s">
        <v>48</v>
      </c>
      <c r="O9" s="1" t="s">
        <v>48</v>
      </c>
      <c r="P9" s="1" t="s">
        <v>48</v>
      </c>
      <c r="Q9" s="1" t="s">
        <v>49</v>
      </c>
      <c r="R9" s="1" t="s">
        <v>46</v>
      </c>
      <c r="S9" s="1" t="s">
        <v>46</v>
      </c>
      <c r="T9" s="1" t="s">
        <v>48</v>
      </c>
      <c r="U9" s="1" t="s">
        <v>47</v>
      </c>
      <c r="V9" s="1" t="s">
        <v>48</v>
      </c>
      <c r="W9" s="1" t="s">
        <v>47</v>
      </c>
      <c r="X9" s="1" t="s">
        <v>48</v>
      </c>
      <c r="Y9" s="1" t="s">
        <v>46</v>
      </c>
      <c r="Z9" s="1" t="s">
        <v>48</v>
      </c>
      <c r="AA9" s="1" t="s">
        <v>47</v>
      </c>
      <c r="AB9" s="1" t="s">
        <v>49</v>
      </c>
      <c r="AC9" s="1" t="s">
        <v>50</v>
      </c>
      <c r="AD9" s="1" t="s">
        <v>50</v>
      </c>
      <c r="AE9" s="1" t="s">
        <v>50</v>
      </c>
      <c r="AF9" s="1" t="s">
        <v>46</v>
      </c>
      <c r="AG9" s="1" t="s">
        <v>47</v>
      </c>
      <c r="AH9" s="1" t="s">
        <v>48</v>
      </c>
      <c r="AI9" s="1" t="s">
        <v>48</v>
      </c>
      <c r="AJ9" s="1" t="s">
        <v>48</v>
      </c>
      <c r="AK9" s="1" t="s">
        <v>47</v>
      </c>
      <c r="AL9" s="1" t="s">
        <v>48</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row>
    <row r="10" spans="1:86">
      <c r="A10" s="2">
        <v>44950.654143518521</v>
      </c>
      <c r="B10" s="1">
        <v>9</v>
      </c>
      <c r="C10" s="1" t="s">
        <v>45</v>
      </c>
      <c r="D10" s="1" t="s">
        <v>48</v>
      </c>
      <c r="E10" s="1" t="s">
        <v>47</v>
      </c>
      <c r="F10" s="1" t="s">
        <v>46</v>
      </c>
      <c r="G10" s="1" t="s">
        <v>48</v>
      </c>
      <c r="H10" s="1" t="s">
        <v>49</v>
      </c>
      <c r="I10" s="1" t="s">
        <v>47</v>
      </c>
      <c r="J10" s="1" t="s">
        <v>48</v>
      </c>
      <c r="K10" s="1" t="s">
        <v>49</v>
      </c>
      <c r="L10" s="1" t="s">
        <v>48</v>
      </c>
      <c r="M10" s="1" t="s">
        <v>47</v>
      </c>
      <c r="N10" s="1" t="s">
        <v>49</v>
      </c>
      <c r="O10" s="1" t="s">
        <v>48</v>
      </c>
      <c r="P10" s="1" t="s">
        <v>48</v>
      </c>
      <c r="Q10" s="1" t="s">
        <v>48</v>
      </c>
      <c r="R10" s="1" t="s">
        <v>47</v>
      </c>
      <c r="S10" s="1" t="s">
        <v>46</v>
      </c>
      <c r="T10" s="1" t="s">
        <v>48</v>
      </c>
      <c r="U10" s="1" t="s">
        <v>48</v>
      </c>
      <c r="V10" s="1" t="s">
        <v>47</v>
      </c>
      <c r="W10" s="1" t="s">
        <v>47</v>
      </c>
      <c r="X10" s="1" t="s">
        <v>48</v>
      </c>
      <c r="Y10" s="1" t="s">
        <v>46</v>
      </c>
      <c r="Z10" s="1" t="s">
        <v>48</v>
      </c>
      <c r="AA10" s="1" t="s">
        <v>48</v>
      </c>
      <c r="AB10" s="1" t="s">
        <v>48</v>
      </c>
      <c r="AC10" s="1" t="s">
        <v>47</v>
      </c>
      <c r="AD10" s="1" t="s">
        <v>47</v>
      </c>
      <c r="AE10" s="1" t="s">
        <v>47</v>
      </c>
      <c r="AF10" s="1" t="s">
        <v>48</v>
      </c>
      <c r="AG10" s="1" t="s">
        <v>47</v>
      </c>
      <c r="AH10" s="1" t="s">
        <v>48</v>
      </c>
      <c r="AI10" s="1" t="s">
        <v>48</v>
      </c>
      <c r="AJ10" s="1" t="s">
        <v>46</v>
      </c>
      <c r="AK10" s="1" t="s">
        <v>48</v>
      </c>
      <c r="AL10" s="1" t="s">
        <v>48</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row>
    <row r="11" spans="1:86">
      <c r="A11" s="2">
        <v>44950.673518518517</v>
      </c>
      <c r="B11" s="1">
        <v>10</v>
      </c>
      <c r="C11" s="1" t="s">
        <v>45</v>
      </c>
      <c r="D11" s="1" t="s">
        <v>46</v>
      </c>
      <c r="E11" s="1" t="s">
        <v>48</v>
      </c>
      <c r="F11" s="1" t="s">
        <v>48</v>
      </c>
      <c r="G11" s="1" t="s">
        <v>47</v>
      </c>
      <c r="H11" s="1" t="s">
        <v>48</v>
      </c>
      <c r="I11" s="1" t="s">
        <v>48</v>
      </c>
      <c r="J11" s="1" t="s">
        <v>47</v>
      </c>
      <c r="K11" s="1" t="s">
        <v>47</v>
      </c>
      <c r="L11" s="1" t="s">
        <v>46</v>
      </c>
      <c r="M11" s="1" t="s">
        <v>50</v>
      </c>
      <c r="N11" s="1" t="s">
        <v>48</v>
      </c>
      <c r="O11" s="1" t="s">
        <v>48</v>
      </c>
      <c r="P11" s="1" t="s">
        <v>46</v>
      </c>
      <c r="Q11" s="1" t="s">
        <v>46</v>
      </c>
      <c r="R11" s="1" t="s">
        <v>48</v>
      </c>
      <c r="S11" s="1" t="s">
        <v>48</v>
      </c>
      <c r="T11" s="1" t="s">
        <v>46</v>
      </c>
      <c r="U11" s="1" t="s">
        <v>46</v>
      </c>
      <c r="V11" s="1" t="s">
        <v>49</v>
      </c>
      <c r="W11" s="1" t="s">
        <v>48</v>
      </c>
      <c r="X11" s="1" t="s">
        <v>46</v>
      </c>
      <c r="Y11" s="1" t="s">
        <v>46</v>
      </c>
      <c r="Z11" s="1" t="s">
        <v>46</v>
      </c>
      <c r="AA11" s="1" t="s">
        <v>48</v>
      </c>
      <c r="AB11" s="1" t="s">
        <v>46</v>
      </c>
      <c r="AC11" s="1" t="s">
        <v>47</v>
      </c>
      <c r="AD11" s="1" t="s">
        <v>50</v>
      </c>
      <c r="AE11" s="1" t="s">
        <v>49</v>
      </c>
      <c r="AF11" s="1" t="s">
        <v>46</v>
      </c>
      <c r="AG11" s="1" t="s">
        <v>50</v>
      </c>
      <c r="AH11" s="1" t="s">
        <v>48</v>
      </c>
      <c r="AI11" s="1" t="s">
        <v>46</v>
      </c>
      <c r="AJ11" s="1" t="s">
        <v>48</v>
      </c>
      <c r="AK11" s="1" t="s">
        <v>46</v>
      </c>
      <c r="AL11" s="1" t="s">
        <v>48</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row>
    <row r="12" spans="1:86">
      <c r="A12" s="2">
        <v>44952.585694444446</v>
      </c>
      <c r="B12" s="1">
        <v>7</v>
      </c>
      <c r="C12" s="1" t="s">
        <v>121</v>
      </c>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t="s">
        <v>46</v>
      </c>
      <c r="AN12" s="1" t="s">
        <v>48</v>
      </c>
      <c r="AO12" s="1" t="s">
        <v>48</v>
      </c>
      <c r="AP12" s="1" t="s">
        <v>48</v>
      </c>
      <c r="AQ12" s="1" t="s">
        <v>46</v>
      </c>
      <c r="AR12" s="1" t="s">
        <v>47</v>
      </c>
      <c r="AS12" s="1" t="s">
        <v>47</v>
      </c>
      <c r="AT12" s="1" t="s">
        <v>49</v>
      </c>
      <c r="AU12" s="1" t="s">
        <v>48</v>
      </c>
      <c r="AV12" s="1" t="s">
        <v>47</v>
      </c>
      <c r="AW12" s="1" t="s">
        <v>48</v>
      </c>
      <c r="AX12" s="1" t="s">
        <v>48</v>
      </c>
      <c r="AY12" s="1" t="s">
        <v>48</v>
      </c>
      <c r="AZ12" s="1" t="s">
        <v>49</v>
      </c>
      <c r="BA12" s="1" t="s">
        <v>49</v>
      </c>
      <c r="BB12" s="1" t="s">
        <v>46</v>
      </c>
      <c r="BC12" s="1" t="s">
        <v>46</v>
      </c>
      <c r="BD12" s="1" t="s">
        <v>46</v>
      </c>
      <c r="BE12" s="1" t="s">
        <v>46</v>
      </c>
      <c r="BF12" s="1" t="s">
        <v>46</v>
      </c>
      <c r="BG12" s="1" t="s">
        <v>46</v>
      </c>
      <c r="BH12" s="1" t="s">
        <v>46</v>
      </c>
      <c r="BI12" s="1" t="s">
        <v>46</v>
      </c>
      <c r="BJ12" s="1" t="s">
        <v>46</v>
      </c>
      <c r="BK12" s="1" t="s">
        <v>46</v>
      </c>
      <c r="BL12" s="1" t="s">
        <v>48</v>
      </c>
      <c r="BM12" s="1" t="s">
        <v>48</v>
      </c>
      <c r="BN12" s="1" t="s">
        <v>46</v>
      </c>
      <c r="BO12" s="1" t="s">
        <v>46</v>
      </c>
      <c r="BP12" s="1" t="s">
        <v>46</v>
      </c>
      <c r="BQ12" s="1">
        <v>5</v>
      </c>
      <c r="BR12" s="1" t="s">
        <v>122</v>
      </c>
      <c r="BS12" s="1" t="s">
        <v>50</v>
      </c>
      <c r="BT12" s="1" t="s">
        <v>50</v>
      </c>
      <c r="BU12" s="1" t="s">
        <v>47</v>
      </c>
      <c r="BV12" s="1" t="s">
        <v>46</v>
      </c>
      <c r="BW12" s="1" t="s">
        <v>50</v>
      </c>
      <c r="BX12" s="1" t="s">
        <v>46</v>
      </c>
      <c r="BY12" s="1" t="s">
        <v>46</v>
      </c>
      <c r="BZ12" s="1" t="s">
        <v>46</v>
      </c>
      <c r="CA12" s="1" t="s">
        <v>48</v>
      </c>
      <c r="CB12" s="1" t="s">
        <v>46</v>
      </c>
      <c r="CC12" s="1"/>
      <c r="CD12" s="1"/>
      <c r="CE12" s="1"/>
      <c r="CF12" s="1"/>
      <c r="CG12" s="1"/>
      <c r="CH12" s="1"/>
    </row>
    <row r="13" spans="1:86">
      <c r="A13" s="2">
        <v>44952.605856481481</v>
      </c>
      <c r="B13" s="1">
        <v>10</v>
      </c>
      <c r="C13" s="1" t="s">
        <v>121</v>
      </c>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t="s">
        <v>46</v>
      </c>
      <c r="AN13" s="1" t="s">
        <v>48</v>
      </c>
      <c r="AO13" s="1" t="s">
        <v>48</v>
      </c>
      <c r="AP13" s="1" t="s">
        <v>47</v>
      </c>
      <c r="AQ13" s="1" t="s">
        <v>46</v>
      </c>
      <c r="AR13" s="1" t="s">
        <v>47</v>
      </c>
      <c r="AS13" s="1" t="s">
        <v>50</v>
      </c>
      <c r="AT13" s="1" t="s">
        <v>47</v>
      </c>
      <c r="AU13" s="1" t="s">
        <v>46</v>
      </c>
      <c r="AV13" s="1" t="s">
        <v>50</v>
      </c>
      <c r="AW13" s="1" t="s">
        <v>48</v>
      </c>
      <c r="AX13" s="1" t="s">
        <v>48</v>
      </c>
      <c r="AY13" s="1" t="s">
        <v>46</v>
      </c>
      <c r="AZ13" s="1" t="s">
        <v>46</v>
      </c>
      <c r="BA13" s="1" t="s">
        <v>48</v>
      </c>
      <c r="BB13" s="1" t="s">
        <v>46</v>
      </c>
      <c r="BC13" s="1" t="s">
        <v>46</v>
      </c>
      <c r="BD13" s="1" t="s">
        <v>48</v>
      </c>
      <c r="BE13" s="1" t="s">
        <v>49</v>
      </c>
      <c r="BF13" s="1" t="s">
        <v>48</v>
      </c>
      <c r="BG13" s="1" t="s">
        <v>46</v>
      </c>
      <c r="BH13" s="1" t="s">
        <v>46</v>
      </c>
      <c r="BI13" s="1" t="s">
        <v>46</v>
      </c>
      <c r="BJ13" s="1" t="s">
        <v>46</v>
      </c>
      <c r="BK13" s="1" t="s">
        <v>46</v>
      </c>
      <c r="BL13" s="1" t="s">
        <v>48</v>
      </c>
      <c r="BM13" s="1" t="s">
        <v>47</v>
      </c>
      <c r="BN13" s="1" t="s">
        <v>46</v>
      </c>
      <c r="BO13" s="1" t="s">
        <v>46</v>
      </c>
      <c r="BP13" s="1" t="s">
        <v>48</v>
      </c>
      <c r="BQ13" s="1">
        <v>5</v>
      </c>
      <c r="BR13" s="1" t="s">
        <v>123</v>
      </c>
      <c r="BS13" s="1" t="s">
        <v>50</v>
      </c>
      <c r="BT13" s="1" t="s">
        <v>50</v>
      </c>
      <c r="BU13" s="1" t="s">
        <v>50</v>
      </c>
      <c r="BV13" s="1" t="s">
        <v>46</v>
      </c>
      <c r="BW13" s="1" t="s">
        <v>50</v>
      </c>
      <c r="BX13" s="1" t="s">
        <v>46</v>
      </c>
      <c r="BY13" s="1" t="s">
        <v>46</v>
      </c>
      <c r="BZ13" s="1" t="s">
        <v>46</v>
      </c>
      <c r="CA13" s="1" t="s">
        <v>46</v>
      </c>
      <c r="CB13" s="1" t="s">
        <v>46</v>
      </c>
      <c r="CC13" s="1"/>
      <c r="CD13" s="1"/>
      <c r="CE13" s="1"/>
      <c r="CF13" s="1"/>
      <c r="CG13" s="1"/>
      <c r="CH13" s="1"/>
    </row>
    <row r="14" spans="1:86">
      <c r="A14" s="2">
        <v>44952.626331018517</v>
      </c>
      <c r="B14" s="1">
        <v>9</v>
      </c>
      <c r="C14" s="1" t="s">
        <v>121</v>
      </c>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t="s">
        <v>48</v>
      </c>
      <c r="AN14" s="1" t="s">
        <v>47</v>
      </c>
      <c r="AO14" s="1" t="s">
        <v>46</v>
      </c>
      <c r="AP14" s="1" t="s">
        <v>47</v>
      </c>
      <c r="AQ14" s="1" t="s">
        <v>48</v>
      </c>
      <c r="AR14" s="1" t="s">
        <v>47</v>
      </c>
      <c r="AS14" s="1" t="s">
        <v>47</v>
      </c>
      <c r="AT14" s="1" t="s">
        <v>47</v>
      </c>
      <c r="AU14" s="1" t="s">
        <v>48</v>
      </c>
      <c r="AV14" s="1" t="s">
        <v>47</v>
      </c>
      <c r="AW14" s="1" t="s">
        <v>49</v>
      </c>
      <c r="AX14" s="1" t="s">
        <v>49</v>
      </c>
      <c r="AY14" s="1" t="s">
        <v>49</v>
      </c>
      <c r="AZ14" s="1" t="s">
        <v>48</v>
      </c>
      <c r="BA14" s="1" t="s">
        <v>49</v>
      </c>
      <c r="BB14" s="1" t="s">
        <v>48</v>
      </c>
      <c r="BC14" s="1" t="s">
        <v>46</v>
      </c>
      <c r="BD14" s="1" t="s">
        <v>46</v>
      </c>
      <c r="BE14" s="1" t="s">
        <v>46</v>
      </c>
      <c r="BF14" s="1" t="s">
        <v>49</v>
      </c>
      <c r="BG14" s="1" t="s">
        <v>46</v>
      </c>
      <c r="BH14" s="1" t="s">
        <v>46</v>
      </c>
      <c r="BI14" s="1" t="s">
        <v>46</v>
      </c>
      <c r="BJ14" s="1" t="s">
        <v>46</v>
      </c>
      <c r="BK14" s="1" t="s">
        <v>46</v>
      </c>
      <c r="BL14" s="1" t="s">
        <v>48</v>
      </c>
      <c r="BM14" s="1" t="s">
        <v>49</v>
      </c>
      <c r="BN14" s="1" t="s">
        <v>46</v>
      </c>
      <c r="BO14" s="1" t="s">
        <v>48</v>
      </c>
      <c r="BP14" s="1" t="s">
        <v>48</v>
      </c>
      <c r="BQ14" s="1">
        <v>4</v>
      </c>
      <c r="BR14" s="1" t="s">
        <v>124</v>
      </c>
      <c r="BS14" s="1" t="s">
        <v>47</v>
      </c>
      <c r="BT14" s="1" t="s">
        <v>47</v>
      </c>
      <c r="BU14" s="1" t="s">
        <v>47</v>
      </c>
      <c r="BV14" s="1" t="s">
        <v>46</v>
      </c>
      <c r="BW14" s="1" t="s">
        <v>47</v>
      </c>
      <c r="BX14" s="1" t="s">
        <v>46</v>
      </c>
      <c r="BY14" s="1" t="s">
        <v>46</v>
      </c>
      <c r="BZ14" s="1" t="s">
        <v>46</v>
      </c>
      <c r="CA14" s="1" t="s">
        <v>46</v>
      </c>
      <c r="CB14" s="1" t="s">
        <v>48</v>
      </c>
      <c r="CC14" s="1"/>
      <c r="CD14" s="1"/>
      <c r="CE14" s="1"/>
      <c r="CF14" s="1"/>
      <c r="CG14" s="1"/>
      <c r="CH14" s="1"/>
    </row>
    <row r="15" spans="1:86">
      <c r="A15" s="2">
        <v>44952.712164351855</v>
      </c>
      <c r="B15" s="1">
        <v>4</v>
      </c>
      <c r="C15" s="1" t="s">
        <v>121</v>
      </c>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t="s">
        <v>49</v>
      </c>
      <c r="AN15" s="1" t="s">
        <v>46</v>
      </c>
      <c r="AO15" s="1" t="s">
        <v>46</v>
      </c>
      <c r="AP15" s="1" t="s">
        <v>49</v>
      </c>
      <c r="AQ15" s="1" t="s">
        <v>49</v>
      </c>
      <c r="AR15" s="1" t="s">
        <v>48</v>
      </c>
      <c r="AS15" s="1" t="s">
        <v>47</v>
      </c>
      <c r="AT15" s="1" t="s">
        <v>48</v>
      </c>
      <c r="AU15" s="1" t="s">
        <v>48</v>
      </c>
      <c r="AV15" s="1" t="s">
        <v>50</v>
      </c>
      <c r="AW15" s="1" t="s">
        <v>49</v>
      </c>
      <c r="AX15" s="1" t="s">
        <v>48</v>
      </c>
      <c r="AY15" s="1" t="s">
        <v>48</v>
      </c>
      <c r="AZ15" s="1" t="s">
        <v>46</v>
      </c>
      <c r="BA15" s="1" t="s">
        <v>46</v>
      </c>
      <c r="BB15" s="1" t="s">
        <v>46</v>
      </c>
      <c r="BC15" s="1" t="s">
        <v>48</v>
      </c>
      <c r="BD15" s="1" t="s">
        <v>46</v>
      </c>
      <c r="BE15" s="1" t="s">
        <v>46</v>
      </c>
      <c r="BF15" s="1" t="s">
        <v>46</v>
      </c>
      <c r="BG15" s="1" t="s">
        <v>46</v>
      </c>
      <c r="BH15" s="1" t="s">
        <v>46</v>
      </c>
      <c r="BI15" s="1" t="s">
        <v>46</v>
      </c>
      <c r="BJ15" s="1" t="s">
        <v>46</v>
      </c>
      <c r="BK15" s="1" t="s">
        <v>46</v>
      </c>
      <c r="BL15" s="1" t="s">
        <v>46</v>
      </c>
      <c r="BM15" s="1" t="s">
        <v>48</v>
      </c>
      <c r="BN15" s="1" t="s">
        <v>46</v>
      </c>
      <c r="BO15" s="1" t="s">
        <v>46</v>
      </c>
      <c r="BP15" s="1" t="s">
        <v>46</v>
      </c>
      <c r="BQ15" s="1">
        <v>5</v>
      </c>
      <c r="BR15" s="1" t="s">
        <v>123</v>
      </c>
      <c r="BS15" s="1" t="s">
        <v>50</v>
      </c>
      <c r="BT15" s="1" t="s">
        <v>50</v>
      </c>
      <c r="BU15" s="1" t="s">
        <v>47</v>
      </c>
      <c r="BV15" s="1" t="s">
        <v>46</v>
      </c>
      <c r="BW15" s="1" t="s">
        <v>50</v>
      </c>
      <c r="BX15" s="1" t="s">
        <v>46</v>
      </c>
      <c r="BY15" s="1" t="s">
        <v>46</v>
      </c>
      <c r="BZ15" s="1" t="s">
        <v>46</v>
      </c>
      <c r="CA15" s="1" t="s">
        <v>46</v>
      </c>
      <c r="CB15" s="1" t="s">
        <v>46</v>
      </c>
      <c r="CC15" s="1"/>
      <c r="CD15" s="1"/>
      <c r="CE15" s="1"/>
      <c r="CF15" s="1"/>
      <c r="CG15" s="1"/>
      <c r="CH15" s="1"/>
    </row>
    <row r="16" spans="1:86">
      <c r="A16" s="2">
        <v>44952.736527777779</v>
      </c>
      <c r="B16" s="1">
        <v>6</v>
      </c>
      <c r="C16" s="1" t="s">
        <v>121</v>
      </c>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t="s">
        <v>46</v>
      </c>
      <c r="AN16" s="1" t="s">
        <v>49</v>
      </c>
      <c r="AO16" s="1" t="s">
        <v>48</v>
      </c>
      <c r="AP16" s="1" t="s">
        <v>49</v>
      </c>
      <c r="AQ16" s="1" t="s">
        <v>49</v>
      </c>
      <c r="AR16" s="1" t="s">
        <v>47</v>
      </c>
      <c r="AS16" s="1" t="s">
        <v>47</v>
      </c>
      <c r="AT16" s="1" t="s">
        <v>48</v>
      </c>
      <c r="AU16" s="1" t="s">
        <v>47</v>
      </c>
      <c r="AV16" s="1" t="s">
        <v>49</v>
      </c>
      <c r="AW16" s="1" t="s">
        <v>49</v>
      </c>
      <c r="AX16" s="1" t="s">
        <v>49</v>
      </c>
      <c r="AY16" s="1" t="s">
        <v>49</v>
      </c>
      <c r="AZ16" s="1" t="s">
        <v>49</v>
      </c>
      <c r="BA16" s="1" t="s">
        <v>49</v>
      </c>
      <c r="BB16" s="1" t="s">
        <v>49</v>
      </c>
      <c r="BC16" s="1" t="s">
        <v>46</v>
      </c>
      <c r="BD16" s="1" t="s">
        <v>49</v>
      </c>
      <c r="BE16" s="1" t="s">
        <v>48</v>
      </c>
      <c r="BF16" s="1" t="s">
        <v>48</v>
      </c>
      <c r="BG16" s="1" t="s">
        <v>46</v>
      </c>
      <c r="BH16" s="1" t="s">
        <v>46</v>
      </c>
      <c r="BI16" s="1" t="s">
        <v>48</v>
      </c>
      <c r="BJ16" s="1" t="s">
        <v>48</v>
      </c>
      <c r="BK16" s="1" t="s">
        <v>48</v>
      </c>
      <c r="BL16" s="1" t="s">
        <v>48</v>
      </c>
      <c r="BM16" s="1" t="s">
        <v>49</v>
      </c>
      <c r="BN16" s="1" t="s">
        <v>48</v>
      </c>
      <c r="BO16" s="1" t="s">
        <v>48</v>
      </c>
      <c r="BP16" s="1" t="s">
        <v>48</v>
      </c>
      <c r="BQ16" s="1">
        <v>2</v>
      </c>
      <c r="BR16" s="1" t="s">
        <v>125</v>
      </c>
      <c r="BS16" s="1" t="s">
        <v>49</v>
      </c>
      <c r="BT16" s="1" t="s">
        <v>47</v>
      </c>
      <c r="BU16" s="1" t="s">
        <v>48</v>
      </c>
      <c r="BV16" s="1" t="s">
        <v>49</v>
      </c>
      <c r="BW16" s="1" t="s">
        <v>47</v>
      </c>
      <c r="BX16" s="1" t="s">
        <v>46</v>
      </c>
      <c r="BY16" s="1" t="s">
        <v>48</v>
      </c>
      <c r="BZ16" s="1" t="s">
        <v>49</v>
      </c>
      <c r="CA16" s="1" t="s">
        <v>48</v>
      </c>
      <c r="CB16" s="1" t="s">
        <v>48</v>
      </c>
      <c r="CC16" s="1"/>
      <c r="CD16" s="1"/>
      <c r="CE16" s="1"/>
      <c r="CF16" s="1"/>
      <c r="CG16" s="1"/>
      <c r="CH16" s="1"/>
    </row>
    <row r="17" spans="1:86">
      <c r="A17" s="2">
        <v>44953.49077546296</v>
      </c>
      <c r="B17" s="1">
        <v>5</v>
      </c>
      <c r="C17" s="1" t="s">
        <v>121</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t="s">
        <v>46</v>
      </c>
      <c r="AN17" s="1" t="s">
        <v>47</v>
      </c>
      <c r="AO17" s="1" t="s">
        <v>48</v>
      </c>
      <c r="AP17" s="1" t="s">
        <v>49</v>
      </c>
      <c r="AQ17" s="1" t="s">
        <v>48</v>
      </c>
      <c r="AR17" s="1" t="s">
        <v>47</v>
      </c>
      <c r="AS17" s="1" t="s">
        <v>50</v>
      </c>
      <c r="AT17" s="1" t="s">
        <v>47</v>
      </c>
      <c r="AU17" s="1" t="s">
        <v>48</v>
      </c>
      <c r="AV17" s="1" t="s">
        <v>50</v>
      </c>
      <c r="AW17" s="1" t="s">
        <v>49</v>
      </c>
      <c r="AX17" s="1" t="s">
        <v>48</v>
      </c>
      <c r="AY17" s="1" t="s">
        <v>48</v>
      </c>
      <c r="AZ17" s="1" t="s">
        <v>49</v>
      </c>
      <c r="BA17" s="1" t="s">
        <v>48</v>
      </c>
      <c r="BB17" s="1" t="s">
        <v>46</v>
      </c>
      <c r="BC17" s="1" t="s">
        <v>48</v>
      </c>
      <c r="BD17" s="1" t="s">
        <v>48</v>
      </c>
      <c r="BE17" s="1" t="s">
        <v>46</v>
      </c>
      <c r="BF17" s="1" t="s">
        <v>48</v>
      </c>
      <c r="BG17" s="1" t="s">
        <v>46</v>
      </c>
      <c r="BH17" s="1" t="s">
        <v>48</v>
      </c>
      <c r="BI17" s="1" t="s">
        <v>48</v>
      </c>
      <c r="BJ17" s="1" t="s">
        <v>46</v>
      </c>
      <c r="BK17" s="1" t="s">
        <v>46</v>
      </c>
      <c r="BL17" s="1" t="s">
        <v>48</v>
      </c>
      <c r="BM17" s="1" t="s">
        <v>48</v>
      </c>
      <c r="BN17" s="1" t="s">
        <v>46</v>
      </c>
      <c r="BO17" s="1" t="s">
        <v>48</v>
      </c>
      <c r="BP17" s="1" t="s">
        <v>46</v>
      </c>
      <c r="BQ17" s="1">
        <v>2</v>
      </c>
      <c r="BR17" s="1" t="s">
        <v>127</v>
      </c>
      <c r="BS17" s="1" t="s">
        <v>47</v>
      </c>
      <c r="BT17" s="1" t="s">
        <v>50</v>
      </c>
      <c r="BU17" s="1" t="s">
        <v>47</v>
      </c>
      <c r="BV17" s="1" t="s">
        <v>48</v>
      </c>
      <c r="BW17" s="1" t="s">
        <v>50</v>
      </c>
      <c r="BX17" s="1" t="s">
        <v>48</v>
      </c>
      <c r="BY17" s="1" t="s">
        <v>46</v>
      </c>
      <c r="BZ17" s="1" t="s">
        <v>48</v>
      </c>
      <c r="CA17" s="1" t="s">
        <v>49</v>
      </c>
      <c r="CB17" s="1" t="s">
        <v>48</v>
      </c>
      <c r="CC17" s="1"/>
      <c r="CD17" s="1"/>
      <c r="CE17" s="1"/>
      <c r="CF17" s="1"/>
      <c r="CG17" s="1"/>
      <c r="CH17" s="1"/>
    </row>
    <row r="18" spans="1:86">
      <c r="A18" s="2">
        <v>44953.524930555555</v>
      </c>
      <c r="B18" s="1">
        <v>8</v>
      </c>
      <c r="C18" s="1" t="s">
        <v>121</v>
      </c>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t="s">
        <v>46</v>
      </c>
      <c r="AN18" s="1" t="s">
        <v>50</v>
      </c>
      <c r="AO18" s="1" t="s">
        <v>46</v>
      </c>
      <c r="AP18" s="1" t="s">
        <v>47</v>
      </c>
      <c r="AQ18" s="1" t="s">
        <v>49</v>
      </c>
      <c r="AR18" s="1" t="s">
        <v>50</v>
      </c>
      <c r="AS18" s="1" t="s">
        <v>50</v>
      </c>
      <c r="AT18" s="1" t="s">
        <v>47</v>
      </c>
      <c r="AU18" s="1" t="s">
        <v>48</v>
      </c>
      <c r="AV18" s="1" t="s">
        <v>47</v>
      </c>
      <c r="AW18" s="1" t="s">
        <v>47</v>
      </c>
      <c r="AX18" s="1" t="s">
        <v>48</v>
      </c>
      <c r="AY18" s="1" t="s">
        <v>48</v>
      </c>
      <c r="AZ18" s="1" t="s">
        <v>47</v>
      </c>
      <c r="BA18" s="1" t="s">
        <v>48</v>
      </c>
      <c r="BB18" s="1" t="s">
        <v>48</v>
      </c>
      <c r="BC18" s="1" t="s">
        <v>46</v>
      </c>
      <c r="BD18" s="1" t="s">
        <v>48</v>
      </c>
      <c r="BE18" s="1" t="s">
        <v>46</v>
      </c>
      <c r="BF18" s="1" t="s">
        <v>48</v>
      </c>
      <c r="BG18" s="1" t="s">
        <v>48</v>
      </c>
      <c r="BH18" s="1" t="s">
        <v>46</v>
      </c>
      <c r="BI18" s="1" t="s">
        <v>49</v>
      </c>
      <c r="BJ18" s="1" t="s">
        <v>48</v>
      </c>
      <c r="BK18" s="1" t="s">
        <v>49</v>
      </c>
      <c r="BL18" s="1" t="s">
        <v>46</v>
      </c>
      <c r="BM18" s="1" t="s">
        <v>48</v>
      </c>
      <c r="BN18" s="1" t="s">
        <v>48</v>
      </c>
      <c r="BO18" s="1" t="s">
        <v>48</v>
      </c>
      <c r="BP18" s="1" t="s">
        <v>46</v>
      </c>
      <c r="BQ18" s="1">
        <v>1</v>
      </c>
      <c r="BR18" s="1" t="s">
        <v>128</v>
      </c>
      <c r="BS18" s="1" t="s">
        <v>50</v>
      </c>
      <c r="BT18" s="1" t="s">
        <v>50</v>
      </c>
      <c r="BU18" s="1" t="s">
        <v>50</v>
      </c>
      <c r="BV18" s="1" t="s">
        <v>48</v>
      </c>
      <c r="BW18" s="1" t="s">
        <v>47</v>
      </c>
      <c r="BX18" s="1" t="s">
        <v>47</v>
      </c>
      <c r="BY18" s="1" t="s">
        <v>48</v>
      </c>
      <c r="BZ18" s="1" t="s">
        <v>48</v>
      </c>
      <c r="CA18" s="1" t="s">
        <v>48</v>
      </c>
      <c r="CB18" s="1" t="s">
        <v>46</v>
      </c>
      <c r="CC18" s="1"/>
      <c r="CD18" s="1"/>
      <c r="CE18" s="1"/>
      <c r="CF18" s="1"/>
      <c r="CG18" s="1"/>
      <c r="CH18" s="1"/>
    </row>
    <row r="19" spans="1:86">
      <c r="A19" s="2">
        <v>44953.626921296294</v>
      </c>
      <c r="B19" s="1">
        <v>1</v>
      </c>
      <c r="C19" s="1" t="s">
        <v>121</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t="s">
        <v>48</v>
      </c>
      <c r="AN19" s="1" t="s">
        <v>48</v>
      </c>
      <c r="AO19" s="1" t="s">
        <v>48</v>
      </c>
      <c r="AP19" s="1" t="s">
        <v>50</v>
      </c>
      <c r="AQ19" s="1" t="s">
        <v>49</v>
      </c>
      <c r="AR19" s="1" t="s">
        <v>47</v>
      </c>
      <c r="AS19" s="1" t="s">
        <v>47</v>
      </c>
      <c r="AT19" s="1" t="s">
        <v>47</v>
      </c>
      <c r="AU19" s="1" t="s">
        <v>49</v>
      </c>
      <c r="AV19" s="1" t="s">
        <v>47</v>
      </c>
      <c r="AW19" s="1" t="s">
        <v>49</v>
      </c>
      <c r="AX19" s="1" t="s">
        <v>49</v>
      </c>
      <c r="AY19" s="1" t="s">
        <v>48</v>
      </c>
      <c r="AZ19" s="1" t="s">
        <v>49</v>
      </c>
      <c r="BA19" s="1" t="s">
        <v>49</v>
      </c>
      <c r="BB19" s="1" t="s">
        <v>48</v>
      </c>
      <c r="BC19" s="1" t="s">
        <v>48</v>
      </c>
      <c r="BD19" s="1" t="s">
        <v>48</v>
      </c>
      <c r="BE19" s="1" t="s">
        <v>46</v>
      </c>
      <c r="BF19" s="1" t="s">
        <v>48</v>
      </c>
      <c r="BG19" s="1" t="s">
        <v>46</v>
      </c>
      <c r="BH19" s="1" t="s">
        <v>46</v>
      </c>
      <c r="BI19" s="1" t="s">
        <v>46</v>
      </c>
      <c r="BJ19" s="1" t="s">
        <v>48</v>
      </c>
      <c r="BK19" s="1" t="s">
        <v>46</v>
      </c>
      <c r="BL19" s="1" t="s">
        <v>46</v>
      </c>
      <c r="BM19" s="1" t="s">
        <v>48</v>
      </c>
      <c r="BN19" s="1" t="s">
        <v>46</v>
      </c>
      <c r="BO19" s="1" t="s">
        <v>48</v>
      </c>
      <c r="BP19" s="1" t="s">
        <v>48</v>
      </c>
      <c r="BQ19" s="1">
        <v>4</v>
      </c>
      <c r="BR19" s="1" t="s">
        <v>129</v>
      </c>
      <c r="BS19" s="1" t="s">
        <v>50</v>
      </c>
      <c r="BT19" s="1" t="s">
        <v>50</v>
      </c>
      <c r="BU19" s="1" t="s">
        <v>50</v>
      </c>
      <c r="BV19" s="1" t="s">
        <v>48</v>
      </c>
      <c r="BW19" s="1" t="s">
        <v>50</v>
      </c>
      <c r="BX19" s="1" t="s">
        <v>48</v>
      </c>
      <c r="BY19" s="1" t="s">
        <v>46</v>
      </c>
      <c r="BZ19" s="1" t="s">
        <v>48</v>
      </c>
      <c r="CA19" s="1" t="s">
        <v>48</v>
      </c>
      <c r="CB19" s="1" t="s">
        <v>46</v>
      </c>
      <c r="CC19" s="1"/>
      <c r="CD19" s="1"/>
      <c r="CE19" s="1"/>
      <c r="CF19" s="1"/>
      <c r="CG19" s="1"/>
      <c r="CH19" s="1"/>
    </row>
    <row r="20" spans="1:86">
      <c r="A20" s="2">
        <v>44953.648969907408</v>
      </c>
      <c r="B20" s="1">
        <v>2</v>
      </c>
      <c r="C20" s="1" t="s">
        <v>121</v>
      </c>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t="s">
        <v>46</v>
      </c>
      <c r="AN20" s="1" t="s">
        <v>46</v>
      </c>
      <c r="AO20" s="1" t="s">
        <v>48</v>
      </c>
      <c r="AP20" s="1" t="s">
        <v>48</v>
      </c>
      <c r="AQ20" s="1" t="s">
        <v>48</v>
      </c>
      <c r="AR20" s="1" t="s">
        <v>50</v>
      </c>
      <c r="AS20" s="1" t="s">
        <v>47</v>
      </c>
      <c r="AT20" s="1" t="s">
        <v>47</v>
      </c>
      <c r="AU20" s="1" t="s">
        <v>48</v>
      </c>
      <c r="AV20" s="1" t="s">
        <v>50</v>
      </c>
      <c r="AW20" s="1" t="s">
        <v>47</v>
      </c>
      <c r="AX20" s="1" t="s">
        <v>48</v>
      </c>
      <c r="AY20" s="1" t="s">
        <v>48</v>
      </c>
      <c r="AZ20" s="1" t="s">
        <v>48</v>
      </c>
      <c r="BA20" s="1" t="s">
        <v>48</v>
      </c>
      <c r="BB20" s="1" t="s">
        <v>46</v>
      </c>
      <c r="BC20" s="1" t="s">
        <v>48</v>
      </c>
      <c r="BD20" s="1" t="s">
        <v>48</v>
      </c>
      <c r="BE20" s="1" t="s">
        <v>46</v>
      </c>
      <c r="BF20" s="1" t="s">
        <v>46</v>
      </c>
      <c r="BG20" s="1" t="s">
        <v>48</v>
      </c>
      <c r="BH20" s="1" t="s">
        <v>48</v>
      </c>
      <c r="BI20" s="1" t="s">
        <v>46</v>
      </c>
      <c r="BJ20" s="1" t="s">
        <v>46</v>
      </c>
      <c r="BK20" s="1" t="s">
        <v>46</v>
      </c>
      <c r="BL20" s="1" t="s">
        <v>46</v>
      </c>
      <c r="BM20" s="1" t="s">
        <v>46</v>
      </c>
      <c r="BN20" s="1" t="s">
        <v>46</v>
      </c>
      <c r="BO20" s="1" t="s">
        <v>46</v>
      </c>
      <c r="BP20" s="1" t="s">
        <v>46</v>
      </c>
      <c r="BQ20" s="1">
        <v>4</v>
      </c>
      <c r="BR20" s="1" t="s">
        <v>130</v>
      </c>
      <c r="BS20" s="1" t="s">
        <v>50</v>
      </c>
      <c r="BT20" s="1" t="s">
        <v>50</v>
      </c>
      <c r="BU20" s="1" t="s">
        <v>47</v>
      </c>
      <c r="BV20" s="1" t="s">
        <v>48</v>
      </c>
      <c r="BW20" s="1" t="s">
        <v>47</v>
      </c>
      <c r="BX20" s="1" t="s">
        <v>50</v>
      </c>
      <c r="BY20" s="1" t="s">
        <v>46</v>
      </c>
      <c r="BZ20" s="1" t="s">
        <v>46</v>
      </c>
      <c r="CA20" s="1" t="s">
        <v>46</v>
      </c>
      <c r="CB20" s="1" t="s">
        <v>48</v>
      </c>
      <c r="CC20" s="1"/>
      <c r="CD20" s="1"/>
      <c r="CE20" s="1"/>
      <c r="CF20" s="1"/>
      <c r="CG20" s="1"/>
      <c r="CH20" s="1"/>
    </row>
    <row r="21" spans="1:86" ht="42">
      <c r="A21" s="2">
        <v>44953.679097222222</v>
      </c>
      <c r="B21" s="1">
        <v>3</v>
      </c>
      <c r="C21" s="1" t="s">
        <v>121</v>
      </c>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t="s">
        <v>48</v>
      </c>
      <c r="AN21" s="1" t="s">
        <v>49</v>
      </c>
      <c r="AO21" s="1" t="s">
        <v>48</v>
      </c>
      <c r="AP21" s="1" t="s">
        <v>47</v>
      </c>
      <c r="AQ21" s="1" t="s">
        <v>46</v>
      </c>
      <c r="AR21" s="1" t="s">
        <v>48</v>
      </c>
      <c r="AS21" s="1" t="s">
        <v>48</v>
      </c>
      <c r="AT21" s="1" t="s">
        <v>48</v>
      </c>
      <c r="AU21" s="1" t="s">
        <v>47</v>
      </c>
      <c r="AV21" s="1" t="s">
        <v>48</v>
      </c>
      <c r="AW21" s="1" t="s">
        <v>47</v>
      </c>
      <c r="AX21" s="1" t="s">
        <v>47</v>
      </c>
      <c r="AY21" s="1" t="s">
        <v>47</v>
      </c>
      <c r="AZ21" s="1" t="s">
        <v>48</v>
      </c>
      <c r="BA21" s="1" t="s">
        <v>49</v>
      </c>
      <c r="BB21" s="1" t="s">
        <v>46</v>
      </c>
      <c r="BC21" s="1" t="s">
        <v>46</v>
      </c>
      <c r="BD21" s="1" t="s">
        <v>46</v>
      </c>
      <c r="BE21" s="1" t="s">
        <v>48</v>
      </c>
      <c r="BF21" s="1" t="s">
        <v>46</v>
      </c>
      <c r="BG21" s="1" t="s">
        <v>46</v>
      </c>
      <c r="BH21" s="1" t="s">
        <v>46</v>
      </c>
      <c r="BI21" s="1" t="s">
        <v>46</v>
      </c>
      <c r="BJ21" s="1" t="s">
        <v>46</v>
      </c>
      <c r="BK21" s="1" t="s">
        <v>46</v>
      </c>
      <c r="BL21" s="1" t="s">
        <v>46</v>
      </c>
      <c r="BM21" s="1" t="s">
        <v>46</v>
      </c>
      <c r="BN21" s="1" t="s">
        <v>46</v>
      </c>
      <c r="BO21" s="1" t="s">
        <v>46</v>
      </c>
      <c r="BP21" s="1" t="s">
        <v>46</v>
      </c>
      <c r="BQ21" s="1">
        <v>4</v>
      </c>
      <c r="BR21" s="50" t="s">
        <v>131</v>
      </c>
      <c r="BS21" s="1" t="s">
        <v>47</v>
      </c>
      <c r="BT21" s="1" t="s">
        <v>50</v>
      </c>
      <c r="BU21" s="1" t="s">
        <v>50</v>
      </c>
      <c r="BV21" s="1" t="s">
        <v>46</v>
      </c>
      <c r="BW21" s="1" t="s">
        <v>47</v>
      </c>
      <c r="BX21" s="1" t="s">
        <v>46</v>
      </c>
      <c r="BY21" s="1" t="s">
        <v>46</v>
      </c>
      <c r="BZ21" s="1" t="s">
        <v>46</v>
      </c>
      <c r="CA21" s="1" t="s">
        <v>46</v>
      </c>
      <c r="CB21" s="1" t="s">
        <v>46</v>
      </c>
      <c r="CC21" s="1"/>
      <c r="CD21" s="1"/>
      <c r="CE21" s="1"/>
      <c r="CF21" s="1"/>
      <c r="CG21" s="1"/>
      <c r="CH21" s="1"/>
    </row>
    <row r="22" spans="1:86">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row>
    <row r="23" spans="1:86">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row>
    <row r="24" spans="1:86">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row>
    <row r="25" spans="1:86">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row>
    <row r="26" spans="1:8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row>
    <row r="27" spans="1:86">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row>
    <row r="28" spans="1:86">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row>
    <row r="29" spans="1:86">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row>
    <row r="30" spans="1:86">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row>
    <row r="31" spans="1:86">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row>
    <row r="32" spans="1:86">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row>
    <row r="33" spans="1:86">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row>
    <row r="34" spans="1:86">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row>
    <row r="35" spans="1:86">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row>
    <row r="36" spans="1:8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row>
    <row r="37" spans="1:86">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row>
    <row r="38" spans="1:86">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row>
    <row r="39" spans="1:86">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row>
    <row r="40" spans="1:86">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row>
    <row r="41" spans="1:86">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row>
    <row r="42" spans="1:86">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row>
    <row r="43" spans="1:86">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row>
    <row r="44" spans="1:86">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row>
    <row r="45" spans="1:86">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row>
    <row r="46" spans="1:8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row>
    <row r="47" spans="1:86">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row>
    <row r="48" spans="1:86">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row>
    <row r="49" spans="1:86">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row>
    <row r="50" spans="1:86">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row>
    <row r="51" spans="1:86">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row>
    <row r="52" spans="1:86">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row>
    <row r="53" spans="1:86">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row>
    <row r="54" spans="1:86">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row>
    <row r="55" spans="1:86">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row>
    <row r="56" spans="1:8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row>
    <row r="57" spans="1:86">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row>
    <row r="58" spans="1:86">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row>
    <row r="59" spans="1:86">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row>
    <row r="60" spans="1:86">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row>
    <row r="61" spans="1:86">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row>
    <row r="62" spans="1:86">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row>
    <row r="63" spans="1:86">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row>
    <row r="64" spans="1:86">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row>
    <row r="65" spans="1:86">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row>
    <row r="66" spans="1:8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row>
    <row r="67" spans="1:86">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row>
    <row r="68" spans="1:86">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row>
    <row r="69" spans="1:86">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row>
    <row r="70" spans="1:86">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row>
    <row r="71" spans="1:86">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row>
    <row r="72" spans="1:86">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row>
    <row r="73" spans="1:86">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row>
    <row r="74" spans="1:86">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row>
    <row r="75" spans="1:86">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row>
    <row r="76" spans="1:8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row>
    <row r="77" spans="1:86">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row>
    <row r="78" spans="1:86">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row>
    <row r="79" spans="1:86">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row>
    <row r="80" spans="1:86">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row>
    <row r="81" spans="1:86">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row>
    <row r="82" spans="1:86">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row>
    <row r="83" spans="1:86">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row>
    <row r="84" spans="1:86">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row>
    <row r="85" spans="1:86">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row>
    <row r="86" spans="1: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row>
    <row r="87" spans="1:86">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row>
    <row r="88" spans="1:86">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row>
    <row r="89" spans="1:86">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row>
    <row r="90" spans="1:86">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row>
    <row r="91" spans="1:86">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row>
    <row r="92" spans="1:86">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row>
    <row r="93" spans="1:86">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row>
    <row r="94" spans="1:86">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row>
    <row r="95" spans="1:86">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row>
    <row r="96" spans="1:8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row>
    <row r="97" spans="1:86">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row>
    <row r="98" spans="1:86">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row>
    <row r="99" spans="1:86">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row>
    <row r="100" spans="1:8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row>
    <row r="101" spans="1:8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row>
    <row r="102" spans="1:8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row>
    <row r="103" spans="1:8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row>
    <row r="104" spans="1:8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row>
    <row r="105" spans="1:8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row>
  </sheetData>
  <autoFilter ref="A1:CH105" xr:uid="{A051A2D3-380A-6342-B668-E6BEA3AE8FF4}"/>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7A02-CAC9-DA47-9398-472D9302DD74}">
  <dimension ref="A1:CH69"/>
  <sheetViews>
    <sheetView topLeftCell="B28" zoomScale="44" zoomScaleNormal="75" workbookViewId="0">
      <selection activeCell="L41" sqref="L41:U46"/>
    </sheetView>
  </sheetViews>
  <sheetFormatPr baseColWidth="10" defaultRowHeight="20"/>
  <cols>
    <col min="1" max="1" width="14.85546875" bestFit="1" customWidth="1"/>
  </cols>
  <sheetData>
    <row r="1" spans="1:86">
      <c r="A1" s="1" t="s">
        <v>46</v>
      </c>
      <c r="B1">
        <v>5</v>
      </c>
      <c r="C1" t="s">
        <v>74</v>
      </c>
      <c r="D1">
        <f>COUNTIF(Sheet1!D:D,'アンケート集計 人数'!$A1)+COUNTIF(Sheet1!D:D,'アンケート集計 人数'!$A2)+COUNTIF(Sheet1!D:D,'アンケート集計 人数'!$A3)+COUNTIF(Sheet1!D:D,'アンケート集計 人数'!$A4) + COUNTIF(Sheet1!D:D,'アンケート集計 人数'!$A5)</f>
        <v>10</v>
      </c>
    </row>
    <row r="2" spans="1:86">
      <c r="A2" s="1" t="s">
        <v>48</v>
      </c>
      <c r="B2">
        <v>4</v>
      </c>
    </row>
    <row r="3" spans="1:86">
      <c r="A3" s="1" t="s">
        <v>49</v>
      </c>
      <c r="B3">
        <v>3</v>
      </c>
    </row>
    <row r="4" spans="1:86">
      <c r="A4" s="1" t="s">
        <v>47</v>
      </c>
      <c r="B4">
        <v>2</v>
      </c>
    </row>
    <row r="5" spans="1:86">
      <c r="A5" s="1" t="s">
        <v>51</v>
      </c>
      <c r="B5">
        <v>1</v>
      </c>
    </row>
    <row r="6" spans="1:86">
      <c r="BL6">
        <v>21</v>
      </c>
      <c r="BM6">
        <v>22</v>
      </c>
      <c r="BN6">
        <v>23</v>
      </c>
      <c r="BO6">
        <v>24</v>
      </c>
      <c r="BP6">
        <v>25</v>
      </c>
      <c r="BQ6">
        <v>26</v>
      </c>
    </row>
    <row r="7" spans="1:86" s="4" customFormat="1" ht="21" thickBot="1">
      <c r="A7" s="3"/>
      <c r="B7" s="3"/>
      <c r="C7" s="3" t="s">
        <v>2</v>
      </c>
      <c r="D7" s="8" t="s">
        <v>114</v>
      </c>
      <c r="E7" s="8" t="s">
        <v>4</v>
      </c>
      <c r="F7" s="8" t="s">
        <v>5</v>
      </c>
      <c r="G7" s="8" t="s">
        <v>6</v>
      </c>
      <c r="H7" s="8" t="s">
        <v>7</v>
      </c>
      <c r="I7" s="9" t="s">
        <v>35</v>
      </c>
      <c r="J7" s="9" t="s">
        <v>36</v>
      </c>
      <c r="K7" s="9" t="s">
        <v>37</v>
      </c>
      <c r="L7" s="9" t="s">
        <v>38</v>
      </c>
      <c r="M7" s="9" t="s">
        <v>39</v>
      </c>
      <c r="N7" s="9" t="s">
        <v>40</v>
      </c>
      <c r="O7" s="9" t="s">
        <v>41</v>
      </c>
      <c r="P7" s="9" t="s">
        <v>42</v>
      </c>
      <c r="Q7" s="9" t="s">
        <v>43</v>
      </c>
      <c r="R7" s="9" t="s">
        <v>44</v>
      </c>
      <c r="S7" s="8" t="s">
        <v>8</v>
      </c>
      <c r="T7" s="8" t="s">
        <v>9</v>
      </c>
      <c r="U7" s="8" t="s">
        <v>10</v>
      </c>
      <c r="V7" s="8" t="s">
        <v>11</v>
      </c>
      <c r="W7" s="8" t="s">
        <v>12</v>
      </c>
      <c r="X7" s="10" t="s">
        <v>116</v>
      </c>
      <c r="Y7" s="10" t="s">
        <v>14</v>
      </c>
      <c r="Z7" s="10" t="s">
        <v>15</v>
      </c>
      <c r="AA7" s="10" t="s">
        <v>16</v>
      </c>
      <c r="AB7" s="10" t="s">
        <v>17</v>
      </c>
      <c r="AC7" s="9" t="s">
        <v>22</v>
      </c>
      <c r="AD7" s="9" t="s">
        <v>23</v>
      </c>
      <c r="AE7" s="9" t="s">
        <v>24</v>
      </c>
      <c r="AF7" s="9" t="s">
        <v>25</v>
      </c>
      <c r="AG7" s="9" t="s">
        <v>26</v>
      </c>
      <c r="AH7" s="9" t="s">
        <v>27</v>
      </c>
      <c r="AI7" s="9" t="s">
        <v>28</v>
      </c>
      <c r="AJ7" s="9" t="s">
        <v>29</v>
      </c>
      <c r="AK7" s="9" t="s">
        <v>30</v>
      </c>
      <c r="AL7" s="9" t="s">
        <v>31</v>
      </c>
      <c r="AM7" s="8" t="s">
        <v>3</v>
      </c>
      <c r="AN7" s="8" t="s">
        <v>4</v>
      </c>
      <c r="AO7" s="8" t="s">
        <v>5</v>
      </c>
      <c r="AP7" s="8" t="s">
        <v>6</v>
      </c>
      <c r="AQ7" s="8" t="s">
        <v>7</v>
      </c>
      <c r="AR7" s="9" t="s">
        <v>35</v>
      </c>
      <c r="AS7" s="9" t="s">
        <v>36</v>
      </c>
      <c r="AT7" s="9" t="s">
        <v>37</v>
      </c>
      <c r="AU7" s="9" t="s">
        <v>38</v>
      </c>
      <c r="AV7" s="9" t="s">
        <v>39</v>
      </c>
      <c r="AW7" s="9" t="s">
        <v>40</v>
      </c>
      <c r="AX7" s="9" t="s">
        <v>41</v>
      </c>
      <c r="AY7" s="9" t="s">
        <v>42</v>
      </c>
      <c r="AZ7" s="9" t="s">
        <v>43</v>
      </c>
      <c r="BA7" s="9" t="s">
        <v>44</v>
      </c>
      <c r="BB7" s="8" t="s">
        <v>8</v>
      </c>
      <c r="BC7" s="8" t="s">
        <v>9</v>
      </c>
      <c r="BD7" s="8" t="s">
        <v>10</v>
      </c>
      <c r="BE7" s="8" t="s">
        <v>11</v>
      </c>
      <c r="BF7" s="8" t="s">
        <v>12</v>
      </c>
      <c r="BG7" s="10" t="s">
        <v>13</v>
      </c>
      <c r="BH7" s="10" t="s">
        <v>14</v>
      </c>
      <c r="BI7" s="10" t="s">
        <v>15</v>
      </c>
      <c r="BJ7" s="10" t="s">
        <v>16</v>
      </c>
      <c r="BK7" s="10" t="s">
        <v>17</v>
      </c>
      <c r="BL7" s="11" t="s">
        <v>18</v>
      </c>
      <c r="BM7" s="11" t="s">
        <v>32</v>
      </c>
      <c r="BN7" s="11" t="s">
        <v>19</v>
      </c>
      <c r="BO7" s="11" t="s">
        <v>20</v>
      </c>
      <c r="BP7" s="11" t="s">
        <v>33</v>
      </c>
      <c r="BQ7" s="11" t="s">
        <v>132</v>
      </c>
      <c r="BR7" s="11" t="s">
        <v>21</v>
      </c>
      <c r="BS7" s="9" t="s">
        <v>22</v>
      </c>
      <c r="BT7" s="9" t="s">
        <v>23</v>
      </c>
      <c r="BU7" s="9" t="s">
        <v>24</v>
      </c>
      <c r="BV7" s="9" t="s">
        <v>25</v>
      </c>
      <c r="BW7" s="9" t="s">
        <v>26</v>
      </c>
      <c r="BX7" s="9" t="s">
        <v>27</v>
      </c>
      <c r="BY7" s="9" t="s">
        <v>28</v>
      </c>
      <c r="BZ7" s="9" t="s">
        <v>29</v>
      </c>
      <c r="CA7" s="9" t="s">
        <v>30</v>
      </c>
      <c r="CB7" s="9" t="s">
        <v>31</v>
      </c>
      <c r="CC7" s="3"/>
      <c r="CD7" s="3"/>
      <c r="CE7" s="3"/>
      <c r="CF7" s="3"/>
      <c r="CG7" s="3"/>
      <c r="CH7" s="3"/>
    </row>
    <row r="8" spans="1:86" ht="21" thickTop="1">
      <c r="A8" s="1" t="s">
        <v>46</v>
      </c>
      <c r="D8">
        <f>COUNTIF(Sheet1!D:D,'アンケート集計 人数'!$A1)</f>
        <v>5</v>
      </c>
      <c r="E8">
        <f>COUNTIF(Sheet1!E:E,'アンケート集計 人数'!$A1)</f>
        <v>1</v>
      </c>
      <c r="F8">
        <f>COUNTIF(Sheet1!F:F,'アンケート集計 人数'!$A1)</f>
        <v>2</v>
      </c>
      <c r="G8">
        <f>COUNTIF(Sheet1!G:G,'アンケート集計 人数'!$A1)</f>
        <v>0</v>
      </c>
      <c r="H8">
        <f>COUNTIF(Sheet1!H:H,'アンケート集計 人数'!$A1)</f>
        <v>1</v>
      </c>
      <c r="I8">
        <f>COUNTIF(Sheet1!I:I,'アンケート集計 人数'!$A1)</f>
        <v>0</v>
      </c>
      <c r="J8">
        <f>COUNTIF(Sheet1!J:J,'アンケート集計 人数'!$A1)</f>
        <v>0</v>
      </c>
      <c r="K8">
        <f>COUNTIF(Sheet1!K:K,'アンケート集計 人数'!$A1)</f>
        <v>2</v>
      </c>
      <c r="L8">
        <f>COUNTIF(Sheet1!L:L,'アンケート集計 人数'!$A1)</f>
        <v>2</v>
      </c>
      <c r="M8">
        <f>COUNTIF(Sheet1!M:M,'アンケート集計 人数'!$A1)</f>
        <v>0</v>
      </c>
      <c r="N8">
        <f>COUNTIF(Sheet1!N:N,'アンケート集計 人数'!$A1)</f>
        <v>0</v>
      </c>
      <c r="O8">
        <f>COUNTIF(Sheet1!O:O,'アンケート集計 人数'!$A1)</f>
        <v>0</v>
      </c>
      <c r="P8">
        <f>COUNTIF(Sheet1!P:P,'アンケート集計 人数'!$A1)</f>
        <v>2</v>
      </c>
      <c r="Q8">
        <f>COUNTIF(Sheet1!Q:Q,'アンケート集計 人数'!$A1)</f>
        <v>1</v>
      </c>
      <c r="R8">
        <f>COUNTIF(Sheet1!R:R,'アンケート集計 人数'!$A1)</f>
        <v>1</v>
      </c>
      <c r="S8">
        <f>COUNTIF(Sheet1!S:S,'アンケート集計 人数'!$A1)</f>
        <v>4</v>
      </c>
      <c r="T8">
        <f>COUNTIF(Sheet1!T:T,'アンケート集計 人数'!$A1)</f>
        <v>5</v>
      </c>
      <c r="U8">
        <f>COUNTIF(Sheet1!U:U,'アンケート集計 人数'!$A1)</f>
        <v>3</v>
      </c>
      <c r="V8">
        <f>COUNTIF(Sheet1!V:V,'アンケート集計 人数'!$A1)</f>
        <v>3</v>
      </c>
      <c r="W8">
        <f>COUNTIF(Sheet1!W:W,'アンケート集計 人数'!$A1)</f>
        <v>3</v>
      </c>
      <c r="X8">
        <f>COUNTIF(Sheet1!X:X,'アンケート集計 人数'!$A1)</f>
        <v>2</v>
      </c>
      <c r="Y8">
        <f>COUNTIF(Sheet1!Y:Y,'アンケート集計 人数'!$A1)</f>
        <v>6</v>
      </c>
      <c r="Z8">
        <f>COUNTIF(Sheet1!Z:Z,'アンケート集計 人数'!$A1)</f>
        <v>2</v>
      </c>
      <c r="AA8">
        <f>COUNTIF(Sheet1!AA:AA,'アンケート集計 人数'!$A1)</f>
        <v>2</v>
      </c>
      <c r="AB8">
        <f>COUNTIF(Sheet1!AB:AB,'アンケート集計 人数'!$A1)</f>
        <v>2</v>
      </c>
      <c r="AC8">
        <f>COUNTIF(Sheet1!AC:AC,'アンケート集計 人数'!$A1)</f>
        <v>0</v>
      </c>
      <c r="AD8">
        <f>COUNTIF(Sheet1!AD:AD,'アンケート集計 人数'!$A1)</f>
        <v>0</v>
      </c>
      <c r="AE8">
        <f>COUNTIF(Sheet1!AE:AE,'アンケート集計 人数'!$A1)</f>
        <v>1</v>
      </c>
      <c r="AF8">
        <f>COUNTIF(Sheet1!AF:AF,'アンケート集計 人数'!$A1)</f>
        <v>3</v>
      </c>
      <c r="AG8">
        <f>COUNTIF(Sheet1!AG:AG,'アンケート集計 人数'!$A1)</f>
        <v>0</v>
      </c>
      <c r="AH8">
        <f>COUNTIF(Sheet1!AH:AH,'アンケート集計 人数'!$A1)</f>
        <v>1</v>
      </c>
      <c r="AI8">
        <f>COUNTIF(Sheet1!AI:AI,'アンケート集計 人数'!$A1)</f>
        <v>2</v>
      </c>
      <c r="AJ8">
        <f>COUNTIF(Sheet1!AJ:AJ,'アンケート集計 人数'!$A1)</f>
        <v>3</v>
      </c>
      <c r="AK8">
        <f>COUNTIF(Sheet1!AK:AK,'アンケート集計 人数'!$A1)</f>
        <v>2</v>
      </c>
      <c r="AL8">
        <f>COUNTIF(Sheet1!AL:AL,'アンケート集計 人数'!$A1)</f>
        <v>1</v>
      </c>
      <c r="AM8">
        <f>COUNTIF(Sheet1!AM:AM,'アンケート集計 人数'!$A1)</f>
        <v>6</v>
      </c>
      <c r="AN8">
        <f>COUNTIF(Sheet1!AN:AN,'アンケート集計 人数'!$A1)</f>
        <v>2</v>
      </c>
      <c r="AO8">
        <f>COUNTIF(Sheet1!AO:AO,'アンケート集計 人数'!$A1)</f>
        <v>3</v>
      </c>
      <c r="AP8">
        <f>COUNTIF(Sheet1!AP:AP,'アンケート集計 人数'!$A1)</f>
        <v>0</v>
      </c>
      <c r="AQ8">
        <f>COUNTIF(Sheet1!AQ:AQ,'アンケート集計 人数'!$A1)</f>
        <v>3</v>
      </c>
      <c r="AR8">
        <f>COUNTIF(Sheet1!AR:AR,'アンケート集計 人数'!$A1)</f>
        <v>0</v>
      </c>
      <c r="AS8">
        <f>COUNTIF(Sheet1!AS:AS,'アンケート集計 人数'!$A1)</f>
        <v>0</v>
      </c>
      <c r="AT8">
        <f>COUNTIF(Sheet1!AT:AT,'アンケート集計 人数'!$A1)</f>
        <v>0</v>
      </c>
      <c r="AU8">
        <f>COUNTIF(Sheet1!AU:AU,'アンケート集計 人数'!$A1)</f>
        <v>1</v>
      </c>
      <c r="AV8">
        <f>COUNTIF(Sheet1!AV:AV,'アンケート集計 人数'!$A1)</f>
        <v>0</v>
      </c>
      <c r="AW8">
        <f>COUNTIF(Sheet1!AW:AW,'アンケート集計 人数'!$A1)</f>
        <v>0</v>
      </c>
      <c r="AX8">
        <f>COUNTIF(Sheet1!AX:AX,'アンケート集計 人数'!$A1)</f>
        <v>0</v>
      </c>
      <c r="AY8">
        <f>COUNTIF(Sheet1!AY:AY,'アンケート集計 人数'!$A1)</f>
        <v>1</v>
      </c>
      <c r="AZ8">
        <f>COUNTIF(Sheet1!AZ:AZ,'アンケート集計 人数'!$A1)</f>
        <v>2</v>
      </c>
      <c r="BA8">
        <f>COUNTIF(Sheet1!BA:BA,'アンケート集計 人数'!$A1)</f>
        <v>1</v>
      </c>
      <c r="BB8">
        <f>COUNTIF(Sheet1!BB:BB,'アンケート集計 人数'!$A1)</f>
        <v>6</v>
      </c>
      <c r="BC8">
        <f>COUNTIF(Sheet1!BC:BC,'アンケート集計 人数'!$A1)</f>
        <v>6</v>
      </c>
      <c r="BD8">
        <f>COUNTIF(Sheet1!BD:BD,'アンケート集計 人数'!$A1)</f>
        <v>4</v>
      </c>
      <c r="BE8">
        <f>COUNTIF(Sheet1!BE:BE,'アンケート集計 人数'!$A1)</f>
        <v>7</v>
      </c>
      <c r="BF8">
        <f>COUNTIF(Sheet1!BF:BF,'アンケート集計 人数'!$A1)</f>
        <v>4</v>
      </c>
      <c r="BG8">
        <f>COUNTIF(Sheet1!BG:BG,'アンケート集計 人数'!$A1)</f>
        <v>8</v>
      </c>
      <c r="BH8">
        <f>COUNTIF(Sheet1!BH:BH,'アンケート集計 人数'!$A1)</f>
        <v>8</v>
      </c>
      <c r="BI8">
        <f>COUNTIF(Sheet1!BI:BI,'アンケート集計 人数'!$A1)</f>
        <v>7</v>
      </c>
      <c r="BJ8">
        <f>COUNTIF(Sheet1!BJ:BJ,'アンケート集計 人数'!$A1)</f>
        <v>7</v>
      </c>
      <c r="BK8">
        <f>COUNTIF(Sheet1!BK:BK,'アンケート集計 人数'!$A1)</f>
        <v>8</v>
      </c>
      <c r="BL8">
        <f>COUNTIF(Sheet1!BL:BL,'アンケート集計 人数'!$A1)</f>
        <v>5</v>
      </c>
      <c r="BM8">
        <f>COUNTIF(Sheet1!BM:BM,'アンケート集計 人数'!$A1)</f>
        <v>2</v>
      </c>
      <c r="BN8">
        <f>COUNTIF(Sheet1!BN:BN,'アンケート集計 人数'!$A1)</f>
        <v>8</v>
      </c>
      <c r="BO8">
        <f>COUNTIF(Sheet1!BO:BO,'アンケート集計 人数'!$A1)</f>
        <v>5</v>
      </c>
      <c r="BP8">
        <f>COUNTIF(Sheet1!BP:BP,'アンケート集計 人数'!$A1)</f>
        <v>6</v>
      </c>
      <c r="BQ8">
        <f>COUNTIF(Sheet1!BQ:BQ,5)</f>
        <v>3</v>
      </c>
      <c r="BR8">
        <f>COUNTIF(Sheet1!BR:BR,'アンケート集計 人数'!$A1)</f>
        <v>0</v>
      </c>
      <c r="BS8">
        <f>COUNTIF(Sheet1!BS:BS,'アンケート集計 人数'!$A1)</f>
        <v>0</v>
      </c>
      <c r="BT8">
        <f>COUNTIF(Sheet1!BT:BT,'アンケート集計 人数'!$A1)</f>
        <v>0</v>
      </c>
      <c r="BU8">
        <f>COUNTIF(Sheet1!BU:BU,'アンケート集計 人数'!$A1)</f>
        <v>0</v>
      </c>
      <c r="BV8">
        <f>COUNTIF(Sheet1!BV:BV,'アンケート集計 人数'!$A1)</f>
        <v>5</v>
      </c>
      <c r="BW8">
        <f>COUNTIF(Sheet1!BW:BW,'アンケート集計 人数'!$A1)</f>
        <v>0</v>
      </c>
      <c r="BX8">
        <f>COUNTIF(Sheet1!BX:BX,'アンケート集計 人数'!$A1)</f>
        <v>6</v>
      </c>
      <c r="BY8">
        <f>COUNTIF(Sheet1!BY:BY,'アンケート集計 人数'!$A1)</f>
        <v>8</v>
      </c>
      <c r="BZ8">
        <f>COUNTIF(Sheet1!BZ:BZ,'アンケート集計 人数'!$A1)</f>
        <v>6</v>
      </c>
      <c r="CA8">
        <f>COUNTIF(Sheet1!CA:CA,'アンケート集計 人数'!$A1)</f>
        <v>5</v>
      </c>
      <c r="CB8">
        <f>COUNTIF(Sheet1!CB:CB,'アンケート集計 人数'!$A1)</f>
        <v>6</v>
      </c>
    </row>
    <row r="9" spans="1:86">
      <c r="A9" s="1" t="s">
        <v>48</v>
      </c>
      <c r="D9">
        <f>COUNTIF(Sheet1!D:D,'アンケート集計 人数'!$A2)</f>
        <v>3</v>
      </c>
      <c r="E9">
        <f>COUNTIF(Sheet1!E:E,'アンケート集計 人数'!$A2)</f>
        <v>6</v>
      </c>
      <c r="F9">
        <f>COUNTIF(Sheet1!F:F,'アンケート集計 人数'!$A2)</f>
        <v>6</v>
      </c>
      <c r="G9">
        <f>COUNTIF(Sheet1!G:G,'アンケート集計 人数'!$A2)</f>
        <v>2</v>
      </c>
      <c r="H9">
        <f>COUNTIF(Sheet1!H:H,'アンケート集計 人数'!$A2)</f>
        <v>2</v>
      </c>
      <c r="I9">
        <f>COUNTIF(Sheet1!I:I,'アンケート集計 人数'!$A2)</f>
        <v>7</v>
      </c>
      <c r="J9">
        <f>COUNTIF(Sheet1!J:J,'アンケート集計 人数'!$A2)</f>
        <v>2</v>
      </c>
      <c r="K9">
        <f>COUNTIF(Sheet1!K:K,'アンケート集計 人数'!$A2)</f>
        <v>2</v>
      </c>
      <c r="L9">
        <f>COUNTIF(Sheet1!L:L,'アンケート集計 人数'!$A2)</f>
        <v>3</v>
      </c>
      <c r="M9">
        <f>COUNTIF(Sheet1!M:M,'アンケート集計 人数'!$A2)</f>
        <v>1</v>
      </c>
      <c r="N9">
        <f>COUNTIF(Sheet1!N:N,'アンケート集計 人数'!$A2)</f>
        <v>4</v>
      </c>
      <c r="O9">
        <f>COUNTIF(Sheet1!O:O,'アンケート集計 人数'!$A2)</f>
        <v>8</v>
      </c>
      <c r="P9">
        <f>COUNTIF(Sheet1!P:P,'アンケート集計 人数'!$A2)</f>
        <v>5</v>
      </c>
      <c r="Q9">
        <f>COUNTIF(Sheet1!Q:Q,'アンケート集計 人数'!$A2)</f>
        <v>4</v>
      </c>
      <c r="R9">
        <f>COUNTIF(Sheet1!R:R,'アンケート集計 人数'!$A2)</f>
        <v>3</v>
      </c>
      <c r="S9">
        <f>COUNTIF(Sheet1!S:S,'アンケート集計 人数'!$A2)</f>
        <v>5</v>
      </c>
      <c r="T9">
        <f>COUNTIF(Sheet1!T:T,'アンケート集計 人数'!$A2)</f>
        <v>5</v>
      </c>
      <c r="U9">
        <f>COUNTIF(Sheet1!U:U,'アンケート集計 人数'!$A2)</f>
        <v>5</v>
      </c>
      <c r="V9">
        <f>COUNTIF(Sheet1!V:V,'アンケート集計 人数'!$A2)</f>
        <v>3</v>
      </c>
      <c r="W9">
        <f>COUNTIF(Sheet1!W:W,'アンケート集計 人数'!$A2)</f>
        <v>3</v>
      </c>
      <c r="X9">
        <f>COUNTIF(Sheet1!X:X,'アンケート集計 人数'!$A2)</f>
        <v>7</v>
      </c>
      <c r="Y9">
        <f>COUNTIF(Sheet1!Y:Y,'アンケート集計 人数'!$A2)</f>
        <v>3</v>
      </c>
      <c r="Z9">
        <f>COUNTIF(Sheet1!Z:Z,'アンケート集計 人数'!$A2)</f>
        <v>4</v>
      </c>
      <c r="AA9">
        <f>COUNTIF(Sheet1!AA:AA,'アンケート集計 人数'!$A2)</f>
        <v>4</v>
      </c>
      <c r="AB9">
        <f>COUNTIF(Sheet1!AB:AB,'アンケート集計 人数'!$A2)</f>
        <v>4</v>
      </c>
      <c r="AC9">
        <f>COUNTIF(Sheet1!AC:AC,'アンケート集計 人数'!$A2)</f>
        <v>2</v>
      </c>
      <c r="AD9">
        <f>COUNTIF(Sheet1!AD:AD,'アンケート集計 人数'!$A2)</f>
        <v>0</v>
      </c>
      <c r="AE9">
        <f>COUNTIF(Sheet1!AE:AE,'アンケート集計 人数'!$A2)</f>
        <v>2</v>
      </c>
      <c r="AF9">
        <f>COUNTIF(Sheet1!AF:AF,'アンケート集計 人数'!$A2)</f>
        <v>4</v>
      </c>
      <c r="AG9">
        <f>COUNTIF(Sheet1!AG:AG,'アンケート集計 人数'!$A2)</f>
        <v>1</v>
      </c>
      <c r="AH9">
        <f>COUNTIF(Sheet1!AH:AH,'アンケート集計 人数'!$A2)</f>
        <v>6</v>
      </c>
      <c r="AI9">
        <f>COUNTIF(Sheet1!AI:AI,'アンケート集計 人数'!$A2)</f>
        <v>7</v>
      </c>
      <c r="AJ9">
        <f>COUNTIF(Sheet1!AJ:AJ,'アンケート集計 人数'!$A2)</f>
        <v>4</v>
      </c>
      <c r="AK9">
        <f>COUNTIF(Sheet1!AK:AK,'アンケート集計 人数'!$A2)</f>
        <v>6</v>
      </c>
      <c r="AL9">
        <f>COUNTIF(Sheet1!AL:AL,'アンケート集計 人数'!$A2)</f>
        <v>9</v>
      </c>
      <c r="AM9">
        <f>COUNTIF(Sheet1!AM:AM,'アンケート集計 人数'!$A2)</f>
        <v>3</v>
      </c>
      <c r="AN9">
        <f>COUNTIF(Sheet1!AN:AN,'アンケート集計 人数'!$A2)</f>
        <v>3</v>
      </c>
      <c r="AO9">
        <f>COUNTIF(Sheet1!AO:AO,'アンケート集計 人数'!$A2)</f>
        <v>7</v>
      </c>
      <c r="AP9">
        <f>COUNTIF(Sheet1!AP:AP,'アンケート集計 人数'!$A2)</f>
        <v>2</v>
      </c>
      <c r="AQ9">
        <f>COUNTIF(Sheet1!AQ:AQ,'アンケート集計 人数'!$A2)</f>
        <v>3</v>
      </c>
      <c r="AR9">
        <f>COUNTIF(Sheet1!AR:AR,'アンケート集計 人数'!$A2)</f>
        <v>2</v>
      </c>
      <c r="AS9">
        <f>COUNTIF(Sheet1!AS:AS,'アンケート集計 人数'!$A2)</f>
        <v>1</v>
      </c>
      <c r="AT9">
        <f>COUNTIF(Sheet1!AT:AT,'アンケート集計 人数'!$A2)</f>
        <v>3</v>
      </c>
      <c r="AU9">
        <f>COUNTIF(Sheet1!AU:AU,'アンケート集計 人数'!$A2)</f>
        <v>6</v>
      </c>
      <c r="AV9">
        <f>COUNTIF(Sheet1!AV:AV,'アンケート集計 人数'!$A2)</f>
        <v>1</v>
      </c>
      <c r="AW9">
        <f>COUNTIF(Sheet1!AW:AW,'アンケート集計 人数'!$A2)</f>
        <v>2</v>
      </c>
      <c r="AX9">
        <f>COUNTIF(Sheet1!AX:AX,'アンケート集計 人数'!$A2)</f>
        <v>6</v>
      </c>
      <c r="AY9">
        <f>COUNTIF(Sheet1!AY:AY,'アンケート集計 人数'!$A2)</f>
        <v>6</v>
      </c>
      <c r="AZ9">
        <f>COUNTIF(Sheet1!AZ:AZ,'アンケート集計 人数'!$A2)</f>
        <v>3</v>
      </c>
      <c r="BA9">
        <f>COUNTIF(Sheet1!BA:BA,'アンケート集計 人数'!$A2)</f>
        <v>4</v>
      </c>
      <c r="BB9">
        <f>COUNTIF(Sheet1!BB:BB,'アンケート集計 人数'!$A2)</f>
        <v>3</v>
      </c>
      <c r="BC9">
        <f>COUNTIF(Sheet1!BC:BC,'アンケート集計 人数'!$A2)</f>
        <v>4</v>
      </c>
      <c r="BD9">
        <f>COUNTIF(Sheet1!BD:BD,'アンケート集計 人数'!$A2)</f>
        <v>5</v>
      </c>
      <c r="BE9">
        <f>COUNTIF(Sheet1!BE:BE,'アンケート集計 人数'!$A2)</f>
        <v>2</v>
      </c>
      <c r="BF9">
        <f>COUNTIF(Sheet1!BF:BF,'アンケート集計 人数'!$A2)</f>
        <v>5</v>
      </c>
      <c r="BG9">
        <f>COUNTIF(Sheet1!BG:BG,'アンケート集計 人数'!$A2)</f>
        <v>2</v>
      </c>
      <c r="BH9">
        <f>COUNTIF(Sheet1!BH:BH,'アンケート集計 人数'!$A2)</f>
        <v>2</v>
      </c>
      <c r="BI9">
        <f>COUNTIF(Sheet1!BI:BI,'アンケート集計 人数'!$A2)</f>
        <v>2</v>
      </c>
      <c r="BJ9">
        <f>COUNTIF(Sheet1!BJ:BJ,'アンケート集計 人数'!$A2)</f>
        <v>3</v>
      </c>
      <c r="BK9">
        <f>COUNTIF(Sheet1!BK:BK,'アンケート集計 人数'!$A2)</f>
        <v>1</v>
      </c>
      <c r="BL9">
        <f>COUNTIF(Sheet1!BL:BL,'アンケート集計 人数'!$A2)</f>
        <v>5</v>
      </c>
      <c r="BM9">
        <f>COUNTIF(Sheet1!BM:BM,'アンケート集計 人数'!$A2)</f>
        <v>5</v>
      </c>
      <c r="BN9">
        <f>COUNTIF(Sheet1!BN:BN,'アンケート集計 人数'!$A2)</f>
        <v>2</v>
      </c>
      <c r="BO9">
        <f>COUNTIF(Sheet1!BO:BO,'アンケート集計 人数'!$A2)</f>
        <v>5</v>
      </c>
      <c r="BP9">
        <f>COUNTIF(Sheet1!BP:BP,'アンケート集計 人数'!$A2)</f>
        <v>4</v>
      </c>
      <c r="BQ9">
        <f>COUNTIF(Sheet1!BQ:BQ,4)</f>
        <v>4</v>
      </c>
      <c r="BR9">
        <f>COUNTIF(Sheet1!BR:BR,'アンケート集計 人数'!$A2)</f>
        <v>0</v>
      </c>
      <c r="BS9">
        <f>COUNTIF(Sheet1!BS:BS,'アンケート集計 人数'!$A2)</f>
        <v>0</v>
      </c>
      <c r="BT9">
        <f>COUNTIF(Sheet1!BT:BT,'アンケート集計 人数'!$A2)</f>
        <v>0</v>
      </c>
      <c r="BU9">
        <f>COUNTIF(Sheet1!BU:BU,'アンケート集計 人数'!$A2)</f>
        <v>1</v>
      </c>
      <c r="BV9">
        <f>COUNTIF(Sheet1!BV:BV,'アンケート集計 人数'!$A2)</f>
        <v>4</v>
      </c>
      <c r="BW9">
        <f>COUNTIF(Sheet1!BW:BW,'アンケート集計 人数'!$A2)</f>
        <v>0</v>
      </c>
      <c r="BX9">
        <f>COUNTIF(Sheet1!BX:BX,'アンケート集計 人数'!$A2)</f>
        <v>2</v>
      </c>
      <c r="BY9">
        <f>COUNTIF(Sheet1!BY:BY,'アンケート集計 人数'!$A2)</f>
        <v>2</v>
      </c>
      <c r="BZ9">
        <f>COUNTIF(Sheet1!BZ:BZ,'アンケート集計 人数'!$A2)</f>
        <v>3</v>
      </c>
      <c r="CA9">
        <f>COUNTIF(Sheet1!CA:CA,'アンケート集計 人数'!$A2)</f>
        <v>4</v>
      </c>
      <c r="CB9">
        <f>COUNTIF(Sheet1!CB:CB,'アンケート集計 人数'!$A2)</f>
        <v>4</v>
      </c>
    </row>
    <row r="10" spans="1:86">
      <c r="A10" s="1" t="s">
        <v>49</v>
      </c>
      <c r="D10">
        <f>COUNTIF(Sheet1!D:D,'アンケート集計 人数'!$A3)</f>
        <v>0</v>
      </c>
      <c r="E10">
        <f>COUNTIF(Sheet1!E:E,'アンケート集計 人数'!$A3)</f>
        <v>2</v>
      </c>
      <c r="F10">
        <f>COUNTIF(Sheet1!F:F,'アンケート集計 人数'!$A3)</f>
        <v>1</v>
      </c>
      <c r="G10">
        <f>COUNTIF(Sheet1!G:G,'アンケート集計 人数'!$A3)</f>
        <v>2</v>
      </c>
      <c r="H10">
        <f>COUNTIF(Sheet1!H:H,'アンケート集計 人数'!$A3)</f>
        <v>5</v>
      </c>
      <c r="I10">
        <f>COUNTIF(Sheet1!I:I,'アンケート集計 人数'!$A3)</f>
        <v>0</v>
      </c>
      <c r="J10">
        <f>COUNTIF(Sheet1!J:J,'アンケート集計 人数'!$A3)</f>
        <v>2</v>
      </c>
      <c r="K10">
        <f>COUNTIF(Sheet1!K:K,'アンケート集計 人数'!$A3)</f>
        <v>2</v>
      </c>
      <c r="L10">
        <f>COUNTIF(Sheet1!L:L,'アンケート集計 人数'!$A3)</f>
        <v>3</v>
      </c>
      <c r="M10">
        <f>COUNTIF(Sheet1!M:M,'アンケート集計 人数'!$A3)</f>
        <v>4</v>
      </c>
      <c r="N10">
        <f>COUNTIF(Sheet1!N:N,'アンケート集計 人数'!$A3)</f>
        <v>4</v>
      </c>
      <c r="O10">
        <f>COUNTIF(Sheet1!O:O,'アンケート集計 人数'!$A3)</f>
        <v>1</v>
      </c>
      <c r="P10">
        <f>COUNTIF(Sheet1!P:P,'アンケート集計 人数'!$A3)</f>
        <v>1</v>
      </c>
      <c r="Q10">
        <f>COUNTIF(Sheet1!Q:Q,'アンケート集計 人数'!$A3)</f>
        <v>5</v>
      </c>
      <c r="R10">
        <f>COUNTIF(Sheet1!R:R,'アンケート集計 人数'!$A3)</f>
        <v>3</v>
      </c>
      <c r="S10">
        <f>COUNTIF(Sheet1!S:S,'アンケート集計 人数'!$A3)</f>
        <v>1</v>
      </c>
      <c r="T10">
        <f>COUNTIF(Sheet1!T:T,'アンケート集計 人数'!$A3)</f>
        <v>0</v>
      </c>
      <c r="U10">
        <f>COUNTIF(Sheet1!U:U,'アンケート集計 人数'!$A3)</f>
        <v>1</v>
      </c>
      <c r="V10">
        <f>COUNTIF(Sheet1!V:V,'アンケート集計 人数'!$A3)</f>
        <v>2</v>
      </c>
      <c r="W10">
        <f>COUNTIF(Sheet1!W:W,'アンケート集計 人数'!$A3)</f>
        <v>2</v>
      </c>
      <c r="X10">
        <f>COUNTIF(Sheet1!X:X,'アンケート集計 人数'!$A3)</f>
        <v>0</v>
      </c>
      <c r="Y10">
        <f>COUNTIF(Sheet1!Y:Y,'アンケート集計 人数'!$A3)</f>
        <v>1</v>
      </c>
      <c r="Z10">
        <f>COUNTIF(Sheet1!Z:Z,'アンケート集計 人数'!$A3)</f>
        <v>4</v>
      </c>
      <c r="AA10">
        <f>COUNTIF(Sheet1!AA:AA,'アンケート集計 人数'!$A3)</f>
        <v>2</v>
      </c>
      <c r="AB10">
        <f>COUNTIF(Sheet1!AB:AB,'アンケート集計 人数'!$A3)</f>
        <v>4</v>
      </c>
      <c r="AC10">
        <f>COUNTIF(Sheet1!AC:AC,'アンケート集計 人数'!$A3)</f>
        <v>1</v>
      </c>
      <c r="AD10">
        <f>COUNTIF(Sheet1!AD:AD,'アンケート集計 人数'!$A3)</f>
        <v>1</v>
      </c>
      <c r="AE10">
        <f>COUNTIF(Sheet1!AE:AE,'アンケート集計 人数'!$A3)</f>
        <v>1</v>
      </c>
      <c r="AF10">
        <f>COUNTIF(Sheet1!AF:AF,'アンケート集計 人数'!$A3)</f>
        <v>2</v>
      </c>
      <c r="AG10">
        <f>COUNTIF(Sheet1!AG:AG,'アンケート集計 人数'!$A3)</f>
        <v>1</v>
      </c>
      <c r="AH10">
        <f>COUNTIF(Sheet1!AH:AH,'アンケート集計 人数'!$A3)</f>
        <v>2</v>
      </c>
      <c r="AI10">
        <f>COUNTIF(Sheet1!AI:AI,'アンケート集計 人数'!$A3)</f>
        <v>0</v>
      </c>
      <c r="AJ10">
        <f>COUNTIF(Sheet1!AJ:AJ,'アンケート集計 人数'!$A3)</f>
        <v>2</v>
      </c>
      <c r="AK10">
        <f>COUNTIF(Sheet1!AK:AK,'アンケート集計 人数'!$A3)</f>
        <v>1</v>
      </c>
      <c r="AL10">
        <f>COUNTIF(Sheet1!AL:AL,'アンケート集計 人数'!$A3)</f>
        <v>0</v>
      </c>
      <c r="AM10">
        <f>COUNTIF(Sheet1!AM:AM,'アンケート集計 人数'!$A3)</f>
        <v>1</v>
      </c>
      <c r="AN10">
        <f>COUNTIF(Sheet1!AN:AN,'アンケート集計 人数'!$A3)</f>
        <v>2</v>
      </c>
      <c r="AO10">
        <f>COUNTIF(Sheet1!AO:AO,'アンケート集計 人数'!$A3)</f>
        <v>0</v>
      </c>
      <c r="AP10">
        <f>COUNTIF(Sheet1!AP:AP,'アンケート集計 人数'!$A3)</f>
        <v>3</v>
      </c>
      <c r="AQ10">
        <f>COUNTIF(Sheet1!AQ:AQ,'アンケート集計 人数'!$A3)</f>
        <v>4</v>
      </c>
      <c r="AR10">
        <f>COUNTIF(Sheet1!AR:AR,'アンケート集計 人数'!$A3)</f>
        <v>0</v>
      </c>
      <c r="AS10">
        <f>COUNTIF(Sheet1!AS:AS,'アンケート集計 人数'!$A3)</f>
        <v>0</v>
      </c>
      <c r="AT10">
        <f>COUNTIF(Sheet1!AT:AT,'アンケート集計 人数'!$A3)</f>
        <v>1</v>
      </c>
      <c r="AU10">
        <f>COUNTIF(Sheet1!AU:AU,'アンケート集計 人数'!$A3)</f>
        <v>1</v>
      </c>
      <c r="AV10">
        <f>COUNTIF(Sheet1!AV:AV,'アンケート集計 人数'!$A3)</f>
        <v>1</v>
      </c>
      <c r="AW10">
        <f>COUNTIF(Sheet1!AW:AW,'アンケート集計 人数'!$A3)</f>
        <v>5</v>
      </c>
      <c r="AX10">
        <f>COUNTIF(Sheet1!AX:AX,'アンケート集計 人数'!$A3)</f>
        <v>3</v>
      </c>
      <c r="AY10">
        <f>COUNTIF(Sheet1!AY:AY,'アンケート集計 人数'!$A3)</f>
        <v>2</v>
      </c>
      <c r="AZ10">
        <f>COUNTIF(Sheet1!AZ:AZ,'アンケート集計 人数'!$A3)</f>
        <v>4</v>
      </c>
      <c r="BA10">
        <f>COUNTIF(Sheet1!BA:BA,'アンケート集計 人数'!$A3)</f>
        <v>5</v>
      </c>
      <c r="BB10">
        <f>COUNTIF(Sheet1!BB:BB,'アンケート集計 人数'!$A3)</f>
        <v>1</v>
      </c>
      <c r="BC10">
        <f>COUNTIF(Sheet1!BC:BC,'アンケート集計 人数'!$A3)</f>
        <v>0</v>
      </c>
      <c r="BD10">
        <f>COUNTIF(Sheet1!BD:BD,'アンケート集計 人数'!$A3)</f>
        <v>1</v>
      </c>
      <c r="BE10">
        <f>COUNTIF(Sheet1!BE:BE,'アンケート集計 人数'!$A3)</f>
        <v>1</v>
      </c>
      <c r="BF10">
        <f>COUNTIF(Sheet1!BF:BF,'アンケート集計 人数'!$A3)</f>
        <v>1</v>
      </c>
      <c r="BG10">
        <f>COUNTIF(Sheet1!BG:BG,'アンケート集計 人数'!$A3)</f>
        <v>0</v>
      </c>
      <c r="BH10">
        <f>COUNTIF(Sheet1!BH:BH,'アンケート集計 人数'!$A3)</f>
        <v>0</v>
      </c>
      <c r="BI10">
        <f>COUNTIF(Sheet1!BI:BI,'アンケート集計 人数'!$A3)</f>
        <v>1</v>
      </c>
      <c r="BJ10">
        <f>COUNTIF(Sheet1!BJ:BJ,'アンケート集計 人数'!$A3)</f>
        <v>0</v>
      </c>
      <c r="BK10">
        <f>COUNTIF(Sheet1!BK:BK,'アンケート集計 人数'!$A3)</f>
        <v>1</v>
      </c>
      <c r="BL10">
        <f>COUNTIF(Sheet1!BL:BL,'アンケート集計 人数'!$A3)</f>
        <v>0</v>
      </c>
      <c r="BM10">
        <f>COUNTIF(Sheet1!BM:BM,'アンケート集計 人数'!$A3)</f>
        <v>2</v>
      </c>
      <c r="BN10">
        <f>COUNTIF(Sheet1!BN:BN,'アンケート集計 人数'!$A3)</f>
        <v>0</v>
      </c>
      <c r="BO10">
        <f>COUNTIF(Sheet1!BO:BO,'アンケート集計 人数'!$A3)</f>
        <v>0</v>
      </c>
      <c r="BP10">
        <f>COUNTIF(Sheet1!BP:BP,'アンケート集計 人数'!$A3)</f>
        <v>0</v>
      </c>
      <c r="BQ10">
        <f>COUNTIF(Sheet1!BQ:BQ,3)</f>
        <v>0</v>
      </c>
      <c r="BR10">
        <f>COUNTIF(Sheet1!BR:BR,'アンケート集計 人数'!$A3)</f>
        <v>0</v>
      </c>
      <c r="BS10">
        <f>COUNTIF(Sheet1!BS:BS,'アンケート集計 人数'!$A3)</f>
        <v>1</v>
      </c>
      <c r="BT10">
        <f>COUNTIF(Sheet1!BT:BT,'アンケート集計 人数'!$A3)</f>
        <v>0</v>
      </c>
      <c r="BU10">
        <f>COUNTIF(Sheet1!BU:BU,'アンケート集計 人数'!$A3)</f>
        <v>0</v>
      </c>
      <c r="BV10">
        <f>COUNTIF(Sheet1!BV:BV,'アンケート集計 人数'!$A3)</f>
        <v>1</v>
      </c>
      <c r="BW10">
        <f>COUNTIF(Sheet1!BW:BW,'アンケート集計 人数'!$A3)</f>
        <v>0</v>
      </c>
      <c r="BX10">
        <f>COUNTIF(Sheet1!BX:BX,'アンケート集計 人数'!$A3)</f>
        <v>0</v>
      </c>
      <c r="BY10">
        <f>COUNTIF(Sheet1!BY:BY,'アンケート集計 人数'!$A3)</f>
        <v>0</v>
      </c>
      <c r="BZ10">
        <f>COUNTIF(Sheet1!BZ:BZ,'アンケート集計 人数'!$A3)</f>
        <v>1</v>
      </c>
      <c r="CA10">
        <f>COUNTIF(Sheet1!CA:CA,'アンケート集計 人数'!$A3)</f>
        <v>1</v>
      </c>
      <c r="CB10">
        <f>COUNTIF(Sheet1!CB:CB,'アンケート集計 人数'!$A3)</f>
        <v>0</v>
      </c>
    </row>
    <row r="11" spans="1:86">
      <c r="A11" s="1" t="s">
        <v>47</v>
      </c>
      <c r="D11">
        <f>COUNTIF(Sheet1!D:D,'アンケート集計 人数'!$A4)</f>
        <v>2</v>
      </c>
      <c r="E11">
        <f>COUNTIF(Sheet1!E:E,'アンケート集計 人数'!$A4)</f>
        <v>1</v>
      </c>
      <c r="F11">
        <f>COUNTIF(Sheet1!F:F,'アンケート集計 人数'!$A4)</f>
        <v>0</v>
      </c>
      <c r="G11">
        <f>COUNTIF(Sheet1!G:G,'アンケート集計 人数'!$A4)</f>
        <v>6</v>
      </c>
      <c r="H11">
        <f>COUNTIF(Sheet1!H:H,'アンケート集計 人数'!$A4)</f>
        <v>2</v>
      </c>
      <c r="I11">
        <f>COUNTIF(Sheet1!I:I,'アンケート集計 人数'!$A4)</f>
        <v>3</v>
      </c>
      <c r="J11">
        <f>COUNTIF(Sheet1!J:J,'アンケート集計 人数'!$A4)</f>
        <v>5</v>
      </c>
      <c r="K11">
        <f>COUNTIF(Sheet1!K:K,'アンケート集計 人数'!$A4)</f>
        <v>4</v>
      </c>
      <c r="L11">
        <f>COUNTIF(Sheet1!L:L,'アンケート集計 人数'!$A4)</f>
        <v>2</v>
      </c>
      <c r="M11">
        <f>COUNTIF(Sheet1!M:M,'アンケート集計 人数'!$A4)</f>
        <v>2</v>
      </c>
      <c r="N11">
        <f>COUNTIF(Sheet1!N:N,'アンケート集計 人数'!$A4)</f>
        <v>0</v>
      </c>
      <c r="O11">
        <f>COUNTIF(Sheet1!O:O,'アンケート集計 人数'!$A4)</f>
        <v>1</v>
      </c>
      <c r="P11">
        <f>COUNTIF(Sheet1!P:P,'アンケート集計 人数'!$A4)</f>
        <v>2</v>
      </c>
      <c r="Q11">
        <f>COUNTIF(Sheet1!Q:Q,'アンケート集計 人数'!$A4)</f>
        <v>0</v>
      </c>
      <c r="R11">
        <f>COUNTIF(Sheet1!R:R,'アンケート集計 人数'!$A4)</f>
        <v>3</v>
      </c>
      <c r="S11">
        <f>COUNTIF(Sheet1!S:S,'アンケート集計 人数'!$A4)</f>
        <v>0</v>
      </c>
      <c r="T11">
        <f>COUNTIF(Sheet1!T:T,'アンケート集計 人数'!$A4)</f>
        <v>0</v>
      </c>
      <c r="U11">
        <f>COUNTIF(Sheet1!U:U,'アンケート集計 人数'!$A4)</f>
        <v>1</v>
      </c>
      <c r="V11">
        <f>COUNTIF(Sheet1!V:V,'アンケート集計 人数'!$A4)</f>
        <v>2</v>
      </c>
      <c r="W11">
        <f>COUNTIF(Sheet1!W:W,'アンケート集計 人数'!$A4)</f>
        <v>2</v>
      </c>
      <c r="X11">
        <f>COUNTIF(Sheet1!X:X,'アンケート集計 人数'!$A4)</f>
        <v>1</v>
      </c>
      <c r="Y11">
        <f>COUNTIF(Sheet1!Y:Y,'アンケート集計 人数'!$A4)</f>
        <v>0</v>
      </c>
      <c r="Z11">
        <f>COUNTIF(Sheet1!Z:Z,'アンケート集計 人数'!$A4)</f>
        <v>0</v>
      </c>
      <c r="AA11">
        <f>COUNTIF(Sheet1!AA:AA,'アンケート集計 人数'!$A4)</f>
        <v>2</v>
      </c>
      <c r="AB11">
        <f>COUNTIF(Sheet1!AB:AB,'アンケート集計 人数'!$A4)</f>
        <v>0</v>
      </c>
      <c r="AC11">
        <f>COUNTIF(Sheet1!AC:AC,'アンケート集計 人数'!$A4)</f>
        <v>5</v>
      </c>
      <c r="AD11">
        <f>COUNTIF(Sheet1!AD:AD,'アンケート集計 人数'!$A4)</f>
        <v>6</v>
      </c>
      <c r="AE11">
        <f>COUNTIF(Sheet1!AE:AE,'アンケート集計 人数'!$A4)</f>
        <v>5</v>
      </c>
      <c r="AF11">
        <f>COUNTIF(Sheet1!AF:AF,'アンケート集計 人数'!$A4)</f>
        <v>1</v>
      </c>
      <c r="AG11">
        <f>COUNTIF(Sheet1!AG:AG,'アンケート集計 人数'!$A4)</f>
        <v>3</v>
      </c>
      <c r="AH11">
        <f>COUNTIF(Sheet1!AH:AH,'アンケート集計 人数'!$A4)</f>
        <v>0</v>
      </c>
      <c r="AI11">
        <f>COUNTIF(Sheet1!AI:AI,'アンケート集計 人数'!$A4)</f>
        <v>1</v>
      </c>
      <c r="AJ11">
        <f>COUNTIF(Sheet1!AJ:AJ,'アンケート集計 人数'!$A4)</f>
        <v>1</v>
      </c>
      <c r="AK11">
        <f>COUNTIF(Sheet1!AK:AK,'アンケート集計 人数'!$A4)</f>
        <v>1</v>
      </c>
      <c r="AL11">
        <f>COUNTIF(Sheet1!AL:AL,'アンケート集計 人数'!$A4)</f>
        <v>0</v>
      </c>
      <c r="AM11">
        <f>COUNTIF(Sheet1!AM:AM,'アンケート集計 人数'!$A4)</f>
        <v>0</v>
      </c>
      <c r="AN11">
        <f>COUNTIF(Sheet1!AN:AN,'アンケート集計 人数'!$A4)</f>
        <v>2</v>
      </c>
      <c r="AO11">
        <f>COUNTIF(Sheet1!AO:AO,'アンケート集計 人数'!$A4)</f>
        <v>0</v>
      </c>
      <c r="AP11">
        <f>COUNTIF(Sheet1!AP:AP,'アンケート集計 人数'!$A4)</f>
        <v>4</v>
      </c>
      <c r="AQ11">
        <f>COUNTIF(Sheet1!AQ:AQ,'アンケート集計 人数'!$A4)</f>
        <v>0</v>
      </c>
      <c r="AR11">
        <f>COUNTIF(Sheet1!AR:AR,'アンケート集計 人数'!$A4)</f>
        <v>6</v>
      </c>
      <c r="AS11">
        <f>COUNTIF(Sheet1!AS:AS,'アンケート集計 人数'!$A4)</f>
        <v>6</v>
      </c>
      <c r="AT11">
        <f>COUNTIF(Sheet1!AT:AT,'アンケート集計 人数'!$A4)</f>
        <v>6</v>
      </c>
      <c r="AU11">
        <f>COUNTIF(Sheet1!AU:AU,'アンケート集計 人数'!$A4)</f>
        <v>2</v>
      </c>
      <c r="AV11">
        <f>COUNTIF(Sheet1!AV:AV,'アンケート集計 人数'!$A4)</f>
        <v>4</v>
      </c>
      <c r="AW11">
        <f>COUNTIF(Sheet1!AW:AW,'アンケート集計 人数'!$A4)</f>
        <v>3</v>
      </c>
      <c r="AX11">
        <f>COUNTIF(Sheet1!AX:AX,'アンケート集計 人数'!$A4)</f>
        <v>1</v>
      </c>
      <c r="AY11">
        <f>COUNTIF(Sheet1!AY:AY,'アンケート集計 人数'!$A4)</f>
        <v>1</v>
      </c>
      <c r="AZ11">
        <f>COUNTIF(Sheet1!AZ:AZ,'アンケート集計 人数'!$A4)</f>
        <v>1</v>
      </c>
      <c r="BA11">
        <f>COUNTIF(Sheet1!BA:BA,'アンケート集計 人数'!$A4)</f>
        <v>0</v>
      </c>
      <c r="BB11">
        <f>COUNTIF(Sheet1!BB:BB,'アンケート集計 人数'!$A4)</f>
        <v>0</v>
      </c>
      <c r="BC11">
        <f>COUNTIF(Sheet1!BC:BC,'アンケート集計 人数'!$A4)</f>
        <v>0</v>
      </c>
      <c r="BD11">
        <f>COUNTIF(Sheet1!BD:BD,'アンケート集計 人数'!$A4)</f>
        <v>0</v>
      </c>
      <c r="BE11">
        <f>COUNTIF(Sheet1!BE:BE,'アンケート集計 人数'!$A4)</f>
        <v>0</v>
      </c>
      <c r="BF11">
        <f>COUNTIF(Sheet1!BF:BF,'アンケート集計 人数'!$A4)</f>
        <v>0</v>
      </c>
      <c r="BG11">
        <f>COUNTIF(Sheet1!BG:BG,'アンケート集計 人数'!$A4)</f>
        <v>0</v>
      </c>
      <c r="BH11">
        <f>COUNTIF(Sheet1!BH:BH,'アンケート集計 人数'!$A4)</f>
        <v>0</v>
      </c>
      <c r="BI11">
        <f>COUNTIF(Sheet1!BI:BI,'アンケート集計 人数'!$A4)</f>
        <v>0</v>
      </c>
      <c r="BJ11">
        <f>COUNTIF(Sheet1!BJ:BJ,'アンケート集計 人数'!$A4)</f>
        <v>0</v>
      </c>
      <c r="BK11">
        <f>COUNTIF(Sheet1!BK:BK,'アンケート集計 人数'!$A4)</f>
        <v>0</v>
      </c>
      <c r="BL11">
        <f>COUNTIF(Sheet1!BL:BL,'アンケート集計 人数'!$A4)</f>
        <v>0</v>
      </c>
      <c r="BM11">
        <f>COUNTIF(Sheet1!BM:BM,'アンケート集計 人数'!$A4)</f>
        <v>1</v>
      </c>
      <c r="BN11">
        <f>COUNTIF(Sheet1!BN:BN,'アンケート集計 人数'!$A4)</f>
        <v>0</v>
      </c>
      <c r="BO11">
        <f>COUNTIF(Sheet1!BO:BO,'アンケート集計 人数'!$A4)</f>
        <v>0</v>
      </c>
      <c r="BP11">
        <f>COUNTIF(Sheet1!BP:BP,'アンケート集計 人数'!$A4)</f>
        <v>0</v>
      </c>
      <c r="BQ11">
        <f>COUNTIF(Sheet1!BQ:BQ,2)</f>
        <v>2</v>
      </c>
      <c r="BR11">
        <f>COUNTIF(Sheet1!BR:BR,'アンケート集計 人数'!$A4)</f>
        <v>0</v>
      </c>
      <c r="BS11">
        <f>COUNTIF(Sheet1!BS:BS,'アンケート集計 人数'!$A4)</f>
        <v>3</v>
      </c>
      <c r="BT11">
        <f>COUNTIF(Sheet1!BT:BT,'アンケート集計 人数'!$A4)</f>
        <v>2</v>
      </c>
      <c r="BU11">
        <f>COUNTIF(Sheet1!BU:BU,'アンケート集計 人数'!$A4)</f>
        <v>5</v>
      </c>
      <c r="BV11">
        <f>COUNTIF(Sheet1!BV:BV,'アンケート集計 人数'!$A4)</f>
        <v>0</v>
      </c>
      <c r="BW11">
        <f>COUNTIF(Sheet1!BW:BW,'アンケート集計 人数'!$A4)</f>
        <v>5</v>
      </c>
      <c r="BX11">
        <f>COUNTIF(Sheet1!BX:BX,'アンケート集計 人数'!$A4)</f>
        <v>1</v>
      </c>
      <c r="BY11">
        <f>COUNTIF(Sheet1!BY:BY,'アンケート集計 人数'!$A4)</f>
        <v>0</v>
      </c>
      <c r="BZ11">
        <f>COUNTIF(Sheet1!BZ:BZ,'アンケート集計 人数'!$A4)</f>
        <v>0</v>
      </c>
      <c r="CA11">
        <f>COUNTIF(Sheet1!CA:CA,'アンケート集計 人数'!$A4)</f>
        <v>0</v>
      </c>
      <c r="CB11">
        <f>COUNTIF(Sheet1!CB:CB,'アンケート集計 人数'!$A4)</f>
        <v>0</v>
      </c>
    </row>
    <row r="12" spans="1:86" s="4" customFormat="1" ht="21" thickBot="1">
      <c r="A12" s="3" t="s">
        <v>51</v>
      </c>
      <c r="D12" s="4">
        <f>COUNTIF(Sheet1!D:D,'アンケート集計 人数'!$A5)</f>
        <v>0</v>
      </c>
      <c r="E12" s="4">
        <f>COUNTIF(Sheet1!E:E,'アンケート集計 人数'!$A5)</f>
        <v>0</v>
      </c>
      <c r="F12" s="4">
        <f>COUNTIF(Sheet1!F:F,'アンケート集計 人数'!$A5)</f>
        <v>1</v>
      </c>
      <c r="G12" s="4">
        <f>COUNTIF(Sheet1!G:G,'アンケート集計 人数'!$A5)</f>
        <v>0</v>
      </c>
      <c r="H12" s="4">
        <f>COUNTIF(Sheet1!H:H,'アンケート集計 人数'!$A5)</f>
        <v>0</v>
      </c>
      <c r="I12" s="4">
        <f>COUNTIF(Sheet1!I:I,'アンケート集計 人数'!$A5)</f>
        <v>0</v>
      </c>
      <c r="J12" s="4">
        <f>COUNTIF(Sheet1!J:J,'アンケート集計 人数'!$A5)</f>
        <v>1</v>
      </c>
      <c r="K12" s="4">
        <f>COUNTIF(Sheet1!K:K,'アンケート集計 人数'!$A5)</f>
        <v>0</v>
      </c>
      <c r="L12" s="4">
        <f>COUNTIF(Sheet1!L:L,'アンケート集計 人数'!$A5)</f>
        <v>0</v>
      </c>
      <c r="M12" s="4">
        <f>COUNTIF(Sheet1!M:M,'アンケート集計 人数'!$A5)</f>
        <v>3</v>
      </c>
      <c r="N12" s="4">
        <f>COUNTIF(Sheet1!N:N,'アンケート集計 人数'!$A5)</f>
        <v>2</v>
      </c>
      <c r="O12" s="4">
        <f>COUNTIF(Sheet1!O:O,'アンケート集計 人数'!$A5)</f>
        <v>0</v>
      </c>
      <c r="P12" s="4">
        <f>COUNTIF(Sheet1!P:P,'アンケート集計 人数'!$A5)</f>
        <v>0</v>
      </c>
      <c r="Q12" s="4">
        <f>COUNTIF(Sheet1!Q:Q,'アンケート集計 人数'!$A5)</f>
        <v>0</v>
      </c>
      <c r="R12" s="4">
        <f>COUNTIF(Sheet1!R:R,'アンケート集計 人数'!$A5)</f>
        <v>0</v>
      </c>
      <c r="S12" s="4">
        <f>COUNTIF(Sheet1!S:S,'アンケート集計 人数'!$A5)</f>
        <v>0</v>
      </c>
      <c r="T12" s="4">
        <f>COUNTIF(Sheet1!T:T,'アンケート集計 人数'!$A5)</f>
        <v>0</v>
      </c>
      <c r="U12" s="4">
        <f>COUNTIF(Sheet1!U:U,'アンケート集計 人数'!$A5)</f>
        <v>0</v>
      </c>
      <c r="V12" s="4">
        <f>COUNTIF(Sheet1!V:V,'アンケート集計 人数'!$A5)</f>
        <v>0</v>
      </c>
      <c r="W12" s="4">
        <f>COUNTIF(Sheet1!W:W,'アンケート集計 人数'!$A5)</f>
        <v>0</v>
      </c>
      <c r="X12" s="4">
        <f>COUNTIF(Sheet1!X:X,'アンケート集計 人数'!$A5)</f>
        <v>0</v>
      </c>
      <c r="Y12" s="4">
        <f>COUNTIF(Sheet1!Y:Y,'アンケート集計 人数'!$A5)</f>
        <v>0</v>
      </c>
      <c r="Z12" s="4">
        <f>COUNTIF(Sheet1!Z:Z,'アンケート集計 人数'!$A5)</f>
        <v>0</v>
      </c>
      <c r="AA12" s="4">
        <f>COUNTIF(Sheet1!AA:AA,'アンケート集計 人数'!$A5)</f>
        <v>0</v>
      </c>
      <c r="AB12" s="4">
        <f>COUNTIF(Sheet1!AB:AB,'アンケート集計 人数'!$A5)</f>
        <v>0</v>
      </c>
      <c r="AC12" s="4">
        <f>COUNTIF(Sheet1!AC:AC,'アンケート集計 人数'!$A5)</f>
        <v>2</v>
      </c>
      <c r="AD12" s="4">
        <f>COUNTIF(Sheet1!AD:AD,'アンケート集計 人数'!$A5)</f>
        <v>3</v>
      </c>
      <c r="AE12" s="4">
        <f>COUNTIF(Sheet1!AE:AE,'アンケート集計 人数'!$A5)</f>
        <v>1</v>
      </c>
      <c r="AF12" s="4">
        <f>COUNTIF(Sheet1!AF:AF,'アンケート集計 人数'!$A5)</f>
        <v>0</v>
      </c>
      <c r="AG12" s="4">
        <f>COUNTIF(Sheet1!AG:AG,'アンケート集計 人数'!$A5)</f>
        <v>5</v>
      </c>
      <c r="AH12" s="4">
        <f>COUNTIF(Sheet1!AH:AH,'アンケート集計 人数'!$A5)</f>
        <v>1</v>
      </c>
      <c r="AI12" s="4">
        <f>COUNTIF(Sheet1!AI:AI,'アンケート集計 人数'!$A5)</f>
        <v>0</v>
      </c>
      <c r="AJ12" s="4">
        <f>COUNTIF(Sheet1!AJ:AJ,'アンケート集計 人数'!$A5)</f>
        <v>0</v>
      </c>
      <c r="AK12" s="4">
        <f>COUNTIF(Sheet1!AK:AK,'アンケート集計 人数'!$A5)</f>
        <v>0</v>
      </c>
      <c r="AL12" s="4">
        <f>COUNTIF(Sheet1!AL:AL,'アンケート集計 人数'!$A5)</f>
        <v>0</v>
      </c>
      <c r="AM12" s="4">
        <f>COUNTIF(Sheet1!AM:AM,'アンケート集計 人数'!$A5)</f>
        <v>0</v>
      </c>
      <c r="AN12" s="4">
        <f>COUNTIF(Sheet1!AN:AN,'アンケート集計 人数'!$A5)</f>
        <v>1</v>
      </c>
      <c r="AO12" s="4">
        <f>COUNTIF(Sheet1!AO:AO,'アンケート集計 人数'!$A5)</f>
        <v>0</v>
      </c>
      <c r="AP12" s="4">
        <f>COUNTIF(Sheet1!AP:AP,'アンケート集計 人数'!$A5)</f>
        <v>1</v>
      </c>
      <c r="AQ12" s="4">
        <f>COUNTIF(Sheet1!AQ:AQ,'アンケート集計 人数'!$A5)</f>
        <v>0</v>
      </c>
      <c r="AR12" s="4">
        <f>COUNTIF(Sheet1!AR:AR,'アンケート集計 人数'!$A5)</f>
        <v>2</v>
      </c>
      <c r="AS12" s="4">
        <f>COUNTIF(Sheet1!AS:AS,'アンケート集計 人数'!$A5)</f>
        <v>3</v>
      </c>
      <c r="AT12" s="4">
        <f>COUNTIF(Sheet1!AT:AT,'アンケート集計 人数'!$A5)</f>
        <v>0</v>
      </c>
      <c r="AU12" s="4">
        <f>COUNTIF(Sheet1!AU:AU,'アンケート集計 人数'!$A5)</f>
        <v>0</v>
      </c>
      <c r="AV12" s="4">
        <f>COUNTIF(Sheet1!AV:AV,'アンケート集計 人数'!$A5)</f>
        <v>4</v>
      </c>
      <c r="AW12" s="4">
        <f>COUNTIF(Sheet1!AW:AW,'アンケート集計 人数'!$A5)</f>
        <v>0</v>
      </c>
      <c r="AX12" s="4">
        <f>COUNTIF(Sheet1!AX:AX,'アンケート集計 人数'!$A5)</f>
        <v>0</v>
      </c>
      <c r="AY12" s="4">
        <f>COUNTIF(Sheet1!AY:AY,'アンケート集計 人数'!$A5)</f>
        <v>0</v>
      </c>
      <c r="AZ12" s="4">
        <f>COUNTIF(Sheet1!AZ:AZ,'アンケート集計 人数'!$A5)</f>
        <v>0</v>
      </c>
      <c r="BA12" s="4">
        <f>COUNTIF(Sheet1!BA:BA,'アンケート集計 人数'!$A5)</f>
        <v>0</v>
      </c>
      <c r="BB12" s="4">
        <f>COUNTIF(Sheet1!BB:BB,'アンケート集計 人数'!$A5)</f>
        <v>0</v>
      </c>
      <c r="BC12" s="4">
        <f>COUNTIF(Sheet1!BC:BC,'アンケート集計 人数'!$A5)</f>
        <v>0</v>
      </c>
      <c r="BD12" s="4">
        <f>COUNTIF(Sheet1!BD:BD,'アンケート集計 人数'!$A5)</f>
        <v>0</v>
      </c>
      <c r="BE12" s="4">
        <f>COUNTIF(Sheet1!BE:BE,'アンケート集計 人数'!$A5)</f>
        <v>0</v>
      </c>
      <c r="BF12" s="4">
        <f>COUNTIF(Sheet1!BF:BF,'アンケート集計 人数'!$A5)</f>
        <v>0</v>
      </c>
      <c r="BG12" s="4">
        <f>COUNTIF(Sheet1!BG:BG,'アンケート集計 人数'!$A5)</f>
        <v>0</v>
      </c>
      <c r="BH12" s="4">
        <f>COUNTIF(Sheet1!BH:BH,'アンケート集計 人数'!$A5)</f>
        <v>0</v>
      </c>
      <c r="BI12" s="4">
        <f>COUNTIF(Sheet1!BI:BI,'アンケート集計 人数'!$A5)</f>
        <v>0</v>
      </c>
      <c r="BJ12" s="4">
        <f>COUNTIF(Sheet1!BJ:BJ,'アンケート集計 人数'!$A5)</f>
        <v>0</v>
      </c>
      <c r="BK12" s="4">
        <f>COUNTIF(Sheet1!BK:BK,'アンケート集計 人数'!$A5)</f>
        <v>0</v>
      </c>
      <c r="BL12" s="4">
        <f>COUNTIF(Sheet1!BL:BL,'アンケート集計 人数'!$A5)</f>
        <v>0</v>
      </c>
      <c r="BM12" s="4">
        <f>COUNTIF(Sheet1!BM:BM,'アンケート集計 人数'!$A5)</f>
        <v>0</v>
      </c>
      <c r="BN12" s="4">
        <f>COUNTIF(Sheet1!BN:BN,'アンケート集計 人数'!$A5)</f>
        <v>0</v>
      </c>
      <c r="BO12" s="4">
        <f>COUNTIF(Sheet1!BO:BO,'アンケート集計 人数'!$A5)</f>
        <v>0</v>
      </c>
      <c r="BP12" s="4">
        <f>COUNTIF(Sheet1!BP:BP,'アンケート集計 人数'!$A5)</f>
        <v>0</v>
      </c>
      <c r="BQ12" s="4">
        <f>COUNTIF(Sheet1!BQ:BQ,1)</f>
        <v>1</v>
      </c>
      <c r="BR12" s="4">
        <f>COUNTIF(Sheet1!BR:BR,'アンケート集計 人数'!$A5)</f>
        <v>0</v>
      </c>
      <c r="BS12" s="4">
        <f>COUNTIF(Sheet1!BS:BS,'アンケート集計 人数'!$A5)</f>
        <v>6</v>
      </c>
      <c r="BT12" s="4">
        <f>COUNTIF(Sheet1!BT:BT,'アンケート集計 人数'!$A5)</f>
        <v>8</v>
      </c>
      <c r="BU12" s="4">
        <f>COUNTIF(Sheet1!BU:BU,'アンケート集計 人数'!$A5)</f>
        <v>4</v>
      </c>
      <c r="BV12" s="4">
        <f>COUNTIF(Sheet1!BV:BV,'アンケート集計 人数'!$A5)</f>
        <v>0</v>
      </c>
      <c r="BW12" s="4">
        <f>COUNTIF(Sheet1!BW:BW,'アンケート集計 人数'!$A5)</f>
        <v>5</v>
      </c>
      <c r="BX12" s="4">
        <f>COUNTIF(Sheet1!BX:BX,'アンケート集計 人数'!$A5)</f>
        <v>1</v>
      </c>
      <c r="BY12" s="4">
        <f>COUNTIF(Sheet1!BY:BY,'アンケート集計 人数'!$A5)</f>
        <v>0</v>
      </c>
      <c r="BZ12" s="4">
        <f>COUNTIF(Sheet1!BZ:BZ,'アンケート集計 人数'!$A5)</f>
        <v>0</v>
      </c>
      <c r="CA12" s="4">
        <f>COUNTIF(Sheet1!CA:CA,'アンケート集計 人数'!$A5)</f>
        <v>0</v>
      </c>
      <c r="CB12" s="4">
        <f>COUNTIF(Sheet1!CB:CB,'アンケート集計 人数'!$A5)</f>
        <v>0</v>
      </c>
    </row>
    <row r="13" spans="1:86" ht="21" thickTop="1"/>
    <row r="14" spans="1:86" ht="21" thickBot="1">
      <c r="A14" t="s">
        <v>115</v>
      </c>
      <c r="P14" t="s">
        <v>126</v>
      </c>
    </row>
    <row r="15" spans="1:86">
      <c r="A15" s="58"/>
      <c r="B15" s="54" t="s">
        <v>57</v>
      </c>
      <c r="C15" s="55"/>
      <c r="D15" s="55"/>
      <c r="E15" s="55"/>
      <c r="F15" s="56"/>
      <c r="G15" s="57" t="s">
        <v>57</v>
      </c>
      <c r="H15" s="55"/>
      <c r="I15" s="55"/>
      <c r="J15" s="55"/>
      <c r="K15" s="56"/>
      <c r="P15" s="58"/>
      <c r="Q15" s="54" t="s">
        <v>57</v>
      </c>
      <c r="R15" s="55"/>
      <c r="S15" s="55"/>
      <c r="T15" s="55"/>
      <c r="U15" s="56"/>
      <c r="V15" s="57" t="s">
        <v>57</v>
      </c>
      <c r="W15" s="55"/>
      <c r="X15" s="55"/>
      <c r="Y15" s="55"/>
      <c r="Z15" s="56"/>
    </row>
    <row r="16" spans="1:86" ht="21" thickBot="1">
      <c r="A16" s="59"/>
      <c r="B16" s="40" t="s">
        <v>88</v>
      </c>
      <c r="C16" s="27" t="s">
        <v>90</v>
      </c>
      <c r="D16" s="27" t="s">
        <v>92</v>
      </c>
      <c r="E16" s="27" t="s">
        <v>94</v>
      </c>
      <c r="F16" s="28" t="s">
        <v>96</v>
      </c>
      <c r="G16" s="36" t="s">
        <v>88</v>
      </c>
      <c r="H16" s="27" t="s">
        <v>90</v>
      </c>
      <c r="I16" s="27" t="s">
        <v>92</v>
      </c>
      <c r="J16" s="27" t="s">
        <v>94</v>
      </c>
      <c r="K16" s="28" t="s">
        <v>96</v>
      </c>
      <c r="P16" s="59"/>
      <c r="Q16" s="40" t="s">
        <v>88</v>
      </c>
      <c r="R16" s="27" t="s">
        <v>90</v>
      </c>
      <c r="S16" s="27" t="s">
        <v>92</v>
      </c>
      <c r="T16" s="27" t="s">
        <v>94</v>
      </c>
      <c r="U16" s="28" t="s">
        <v>96</v>
      </c>
      <c r="V16" s="36" t="s">
        <v>88</v>
      </c>
      <c r="W16" s="27" t="s">
        <v>90</v>
      </c>
      <c r="X16" s="27" t="s">
        <v>92</v>
      </c>
      <c r="Y16" s="27" t="s">
        <v>94</v>
      </c>
      <c r="Z16" s="28" t="s">
        <v>96</v>
      </c>
    </row>
    <row r="17" spans="1:26" ht="21" thickTop="1">
      <c r="A17" s="33" t="s">
        <v>46</v>
      </c>
      <c r="B17" s="41">
        <f>D8</f>
        <v>5</v>
      </c>
      <c r="C17" s="26">
        <f t="shared" ref="C17:F17" si="0">E8</f>
        <v>1</v>
      </c>
      <c r="D17" s="26">
        <f t="shared" si="0"/>
        <v>2</v>
      </c>
      <c r="E17" s="26">
        <f t="shared" si="0"/>
        <v>0</v>
      </c>
      <c r="F17" s="29">
        <f t="shared" si="0"/>
        <v>1</v>
      </c>
      <c r="G17" s="37">
        <f>S8</f>
        <v>4</v>
      </c>
      <c r="H17" s="26">
        <f t="shared" ref="H17:K17" si="1">T8</f>
        <v>5</v>
      </c>
      <c r="I17" s="26">
        <f t="shared" si="1"/>
        <v>3</v>
      </c>
      <c r="J17" s="26">
        <f t="shared" si="1"/>
        <v>3</v>
      </c>
      <c r="K17" s="29">
        <f t="shared" si="1"/>
        <v>3</v>
      </c>
      <c r="P17" s="33" t="s">
        <v>46</v>
      </c>
      <c r="Q17" s="41">
        <f>S8</f>
        <v>4</v>
      </c>
      <c r="R17" s="26">
        <f t="shared" ref="R17:R21" si="2">T8</f>
        <v>5</v>
      </c>
      <c r="S17" s="26">
        <f t="shared" ref="S17:S21" si="3">U8</f>
        <v>3</v>
      </c>
      <c r="T17" s="26">
        <f t="shared" ref="T17:T21" si="4">V8</f>
        <v>3</v>
      </c>
      <c r="U17" s="29">
        <f t="shared" ref="U17:U21" si="5">W8</f>
        <v>3</v>
      </c>
      <c r="V17" s="37">
        <f>BB8</f>
        <v>6</v>
      </c>
      <c r="W17" s="37">
        <f t="shared" ref="W17:Z17" si="6">BC8</f>
        <v>6</v>
      </c>
      <c r="X17" s="37">
        <f t="shared" si="6"/>
        <v>4</v>
      </c>
      <c r="Y17" s="37">
        <f t="shared" si="6"/>
        <v>7</v>
      </c>
      <c r="Z17" s="37">
        <f t="shared" si="6"/>
        <v>4</v>
      </c>
    </row>
    <row r="18" spans="1:26">
      <c r="A18" s="34" t="s">
        <v>48</v>
      </c>
      <c r="B18" s="42">
        <f t="shared" ref="B18:B21" si="7">D9</f>
        <v>3</v>
      </c>
      <c r="C18" s="25">
        <f t="shared" ref="C18:C21" si="8">E9</f>
        <v>6</v>
      </c>
      <c r="D18" s="25">
        <f t="shared" ref="D18:D21" si="9">F9</f>
        <v>6</v>
      </c>
      <c r="E18" s="25">
        <f t="shared" ref="E18:E21" si="10">G9</f>
        <v>2</v>
      </c>
      <c r="F18" s="30">
        <f t="shared" ref="F18:F21" si="11">H9</f>
        <v>2</v>
      </c>
      <c r="G18" s="38">
        <f t="shared" ref="G18:G21" si="12">S9</f>
        <v>5</v>
      </c>
      <c r="H18" s="25">
        <f t="shared" ref="H18:H21" si="13">T9</f>
        <v>5</v>
      </c>
      <c r="I18" s="25">
        <f t="shared" ref="I18:I21" si="14">U9</f>
        <v>5</v>
      </c>
      <c r="J18" s="25">
        <f t="shared" ref="J18:J21" si="15">V9</f>
        <v>3</v>
      </c>
      <c r="K18" s="30">
        <f t="shared" ref="K18:K21" si="16">W9</f>
        <v>3</v>
      </c>
      <c r="P18" s="34" t="s">
        <v>48</v>
      </c>
      <c r="Q18" s="42">
        <f t="shared" ref="Q18:Q21" si="17">S9</f>
        <v>5</v>
      </c>
      <c r="R18" s="25">
        <f t="shared" si="2"/>
        <v>5</v>
      </c>
      <c r="S18" s="25">
        <f t="shared" si="3"/>
        <v>5</v>
      </c>
      <c r="T18" s="25">
        <f t="shared" si="4"/>
        <v>3</v>
      </c>
      <c r="U18" s="30">
        <f t="shared" si="5"/>
        <v>3</v>
      </c>
      <c r="V18" s="37">
        <f t="shared" ref="V18:V21" si="18">BB9</f>
        <v>3</v>
      </c>
      <c r="W18" s="37">
        <f t="shared" ref="W18:W21" si="19">BC9</f>
        <v>4</v>
      </c>
      <c r="X18" s="37">
        <f t="shared" ref="X18:X21" si="20">BD9</f>
        <v>5</v>
      </c>
      <c r="Y18" s="37">
        <f t="shared" ref="Y18:Y21" si="21">BE9</f>
        <v>2</v>
      </c>
      <c r="Z18" s="37">
        <f t="shared" ref="Z18:Z21" si="22">BF9</f>
        <v>5</v>
      </c>
    </row>
    <row r="19" spans="1:26">
      <c r="A19" s="34" t="s">
        <v>49</v>
      </c>
      <c r="B19" s="42">
        <f t="shared" si="7"/>
        <v>0</v>
      </c>
      <c r="C19" s="25">
        <f t="shared" si="8"/>
        <v>2</v>
      </c>
      <c r="D19" s="25">
        <f t="shared" si="9"/>
        <v>1</v>
      </c>
      <c r="E19" s="25">
        <f t="shared" si="10"/>
        <v>2</v>
      </c>
      <c r="F19" s="30">
        <f t="shared" si="11"/>
        <v>5</v>
      </c>
      <c r="G19" s="38">
        <f t="shared" si="12"/>
        <v>1</v>
      </c>
      <c r="H19" s="25">
        <f t="shared" si="13"/>
        <v>0</v>
      </c>
      <c r="I19" s="25">
        <f t="shared" si="14"/>
        <v>1</v>
      </c>
      <c r="J19" s="25">
        <f t="shared" si="15"/>
        <v>2</v>
      </c>
      <c r="K19" s="30">
        <f t="shared" si="16"/>
        <v>2</v>
      </c>
      <c r="P19" s="34" t="s">
        <v>49</v>
      </c>
      <c r="Q19" s="42">
        <f t="shared" si="17"/>
        <v>1</v>
      </c>
      <c r="R19" s="25">
        <f t="shared" si="2"/>
        <v>0</v>
      </c>
      <c r="S19" s="25">
        <f t="shared" si="3"/>
        <v>1</v>
      </c>
      <c r="T19" s="25">
        <f t="shared" si="4"/>
        <v>2</v>
      </c>
      <c r="U19" s="30">
        <f t="shared" si="5"/>
        <v>2</v>
      </c>
      <c r="V19" s="37">
        <f t="shared" si="18"/>
        <v>1</v>
      </c>
      <c r="W19" s="37">
        <f t="shared" si="19"/>
        <v>0</v>
      </c>
      <c r="X19" s="37">
        <f t="shared" si="20"/>
        <v>1</v>
      </c>
      <c r="Y19" s="37">
        <f t="shared" si="21"/>
        <v>1</v>
      </c>
      <c r="Z19" s="37">
        <f t="shared" si="22"/>
        <v>1</v>
      </c>
    </row>
    <row r="20" spans="1:26">
      <c r="A20" s="34" t="s">
        <v>47</v>
      </c>
      <c r="B20" s="42">
        <f t="shared" si="7"/>
        <v>2</v>
      </c>
      <c r="C20" s="25">
        <f t="shared" si="8"/>
        <v>1</v>
      </c>
      <c r="D20" s="25">
        <f t="shared" si="9"/>
        <v>0</v>
      </c>
      <c r="E20" s="25">
        <f t="shared" si="10"/>
        <v>6</v>
      </c>
      <c r="F20" s="30">
        <f t="shared" si="11"/>
        <v>2</v>
      </c>
      <c r="G20" s="38">
        <f t="shared" si="12"/>
        <v>0</v>
      </c>
      <c r="H20" s="25">
        <f t="shared" si="13"/>
        <v>0</v>
      </c>
      <c r="I20" s="25">
        <f t="shared" si="14"/>
        <v>1</v>
      </c>
      <c r="J20" s="25">
        <f t="shared" si="15"/>
        <v>2</v>
      </c>
      <c r="K20" s="30">
        <f t="shared" si="16"/>
        <v>2</v>
      </c>
      <c r="P20" s="34" t="s">
        <v>47</v>
      </c>
      <c r="Q20" s="42">
        <f t="shared" si="17"/>
        <v>0</v>
      </c>
      <c r="R20" s="25">
        <f t="shared" si="2"/>
        <v>0</v>
      </c>
      <c r="S20" s="25">
        <f t="shared" si="3"/>
        <v>1</v>
      </c>
      <c r="T20" s="25">
        <f t="shared" si="4"/>
        <v>2</v>
      </c>
      <c r="U20" s="30">
        <f t="shared" si="5"/>
        <v>2</v>
      </c>
      <c r="V20" s="37">
        <f t="shared" si="18"/>
        <v>0</v>
      </c>
      <c r="W20" s="37">
        <f t="shared" si="19"/>
        <v>0</v>
      </c>
      <c r="X20" s="37">
        <f t="shared" si="20"/>
        <v>0</v>
      </c>
      <c r="Y20" s="37">
        <f t="shared" si="21"/>
        <v>0</v>
      </c>
      <c r="Z20" s="37">
        <f t="shared" si="22"/>
        <v>0</v>
      </c>
    </row>
    <row r="21" spans="1:26" ht="21" thickBot="1">
      <c r="A21" s="35" t="s">
        <v>51</v>
      </c>
      <c r="B21" s="43">
        <f t="shared" si="7"/>
        <v>0</v>
      </c>
      <c r="C21" s="31">
        <f t="shared" si="8"/>
        <v>0</v>
      </c>
      <c r="D21" s="31">
        <f t="shared" si="9"/>
        <v>1</v>
      </c>
      <c r="E21" s="31">
        <f t="shared" si="10"/>
        <v>0</v>
      </c>
      <c r="F21" s="32">
        <f t="shared" si="11"/>
        <v>0</v>
      </c>
      <c r="G21" s="39">
        <f t="shared" si="12"/>
        <v>0</v>
      </c>
      <c r="H21" s="31">
        <f t="shared" si="13"/>
        <v>0</v>
      </c>
      <c r="I21" s="31">
        <f t="shared" si="14"/>
        <v>0</v>
      </c>
      <c r="J21" s="31">
        <f t="shared" si="15"/>
        <v>0</v>
      </c>
      <c r="K21" s="32">
        <f t="shared" si="16"/>
        <v>0</v>
      </c>
      <c r="P21" s="35" t="s">
        <v>51</v>
      </c>
      <c r="Q21" s="43">
        <f t="shared" si="17"/>
        <v>0</v>
      </c>
      <c r="R21" s="31">
        <f t="shared" si="2"/>
        <v>0</v>
      </c>
      <c r="S21" s="31">
        <f t="shared" si="3"/>
        <v>0</v>
      </c>
      <c r="T21" s="31">
        <f t="shared" si="4"/>
        <v>0</v>
      </c>
      <c r="U21" s="32">
        <f t="shared" si="5"/>
        <v>0</v>
      </c>
      <c r="V21" s="37">
        <f t="shared" si="18"/>
        <v>0</v>
      </c>
      <c r="W21" s="37">
        <f t="shared" si="19"/>
        <v>0</v>
      </c>
      <c r="X21" s="37">
        <f t="shared" si="20"/>
        <v>0</v>
      </c>
      <c r="Y21" s="37">
        <f t="shared" si="21"/>
        <v>0</v>
      </c>
      <c r="Z21" s="37">
        <f t="shared" si="22"/>
        <v>0</v>
      </c>
    </row>
    <row r="23" spans="1:26" ht="21" thickBot="1">
      <c r="A23" s="1" t="s">
        <v>117</v>
      </c>
    </row>
    <row r="24" spans="1:26">
      <c r="A24" s="58"/>
      <c r="B24" s="54" t="s">
        <v>85</v>
      </c>
      <c r="C24" s="55"/>
      <c r="D24" s="55"/>
      <c r="E24" s="55"/>
      <c r="F24" s="56"/>
      <c r="G24" s="57" t="s">
        <v>86</v>
      </c>
      <c r="H24" s="55"/>
      <c r="I24" s="55"/>
      <c r="J24" s="55"/>
      <c r="K24" s="56"/>
    </row>
    <row r="25" spans="1:26" ht="21" thickBot="1">
      <c r="A25" s="59"/>
      <c r="B25" s="40" t="s">
        <v>118</v>
      </c>
      <c r="C25" s="27" t="s">
        <v>100</v>
      </c>
      <c r="D25" s="27" t="s">
        <v>101</v>
      </c>
      <c r="E25" s="27" t="s">
        <v>119</v>
      </c>
      <c r="F25" s="28" t="s">
        <v>120</v>
      </c>
      <c r="G25" s="36" t="s">
        <v>118</v>
      </c>
      <c r="H25" s="27" t="s">
        <v>100</v>
      </c>
      <c r="I25" s="27" t="s">
        <v>101</v>
      </c>
      <c r="J25" s="27" t="s">
        <v>119</v>
      </c>
      <c r="K25" s="28" t="s">
        <v>120</v>
      </c>
    </row>
    <row r="26" spans="1:26" ht="21" thickTop="1">
      <c r="A26" s="33" t="s">
        <v>46</v>
      </c>
      <c r="B26" s="41">
        <f>X8</f>
        <v>2</v>
      </c>
      <c r="C26" s="41">
        <f t="shared" ref="C26:F26" si="23">Y8</f>
        <v>6</v>
      </c>
      <c r="D26" s="41">
        <f t="shared" si="23"/>
        <v>2</v>
      </c>
      <c r="E26" s="41">
        <f t="shared" si="23"/>
        <v>2</v>
      </c>
      <c r="F26" s="48">
        <f t="shared" si="23"/>
        <v>2</v>
      </c>
      <c r="G26" s="37">
        <f>BG8</f>
        <v>8</v>
      </c>
      <c r="H26" s="37">
        <f t="shared" ref="H26:K26" si="24">BH8</f>
        <v>8</v>
      </c>
      <c r="I26" s="37">
        <f t="shared" si="24"/>
        <v>7</v>
      </c>
      <c r="J26" s="37">
        <f t="shared" si="24"/>
        <v>7</v>
      </c>
      <c r="K26" s="44">
        <f t="shared" si="24"/>
        <v>8</v>
      </c>
    </row>
    <row r="27" spans="1:26">
      <c r="A27" s="34" t="s">
        <v>48</v>
      </c>
      <c r="B27" s="41">
        <f t="shared" ref="B27:B30" si="25">X9</f>
        <v>7</v>
      </c>
      <c r="C27" s="41">
        <f t="shared" ref="C27:C30" si="26">Y9</f>
        <v>3</v>
      </c>
      <c r="D27" s="41">
        <f t="shared" ref="D27:D30" si="27">Z9</f>
        <v>4</v>
      </c>
      <c r="E27" s="41">
        <f t="shared" ref="E27:E30" si="28">AA9</f>
        <v>4</v>
      </c>
      <c r="F27" s="48">
        <f t="shared" ref="F27:F30" si="29">AB9</f>
        <v>4</v>
      </c>
      <c r="G27" s="37">
        <f t="shared" ref="G27:G30" si="30">BG9</f>
        <v>2</v>
      </c>
      <c r="H27" s="37">
        <f t="shared" ref="H27:H30" si="31">BH9</f>
        <v>2</v>
      </c>
      <c r="I27" s="37">
        <f t="shared" ref="I27:I30" si="32">BI9</f>
        <v>2</v>
      </c>
      <c r="J27" s="37">
        <f t="shared" ref="J27:J30" si="33">BJ9</f>
        <v>3</v>
      </c>
      <c r="K27" s="44">
        <f t="shared" ref="K27:K30" si="34">BK9</f>
        <v>1</v>
      </c>
    </row>
    <row r="28" spans="1:26">
      <c r="A28" s="34" t="s">
        <v>49</v>
      </c>
      <c r="B28" s="41">
        <f t="shared" si="25"/>
        <v>0</v>
      </c>
      <c r="C28" s="41">
        <f t="shared" si="26"/>
        <v>1</v>
      </c>
      <c r="D28" s="41">
        <f t="shared" si="27"/>
        <v>4</v>
      </c>
      <c r="E28" s="41">
        <f t="shared" si="28"/>
        <v>2</v>
      </c>
      <c r="F28" s="48">
        <f t="shared" si="29"/>
        <v>4</v>
      </c>
      <c r="G28" s="37">
        <f t="shared" si="30"/>
        <v>0</v>
      </c>
      <c r="H28" s="37">
        <f t="shared" si="31"/>
        <v>0</v>
      </c>
      <c r="I28" s="37">
        <f t="shared" si="32"/>
        <v>1</v>
      </c>
      <c r="J28" s="37">
        <f t="shared" si="33"/>
        <v>0</v>
      </c>
      <c r="K28" s="44">
        <f t="shared" si="34"/>
        <v>1</v>
      </c>
    </row>
    <row r="29" spans="1:26">
      <c r="A29" s="34" t="s">
        <v>47</v>
      </c>
      <c r="B29" s="41">
        <f t="shared" si="25"/>
        <v>1</v>
      </c>
      <c r="C29" s="41">
        <f t="shared" si="26"/>
        <v>0</v>
      </c>
      <c r="D29" s="41">
        <f t="shared" si="27"/>
        <v>0</v>
      </c>
      <c r="E29" s="41">
        <f t="shared" si="28"/>
        <v>2</v>
      </c>
      <c r="F29" s="48">
        <f t="shared" si="29"/>
        <v>0</v>
      </c>
      <c r="G29" s="37">
        <f t="shared" si="30"/>
        <v>0</v>
      </c>
      <c r="H29" s="37">
        <f t="shared" si="31"/>
        <v>0</v>
      </c>
      <c r="I29" s="37">
        <f t="shared" si="32"/>
        <v>0</v>
      </c>
      <c r="J29" s="37">
        <f t="shared" si="33"/>
        <v>0</v>
      </c>
      <c r="K29" s="44">
        <f t="shared" si="34"/>
        <v>0</v>
      </c>
    </row>
    <row r="30" spans="1:26" ht="21" thickBot="1">
      <c r="A30" s="35" t="s">
        <v>51</v>
      </c>
      <c r="B30" s="45">
        <f t="shared" si="25"/>
        <v>0</v>
      </c>
      <c r="C30" s="45">
        <f t="shared" si="26"/>
        <v>0</v>
      </c>
      <c r="D30" s="45">
        <f t="shared" si="27"/>
        <v>0</v>
      </c>
      <c r="E30" s="45">
        <f t="shared" si="28"/>
        <v>0</v>
      </c>
      <c r="F30" s="49">
        <f t="shared" si="29"/>
        <v>0</v>
      </c>
      <c r="G30" s="46">
        <f t="shared" si="30"/>
        <v>0</v>
      </c>
      <c r="H30" s="46">
        <f t="shared" si="31"/>
        <v>0</v>
      </c>
      <c r="I30" s="46">
        <f t="shared" si="32"/>
        <v>0</v>
      </c>
      <c r="J30" s="46">
        <f t="shared" si="33"/>
        <v>0</v>
      </c>
      <c r="K30" s="47">
        <f t="shared" si="34"/>
        <v>0</v>
      </c>
    </row>
    <row r="34" spans="2:21">
      <c r="B34" t="s">
        <v>35</v>
      </c>
      <c r="C34" t="s">
        <v>36</v>
      </c>
      <c r="D34" t="s">
        <v>37</v>
      </c>
      <c r="E34" t="s">
        <v>38</v>
      </c>
      <c r="F34" t="s">
        <v>39</v>
      </c>
      <c r="G34" t="s">
        <v>40</v>
      </c>
      <c r="H34" t="s">
        <v>41</v>
      </c>
      <c r="I34" t="s">
        <v>42</v>
      </c>
      <c r="J34" t="s">
        <v>43</v>
      </c>
      <c r="K34" t="s">
        <v>44</v>
      </c>
      <c r="L34" s="52" t="s">
        <v>22</v>
      </c>
      <c r="M34" t="s">
        <v>23</v>
      </c>
      <c r="N34" t="s">
        <v>24</v>
      </c>
      <c r="O34" t="s">
        <v>25</v>
      </c>
      <c r="P34" t="s">
        <v>26</v>
      </c>
      <c r="Q34" t="s">
        <v>27</v>
      </c>
      <c r="R34" t="s">
        <v>28</v>
      </c>
      <c r="S34" t="s">
        <v>29</v>
      </c>
      <c r="T34" t="s">
        <v>30</v>
      </c>
      <c r="U34" t="s">
        <v>31</v>
      </c>
    </row>
    <row r="35" spans="2:21">
      <c r="B35">
        <v>0</v>
      </c>
      <c r="C35">
        <v>0</v>
      </c>
      <c r="D35">
        <v>2</v>
      </c>
      <c r="E35">
        <v>2</v>
      </c>
      <c r="F35">
        <v>0</v>
      </c>
      <c r="G35">
        <v>0</v>
      </c>
      <c r="H35">
        <v>0</v>
      </c>
      <c r="I35">
        <v>2</v>
      </c>
      <c r="J35">
        <v>1</v>
      </c>
      <c r="K35">
        <v>1</v>
      </c>
      <c r="L35" s="52">
        <v>0</v>
      </c>
      <c r="M35">
        <v>0</v>
      </c>
      <c r="N35">
        <v>1</v>
      </c>
      <c r="O35">
        <v>3</v>
      </c>
      <c r="P35">
        <v>0</v>
      </c>
      <c r="Q35">
        <v>1</v>
      </c>
      <c r="R35">
        <v>2</v>
      </c>
      <c r="S35">
        <v>3</v>
      </c>
      <c r="T35">
        <v>2</v>
      </c>
      <c r="U35">
        <v>1</v>
      </c>
    </row>
    <row r="36" spans="2:21">
      <c r="B36">
        <v>7</v>
      </c>
      <c r="C36">
        <v>2</v>
      </c>
      <c r="D36">
        <v>2</v>
      </c>
      <c r="E36">
        <v>3</v>
      </c>
      <c r="F36">
        <v>1</v>
      </c>
      <c r="G36">
        <v>4</v>
      </c>
      <c r="H36">
        <v>8</v>
      </c>
      <c r="I36">
        <v>5</v>
      </c>
      <c r="J36">
        <v>4</v>
      </c>
      <c r="K36">
        <v>3</v>
      </c>
      <c r="L36" s="52">
        <v>2</v>
      </c>
      <c r="M36">
        <v>0</v>
      </c>
      <c r="N36">
        <v>2</v>
      </c>
      <c r="O36">
        <v>4</v>
      </c>
      <c r="P36">
        <v>1</v>
      </c>
      <c r="Q36">
        <v>6</v>
      </c>
      <c r="R36">
        <v>7</v>
      </c>
      <c r="S36">
        <v>4</v>
      </c>
      <c r="T36">
        <v>6</v>
      </c>
      <c r="U36">
        <v>9</v>
      </c>
    </row>
    <row r="37" spans="2:21">
      <c r="B37">
        <v>0</v>
      </c>
      <c r="C37">
        <v>2</v>
      </c>
      <c r="D37">
        <v>2</v>
      </c>
      <c r="E37">
        <v>3</v>
      </c>
      <c r="F37">
        <v>4</v>
      </c>
      <c r="G37">
        <v>4</v>
      </c>
      <c r="H37">
        <v>1</v>
      </c>
      <c r="I37">
        <v>1</v>
      </c>
      <c r="J37">
        <v>5</v>
      </c>
      <c r="K37">
        <v>3</v>
      </c>
      <c r="L37" s="52">
        <v>1</v>
      </c>
      <c r="M37">
        <v>1</v>
      </c>
      <c r="N37">
        <v>1</v>
      </c>
      <c r="O37">
        <v>2</v>
      </c>
      <c r="P37">
        <v>1</v>
      </c>
      <c r="Q37">
        <v>2</v>
      </c>
      <c r="R37">
        <v>0</v>
      </c>
      <c r="S37">
        <v>2</v>
      </c>
      <c r="T37">
        <v>1</v>
      </c>
      <c r="U37">
        <v>0</v>
      </c>
    </row>
    <row r="38" spans="2:21">
      <c r="B38">
        <v>3</v>
      </c>
      <c r="C38">
        <v>5</v>
      </c>
      <c r="D38">
        <v>4</v>
      </c>
      <c r="E38">
        <v>2</v>
      </c>
      <c r="F38">
        <v>2</v>
      </c>
      <c r="G38">
        <v>0</v>
      </c>
      <c r="H38">
        <v>1</v>
      </c>
      <c r="I38">
        <v>2</v>
      </c>
      <c r="J38">
        <v>0</v>
      </c>
      <c r="K38">
        <v>3</v>
      </c>
      <c r="L38" s="52">
        <v>5</v>
      </c>
      <c r="M38">
        <v>6</v>
      </c>
      <c r="N38">
        <v>5</v>
      </c>
      <c r="O38">
        <v>1</v>
      </c>
      <c r="P38">
        <v>3</v>
      </c>
      <c r="Q38">
        <v>0</v>
      </c>
      <c r="R38">
        <v>1</v>
      </c>
      <c r="S38">
        <v>1</v>
      </c>
      <c r="T38">
        <v>1</v>
      </c>
      <c r="U38">
        <v>0</v>
      </c>
    </row>
    <row r="39" spans="2:21">
      <c r="B39">
        <v>0</v>
      </c>
      <c r="C39">
        <v>1</v>
      </c>
      <c r="D39">
        <v>0</v>
      </c>
      <c r="E39">
        <v>0</v>
      </c>
      <c r="F39">
        <v>3</v>
      </c>
      <c r="G39">
        <v>2</v>
      </c>
      <c r="H39">
        <v>0</v>
      </c>
      <c r="I39">
        <v>0</v>
      </c>
      <c r="J39">
        <v>0</v>
      </c>
      <c r="K39">
        <v>0</v>
      </c>
      <c r="L39" s="52">
        <v>2</v>
      </c>
      <c r="M39">
        <v>3</v>
      </c>
      <c r="N39">
        <v>1</v>
      </c>
      <c r="O39">
        <v>0</v>
      </c>
      <c r="P39">
        <v>5</v>
      </c>
      <c r="Q39">
        <v>1</v>
      </c>
      <c r="R39">
        <v>0</v>
      </c>
      <c r="S39">
        <v>0</v>
      </c>
      <c r="T39">
        <v>0</v>
      </c>
      <c r="U39">
        <v>0</v>
      </c>
    </row>
    <row r="41" spans="2:21">
      <c r="B41" t="s">
        <v>35</v>
      </c>
      <c r="C41" t="s">
        <v>36</v>
      </c>
      <c r="D41" t="s">
        <v>37</v>
      </c>
      <c r="E41" t="s">
        <v>38</v>
      </c>
      <c r="F41" t="s">
        <v>39</v>
      </c>
      <c r="G41" t="s">
        <v>40</v>
      </c>
      <c r="H41" t="s">
        <v>41</v>
      </c>
      <c r="I41" t="s">
        <v>42</v>
      </c>
      <c r="J41" t="s">
        <v>43</v>
      </c>
      <c r="K41" t="s">
        <v>44</v>
      </c>
      <c r="L41" s="52" t="s">
        <v>22</v>
      </c>
      <c r="M41" t="s">
        <v>23</v>
      </c>
      <c r="N41" t="s">
        <v>24</v>
      </c>
      <c r="O41" t="s">
        <v>25</v>
      </c>
      <c r="P41" t="s">
        <v>26</v>
      </c>
      <c r="Q41" t="s">
        <v>27</v>
      </c>
      <c r="R41" t="s">
        <v>28</v>
      </c>
      <c r="S41" t="s">
        <v>29</v>
      </c>
      <c r="T41" t="s">
        <v>30</v>
      </c>
      <c r="U41" t="s">
        <v>31</v>
      </c>
    </row>
    <row r="42" spans="2:21">
      <c r="B42">
        <v>0</v>
      </c>
      <c r="C42">
        <v>0</v>
      </c>
      <c r="D42">
        <v>0</v>
      </c>
      <c r="E42">
        <v>1</v>
      </c>
      <c r="F42">
        <v>0</v>
      </c>
      <c r="G42">
        <v>0</v>
      </c>
      <c r="H42">
        <v>0</v>
      </c>
      <c r="I42">
        <v>1</v>
      </c>
      <c r="J42">
        <v>2</v>
      </c>
      <c r="K42">
        <v>1</v>
      </c>
      <c r="L42" s="52">
        <v>0</v>
      </c>
      <c r="M42">
        <v>0</v>
      </c>
      <c r="N42">
        <v>0</v>
      </c>
      <c r="O42">
        <v>5</v>
      </c>
      <c r="P42">
        <v>0</v>
      </c>
      <c r="Q42">
        <v>6</v>
      </c>
      <c r="R42">
        <v>8</v>
      </c>
      <c r="S42">
        <v>6</v>
      </c>
      <c r="T42">
        <v>5</v>
      </c>
      <c r="U42">
        <v>6</v>
      </c>
    </row>
    <row r="43" spans="2:21">
      <c r="B43">
        <v>2</v>
      </c>
      <c r="C43">
        <v>1</v>
      </c>
      <c r="D43">
        <v>3</v>
      </c>
      <c r="E43">
        <v>6</v>
      </c>
      <c r="F43">
        <v>1</v>
      </c>
      <c r="G43">
        <v>2</v>
      </c>
      <c r="H43">
        <v>6</v>
      </c>
      <c r="I43">
        <v>6</v>
      </c>
      <c r="J43">
        <v>3</v>
      </c>
      <c r="K43">
        <v>4</v>
      </c>
      <c r="L43" s="52">
        <v>0</v>
      </c>
      <c r="M43">
        <v>0</v>
      </c>
      <c r="N43">
        <v>1</v>
      </c>
      <c r="O43">
        <v>4</v>
      </c>
      <c r="P43">
        <v>0</v>
      </c>
      <c r="Q43">
        <v>2</v>
      </c>
      <c r="R43">
        <v>2</v>
      </c>
      <c r="S43">
        <v>3</v>
      </c>
      <c r="T43">
        <v>4</v>
      </c>
      <c r="U43">
        <v>4</v>
      </c>
    </row>
    <row r="44" spans="2:21">
      <c r="B44">
        <v>0</v>
      </c>
      <c r="C44">
        <v>0</v>
      </c>
      <c r="D44">
        <v>1</v>
      </c>
      <c r="E44">
        <v>1</v>
      </c>
      <c r="F44">
        <v>1</v>
      </c>
      <c r="G44">
        <v>5</v>
      </c>
      <c r="H44">
        <v>3</v>
      </c>
      <c r="I44">
        <v>2</v>
      </c>
      <c r="J44">
        <v>4</v>
      </c>
      <c r="K44">
        <v>5</v>
      </c>
      <c r="L44" s="52">
        <v>1</v>
      </c>
      <c r="M44">
        <v>0</v>
      </c>
      <c r="N44">
        <v>0</v>
      </c>
      <c r="O44">
        <v>1</v>
      </c>
      <c r="P44">
        <v>0</v>
      </c>
      <c r="Q44">
        <v>0</v>
      </c>
      <c r="R44">
        <v>0</v>
      </c>
      <c r="S44">
        <v>1</v>
      </c>
      <c r="T44">
        <v>1</v>
      </c>
      <c r="U44">
        <v>0</v>
      </c>
    </row>
    <row r="45" spans="2:21">
      <c r="B45">
        <v>6</v>
      </c>
      <c r="C45">
        <v>6</v>
      </c>
      <c r="D45">
        <v>6</v>
      </c>
      <c r="E45">
        <v>2</v>
      </c>
      <c r="F45">
        <v>4</v>
      </c>
      <c r="G45">
        <v>3</v>
      </c>
      <c r="H45">
        <v>1</v>
      </c>
      <c r="I45">
        <v>1</v>
      </c>
      <c r="J45">
        <v>1</v>
      </c>
      <c r="K45">
        <v>0</v>
      </c>
      <c r="L45" s="52">
        <v>3</v>
      </c>
      <c r="M45">
        <v>2</v>
      </c>
      <c r="N45">
        <v>5</v>
      </c>
      <c r="O45">
        <v>0</v>
      </c>
      <c r="P45">
        <v>5</v>
      </c>
      <c r="Q45">
        <v>1</v>
      </c>
      <c r="R45">
        <v>0</v>
      </c>
      <c r="S45">
        <v>0</v>
      </c>
      <c r="T45">
        <v>0</v>
      </c>
      <c r="U45">
        <v>0</v>
      </c>
    </row>
    <row r="46" spans="2:21">
      <c r="B46">
        <v>2</v>
      </c>
      <c r="C46">
        <v>3</v>
      </c>
      <c r="D46">
        <v>0</v>
      </c>
      <c r="E46">
        <v>0</v>
      </c>
      <c r="F46">
        <v>4</v>
      </c>
      <c r="G46">
        <v>0</v>
      </c>
      <c r="H46">
        <v>0</v>
      </c>
      <c r="I46">
        <v>0</v>
      </c>
      <c r="J46">
        <v>0</v>
      </c>
      <c r="K46">
        <v>0</v>
      </c>
      <c r="L46" s="52">
        <v>6</v>
      </c>
      <c r="M46">
        <v>8</v>
      </c>
      <c r="N46">
        <v>4</v>
      </c>
      <c r="O46">
        <v>0</v>
      </c>
      <c r="P46">
        <v>5</v>
      </c>
      <c r="Q46">
        <v>1</v>
      </c>
      <c r="R46">
        <v>0</v>
      </c>
      <c r="S46">
        <v>0</v>
      </c>
      <c r="T46">
        <v>0</v>
      </c>
      <c r="U46">
        <v>0</v>
      </c>
    </row>
    <row r="48" spans="2:21">
      <c r="B48" s="60"/>
      <c r="C48" s="60"/>
      <c r="D48" s="60"/>
    </row>
    <row r="69" spans="16:20" ht="21" thickBot="1">
      <c r="P69" s="51"/>
      <c r="Q69" s="51"/>
      <c r="R69" s="51"/>
      <c r="S69" s="51"/>
      <c r="T69" s="51"/>
    </row>
  </sheetData>
  <mergeCells count="10">
    <mergeCell ref="Q15:U15"/>
    <mergeCell ref="V15:Z15"/>
    <mergeCell ref="B15:F15"/>
    <mergeCell ref="G15:K15"/>
    <mergeCell ref="A15:A16"/>
    <mergeCell ref="B24:F24"/>
    <mergeCell ref="G24:K24"/>
    <mergeCell ref="A24:A25"/>
    <mergeCell ref="P15:P16"/>
    <mergeCell ref="B48:D48"/>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3DF2-97BA-E443-B50B-06B8138FFC5C}">
  <dimension ref="A1:CH17"/>
  <sheetViews>
    <sheetView topLeftCell="K1" zoomScale="75" workbookViewId="0">
      <selection activeCell="A21" sqref="A21"/>
    </sheetView>
  </sheetViews>
  <sheetFormatPr baseColWidth="10" defaultRowHeight="20"/>
  <sheetData>
    <row r="1" spans="1:86">
      <c r="A1" s="1" t="s">
        <v>46</v>
      </c>
      <c r="B1">
        <v>5</v>
      </c>
      <c r="C1" t="s">
        <v>74</v>
      </c>
      <c r="D1">
        <f>COUNTIF(Sheet1!D:D,アンケート集計!$A1)+COUNTIF(Sheet1!D:D,アンケート集計!$A2)+COUNTIF(Sheet1!D:D,アンケート集計!$A3)+COUNTIF(Sheet1!D:D,アンケート集計!$A4) + COUNTIF(Sheet1!D:D,アンケート集計!$A5)</f>
        <v>10</v>
      </c>
    </row>
    <row r="2" spans="1:86">
      <c r="A2" s="1" t="s">
        <v>48</v>
      </c>
      <c r="B2">
        <v>4</v>
      </c>
    </row>
    <row r="3" spans="1:86">
      <c r="A3" s="1" t="s">
        <v>49</v>
      </c>
      <c r="B3">
        <v>3</v>
      </c>
    </row>
    <row r="4" spans="1:86">
      <c r="A4" s="1" t="s">
        <v>47</v>
      </c>
      <c r="B4">
        <v>2</v>
      </c>
    </row>
    <row r="5" spans="1:86">
      <c r="A5" s="1" t="s">
        <v>51</v>
      </c>
      <c r="B5">
        <v>1</v>
      </c>
    </row>
    <row r="7" spans="1:86" s="4" customFormat="1" ht="21" thickBot="1">
      <c r="A7" s="3"/>
      <c r="B7" s="3"/>
      <c r="C7" s="3" t="s">
        <v>2</v>
      </c>
      <c r="D7" s="8" t="s">
        <v>3</v>
      </c>
      <c r="E7" s="8" t="s">
        <v>4</v>
      </c>
      <c r="F7" s="8" t="s">
        <v>5</v>
      </c>
      <c r="G7" s="8" t="s">
        <v>6</v>
      </c>
      <c r="H7" s="8" t="s">
        <v>7</v>
      </c>
      <c r="I7" s="9" t="s">
        <v>35</v>
      </c>
      <c r="J7" s="9" t="s">
        <v>36</v>
      </c>
      <c r="K7" s="9" t="s">
        <v>37</v>
      </c>
      <c r="L7" s="9" t="s">
        <v>38</v>
      </c>
      <c r="M7" s="9" t="s">
        <v>39</v>
      </c>
      <c r="N7" s="9" t="s">
        <v>40</v>
      </c>
      <c r="O7" s="9" t="s">
        <v>41</v>
      </c>
      <c r="P7" s="9" t="s">
        <v>42</v>
      </c>
      <c r="Q7" s="9" t="s">
        <v>43</v>
      </c>
      <c r="R7" s="9" t="s">
        <v>44</v>
      </c>
      <c r="S7" s="8" t="s">
        <v>8</v>
      </c>
      <c r="T7" s="8" t="s">
        <v>9</v>
      </c>
      <c r="U7" s="8" t="s">
        <v>10</v>
      </c>
      <c r="V7" s="8" t="s">
        <v>11</v>
      </c>
      <c r="W7" s="8" t="s">
        <v>12</v>
      </c>
      <c r="X7" s="10" t="s">
        <v>13</v>
      </c>
      <c r="Y7" s="10" t="s">
        <v>14</v>
      </c>
      <c r="Z7" s="10" t="s">
        <v>15</v>
      </c>
      <c r="AA7" s="10" t="s">
        <v>16</v>
      </c>
      <c r="AB7" s="10" t="s">
        <v>17</v>
      </c>
      <c r="AC7" s="9" t="s">
        <v>22</v>
      </c>
      <c r="AD7" s="9" t="s">
        <v>23</v>
      </c>
      <c r="AE7" s="9" t="s">
        <v>24</v>
      </c>
      <c r="AF7" s="9" t="s">
        <v>25</v>
      </c>
      <c r="AG7" s="9" t="s">
        <v>26</v>
      </c>
      <c r="AH7" s="9" t="s">
        <v>27</v>
      </c>
      <c r="AI7" s="9" t="s">
        <v>28</v>
      </c>
      <c r="AJ7" s="9" t="s">
        <v>29</v>
      </c>
      <c r="AK7" s="9" t="s">
        <v>30</v>
      </c>
      <c r="AL7" s="9" t="s">
        <v>31</v>
      </c>
      <c r="AM7" s="8" t="s">
        <v>3</v>
      </c>
      <c r="AN7" s="8" t="s">
        <v>4</v>
      </c>
      <c r="AO7" s="8" t="s">
        <v>5</v>
      </c>
      <c r="AP7" s="8" t="s">
        <v>6</v>
      </c>
      <c r="AQ7" s="8" t="s">
        <v>7</v>
      </c>
      <c r="AR7" s="9" t="s">
        <v>35</v>
      </c>
      <c r="AS7" s="9" t="s">
        <v>36</v>
      </c>
      <c r="AT7" s="9" t="s">
        <v>37</v>
      </c>
      <c r="AU7" s="9" t="s">
        <v>38</v>
      </c>
      <c r="AV7" s="9" t="s">
        <v>39</v>
      </c>
      <c r="AW7" s="9" t="s">
        <v>40</v>
      </c>
      <c r="AX7" s="9" t="s">
        <v>41</v>
      </c>
      <c r="AY7" s="9" t="s">
        <v>42</v>
      </c>
      <c r="AZ7" s="9" t="s">
        <v>43</v>
      </c>
      <c r="BA7" s="9" t="s">
        <v>44</v>
      </c>
      <c r="BB7" s="8" t="s">
        <v>8</v>
      </c>
      <c r="BC7" s="8" t="s">
        <v>9</v>
      </c>
      <c r="BD7" s="8" t="s">
        <v>10</v>
      </c>
      <c r="BE7" s="8" t="s">
        <v>11</v>
      </c>
      <c r="BF7" s="8" t="s">
        <v>12</v>
      </c>
      <c r="BG7" s="10" t="s">
        <v>13</v>
      </c>
      <c r="BH7" s="10" t="s">
        <v>14</v>
      </c>
      <c r="BI7" s="10" t="s">
        <v>15</v>
      </c>
      <c r="BJ7" s="10" t="s">
        <v>16</v>
      </c>
      <c r="BK7" s="10" t="s">
        <v>17</v>
      </c>
      <c r="BL7" s="11" t="s">
        <v>18</v>
      </c>
      <c r="BM7" s="11" t="s">
        <v>32</v>
      </c>
      <c r="BN7" s="11" t="s">
        <v>19</v>
      </c>
      <c r="BO7" s="11" t="s">
        <v>20</v>
      </c>
      <c r="BP7" s="11" t="s">
        <v>33</v>
      </c>
      <c r="BQ7" s="11" t="s">
        <v>34</v>
      </c>
      <c r="BR7" s="11" t="s">
        <v>21</v>
      </c>
      <c r="BS7" s="9" t="s">
        <v>22</v>
      </c>
      <c r="BT7" s="9" t="s">
        <v>23</v>
      </c>
      <c r="BU7" s="9" t="s">
        <v>24</v>
      </c>
      <c r="BV7" s="9" t="s">
        <v>25</v>
      </c>
      <c r="BW7" s="9" t="s">
        <v>26</v>
      </c>
      <c r="BX7" s="9" t="s">
        <v>27</v>
      </c>
      <c r="BY7" s="9" t="s">
        <v>28</v>
      </c>
      <c r="BZ7" s="9" t="s">
        <v>29</v>
      </c>
      <c r="CA7" s="9" t="s">
        <v>30</v>
      </c>
      <c r="CB7" s="9" t="s">
        <v>31</v>
      </c>
      <c r="CC7" s="3"/>
      <c r="CD7" s="3"/>
      <c r="CE7" s="3"/>
      <c r="CF7" s="3"/>
      <c r="CG7" s="3"/>
      <c r="CH7" s="3"/>
    </row>
    <row r="8" spans="1:86" ht="21" thickTop="1">
      <c r="A8" s="1" t="s">
        <v>46</v>
      </c>
      <c r="D8">
        <f>COUNTIF(Sheet1!D:D,アンケート集計!$A1)*5</f>
        <v>25</v>
      </c>
      <c r="E8">
        <f>COUNTIF(Sheet1!E:E,アンケート集計!$A1)*5</f>
        <v>5</v>
      </c>
      <c r="F8">
        <f>COUNTIF(Sheet1!F:F,アンケート集計!$A1)*5</f>
        <v>10</v>
      </c>
      <c r="G8">
        <f>COUNTIF(Sheet1!G:G,アンケート集計!$A1)*5</f>
        <v>0</v>
      </c>
      <c r="H8">
        <f>COUNTIF(Sheet1!H:H,アンケート集計!$A1)*5</f>
        <v>5</v>
      </c>
      <c r="I8">
        <f>COUNTIF(Sheet1!I:I,アンケート集計!$A1)*5</f>
        <v>0</v>
      </c>
      <c r="J8">
        <f>COUNTIF(Sheet1!J:J,アンケート集計!$A1)*5</f>
        <v>0</v>
      </c>
      <c r="K8">
        <f>COUNTIF(Sheet1!K:K,アンケート集計!$A1)*5</f>
        <v>10</v>
      </c>
      <c r="L8">
        <f>COUNTIF(Sheet1!L:L,アンケート集計!$A1)*5</f>
        <v>10</v>
      </c>
      <c r="M8">
        <f>COUNTIF(Sheet1!M:M,アンケート集計!$A1)*5</f>
        <v>0</v>
      </c>
      <c r="N8">
        <f>COUNTIF(Sheet1!N:N,アンケート集計!$A1)*5</f>
        <v>0</v>
      </c>
      <c r="O8">
        <f>COUNTIF(Sheet1!O:O,アンケート集計!$A1)*5</f>
        <v>0</v>
      </c>
      <c r="P8">
        <f>COUNTIF(Sheet1!P:P,アンケート集計!$A1)*5</f>
        <v>10</v>
      </c>
      <c r="Q8">
        <f>COUNTIF(Sheet1!Q:Q,アンケート集計!$A1)*5</f>
        <v>5</v>
      </c>
      <c r="R8">
        <f>COUNTIF(Sheet1!R:R,アンケート集計!$A1)*5</f>
        <v>5</v>
      </c>
      <c r="S8">
        <f>COUNTIF(Sheet1!S:S,アンケート集計!$A1)*5</f>
        <v>20</v>
      </c>
      <c r="T8">
        <f>COUNTIF(Sheet1!T:T,アンケート集計!$A1)*5</f>
        <v>25</v>
      </c>
      <c r="U8">
        <f>COUNTIF(Sheet1!U:U,アンケート集計!$A1)*5</f>
        <v>15</v>
      </c>
      <c r="V8">
        <f>COUNTIF(Sheet1!V:V,アンケート集計!$A1)*5</f>
        <v>15</v>
      </c>
      <c r="W8">
        <f>COUNTIF(Sheet1!W:W,アンケート集計!$A1)*5</f>
        <v>15</v>
      </c>
      <c r="X8">
        <f>COUNTIF(Sheet1!X:X,アンケート集計!$A1)*5</f>
        <v>10</v>
      </c>
      <c r="Y8">
        <f>COUNTIF(Sheet1!Y:Y,アンケート集計!$A1)*5</f>
        <v>30</v>
      </c>
      <c r="Z8">
        <f>COUNTIF(Sheet1!Z:Z,アンケート集計!$A1)*5</f>
        <v>10</v>
      </c>
      <c r="AA8">
        <f>COUNTIF(Sheet1!AA:AA,アンケート集計!$A1)*5</f>
        <v>10</v>
      </c>
      <c r="AB8">
        <f>COUNTIF(Sheet1!AB:AB,アンケート集計!$A1)*5</f>
        <v>10</v>
      </c>
      <c r="AC8">
        <f>COUNTIF(Sheet1!AC:AC,アンケート集計!$A1)*5</f>
        <v>0</v>
      </c>
      <c r="AD8">
        <f>COUNTIF(Sheet1!AD:AD,アンケート集計!$A1)*5</f>
        <v>0</v>
      </c>
      <c r="AE8">
        <f>COUNTIF(Sheet1!AE:AE,アンケート集計!$A1)*5</f>
        <v>5</v>
      </c>
      <c r="AF8">
        <f>COUNTIF(Sheet1!AF:AF,アンケート集計!$A1)*5</f>
        <v>15</v>
      </c>
      <c r="AG8">
        <f>COUNTIF(Sheet1!AG:AG,アンケート集計!$A1)*5</f>
        <v>0</v>
      </c>
      <c r="AH8">
        <f>COUNTIF(Sheet1!AH:AH,アンケート集計!$A1)*5</f>
        <v>5</v>
      </c>
      <c r="AI8">
        <f>COUNTIF(Sheet1!AI:AI,アンケート集計!$A1)*5</f>
        <v>10</v>
      </c>
      <c r="AJ8">
        <f>COUNTIF(Sheet1!AJ:AJ,アンケート集計!$A1)*5</f>
        <v>15</v>
      </c>
      <c r="AK8">
        <f>COUNTIF(Sheet1!AK:AK,アンケート集計!$A1)*5</f>
        <v>10</v>
      </c>
      <c r="AL8">
        <f>COUNTIF(Sheet1!AL:AL,アンケート集計!$A1)*5</f>
        <v>5</v>
      </c>
      <c r="AM8">
        <f>COUNTIF(Sheet1!AM:AM,アンケート集計!$A1)*5</f>
        <v>30</v>
      </c>
      <c r="AN8">
        <f>COUNTIF(Sheet1!AN:AN,アンケート集計!$A1)*5</f>
        <v>10</v>
      </c>
      <c r="AO8">
        <f>COUNTIF(Sheet1!AO:AO,アンケート集計!$A1)*5</f>
        <v>15</v>
      </c>
      <c r="AP8">
        <f>COUNTIF(Sheet1!AP:AP,アンケート集計!$A1)*5</f>
        <v>0</v>
      </c>
      <c r="AQ8">
        <f>COUNTIF(Sheet1!AQ:AQ,アンケート集計!$A1)*5</f>
        <v>15</v>
      </c>
      <c r="AR8">
        <f>COUNTIF(Sheet1!AR:AR,アンケート集計!$A1)*5</f>
        <v>0</v>
      </c>
      <c r="AS8">
        <f>COUNTIF(Sheet1!AS:AS,アンケート集計!$A1)*5</f>
        <v>0</v>
      </c>
      <c r="AT8">
        <f>COUNTIF(Sheet1!AT:AT,アンケート集計!$A1)*5</f>
        <v>0</v>
      </c>
      <c r="AU8">
        <f>COUNTIF(Sheet1!AU:AU,アンケート集計!$A1)*5</f>
        <v>5</v>
      </c>
      <c r="AV8">
        <f>COUNTIF(Sheet1!AV:AV,アンケート集計!$A1)*5</f>
        <v>0</v>
      </c>
      <c r="AW8">
        <f>COUNTIF(Sheet1!AW:AW,アンケート集計!$A1)*5</f>
        <v>0</v>
      </c>
      <c r="AX8">
        <f>COUNTIF(Sheet1!AX:AX,アンケート集計!$A1)*5</f>
        <v>0</v>
      </c>
      <c r="AY8">
        <f>COUNTIF(Sheet1!AY:AY,アンケート集計!$A1)*5</f>
        <v>5</v>
      </c>
      <c r="AZ8">
        <f>COUNTIF(Sheet1!AZ:AZ,アンケート集計!$A1)*5</f>
        <v>10</v>
      </c>
      <c r="BA8">
        <f>COUNTIF(Sheet1!BA:BA,アンケート集計!$A1)*5</f>
        <v>5</v>
      </c>
      <c r="BB8">
        <f>COUNTIF(Sheet1!BB:BB,アンケート集計!$A1)*5</f>
        <v>30</v>
      </c>
      <c r="BC8">
        <f>COUNTIF(Sheet1!BC:BC,アンケート集計!$A1)*5</f>
        <v>30</v>
      </c>
      <c r="BD8">
        <f>COUNTIF(Sheet1!BD:BD,アンケート集計!$A1)*5</f>
        <v>20</v>
      </c>
      <c r="BE8">
        <f>COUNTIF(Sheet1!BE:BE,アンケート集計!$A1)*5</f>
        <v>35</v>
      </c>
      <c r="BF8">
        <f>COUNTIF(Sheet1!BF:BF,アンケート集計!$A1)*5</f>
        <v>20</v>
      </c>
      <c r="BG8">
        <f>COUNTIF(Sheet1!BG:BG,アンケート集計!$A1)*5</f>
        <v>40</v>
      </c>
      <c r="BH8">
        <f>COUNTIF(Sheet1!BH:BH,アンケート集計!$A1)*5</f>
        <v>40</v>
      </c>
      <c r="BI8">
        <f>COUNTIF(Sheet1!BI:BI,アンケート集計!$A1)*5</f>
        <v>35</v>
      </c>
      <c r="BJ8">
        <f>COUNTIF(Sheet1!BJ:BJ,アンケート集計!$A1)*5</f>
        <v>35</v>
      </c>
      <c r="BK8">
        <f>COUNTIF(Sheet1!BK:BK,アンケート集計!$A1)*5</f>
        <v>40</v>
      </c>
      <c r="BL8">
        <f>COUNTIF(Sheet1!BL:BL,アンケート集計!$A1)*5</f>
        <v>25</v>
      </c>
      <c r="BM8">
        <f>COUNTIF(Sheet1!BM:BM,アンケート集計!$A1)*5</f>
        <v>10</v>
      </c>
      <c r="BN8">
        <f>COUNTIF(Sheet1!BN:BN,アンケート集計!$A1)*5</f>
        <v>40</v>
      </c>
      <c r="BO8">
        <f>COUNTIF(Sheet1!BO:BO,アンケート集計!$A1)*5</f>
        <v>25</v>
      </c>
      <c r="BP8">
        <f>COUNTIF(Sheet1!BP:BP,アンケート集計!$A1)*5</f>
        <v>30</v>
      </c>
      <c r="BQ8">
        <f>COUNTIF(Sheet1!BQ:BQ,"5")*5</f>
        <v>15</v>
      </c>
      <c r="BR8">
        <f>COUNTIF(Sheet1!BR:BR,アンケート集計!$A1)*5</f>
        <v>0</v>
      </c>
      <c r="BS8">
        <f>COUNTIF(Sheet1!BS:BS,アンケート集計!$A1)*5</f>
        <v>0</v>
      </c>
      <c r="BT8">
        <f>COUNTIF(Sheet1!BT:BT,アンケート集計!$A1)*5</f>
        <v>0</v>
      </c>
      <c r="BU8">
        <f>COUNTIF(Sheet1!BU:BU,アンケート集計!$A1)*5</f>
        <v>0</v>
      </c>
      <c r="BV8">
        <f>COUNTIF(Sheet1!BV:BV,アンケート集計!$A1)*5</f>
        <v>25</v>
      </c>
      <c r="BW8">
        <f>COUNTIF(Sheet1!BW:BW,アンケート集計!$A1)*5</f>
        <v>0</v>
      </c>
      <c r="BX8">
        <f>COUNTIF(Sheet1!BX:BX,アンケート集計!$A1)*5</f>
        <v>30</v>
      </c>
      <c r="BY8">
        <f>COUNTIF(Sheet1!BY:BY,アンケート集計!$A1)*5</f>
        <v>40</v>
      </c>
      <c r="BZ8">
        <f>COUNTIF(Sheet1!BZ:BZ,アンケート集計!$A1)*5</f>
        <v>30</v>
      </c>
      <c r="CA8">
        <f>COUNTIF(Sheet1!CA:CA,アンケート集計!$A1)*5</f>
        <v>25</v>
      </c>
      <c r="CB8">
        <f>COUNTIF(Sheet1!CB:CB,アンケート集計!$A1)*5</f>
        <v>30</v>
      </c>
    </row>
    <row r="9" spans="1:86">
      <c r="A9" s="1" t="s">
        <v>48</v>
      </c>
      <c r="D9">
        <f>COUNTIF(Sheet1!D:D,アンケート集計!$A2)*4</f>
        <v>12</v>
      </c>
      <c r="E9">
        <f>COUNTIF(Sheet1!E:E,アンケート集計!$A2)*4</f>
        <v>24</v>
      </c>
      <c r="F9">
        <f>COUNTIF(Sheet1!F:F,アンケート集計!$A2)*4</f>
        <v>24</v>
      </c>
      <c r="G9">
        <f>COUNTIF(Sheet1!G:G,アンケート集計!$A2)*4</f>
        <v>8</v>
      </c>
      <c r="H9">
        <f>COUNTIF(Sheet1!H:H,アンケート集計!$A2)*4</f>
        <v>8</v>
      </c>
      <c r="I9">
        <f>COUNTIF(Sheet1!I:I,アンケート集計!$A2)*4</f>
        <v>28</v>
      </c>
      <c r="J9">
        <f>COUNTIF(Sheet1!J:J,アンケート集計!$A2)*4</f>
        <v>8</v>
      </c>
      <c r="K9">
        <f>COUNTIF(Sheet1!K:K,アンケート集計!$A2)*4</f>
        <v>8</v>
      </c>
      <c r="L9">
        <f>COUNTIF(Sheet1!L:L,アンケート集計!$A2)*4</f>
        <v>12</v>
      </c>
      <c r="M9">
        <f>COUNTIF(Sheet1!M:M,アンケート集計!$A2)*4</f>
        <v>4</v>
      </c>
      <c r="N9">
        <f>COUNTIF(Sheet1!N:N,アンケート集計!$A2)*4</f>
        <v>16</v>
      </c>
      <c r="O9">
        <f>COUNTIF(Sheet1!O:O,アンケート集計!$A2)*4</f>
        <v>32</v>
      </c>
      <c r="P9">
        <f>COUNTIF(Sheet1!P:P,アンケート集計!$A2)*4</f>
        <v>20</v>
      </c>
      <c r="Q9">
        <f>COUNTIF(Sheet1!Q:Q,アンケート集計!$A2)*4</f>
        <v>16</v>
      </c>
      <c r="R9">
        <f>COUNTIF(Sheet1!R:R,アンケート集計!$A2)*4</f>
        <v>12</v>
      </c>
      <c r="S9">
        <f>COUNTIF(Sheet1!S:S,アンケート集計!$A2)*4</f>
        <v>20</v>
      </c>
      <c r="T9">
        <f>COUNTIF(Sheet1!T:T,アンケート集計!$A2)*4</f>
        <v>20</v>
      </c>
      <c r="U9">
        <f>COUNTIF(Sheet1!U:U,アンケート集計!$A2)*4</f>
        <v>20</v>
      </c>
      <c r="V9">
        <f>COUNTIF(Sheet1!V:V,アンケート集計!$A2)*4</f>
        <v>12</v>
      </c>
      <c r="W9">
        <f>COUNTIF(Sheet1!W:W,アンケート集計!$A2)*4</f>
        <v>12</v>
      </c>
      <c r="X9">
        <f>COUNTIF(Sheet1!X:X,アンケート集計!$A2)*4</f>
        <v>28</v>
      </c>
      <c r="Y9">
        <f>COUNTIF(Sheet1!Y:Y,アンケート集計!$A2)*4</f>
        <v>12</v>
      </c>
      <c r="Z9">
        <f>COUNTIF(Sheet1!Z:Z,アンケート集計!$A2)*4</f>
        <v>16</v>
      </c>
      <c r="AA9">
        <f>COUNTIF(Sheet1!AA:AA,アンケート集計!$A2)*4</f>
        <v>16</v>
      </c>
      <c r="AB9">
        <f>COUNTIF(Sheet1!AB:AB,アンケート集計!$A2)*4</f>
        <v>16</v>
      </c>
      <c r="AC9">
        <f>COUNTIF(Sheet1!AC:AC,アンケート集計!$A2)*4</f>
        <v>8</v>
      </c>
      <c r="AD9">
        <f>COUNTIF(Sheet1!AD:AD,アンケート集計!$A2)*4</f>
        <v>0</v>
      </c>
      <c r="AE9">
        <f>COUNTIF(Sheet1!AE:AE,アンケート集計!$A2)*4</f>
        <v>8</v>
      </c>
      <c r="AF9">
        <f>COUNTIF(Sheet1!AF:AF,アンケート集計!$A2)*4</f>
        <v>16</v>
      </c>
      <c r="AG9">
        <f>COUNTIF(Sheet1!AG:AG,アンケート集計!$A2)*4</f>
        <v>4</v>
      </c>
      <c r="AH9">
        <f>COUNTIF(Sheet1!AH:AH,アンケート集計!$A2)*4</f>
        <v>24</v>
      </c>
      <c r="AI9">
        <f>COUNTIF(Sheet1!AI:AI,アンケート集計!$A2)*4</f>
        <v>28</v>
      </c>
      <c r="AJ9">
        <f>COUNTIF(Sheet1!AJ:AJ,アンケート集計!$A2)*4</f>
        <v>16</v>
      </c>
      <c r="AK9">
        <f>COUNTIF(Sheet1!AK:AK,アンケート集計!$A2)*4</f>
        <v>24</v>
      </c>
      <c r="AL9">
        <f>COUNTIF(Sheet1!AL:AL,アンケート集計!$A2)*4</f>
        <v>36</v>
      </c>
      <c r="AM9">
        <f>COUNTIF(Sheet1!AM:AM,アンケート集計!$A2)*4</f>
        <v>12</v>
      </c>
      <c r="AN9">
        <f>COUNTIF(Sheet1!AN:AN,アンケート集計!$A2)*4</f>
        <v>12</v>
      </c>
      <c r="AO9">
        <f>COUNTIF(Sheet1!AO:AO,アンケート集計!$A2)*4</f>
        <v>28</v>
      </c>
      <c r="AP9">
        <f>COUNTIF(Sheet1!AP:AP,アンケート集計!$A2)*4</f>
        <v>8</v>
      </c>
      <c r="AQ9">
        <f>COUNTIF(Sheet1!AQ:AQ,アンケート集計!$A2)*4</f>
        <v>12</v>
      </c>
      <c r="AR9">
        <f>COUNTIF(Sheet1!AR:AR,アンケート集計!$A2)*4</f>
        <v>8</v>
      </c>
      <c r="AS9">
        <f>COUNTIF(Sheet1!AS:AS,アンケート集計!$A2)*4</f>
        <v>4</v>
      </c>
      <c r="AT9">
        <f>COUNTIF(Sheet1!AT:AT,アンケート集計!$A2)*4</f>
        <v>12</v>
      </c>
      <c r="AU9">
        <f>COUNTIF(Sheet1!AU:AU,アンケート集計!$A2)*4</f>
        <v>24</v>
      </c>
      <c r="AV9">
        <f>COUNTIF(Sheet1!AV:AV,アンケート集計!$A2)*4</f>
        <v>4</v>
      </c>
      <c r="AW9">
        <f>COUNTIF(Sheet1!AW:AW,アンケート集計!$A2)*4</f>
        <v>8</v>
      </c>
      <c r="AX9">
        <f>COUNTIF(Sheet1!AX:AX,アンケート集計!$A2)*4</f>
        <v>24</v>
      </c>
      <c r="AY9">
        <f>COUNTIF(Sheet1!AY:AY,アンケート集計!$A2)*4</f>
        <v>24</v>
      </c>
      <c r="AZ9">
        <f>COUNTIF(Sheet1!AZ:AZ,アンケート集計!$A2)*4</f>
        <v>12</v>
      </c>
      <c r="BA9">
        <f>COUNTIF(Sheet1!BA:BA,アンケート集計!$A2)*4</f>
        <v>16</v>
      </c>
      <c r="BB9">
        <f>COUNTIF(Sheet1!BB:BB,アンケート集計!$A2)*4</f>
        <v>12</v>
      </c>
      <c r="BC9">
        <f>COUNTIF(Sheet1!BC:BC,アンケート集計!$A2)*4</f>
        <v>16</v>
      </c>
      <c r="BD9">
        <f>COUNTIF(Sheet1!BD:BD,アンケート集計!$A2)*4</f>
        <v>20</v>
      </c>
      <c r="BE9">
        <f>COUNTIF(Sheet1!BE:BE,アンケート集計!$A2)*4</f>
        <v>8</v>
      </c>
      <c r="BF9">
        <f>COUNTIF(Sheet1!BF:BF,アンケート集計!$A2)*4</f>
        <v>20</v>
      </c>
      <c r="BG9">
        <f>COUNTIF(Sheet1!BG:BG,アンケート集計!$A2)*4</f>
        <v>8</v>
      </c>
      <c r="BH9">
        <f>COUNTIF(Sheet1!BH:BH,アンケート集計!$A2)*4</f>
        <v>8</v>
      </c>
      <c r="BI9">
        <f>COUNTIF(Sheet1!BI:BI,アンケート集計!$A2)*4</f>
        <v>8</v>
      </c>
      <c r="BJ9">
        <f>COUNTIF(Sheet1!BJ:BJ,アンケート集計!$A2)*4</f>
        <v>12</v>
      </c>
      <c r="BK9">
        <f>COUNTIF(Sheet1!BK:BK,アンケート集計!$A2)*4</f>
        <v>4</v>
      </c>
      <c r="BL9">
        <f>COUNTIF(Sheet1!BL:BL,アンケート集計!$A2)*4</f>
        <v>20</v>
      </c>
      <c r="BM9">
        <f>COUNTIF(Sheet1!BM:BM,アンケート集計!$A2)*4</f>
        <v>20</v>
      </c>
      <c r="BN9">
        <f>COUNTIF(Sheet1!BN:BN,アンケート集計!$A2)*4</f>
        <v>8</v>
      </c>
      <c r="BO9">
        <f>COUNTIF(Sheet1!BO:BO,アンケート集計!$A2)*4</f>
        <v>20</v>
      </c>
      <c r="BP9">
        <f>COUNTIF(Sheet1!BP:BP,アンケート集計!$A2)*4</f>
        <v>16</v>
      </c>
      <c r="BQ9">
        <f>COUNTIF(Sheet1!BQ:BQ,"4")*4</f>
        <v>16</v>
      </c>
      <c r="BR9">
        <f>COUNTIF(Sheet1!BR:BR,アンケート集計!$A2)*4</f>
        <v>0</v>
      </c>
      <c r="BS9">
        <f>COUNTIF(Sheet1!BS:BS,アンケート集計!$A2)*4</f>
        <v>0</v>
      </c>
      <c r="BT9">
        <f>COUNTIF(Sheet1!BT:BT,アンケート集計!$A2)*4</f>
        <v>0</v>
      </c>
      <c r="BU9">
        <f>COUNTIF(Sheet1!BU:BU,アンケート集計!$A2)*4</f>
        <v>4</v>
      </c>
      <c r="BV9">
        <f>COUNTIF(Sheet1!BV:BV,アンケート集計!$A2)*4</f>
        <v>16</v>
      </c>
      <c r="BW9">
        <f>COUNTIF(Sheet1!BW:BW,アンケート集計!$A2)*4</f>
        <v>0</v>
      </c>
      <c r="BX9">
        <f>COUNTIF(Sheet1!BX:BX,アンケート集計!$A2)*4</f>
        <v>8</v>
      </c>
      <c r="BY9">
        <f>COUNTIF(Sheet1!BY:BY,アンケート集計!$A2)*4</f>
        <v>8</v>
      </c>
      <c r="BZ9">
        <f>COUNTIF(Sheet1!BZ:BZ,アンケート集計!$A2)*4</f>
        <v>12</v>
      </c>
      <c r="CA9">
        <f>COUNTIF(Sheet1!CA:CA,アンケート集計!$A2)*4</f>
        <v>16</v>
      </c>
      <c r="CB9">
        <f>COUNTIF(Sheet1!CB:CB,アンケート集計!$A2)*4</f>
        <v>16</v>
      </c>
    </row>
    <row r="10" spans="1:86">
      <c r="A10" s="1" t="s">
        <v>49</v>
      </c>
      <c r="D10">
        <f>COUNTIF(Sheet1!D:D,アンケート集計!$A3)*3</f>
        <v>0</v>
      </c>
      <c r="E10">
        <f>COUNTIF(Sheet1!E:E,アンケート集計!$A3)*3</f>
        <v>6</v>
      </c>
      <c r="F10">
        <f>COUNTIF(Sheet1!F:F,アンケート集計!$A3)*3</f>
        <v>3</v>
      </c>
      <c r="G10">
        <f>COUNTIF(Sheet1!G:G,アンケート集計!$A3)*3</f>
        <v>6</v>
      </c>
      <c r="H10">
        <f>COUNTIF(Sheet1!H:H,アンケート集計!$A3)*3</f>
        <v>15</v>
      </c>
      <c r="I10">
        <f>COUNTIF(Sheet1!I:I,アンケート集計!$A3)*3</f>
        <v>0</v>
      </c>
      <c r="J10">
        <f>COUNTIF(Sheet1!J:J,アンケート集計!$A3)*3</f>
        <v>6</v>
      </c>
      <c r="K10">
        <f>COUNTIF(Sheet1!K:K,アンケート集計!$A3)*3</f>
        <v>6</v>
      </c>
      <c r="L10">
        <f>COUNTIF(Sheet1!L:L,アンケート集計!$A3)*3</f>
        <v>9</v>
      </c>
      <c r="M10">
        <f>COUNTIF(Sheet1!M:M,アンケート集計!$A3)*3</f>
        <v>12</v>
      </c>
      <c r="N10">
        <f>COUNTIF(Sheet1!N:N,アンケート集計!$A3)*3</f>
        <v>12</v>
      </c>
      <c r="O10">
        <f>COUNTIF(Sheet1!O:O,アンケート集計!$A3)*3</f>
        <v>3</v>
      </c>
      <c r="P10">
        <f>COUNTIF(Sheet1!P:P,アンケート集計!$A3)*3</f>
        <v>3</v>
      </c>
      <c r="Q10">
        <f>COUNTIF(Sheet1!Q:Q,アンケート集計!$A3)*3</f>
        <v>15</v>
      </c>
      <c r="R10">
        <f>COUNTIF(Sheet1!R:R,アンケート集計!$A3)*3</f>
        <v>9</v>
      </c>
      <c r="S10">
        <f>COUNTIF(Sheet1!S:S,アンケート集計!$A3)*3</f>
        <v>3</v>
      </c>
      <c r="T10">
        <f>COUNTIF(Sheet1!T:T,アンケート集計!$A3)*3</f>
        <v>0</v>
      </c>
      <c r="U10">
        <f>COUNTIF(Sheet1!U:U,アンケート集計!$A3)*3</f>
        <v>3</v>
      </c>
      <c r="V10">
        <f>COUNTIF(Sheet1!V:V,アンケート集計!$A3)*3</f>
        <v>6</v>
      </c>
      <c r="W10">
        <f>COUNTIF(Sheet1!W:W,アンケート集計!$A3)*3</f>
        <v>6</v>
      </c>
      <c r="X10">
        <f>COUNTIF(Sheet1!X:X,アンケート集計!$A3)*3</f>
        <v>0</v>
      </c>
      <c r="Y10">
        <f>COUNTIF(Sheet1!Y:Y,アンケート集計!$A3)*3</f>
        <v>3</v>
      </c>
      <c r="Z10">
        <f>COUNTIF(Sheet1!Z:Z,アンケート集計!$A3)*3</f>
        <v>12</v>
      </c>
      <c r="AA10">
        <f>COUNTIF(Sheet1!AA:AA,アンケート集計!$A3)*3</f>
        <v>6</v>
      </c>
      <c r="AB10">
        <f>COUNTIF(Sheet1!AB:AB,アンケート集計!$A3)*3</f>
        <v>12</v>
      </c>
      <c r="AC10">
        <f>COUNTIF(Sheet1!AC:AC,アンケート集計!$A3)*3</f>
        <v>3</v>
      </c>
      <c r="AD10">
        <f>COUNTIF(Sheet1!AD:AD,アンケート集計!$A3)*3</f>
        <v>3</v>
      </c>
      <c r="AE10">
        <f>COUNTIF(Sheet1!AE:AE,アンケート集計!$A3)*3</f>
        <v>3</v>
      </c>
      <c r="AF10">
        <f>COUNTIF(Sheet1!AF:AF,アンケート集計!$A3)*3</f>
        <v>6</v>
      </c>
      <c r="AG10">
        <f>COUNTIF(Sheet1!AG:AG,アンケート集計!$A3)*3</f>
        <v>3</v>
      </c>
      <c r="AH10">
        <f>COUNTIF(Sheet1!AH:AH,アンケート集計!$A3)*3</f>
        <v>6</v>
      </c>
      <c r="AI10">
        <f>COUNTIF(Sheet1!AI:AI,アンケート集計!$A3)*3</f>
        <v>0</v>
      </c>
      <c r="AJ10">
        <f>COUNTIF(Sheet1!AJ:AJ,アンケート集計!$A3)*3</f>
        <v>6</v>
      </c>
      <c r="AK10">
        <f>COUNTIF(Sheet1!AK:AK,アンケート集計!$A3)*3</f>
        <v>3</v>
      </c>
      <c r="AL10">
        <f>COUNTIF(Sheet1!AL:AL,アンケート集計!$A3)*3</f>
        <v>0</v>
      </c>
      <c r="AM10">
        <f>COUNTIF(Sheet1!AM:AM,アンケート集計!$A3)*3</f>
        <v>3</v>
      </c>
      <c r="AN10">
        <f>COUNTIF(Sheet1!AN:AN,アンケート集計!$A3)*3</f>
        <v>6</v>
      </c>
      <c r="AO10">
        <f>COUNTIF(Sheet1!AO:AO,アンケート集計!$A3)*3</f>
        <v>0</v>
      </c>
      <c r="AP10">
        <f>COUNTIF(Sheet1!AP:AP,アンケート集計!$A3)*3</f>
        <v>9</v>
      </c>
      <c r="AQ10">
        <f>COUNTIF(Sheet1!AQ:AQ,アンケート集計!$A3)*3</f>
        <v>12</v>
      </c>
      <c r="AR10">
        <f>COUNTIF(Sheet1!AR:AR,アンケート集計!$A3)*3</f>
        <v>0</v>
      </c>
      <c r="AS10">
        <f>COUNTIF(Sheet1!AS:AS,アンケート集計!$A3)*3</f>
        <v>0</v>
      </c>
      <c r="AT10">
        <f>COUNTIF(Sheet1!AT:AT,アンケート集計!$A3)*3</f>
        <v>3</v>
      </c>
      <c r="AU10">
        <f>COUNTIF(Sheet1!AU:AU,アンケート集計!$A3)*3</f>
        <v>3</v>
      </c>
      <c r="AV10">
        <f>COUNTIF(Sheet1!AV:AV,アンケート集計!$A3)*3</f>
        <v>3</v>
      </c>
      <c r="AW10">
        <f>COUNTIF(Sheet1!AW:AW,アンケート集計!$A3)*3</f>
        <v>15</v>
      </c>
      <c r="AX10">
        <f>COUNTIF(Sheet1!AX:AX,アンケート集計!$A3)*3</f>
        <v>9</v>
      </c>
      <c r="AY10">
        <f>COUNTIF(Sheet1!AY:AY,アンケート集計!$A3)*3</f>
        <v>6</v>
      </c>
      <c r="AZ10">
        <f>COUNTIF(Sheet1!AZ:AZ,アンケート集計!$A3)*3</f>
        <v>12</v>
      </c>
      <c r="BA10">
        <f>COUNTIF(Sheet1!BA:BA,アンケート集計!$A3)*3</f>
        <v>15</v>
      </c>
      <c r="BB10">
        <f>COUNTIF(Sheet1!BB:BB,アンケート集計!$A3)*3</f>
        <v>3</v>
      </c>
      <c r="BC10">
        <f>COUNTIF(Sheet1!BC:BC,アンケート集計!$A3)*3</f>
        <v>0</v>
      </c>
      <c r="BD10">
        <f>COUNTIF(Sheet1!BD:BD,アンケート集計!$A3)*3</f>
        <v>3</v>
      </c>
      <c r="BE10">
        <f>COUNTIF(Sheet1!BE:BE,アンケート集計!$A3)*3</f>
        <v>3</v>
      </c>
      <c r="BF10">
        <f>COUNTIF(Sheet1!BF:BF,アンケート集計!$A3)*3</f>
        <v>3</v>
      </c>
      <c r="BG10">
        <f>COUNTIF(Sheet1!BG:BG,アンケート集計!$A3)*3</f>
        <v>0</v>
      </c>
      <c r="BH10">
        <f>COUNTIF(Sheet1!BH:BH,アンケート集計!$A3)*3</f>
        <v>0</v>
      </c>
      <c r="BI10">
        <f>COUNTIF(Sheet1!BI:BI,アンケート集計!$A3)*3</f>
        <v>3</v>
      </c>
      <c r="BJ10">
        <f>COUNTIF(Sheet1!BJ:BJ,アンケート集計!$A3)*3</f>
        <v>0</v>
      </c>
      <c r="BK10">
        <f>COUNTIF(Sheet1!BK:BK,アンケート集計!$A3)*3</f>
        <v>3</v>
      </c>
      <c r="BL10">
        <f>COUNTIF(Sheet1!BL:BL,アンケート集計!$A3)*3</f>
        <v>0</v>
      </c>
      <c r="BM10">
        <f>COUNTIF(Sheet1!BM:BM,アンケート集計!$A3)*3</f>
        <v>6</v>
      </c>
      <c r="BN10">
        <f>COUNTIF(Sheet1!BN:BN,アンケート集計!$A3)*3</f>
        <v>0</v>
      </c>
      <c r="BO10">
        <f>COUNTIF(Sheet1!BO:BO,アンケート集計!$A3)*3</f>
        <v>0</v>
      </c>
      <c r="BP10">
        <f>COUNTIF(Sheet1!BP:BP,アンケート集計!$A3)*3</f>
        <v>0</v>
      </c>
      <c r="BQ10">
        <f>COUNTIF(Sheet1!BQ:BQ,"3")*3</f>
        <v>0</v>
      </c>
      <c r="BR10">
        <f>COUNTIF(Sheet1!BR:BR,アンケート集計!$A3)*3</f>
        <v>0</v>
      </c>
      <c r="BS10">
        <f>COUNTIF(Sheet1!BS:BS,アンケート集計!$A3)*3</f>
        <v>3</v>
      </c>
      <c r="BT10">
        <f>COUNTIF(Sheet1!BT:BT,アンケート集計!$A3)*3</f>
        <v>0</v>
      </c>
      <c r="BU10">
        <f>COUNTIF(Sheet1!BU:BU,アンケート集計!$A3)*3</f>
        <v>0</v>
      </c>
      <c r="BV10">
        <f>COUNTIF(Sheet1!BV:BV,アンケート集計!$A3)*3</f>
        <v>3</v>
      </c>
      <c r="BW10">
        <f>COUNTIF(Sheet1!BW:BW,アンケート集計!$A3)*3</f>
        <v>0</v>
      </c>
      <c r="BX10">
        <f>COUNTIF(Sheet1!BX:BX,アンケート集計!$A3)*3</f>
        <v>0</v>
      </c>
      <c r="BY10">
        <f>COUNTIF(Sheet1!BY:BY,アンケート集計!$A3)*3</f>
        <v>0</v>
      </c>
      <c r="BZ10">
        <f>COUNTIF(Sheet1!BZ:BZ,アンケート集計!$A3)*3</f>
        <v>3</v>
      </c>
      <c r="CA10">
        <f>COUNTIF(Sheet1!CA:CA,アンケート集計!$A3)*3</f>
        <v>3</v>
      </c>
      <c r="CB10">
        <f>COUNTIF(Sheet1!CB:CB,アンケート集計!$A3)*3</f>
        <v>0</v>
      </c>
    </row>
    <row r="11" spans="1:86">
      <c r="A11" s="1" t="s">
        <v>47</v>
      </c>
      <c r="D11">
        <f>COUNTIF(Sheet1!D:D,アンケート集計!$A4)*2</f>
        <v>4</v>
      </c>
      <c r="E11">
        <f>COUNTIF(Sheet1!E:E,アンケート集計!$A4)*2</f>
        <v>2</v>
      </c>
      <c r="F11">
        <f>COUNTIF(Sheet1!F:F,アンケート集計!$A4)*2</f>
        <v>0</v>
      </c>
      <c r="G11">
        <f>COUNTIF(Sheet1!G:G,アンケート集計!$A4)*2</f>
        <v>12</v>
      </c>
      <c r="H11">
        <f>COUNTIF(Sheet1!H:H,アンケート集計!$A4)*2</f>
        <v>4</v>
      </c>
      <c r="I11">
        <f>COUNTIF(Sheet1!I:I,アンケート集計!$A4)*2</f>
        <v>6</v>
      </c>
      <c r="J11">
        <f>COUNTIF(Sheet1!J:J,アンケート集計!$A4)*2</f>
        <v>10</v>
      </c>
      <c r="K11">
        <f>COUNTIF(Sheet1!K:K,アンケート集計!$A4)*2</f>
        <v>8</v>
      </c>
      <c r="L11">
        <f>COUNTIF(Sheet1!L:L,アンケート集計!$A4)*2</f>
        <v>4</v>
      </c>
      <c r="M11">
        <f>COUNTIF(Sheet1!M:M,アンケート集計!$A4)*2</f>
        <v>4</v>
      </c>
      <c r="N11">
        <f>COUNTIF(Sheet1!N:N,アンケート集計!$A4)*2</f>
        <v>0</v>
      </c>
      <c r="O11">
        <f>COUNTIF(Sheet1!O:O,アンケート集計!$A4)*2</f>
        <v>2</v>
      </c>
      <c r="P11">
        <f>COUNTIF(Sheet1!P:P,アンケート集計!$A4)*2</f>
        <v>4</v>
      </c>
      <c r="Q11">
        <f>COUNTIF(Sheet1!Q:Q,アンケート集計!$A4)*2</f>
        <v>0</v>
      </c>
      <c r="R11">
        <f>COUNTIF(Sheet1!R:R,アンケート集計!$A4)*2</f>
        <v>6</v>
      </c>
      <c r="S11">
        <f>COUNTIF(Sheet1!S:S,アンケート集計!$A4)*2</f>
        <v>0</v>
      </c>
      <c r="T11">
        <f>COUNTIF(Sheet1!T:T,アンケート集計!$A4)*2</f>
        <v>0</v>
      </c>
      <c r="U11">
        <f>COUNTIF(Sheet1!U:U,アンケート集計!$A4)*2</f>
        <v>2</v>
      </c>
      <c r="V11">
        <f>COUNTIF(Sheet1!V:V,アンケート集計!$A4)*2</f>
        <v>4</v>
      </c>
      <c r="W11">
        <f>COUNTIF(Sheet1!W:W,アンケート集計!$A4)*2</f>
        <v>4</v>
      </c>
      <c r="X11">
        <f>COUNTIF(Sheet1!X:X,アンケート集計!$A4)*2</f>
        <v>2</v>
      </c>
      <c r="Y11">
        <f>COUNTIF(Sheet1!Y:Y,アンケート集計!$A4)*2</f>
        <v>0</v>
      </c>
      <c r="Z11">
        <f>COUNTIF(Sheet1!Z:Z,アンケート集計!$A4)*2</f>
        <v>0</v>
      </c>
      <c r="AA11">
        <f>COUNTIF(Sheet1!AA:AA,アンケート集計!$A4)*2</f>
        <v>4</v>
      </c>
      <c r="AB11">
        <f>COUNTIF(Sheet1!AB:AB,アンケート集計!$A4)*2</f>
        <v>0</v>
      </c>
      <c r="AC11">
        <f>COUNTIF(Sheet1!AC:AC,アンケート集計!$A4)*2</f>
        <v>10</v>
      </c>
      <c r="AD11">
        <f>COUNTIF(Sheet1!AD:AD,アンケート集計!$A4)*2</f>
        <v>12</v>
      </c>
      <c r="AE11">
        <f>COUNTIF(Sheet1!AE:AE,アンケート集計!$A4)*2</f>
        <v>10</v>
      </c>
      <c r="AF11">
        <f>COUNTIF(Sheet1!AF:AF,アンケート集計!$A4)*2</f>
        <v>2</v>
      </c>
      <c r="AG11">
        <f>COUNTIF(Sheet1!AG:AG,アンケート集計!$A4)*2</f>
        <v>6</v>
      </c>
      <c r="AH11">
        <f>COUNTIF(Sheet1!AH:AH,アンケート集計!$A4)*2</f>
        <v>0</v>
      </c>
      <c r="AI11">
        <f>COUNTIF(Sheet1!AI:AI,アンケート集計!$A4)*2</f>
        <v>2</v>
      </c>
      <c r="AJ11">
        <f>COUNTIF(Sheet1!AJ:AJ,アンケート集計!$A4)*2</f>
        <v>2</v>
      </c>
      <c r="AK11">
        <f>COUNTIF(Sheet1!AK:AK,アンケート集計!$A4)*2</f>
        <v>2</v>
      </c>
      <c r="AL11">
        <f>COUNTIF(Sheet1!AL:AL,アンケート集計!$A4)*2</f>
        <v>0</v>
      </c>
      <c r="AM11">
        <f>COUNTIF(Sheet1!AM:AM,アンケート集計!$A4)*2</f>
        <v>0</v>
      </c>
      <c r="AN11">
        <f>COUNTIF(Sheet1!AN:AN,アンケート集計!$A4)*2</f>
        <v>4</v>
      </c>
      <c r="AO11">
        <f>COUNTIF(Sheet1!AO:AO,アンケート集計!$A4)*2</f>
        <v>0</v>
      </c>
      <c r="AP11">
        <f>COUNTIF(Sheet1!AP:AP,アンケート集計!$A4)*2</f>
        <v>8</v>
      </c>
      <c r="AQ11">
        <f>COUNTIF(Sheet1!AQ:AQ,アンケート集計!$A4)*2</f>
        <v>0</v>
      </c>
      <c r="AR11">
        <f>COUNTIF(Sheet1!AR:AR,アンケート集計!$A4)*2</f>
        <v>12</v>
      </c>
      <c r="AS11">
        <f>COUNTIF(Sheet1!AS:AS,アンケート集計!$A4)*2</f>
        <v>12</v>
      </c>
      <c r="AT11">
        <f>COUNTIF(Sheet1!AT:AT,アンケート集計!$A4)*2</f>
        <v>12</v>
      </c>
      <c r="AU11">
        <f>COUNTIF(Sheet1!AU:AU,アンケート集計!$A4)*2</f>
        <v>4</v>
      </c>
      <c r="AV11">
        <f>COUNTIF(Sheet1!AV:AV,アンケート集計!$A4)*2</f>
        <v>8</v>
      </c>
      <c r="AW11">
        <f>COUNTIF(Sheet1!AW:AW,アンケート集計!$A4)*2</f>
        <v>6</v>
      </c>
      <c r="AX11">
        <f>COUNTIF(Sheet1!AX:AX,アンケート集計!$A4)*2</f>
        <v>2</v>
      </c>
      <c r="AY11">
        <f>COUNTIF(Sheet1!AY:AY,アンケート集計!$A4)*2</f>
        <v>2</v>
      </c>
      <c r="AZ11">
        <f>COUNTIF(Sheet1!AZ:AZ,アンケート集計!$A4)*2</f>
        <v>2</v>
      </c>
      <c r="BA11">
        <f>COUNTIF(Sheet1!BA:BA,アンケート集計!$A4)*2</f>
        <v>0</v>
      </c>
      <c r="BB11">
        <f>COUNTIF(Sheet1!BB:BB,アンケート集計!$A4)*2</f>
        <v>0</v>
      </c>
      <c r="BC11">
        <f>COUNTIF(Sheet1!BC:BC,アンケート集計!$A4)*2</f>
        <v>0</v>
      </c>
      <c r="BD11">
        <f>COUNTIF(Sheet1!BD:BD,アンケート集計!$A4)*2</f>
        <v>0</v>
      </c>
      <c r="BE11">
        <f>COUNTIF(Sheet1!BE:BE,アンケート集計!$A4)*2</f>
        <v>0</v>
      </c>
      <c r="BF11">
        <f>COUNTIF(Sheet1!BF:BF,アンケート集計!$A4)*2</f>
        <v>0</v>
      </c>
      <c r="BG11">
        <f>COUNTIF(Sheet1!BG:BG,アンケート集計!$A4)*2</f>
        <v>0</v>
      </c>
      <c r="BH11">
        <f>COUNTIF(Sheet1!BH:BH,アンケート集計!$A4)*2</f>
        <v>0</v>
      </c>
      <c r="BI11">
        <f>COUNTIF(Sheet1!BI:BI,アンケート集計!$A4)*2</f>
        <v>0</v>
      </c>
      <c r="BJ11">
        <f>COUNTIF(Sheet1!BJ:BJ,アンケート集計!$A4)*2</f>
        <v>0</v>
      </c>
      <c r="BK11">
        <f>COUNTIF(Sheet1!BK:BK,アンケート集計!$A4)*2</f>
        <v>0</v>
      </c>
      <c r="BL11">
        <f>COUNTIF(Sheet1!BL:BL,アンケート集計!$A4)*2</f>
        <v>0</v>
      </c>
      <c r="BM11">
        <f>COUNTIF(Sheet1!BM:BM,アンケート集計!$A4)*2</f>
        <v>2</v>
      </c>
      <c r="BN11">
        <f>COUNTIF(Sheet1!BN:BN,アンケート集計!$A4)*2</f>
        <v>0</v>
      </c>
      <c r="BO11">
        <f>COUNTIF(Sheet1!BO:BO,アンケート集計!$A4)*2</f>
        <v>0</v>
      </c>
      <c r="BP11">
        <f>COUNTIF(Sheet1!BP:BP,アンケート集計!$A4)*2</f>
        <v>0</v>
      </c>
      <c r="BQ11">
        <f>COUNTIF(Sheet1!BQ:BQ,"2")*2</f>
        <v>4</v>
      </c>
      <c r="BR11">
        <f>COUNTIF(Sheet1!BR:BR,アンケート集計!$A4)*2</f>
        <v>0</v>
      </c>
      <c r="BS11">
        <f>COUNTIF(Sheet1!BS:BS,アンケート集計!$A4)*2</f>
        <v>6</v>
      </c>
      <c r="BT11">
        <f>COUNTIF(Sheet1!BT:BT,アンケート集計!$A4)*2</f>
        <v>4</v>
      </c>
      <c r="BU11">
        <f>COUNTIF(Sheet1!BU:BU,アンケート集計!$A4)*2</f>
        <v>10</v>
      </c>
      <c r="BV11">
        <f>COUNTIF(Sheet1!BV:BV,アンケート集計!$A4)*2</f>
        <v>0</v>
      </c>
      <c r="BW11">
        <f>COUNTIF(Sheet1!BW:BW,アンケート集計!$A4)*2</f>
        <v>10</v>
      </c>
      <c r="BX11">
        <f>COUNTIF(Sheet1!BX:BX,アンケート集計!$A4)*2</f>
        <v>2</v>
      </c>
      <c r="BY11">
        <f>COUNTIF(Sheet1!BY:BY,アンケート集計!$A4)*2</f>
        <v>0</v>
      </c>
      <c r="BZ11">
        <f>COUNTIF(Sheet1!BZ:BZ,アンケート集計!$A4)*2</f>
        <v>0</v>
      </c>
      <c r="CA11">
        <f>COUNTIF(Sheet1!CA:CA,アンケート集計!$A4)*2</f>
        <v>0</v>
      </c>
      <c r="CB11">
        <f>COUNTIF(Sheet1!CB:CB,アンケート集計!$A4)*2</f>
        <v>0</v>
      </c>
    </row>
    <row r="12" spans="1:86" s="4" customFormat="1" ht="21" thickBot="1">
      <c r="A12" s="3" t="s">
        <v>51</v>
      </c>
      <c r="D12" s="4">
        <f>COUNTIF(Sheet1!D:D,アンケート集計!$A5)*1</f>
        <v>0</v>
      </c>
      <c r="E12" s="4">
        <f>COUNTIF(Sheet1!E:E,アンケート集計!$A5)</f>
        <v>0</v>
      </c>
      <c r="F12" s="4">
        <f>COUNTIF(Sheet1!F:F,アンケート集計!$A5)</f>
        <v>1</v>
      </c>
      <c r="G12" s="4">
        <f>COUNTIF(Sheet1!G:G,アンケート集計!$A5)</f>
        <v>0</v>
      </c>
      <c r="H12" s="4">
        <f>COUNTIF(Sheet1!H:H,アンケート集計!$A5)</f>
        <v>0</v>
      </c>
      <c r="I12" s="4">
        <f>COUNTIF(Sheet1!I:I,アンケート集計!$A5)</f>
        <v>0</v>
      </c>
      <c r="J12" s="4">
        <f>COUNTIF(Sheet1!J:J,アンケート集計!$A5)</f>
        <v>1</v>
      </c>
      <c r="K12" s="4">
        <f>COUNTIF(Sheet1!K:K,アンケート集計!$A5)</f>
        <v>0</v>
      </c>
      <c r="L12" s="4">
        <f>COUNTIF(Sheet1!L:L,アンケート集計!$A5)</f>
        <v>0</v>
      </c>
      <c r="M12" s="4">
        <f>COUNTIF(Sheet1!M:M,アンケート集計!$A5)</f>
        <v>3</v>
      </c>
      <c r="N12" s="4">
        <f>COUNTIF(Sheet1!N:N,アンケート集計!$A5)</f>
        <v>2</v>
      </c>
      <c r="O12" s="4">
        <f>COUNTIF(Sheet1!O:O,アンケート集計!$A5)</f>
        <v>0</v>
      </c>
      <c r="P12" s="4">
        <f>COUNTIF(Sheet1!P:P,アンケート集計!$A5)</f>
        <v>0</v>
      </c>
      <c r="Q12" s="4">
        <f>COUNTIF(Sheet1!Q:Q,アンケート集計!$A5)</f>
        <v>0</v>
      </c>
      <c r="R12" s="4">
        <f>COUNTIF(Sheet1!R:R,アンケート集計!$A5)</f>
        <v>0</v>
      </c>
      <c r="S12" s="4">
        <f>COUNTIF(Sheet1!S:S,アンケート集計!$A5)</f>
        <v>0</v>
      </c>
      <c r="T12" s="4">
        <f>COUNTIF(Sheet1!T:T,アンケート集計!$A5)</f>
        <v>0</v>
      </c>
      <c r="U12" s="4">
        <f>COUNTIF(Sheet1!U:U,アンケート集計!$A5)</f>
        <v>0</v>
      </c>
      <c r="V12" s="4">
        <f>COUNTIF(Sheet1!V:V,アンケート集計!$A5)</f>
        <v>0</v>
      </c>
      <c r="W12" s="4">
        <f>COUNTIF(Sheet1!W:W,アンケート集計!$A5)</f>
        <v>0</v>
      </c>
      <c r="X12" s="4">
        <f>COUNTIF(Sheet1!X:X,アンケート集計!$A5)</f>
        <v>0</v>
      </c>
      <c r="Y12" s="4">
        <f>COUNTIF(Sheet1!Y:Y,アンケート集計!$A5)</f>
        <v>0</v>
      </c>
      <c r="Z12" s="4">
        <f>COUNTIF(Sheet1!Z:Z,アンケート集計!$A5)</f>
        <v>0</v>
      </c>
      <c r="AA12" s="4">
        <f>COUNTIF(Sheet1!AA:AA,アンケート集計!$A5)</f>
        <v>0</v>
      </c>
      <c r="AB12" s="4">
        <f>COUNTIF(Sheet1!AB:AB,アンケート集計!$A5)</f>
        <v>0</v>
      </c>
      <c r="AC12" s="4">
        <f>COUNTIF(Sheet1!AC:AC,アンケート集計!$A5)</f>
        <v>2</v>
      </c>
      <c r="AD12" s="4">
        <f>COUNTIF(Sheet1!AD:AD,アンケート集計!$A5)</f>
        <v>3</v>
      </c>
      <c r="AE12" s="4">
        <f>COUNTIF(Sheet1!AE:AE,アンケート集計!$A5)</f>
        <v>1</v>
      </c>
      <c r="AF12" s="4">
        <f>COUNTIF(Sheet1!AF:AF,アンケート集計!$A5)</f>
        <v>0</v>
      </c>
      <c r="AG12" s="4">
        <f>COUNTIF(Sheet1!AG:AG,アンケート集計!$A5)</f>
        <v>5</v>
      </c>
      <c r="AH12" s="4">
        <f>COUNTIF(Sheet1!AH:AH,アンケート集計!$A5)</f>
        <v>1</v>
      </c>
      <c r="AI12" s="4">
        <f>COUNTIF(Sheet1!AI:AI,アンケート集計!$A5)</f>
        <v>0</v>
      </c>
      <c r="AJ12" s="4">
        <f>COUNTIF(Sheet1!AJ:AJ,アンケート集計!$A5)</f>
        <v>0</v>
      </c>
      <c r="AK12" s="4">
        <f>COUNTIF(Sheet1!AK:AK,アンケート集計!$A5)</f>
        <v>0</v>
      </c>
      <c r="AL12" s="4">
        <f>COUNTIF(Sheet1!AL:AL,アンケート集計!$A5)</f>
        <v>0</v>
      </c>
      <c r="AM12" s="4">
        <f>COUNTIF(Sheet1!AM:AM,アンケート集計!$A5)</f>
        <v>0</v>
      </c>
      <c r="AN12" s="4">
        <f>COUNTIF(Sheet1!AN:AN,アンケート集計!$A5)</f>
        <v>1</v>
      </c>
      <c r="AO12" s="4">
        <f>COUNTIF(Sheet1!AO:AO,アンケート集計!$A5)</f>
        <v>0</v>
      </c>
      <c r="AP12" s="4">
        <f>COUNTIF(Sheet1!AP:AP,アンケート集計!$A5)</f>
        <v>1</v>
      </c>
      <c r="AQ12" s="4">
        <f>COUNTIF(Sheet1!AQ:AQ,アンケート集計!$A5)</f>
        <v>0</v>
      </c>
      <c r="AR12" s="4">
        <f>COUNTIF(Sheet1!AR:AR,アンケート集計!$A5)</f>
        <v>2</v>
      </c>
      <c r="AS12" s="4">
        <f>COUNTIF(Sheet1!AS:AS,アンケート集計!$A5)</f>
        <v>3</v>
      </c>
      <c r="AT12" s="4">
        <f>COUNTIF(Sheet1!AT:AT,アンケート集計!$A5)</f>
        <v>0</v>
      </c>
      <c r="AU12" s="4">
        <f>COUNTIF(Sheet1!AU:AU,アンケート集計!$A5)</f>
        <v>0</v>
      </c>
      <c r="AV12" s="4">
        <f>COUNTIF(Sheet1!AV:AV,アンケート集計!$A5)</f>
        <v>4</v>
      </c>
      <c r="AW12" s="4">
        <f>COUNTIF(Sheet1!AW:AW,アンケート集計!$A5)</f>
        <v>0</v>
      </c>
      <c r="AX12" s="4">
        <f>COUNTIF(Sheet1!AX:AX,アンケート集計!$A5)</f>
        <v>0</v>
      </c>
      <c r="AY12" s="4">
        <f>COUNTIF(Sheet1!AY:AY,アンケート集計!$A5)</f>
        <v>0</v>
      </c>
      <c r="AZ12" s="4">
        <f>COUNTIF(Sheet1!AZ:AZ,アンケート集計!$A5)</f>
        <v>0</v>
      </c>
      <c r="BA12" s="4">
        <f>COUNTIF(Sheet1!BA:BA,アンケート集計!$A5)</f>
        <v>0</v>
      </c>
      <c r="BB12" s="4">
        <f>COUNTIF(Sheet1!BB:BB,アンケート集計!$A5)</f>
        <v>0</v>
      </c>
      <c r="BC12" s="4">
        <f>COUNTIF(Sheet1!BC:BC,アンケート集計!$A5)</f>
        <v>0</v>
      </c>
      <c r="BD12" s="4">
        <f>COUNTIF(Sheet1!BD:BD,アンケート集計!$A5)</f>
        <v>0</v>
      </c>
      <c r="BE12" s="4">
        <f>COUNTIF(Sheet1!BE:BE,アンケート集計!$A5)</f>
        <v>0</v>
      </c>
      <c r="BF12" s="4">
        <f>COUNTIF(Sheet1!BF:BF,アンケート集計!$A5)</f>
        <v>0</v>
      </c>
      <c r="BG12" s="4">
        <f>COUNTIF(Sheet1!BG:BG,アンケート集計!$A5)</f>
        <v>0</v>
      </c>
      <c r="BH12" s="4">
        <f>COUNTIF(Sheet1!BH:BH,アンケート集計!$A5)</f>
        <v>0</v>
      </c>
      <c r="BI12" s="4">
        <f>COUNTIF(Sheet1!BI:BI,アンケート集計!$A5)</f>
        <v>0</v>
      </c>
      <c r="BJ12" s="4">
        <f>COUNTIF(Sheet1!BJ:BJ,アンケート集計!$A5)</f>
        <v>0</v>
      </c>
      <c r="BK12" s="4">
        <f>COUNTIF(Sheet1!BK:BK,アンケート集計!$A5)</f>
        <v>0</v>
      </c>
      <c r="BL12" s="4">
        <f>COUNTIF(Sheet1!BL:BL,アンケート集計!$A5)</f>
        <v>0</v>
      </c>
      <c r="BM12" s="4">
        <f>COUNTIF(Sheet1!BM:BM,アンケート集計!$A5)</f>
        <v>0</v>
      </c>
      <c r="BN12" s="4">
        <f>COUNTIF(Sheet1!BN:BN,アンケート集計!$A5)</f>
        <v>0</v>
      </c>
      <c r="BO12" s="4">
        <f>COUNTIF(Sheet1!BO:BO,アンケート集計!$A5)</f>
        <v>0</v>
      </c>
      <c r="BP12" s="4">
        <f>COUNTIF(Sheet1!BP:BP,アンケート集計!$A5)</f>
        <v>0</v>
      </c>
      <c r="BQ12" s="4">
        <f>COUNTIF(Sheet1!BQ:BQ,"1")</f>
        <v>1</v>
      </c>
      <c r="BR12" s="4">
        <f>COUNTIF(Sheet1!BR:BR,アンケート集計!$A5)</f>
        <v>0</v>
      </c>
      <c r="BS12" s="4">
        <f>COUNTIF(Sheet1!BS:BS,アンケート集計!$A5)</f>
        <v>6</v>
      </c>
      <c r="BT12" s="4">
        <f>COUNTIF(Sheet1!BT:BT,アンケート集計!$A5)</f>
        <v>8</v>
      </c>
      <c r="BU12" s="4">
        <f>COUNTIF(Sheet1!BU:BU,アンケート集計!$A5)</f>
        <v>4</v>
      </c>
      <c r="BV12" s="4">
        <f>COUNTIF(Sheet1!BV:BV,アンケート集計!$A5)</f>
        <v>0</v>
      </c>
      <c r="BW12" s="4">
        <f>COUNTIF(Sheet1!BW:BW,アンケート集計!$A5)</f>
        <v>5</v>
      </c>
      <c r="BX12" s="4">
        <f>COUNTIF(Sheet1!BX:BX,アンケート集計!$A5)</f>
        <v>1</v>
      </c>
      <c r="BY12" s="4">
        <f>COUNTIF(Sheet1!BY:BY,アンケート集計!$A5)</f>
        <v>0</v>
      </c>
      <c r="BZ12" s="4">
        <f>COUNTIF(Sheet1!BZ:BZ,アンケート集計!$A5)</f>
        <v>0</v>
      </c>
      <c r="CA12" s="4">
        <f>COUNTIF(Sheet1!CA:CA,アンケート集計!$A5)</f>
        <v>0</v>
      </c>
      <c r="CB12" s="4">
        <f>COUNTIF(Sheet1!CB:CB,アンケート集計!$A5)</f>
        <v>0</v>
      </c>
    </row>
    <row r="13" spans="1:86" ht="21" thickTop="1">
      <c r="A13" s="1" t="s">
        <v>75</v>
      </c>
      <c r="D13">
        <f>SUM(D8:D12)</f>
        <v>41</v>
      </c>
      <c r="E13">
        <f>SUM(E8:E12)</f>
        <v>37</v>
      </c>
      <c r="F13">
        <f t="shared" ref="F13:BP13" si="0">SUM(F8:F12)</f>
        <v>38</v>
      </c>
      <c r="G13">
        <f t="shared" si="0"/>
        <v>26</v>
      </c>
      <c r="H13">
        <f t="shared" si="0"/>
        <v>32</v>
      </c>
      <c r="I13">
        <f t="shared" si="0"/>
        <v>34</v>
      </c>
      <c r="J13">
        <f t="shared" si="0"/>
        <v>25</v>
      </c>
      <c r="K13">
        <f t="shared" si="0"/>
        <v>32</v>
      </c>
      <c r="L13">
        <f t="shared" si="0"/>
        <v>35</v>
      </c>
      <c r="M13">
        <f t="shared" si="0"/>
        <v>23</v>
      </c>
      <c r="N13">
        <f t="shared" si="0"/>
        <v>30</v>
      </c>
      <c r="O13">
        <f t="shared" si="0"/>
        <v>37</v>
      </c>
      <c r="P13">
        <f t="shared" si="0"/>
        <v>37</v>
      </c>
      <c r="Q13">
        <f t="shared" si="0"/>
        <v>36</v>
      </c>
      <c r="R13">
        <f t="shared" si="0"/>
        <v>32</v>
      </c>
      <c r="S13">
        <f t="shared" si="0"/>
        <v>43</v>
      </c>
      <c r="T13">
        <f t="shared" si="0"/>
        <v>45</v>
      </c>
      <c r="U13">
        <f t="shared" si="0"/>
        <v>40</v>
      </c>
      <c r="V13">
        <f t="shared" si="0"/>
        <v>37</v>
      </c>
      <c r="W13">
        <f t="shared" si="0"/>
        <v>37</v>
      </c>
      <c r="X13">
        <f t="shared" si="0"/>
        <v>40</v>
      </c>
      <c r="Y13">
        <f t="shared" si="0"/>
        <v>45</v>
      </c>
      <c r="Z13">
        <f t="shared" si="0"/>
        <v>38</v>
      </c>
      <c r="AA13">
        <f t="shared" si="0"/>
        <v>36</v>
      </c>
      <c r="AB13">
        <f t="shared" si="0"/>
        <v>38</v>
      </c>
      <c r="AC13">
        <f t="shared" si="0"/>
        <v>23</v>
      </c>
      <c r="AD13">
        <f t="shared" si="0"/>
        <v>18</v>
      </c>
      <c r="AE13">
        <f t="shared" si="0"/>
        <v>27</v>
      </c>
      <c r="AF13">
        <f t="shared" si="0"/>
        <v>39</v>
      </c>
      <c r="AG13">
        <f t="shared" si="0"/>
        <v>18</v>
      </c>
      <c r="AH13">
        <f t="shared" si="0"/>
        <v>36</v>
      </c>
      <c r="AI13">
        <f t="shared" si="0"/>
        <v>40</v>
      </c>
      <c r="AJ13">
        <f t="shared" si="0"/>
        <v>39</v>
      </c>
      <c r="AK13">
        <f t="shared" si="0"/>
        <v>39</v>
      </c>
      <c r="AL13">
        <f t="shared" si="0"/>
        <v>41</v>
      </c>
      <c r="AM13">
        <f t="shared" si="0"/>
        <v>45</v>
      </c>
      <c r="AN13">
        <f t="shared" si="0"/>
        <v>33</v>
      </c>
      <c r="AO13">
        <f t="shared" si="0"/>
        <v>43</v>
      </c>
      <c r="AP13">
        <f t="shared" si="0"/>
        <v>26</v>
      </c>
      <c r="AQ13">
        <f t="shared" si="0"/>
        <v>39</v>
      </c>
      <c r="AR13">
        <f t="shared" si="0"/>
        <v>22</v>
      </c>
      <c r="AS13">
        <f t="shared" si="0"/>
        <v>19</v>
      </c>
      <c r="AT13">
        <f t="shared" si="0"/>
        <v>27</v>
      </c>
      <c r="AU13">
        <f t="shared" si="0"/>
        <v>36</v>
      </c>
      <c r="AV13">
        <f t="shared" si="0"/>
        <v>19</v>
      </c>
      <c r="AW13">
        <f t="shared" si="0"/>
        <v>29</v>
      </c>
      <c r="AX13">
        <f t="shared" si="0"/>
        <v>35</v>
      </c>
      <c r="AY13">
        <f t="shared" si="0"/>
        <v>37</v>
      </c>
      <c r="AZ13">
        <f t="shared" si="0"/>
        <v>36</v>
      </c>
      <c r="BA13">
        <f t="shared" si="0"/>
        <v>36</v>
      </c>
      <c r="BB13">
        <f t="shared" si="0"/>
        <v>45</v>
      </c>
      <c r="BC13">
        <f t="shared" si="0"/>
        <v>46</v>
      </c>
      <c r="BD13">
        <f t="shared" si="0"/>
        <v>43</v>
      </c>
      <c r="BE13">
        <f t="shared" si="0"/>
        <v>46</v>
      </c>
      <c r="BF13">
        <f t="shared" si="0"/>
        <v>43</v>
      </c>
      <c r="BG13">
        <f t="shared" si="0"/>
        <v>48</v>
      </c>
      <c r="BH13">
        <f t="shared" si="0"/>
        <v>48</v>
      </c>
      <c r="BI13">
        <f t="shared" si="0"/>
        <v>46</v>
      </c>
      <c r="BJ13">
        <f t="shared" si="0"/>
        <v>47</v>
      </c>
      <c r="BK13">
        <f t="shared" si="0"/>
        <v>47</v>
      </c>
      <c r="BL13">
        <f t="shared" si="0"/>
        <v>45</v>
      </c>
      <c r="BM13">
        <f t="shared" si="0"/>
        <v>38</v>
      </c>
      <c r="BN13">
        <f t="shared" si="0"/>
        <v>48</v>
      </c>
      <c r="BO13">
        <f t="shared" si="0"/>
        <v>45</v>
      </c>
      <c r="BP13">
        <f t="shared" si="0"/>
        <v>46</v>
      </c>
      <c r="BQ13">
        <f t="shared" ref="BQ13:CB13" si="1">SUM(BQ8:BQ12)</f>
        <v>36</v>
      </c>
      <c r="BR13">
        <f t="shared" si="1"/>
        <v>0</v>
      </c>
      <c r="BS13">
        <f t="shared" si="1"/>
        <v>15</v>
      </c>
      <c r="BT13">
        <f t="shared" si="1"/>
        <v>12</v>
      </c>
      <c r="BU13">
        <f t="shared" si="1"/>
        <v>18</v>
      </c>
      <c r="BV13">
        <f t="shared" si="1"/>
        <v>44</v>
      </c>
      <c r="BW13">
        <f t="shared" si="1"/>
        <v>15</v>
      </c>
      <c r="BX13">
        <f t="shared" si="1"/>
        <v>41</v>
      </c>
      <c r="BY13">
        <f t="shared" si="1"/>
        <v>48</v>
      </c>
      <c r="BZ13">
        <f t="shared" si="1"/>
        <v>45</v>
      </c>
      <c r="CA13">
        <f t="shared" si="1"/>
        <v>44</v>
      </c>
      <c r="CB13">
        <f t="shared" si="1"/>
        <v>46</v>
      </c>
    </row>
    <row r="14" spans="1:86">
      <c r="A14" s="1" t="s">
        <v>54</v>
      </c>
      <c r="D14">
        <f>D13/$D$1</f>
        <v>4.0999999999999996</v>
      </c>
      <c r="E14">
        <f t="shared" ref="E14:BP14" si="2">E13/$D$1</f>
        <v>3.7</v>
      </c>
      <c r="F14">
        <f t="shared" si="2"/>
        <v>3.8</v>
      </c>
      <c r="G14">
        <f t="shared" si="2"/>
        <v>2.6</v>
      </c>
      <c r="H14">
        <f t="shared" si="2"/>
        <v>3.2</v>
      </c>
      <c r="I14">
        <f t="shared" si="2"/>
        <v>3.4</v>
      </c>
      <c r="J14">
        <f t="shared" si="2"/>
        <v>2.5</v>
      </c>
      <c r="K14">
        <f t="shared" si="2"/>
        <v>3.2</v>
      </c>
      <c r="L14">
        <f t="shared" si="2"/>
        <v>3.5</v>
      </c>
      <c r="M14">
        <f t="shared" si="2"/>
        <v>2.2999999999999998</v>
      </c>
      <c r="N14">
        <f t="shared" si="2"/>
        <v>3</v>
      </c>
      <c r="O14">
        <f t="shared" si="2"/>
        <v>3.7</v>
      </c>
      <c r="P14">
        <f t="shared" si="2"/>
        <v>3.7</v>
      </c>
      <c r="Q14">
        <f t="shared" si="2"/>
        <v>3.6</v>
      </c>
      <c r="R14">
        <f t="shared" si="2"/>
        <v>3.2</v>
      </c>
      <c r="S14">
        <f t="shared" si="2"/>
        <v>4.3</v>
      </c>
      <c r="T14">
        <f t="shared" si="2"/>
        <v>4.5</v>
      </c>
      <c r="U14">
        <f t="shared" si="2"/>
        <v>4</v>
      </c>
      <c r="V14">
        <f t="shared" si="2"/>
        <v>3.7</v>
      </c>
      <c r="W14">
        <f t="shared" si="2"/>
        <v>3.7</v>
      </c>
      <c r="X14">
        <f t="shared" si="2"/>
        <v>4</v>
      </c>
      <c r="Y14">
        <f t="shared" si="2"/>
        <v>4.5</v>
      </c>
      <c r="Z14">
        <f t="shared" si="2"/>
        <v>3.8</v>
      </c>
      <c r="AA14">
        <f t="shared" si="2"/>
        <v>3.6</v>
      </c>
      <c r="AB14">
        <f t="shared" si="2"/>
        <v>3.8</v>
      </c>
      <c r="AC14">
        <f t="shared" si="2"/>
        <v>2.2999999999999998</v>
      </c>
      <c r="AD14">
        <f t="shared" si="2"/>
        <v>1.8</v>
      </c>
      <c r="AE14">
        <f t="shared" si="2"/>
        <v>2.7</v>
      </c>
      <c r="AF14">
        <f t="shared" si="2"/>
        <v>3.9</v>
      </c>
      <c r="AG14">
        <f t="shared" si="2"/>
        <v>1.8</v>
      </c>
      <c r="AH14">
        <f t="shared" si="2"/>
        <v>3.6</v>
      </c>
      <c r="AI14">
        <f t="shared" si="2"/>
        <v>4</v>
      </c>
      <c r="AJ14">
        <f t="shared" si="2"/>
        <v>3.9</v>
      </c>
      <c r="AK14">
        <f t="shared" si="2"/>
        <v>3.9</v>
      </c>
      <c r="AL14">
        <f t="shared" si="2"/>
        <v>4.0999999999999996</v>
      </c>
      <c r="AM14">
        <f t="shared" si="2"/>
        <v>4.5</v>
      </c>
      <c r="AN14">
        <f t="shared" si="2"/>
        <v>3.3</v>
      </c>
      <c r="AO14">
        <f t="shared" si="2"/>
        <v>4.3</v>
      </c>
      <c r="AP14">
        <f t="shared" si="2"/>
        <v>2.6</v>
      </c>
      <c r="AQ14">
        <f t="shared" si="2"/>
        <v>3.9</v>
      </c>
      <c r="AR14">
        <f t="shared" si="2"/>
        <v>2.2000000000000002</v>
      </c>
      <c r="AS14">
        <f t="shared" si="2"/>
        <v>1.9</v>
      </c>
      <c r="AT14">
        <f t="shared" si="2"/>
        <v>2.7</v>
      </c>
      <c r="AU14">
        <f t="shared" si="2"/>
        <v>3.6</v>
      </c>
      <c r="AV14">
        <f t="shared" si="2"/>
        <v>1.9</v>
      </c>
      <c r="AW14">
        <f t="shared" si="2"/>
        <v>2.9</v>
      </c>
      <c r="AX14">
        <f t="shared" si="2"/>
        <v>3.5</v>
      </c>
      <c r="AY14">
        <f t="shared" si="2"/>
        <v>3.7</v>
      </c>
      <c r="AZ14">
        <f t="shared" si="2"/>
        <v>3.6</v>
      </c>
      <c r="BA14">
        <f t="shared" si="2"/>
        <v>3.6</v>
      </c>
      <c r="BB14">
        <f t="shared" si="2"/>
        <v>4.5</v>
      </c>
      <c r="BC14">
        <f t="shared" si="2"/>
        <v>4.5999999999999996</v>
      </c>
      <c r="BD14">
        <f t="shared" si="2"/>
        <v>4.3</v>
      </c>
      <c r="BE14">
        <f t="shared" si="2"/>
        <v>4.5999999999999996</v>
      </c>
      <c r="BF14">
        <f t="shared" si="2"/>
        <v>4.3</v>
      </c>
      <c r="BG14">
        <f t="shared" si="2"/>
        <v>4.8</v>
      </c>
      <c r="BH14">
        <f t="shared" si="2"/>
        <v>4.8</v>
      </c>
      <c r="BI14">
        <f t="shared" si="2"/>
        <v>4.5999999999999996</v>
      </c>
      <c r="BJ14">
        <f t="shared" si="2"/>
        <v>4.7</v>
      </c>
      <c r="BK14">
        <f t="shared" si="2"/>
        <v>4.7</v>
      </c>
      <c r="BL14">
        <f t="shared" si="2"/>
        <v>4.5</v>
      </c>
      <c r="BM14">
        <f t="shared" si="2"/>
        <v>3.8</v>
      </c>
      <c r="BN14">
        <f t="shared" si="2"/>
        <v>4.8</v>
      </c>
      <c r="BO14">
        <f t="shared" si="2"/>
        <v>4.5</v>
      </c>
      <c r="BP14">
        <f t="shared" si="2"/>
        <v>4.5999999999999996</v>
      </c>
      <c r="BQ14">
        <f t="shared" ref="BQ14:CB14" si="3">BQ13/$D$1</f>
        <v>3.6</v>
      </c>
      <c r="BR14">
        <f t="shared" si="3"/>
        <v>0</v>
      </c>
      <c r="BS14">
        <f t="shared" si="3"/>
        <v>1.5</v>
      </c>
      <c r="BT14">
        <f t="shared" si="3"/>
        <v>1.2</v>
      </c>
      <c r="BU14">
        <f t="shared" si="3"/>
        <v>1.8</v>
      </c>
      <c r="BV14">
        <f t="shared" si="3"/>
        <v>4.4000000000000004</v>
      </c>
      <c r="BW14">
        <f t="shared" si="3"/>
        <v>1.5</v>
      </c>
      <c r="BX14">
        <f t="shared" si="3"/>
        <v>4.0999999999999996</v>
      </c>
      <c r="BY14">
        <f t="shared" si="3"/>
        <v>4.8</v>
      </c>
      <c r="BZ14">
        <f t="shared" si="3"/>
        <v>4.5</v>
      </c>
      <c r="CA14">
        <f t="shared" si="3"/>
        <v>4.4000000000000004</v>
      </c>
      <c r="CB14">
        <f t="shared" si="3"/>
        <v>4.5999999999999996</v>
      </c>
    </row>
    <row r="15" spans="1:86">
      <c r="A15" s="1" t="s">
        <v>76</v>
      </c>
      <c r="D15">
        <f>($B$1-D$14)^2*COUNTIF(Sheet1!D:D,アンケート集計!$A1)+($B$2-D$14)^2*COUNTIF(Sheet1!D:D,アンケート集計!$A2)+($B$3-D$14)^2*COUNTIF(Sheet1!D:D,アンケート集計!$A3)+($B$4-D$14)^2*COUNTIF(Sheet1!D:D,アンケート集計!$A4)++($B$5-D$14)^2*COUNTIF(Sheet1!D:D,アンケート集計!$A5)</f>
        <v>12.899999999999999</v>
      </c>
      <c r="E15">
        <f>($B$1-E$14)^2*COUNTIF(Sheet1!E:E,アンケート集計!$A1)+($B$2-E$14)^2*COUNTIF(Sheet1!E:E,アンケート集計!$A2)+($B$3-E$14)^2*COUNTIF(Sheet1!E:E,アンケート集計!$A3)+($B$4-E$14)^2*COUNTIF(Sheet1!E:E,アンケート集計!$A4)++($B$5-E$14)^2*COUNTIF(Sheet1!E:E,アンケート集計!$A5)</f>
        <v>6.1</v>
      </c>
      <c r="F15">
        <f>($B$1-F$14)^2*COUNTIF(Sheet1!F:F,アンケート集計!$A1)+($B$2-F$14)^2*COUNTIF(Sheet1!F:F,アンケート集計!$A2)+($B$3-F$14)^2*COUNTIF(Sheet1!F:F,アンケート集計!$A3)+($B$4-F$14)^2*COUNTIF(Sheet1!F:F,アンケート集計!$A4)++($B$5-F$14)^2*COUNTIF(Sheet1!F:F,アンケート集計!$A5)</f>
        <v>11.6</v>
      </c>
      <c r="G15">
        <f>($B$1-G$14)^2*COUNTIF(Sheet1!G:G,アンケート集計!$A1)+($B$2-G$14)^2*COUNTIF(Sheet1!G:G,アンケート集計!$A2)+($B$3-G$14)^2*COUNTIF(Sheet1!G:G,アンケート集計!$A3)+($B$4-G$14)^2*COUNTIF(Sheet1!G:G,アンケート集計!$A4)++($B$5-G$14)^2*COUNTIF(Sheet1!G:G,アンケート集計!$A5)</f>
        <v>6.4</v>
      </c>
      <c r="H15">
        <f>($B$1-H$14)^2*COUNTIF(Sheet1!H:H,アンケート集計!$A1)+($B$2-H$14)^2*COUNTIF(Sheet1!H:H,アンケート集計!$A2)+($B$3-H$14)^2*COUNTIF(Sheet1!H:H,アンケート集計!$A3)+($B$4-H$14)^2*COUNTIF(Sheet1!H:H,アンケート集計!$A4)++($B$5-H$14)^2*COUNTIF(Sheet1!H:H,アンケート集計!$A5)</f>
        <v>7.6</v>
      </c>
      <c r="I15">
        <f>($B$1-I$14)^2*COUNTIF(Sheet1!I:I,アンケート集計!$A1)+($B$2-I$14)^2*COUNTIF(Sheet1!I:I,アンケート集計!$A2)+($B$3-I$14)^2*COUNTIF(Sheet1!I:I,アンケート集計!$A3)+($B$4-I$14)^2*COUNTIF(Sheet1!I:I,アンケート集計!$A4)++($B$5-I$14)^2*COUNTIF(Sheet1!I:I,アンケート集計!$A5)</f>
        <v>8.3999999999999986</v>
      </c>
      <c r="J15">
        <f>($B$1-J$14)^2*COUNTIF(Sheet1!J:J,アンケート集計!$A1)+($B$2-J$14)^2*COUNTIF(Sheet1!J:J,アンケート集計!$A2)+($B$3-J$14)^2*COUNTIF(Sheet1!J:J,アンケート集計!$A3)+($B$4-J$14)^2*COUNTIF(Sheet1!J:J,アンケート集計!$A4)++($B$5-J$14)^2*COUNTIF(Sheet1!J:J,アンケート集計!$A5)</f>
        <v>8.5</v>
      </c>
      <c r="K15">
        <f>($B$1-K$14)^2*COUNTIF(Sheet1!K:K,アンケート集計!$A1)+($B$2-K$14)^2*COUNTIF(Sheet1!K:K,アンケート集計!$A2)+($B$3-K$14)^2*COUNTIF(Sheet1!K:K,アンケート集計!$A3)+($B$4-K$14)^2*COUNTIF(Sheet1!K:K,アンケート集計!$A4)++($B$5-K$14)^2*COUNTIF(Sheet1!K:K,アンケート集計!$A5)</f>
        <v>13.6</v>
      </c>
      <c r="L15">
        <f>($B$1-L$14)^2*COUNTIF(Sheet1!L:L,アンケート集計!$A1)+($B$2-L$14)^2*COUNTIF(Sheet1!L:L,アンケート集計!$A2)+($B$3-L$14)^2*COUNTIF(Sheet1!L:L,アンケート集計!$A3)+($B$4-L$14)^2*COUNTIF(Sheet1!L:L,アンケート集計!$A4)++($B$5-L$14)^2*COUNTIF(Sheet1!L:L,アンケート集計!$A5)</f>
        <v>10.5</v>
      </c>
      <c r="M15">
        <f>($B$1-M$14)^2*COUNTIF(Sheet1!M:M,アンケート集計!$A1)+($B$2-M$14)^2*COUNTIF(Sheet1!M:M,アンケート集計!$A2)+($B$3-M$14)^2*COUNTIF(Sheet1!M:M,アンケート集計!$A3)+($B$4-M$14)^2*COUNTIF(Sheet1!M:M,アンケート集計!$A4)++($B$5-M$14)^2*COUNTIF(Sheet1!M:M,アンケート集計!$A5)</f>
        <v>10.1</v>
      </c>
      <c r="N15">
        <f>($B$1-N$14)^2*COUNTIF(Sheet1!N:N,アンケート集計!$A1)+($B$2-N$14)^2*COUNTIF(Sheet1!N:N,アンケート集計!$A2)+($B$3-N$14)^2*COUNTIF(Sheet1!N:N,アンケート集計!$A3)+($B$4-N$14)^2*COUNTIF(Sheet1!N:N,アンケート集計!$A4)++($B$5-N$14)^2*COUNTIF(Sheet1!N:N,アンケート集計!$A5)</f>
        <v>12</v>
      </c>
      <c r="O15">
        <f>($B$1-O$14)^2*COUNTIF(Sheet1!O:O,アンケート集計!$A1)+($B$2-O$14)^2*COUNTIF(Sheet1!O:O,アンケート集計!$A2)+($B$3-O$14)^2*COUNTIF(Sheet1!O:O,アンケート集計!$A3)+($B$4-O$14)^2*COUNTIF(Sheet1!O:O,アンケート集計!$A4)++($B$5-O$14)^2*COUNTIF(Sheet1!O:O,アンケート集計!$A5)</f>
        <v>4.0999999999999996</v>
      </c>
      <c r="P15">
        <f>($B$1-P$14)^2*COUNTIF(Sheet1!P:P,アンケート集計!$A1)+($B$2-P$14)^2*COUNTIF(Sheet1!P:P,アンケート集計!$A2)+($B$3-P$14)^2*COUNTIF(Sheet1!P:P,アンケート集計!$A3)+($B$4-P$14)^2*COUNTIF(Sheet1!P:P,アンケート集計!$A4)++($B$5-P$14)^2*COUNTIF(Sheet1!P:P,アンケート集計!$A5)</f>
        <v>10.1</v>
      </c>
      <c r="Q15">
        <f>($B$1-Q$14)^2*COUNTIF(Sheet1!Q:Q,アンケート集計!$A1)+($B$2-Q$14)^2*COUNTIF(Sheet1!Q:Q,アンケート集計!$A2)+($B$3-Q$14)^2*COUNTIF(Sheet1!Q:Q,アンケート集計!$A3)+($B$4-Q$14)^2*COUNTIF(Sheet1!Q:Q,アンケート集計!$A4)++($B$5-Q$14)^2*COUNTIF(Sheet1!Q:Q,アンケート集計!$A5)</f>
        <v>4.4000000000000004</v>
      </c>
      <c r="R15">
        <f>($B$1-R$14)^2*COUNTIF(Sheet1!R:R,アンケート集計!$A1)+($B$2-R$14)^2*COUNTIF(Sheet1!R:R,アンケート集計!$A2)+($B$3-R$14)^2*COUNTIF(Sheet1!R:R,アンケート集計!$A3)+($B$4-R$14)^2*COUNTIF(Sheet1!R:R,アンケート集計!$A4)++($B$5-R$14)^2*COUNTIF(Sheet1!R:R,アンケート集計!$A5)</f>
        <v>9.6</v>
      </c>
      <c r="S15">
        <f>($B$1-S$14)^2*COUNTIF(Sheet1!S:S,アンケート集計!$A1)+($B$2-S$14)^2*COUNTIF(Sheet1!S:S,アンケート集計!$A2)+($B$3-S$14)^2*COUNTIF(Sheet1!S:S,アンケート集計!$A3)+($B$4-S$14)^2*COUNTIF(Sheet1!S:S,アンケート集計!$A4)++($B$5-S$14)^2*COUNTIF(Sheet1!S:S,アンケート集計!$A5)</f>
        <v>4.0999999999999996</v>
      </c>
      <c r="T15">
        <f>($B$1-T$14)^2*COUNTIF(Sheet1!T:T,アンケート集計!$A1)+($B$2-T$14)^2*COUNTIF(Sheet1!T:T,アンケート集計!$A2)+($B$3-T$14)^2*COUNTIF(Sheet1!T:T,アンケート集計!$A3)+($B$4-T$14)^2*COUNTIF(Sheet1!T:T,アンケート集計!$A4)++($B$5-T$14)^2*COUNTIF(Sheet1!T:T,アンケート集計!$A5)</f>
        <v>2.5</v>
      </c>
      <c r="U15">
        <f>($B$1-U$14)^2*COUNTIF(Sheet1!U:U,アンケート集計!$A1)+($B$2-U$14)^2*COUNTIF(Sheet1!U:U,アンケート集計!$A2)+($B$3-U$14)^2*COUNTIF(Sheet1!U:U,アンケート集計!$A3)+($B$4-U$14)^2*COUNTIF(Sheet1!U:U,アンケート集計!$A4)++($B$5-U$14)^2*COUNTIF(Sheet1!U:U,アンケート集計!$A5)</f>
        <v>8</v>
      </c>
      <c r="V15">
        <f>($B$1-V$14)^2*COUNTIF(Sheet1!V:V,アンケート集計!$A1)+($B$2-V$14)^2*COUNTIF(Sheet1!V:V,アンケート集計!$A2)+($B$3-V$14)^2*COUNTIF(Sheet1!V:V,アンケート集計!$A3)+($B$4-V$14)^2*COUNTIF(Sheet1!V:V,アンケート集計!$A4)++($B$5-V$14)^2*COUNTIF(Sheet1!V:V,アンケート集計!$A5)</f>
        <v>12.1</v>
      </c>
      <c r="W15">
        <f>($B$1-W$14)^2*COUNTIF(Sheet1!W:W,アンケート集計!$A1)+($B$2-W$14)^2*COUNTIF(Sheet1!W:W,アンケート集計!$A2)+($B$3-W$14)^2*COUNTIF(Sheet1!W:W,アンケート集計!$A3)+($B$4-W$14)^2*COUNTIF(Sheet1!W:W,アンケート集計!$A4)++($B$5-W$14)^2*COUNTIF(Sheet1!W:W,アンケート集計!$A5)</f>
        <v>12.1</v>
      </c>
      <c r="X15">
        <f>($B$1-X$14)^2*COUNTIF(Sheet1!X:X,アンケート集計!$A1)+($B$2-X$14)^2*COUNTIF(Sheet1!X:X,アンケート集計!$A2)+($B$3-X$14)^2*COUNTIF(Sheet1!X:X,アンケート集計!$A3)+($B$4-X$14)^2*COUNTIF(Sheet1!X:X,アンケート集計!$A4)++($B$5-X$14)^2*COUNTIF(Sheet1!X:X,アンケート集計!$A5)</f>
        <v>6</v>
      </c>
      <c r="Y15">
        <f>($B$1-Y$14)^2*COUNTIF(Sheet1!Y:Y,アンケート集計!$A1)+($B$2-Y$14)^2*COUNTIF(Sheet1!Y:Y,アンケート集計!$A2)+($B$3-Y$14)^2*COUNTIF(Sheet1!Y:Y,アンケート集計!$A3)+($B$4-Y$14)^2*COUNTIF(Sheet1!Y:Y,アンケート集計!$A4)++($B$5-Y$14)^2*COUNTIF(Sheet1!Y:Y,アンケート集計!$A5)</f>
        <v>4.5</v>
      </c>
      <c r="Z15">
        <f>($B$1-Z$14)^2*COUNTIF(Sheet1!Z:Z,アンケート集計!$A1)+($B$2-Z$14)^2*COUNTIF(Sheet1!Z:Z,アンケート集計!$A2)+($B$3-Z$14)^2*COUNTIF(Sheet1!Z:Z,アンケート集計!$A3)+($B$4-Z$14)^2*COUNTIF(Sheet1!Z:Z,アンケート集計!$A4)++($B$5-Z$14)^2*COUNTIF(Sheet1!Z:Z,アンケート集計!$A5)</f>
        <v>5.6</v>
      </c>
      <c r="AA15">
        <f>($B$1-AA$14)^2*COUNTIF(Sheet1!AA:AA,アンケート集計!$A1)+($B$2-AA$14)^2*COUNTIF(Sheet1!AA:AA,アンケート集計!$A2)+($B$3-AA$14)^2*COUNTIF(Sheet1!AA:AA,アンケート集計!$A3)+($B$4-AA$14)^2*COUNTIF(Sheet1!AA:AA,アンケート集計!$A4)++($B$5-AA$14)^2*COUNTIF(Sheet1!AA:AA,アンケート集計!$A5)</f>
        <v>10.4</v>
      </c>
      <c r="AB15">
        <f>($B$1-AB$14)^2*COUNTIF(Sheet1!AB:AB,アンケート集計!$A1)+($B$2-AB$14)^2*COUNTIF(Sheet1!AB:AB,アンケート集計!$A2)+($B$3-AB$14)^2*COUNTIF(Sheet1!AB:AB,アンケート集計!$A3)+($B$4-AB$14)^2*COUNTIF(Sheet1!AB:AB,アンケート集計!$A4)++($B$5-AB$14)^2*COUNTIF(Sheet1!AB:AB,アンケート集計!$A5)</f>
        <v>5.6</v>
      </c>
      <c r="AC15">
        <f>($B$1-AC$14)^2*COUNTIF(Sheet1!AC:AC,アンケート集計!$A1)+($B$2-AC$14)^2*COUNTIF(Sheet1!AC:AC,アンケート集計!$A2)+($B$3-AC$14)^2*COUNTIF(Sheet1!AC:AC,アンケート集計!$A3)+($B$4-AC$14)^2*COUNTIF(Sheet1!AC:AC,アンケート集計!$A4)++($B$5-AC$14)^2*COUNTIF(Sheet1!AC:AC,アンケート集計!$A5)</f>
        <v>10.1</v>
      </c>
      <c r="AD15">
        <f>($B$1-AD$14)^2*COUNTIF(Sheet1!AD:AD,アンケート集計!$A1)+($B$2-AD$14)^2*COUNTIF(Sheet1!AD:AD,アンケート集計!$A2)+($B$3-AD$14)^2*COUNTIF(Sheet1!AD:AD,アンケート集計!$A3)+($B$4-AD$14)^2*COUNTIF(Sheet1!AD:AD,アンケート集計!$A4)++($B$5-AD$14)^2*COUNTIF(Sheet1!AD:AD,アンケート集計!$A5)</f>
        <v>3.6</v>
      </c>
      <c r="AE15">
        <f>($B$1-AE$14)^2*COUNTIF(Sheet1!AE:AE,アンケート集計!$A1)+($B$2-AE$14)^2*COUNTIF(Sheet1!AE:AE,アンケート集計!$A2)+($B$3-AE$14)^2*COUNTIF(Sheet1!AE:AE,アンケート集計!$A3)+($B$4-AE$14)^2*COUNTIF(Sheet1!AE:AE,アンケート集計!$A4)++($B$5-AE$14)^2*COUNTIF(Sheet1!AE:AE,アンケート集計!$A5)</f>
        <v>14.1</v>
      </c>
      <c r="AF15">
        <f>($B$1-AF$14)^2*COUNTIF(Sheet1!AF:AF,アンケート集計!$A1)+($B$2-AF$14)^2*COUNTIF(Sheet1!AF:AF,アンケート集計!$A2)+($B$3-AF$14)^2*COUNTIF(Sheet1!AF:AF,アンケート集計!$A3)+($B$4-AF$14)^2*COUNTIF(Sheet1!AF:AF,アンケート集計!$A4)++($B$5-AF$14)^2*COUNTIF(Sheet1!AF:AF,アンケート集計!$A5)</f>
        <v>8.9</v>
      </c>
      <c r="AG15">
        <f>($B$1-AG$14)^2*COUNTIF(Sheet1!AG:AG,アンケート集計!$A1)+($B$2-AG$14)^2*COUNTIF(Sheet1!AG:AG,アンケート集計!$A2)+($B$3-AG$14)^2*COUNTIF(Sheet1!AG:AG,アンケート集計!$A3)+($B$4-AG$14)^2*COUNTIF(Sheet1!AG:AG,アンケート集計!$A4)++($B$5-AG$14)^2*COUNTIF(Sheet1!AG:AG,アンケート集計!$A5)</f>
        <v>9.6000000000000014</v>
      </c>
      <c r="AH15">
        <f>($B$1-AH$14)^2*COUNTIF(Sheet1!AH:AH,アンケート集計!$A1)+($B$2-AH$14)^2*COUNTIF(Sheet1!AH:AH,アンケート集計!$A2)+($B$3-AH$14)^2*COUNTIF(Sheet1!AH:AH,アンケート集計!$A3)+($B$4-AH$14)^2*COUNTIF(Sheet1!AH:AH,アンケート集計!$A4)++($B$5-AH$14)^2*COUNTIF(Sheet1!AH:AH,アンケート集計!$A5)</f>
        <v>10.4</v>
      </c>
      <c r="AI15">
        <f>($B$1-AI$14)^2*COUNTIF(Sheet1!AI:AI,アンケート集計!$A1)+($B$2-AI$14)^2*COUNTIF(Sheet1!AI:AI,アンケート集計!$A2)+($B$3-AI$14)^2*COUNTIF(Sheet1!AI:AI,アンケート集計!$A3)+($B$4-AI$14)^2*COUNTIF(Sheet1!AI:AI,アンケート集計!$A4)++($B$5-AI$14)^2*COUNTIF(Sheet1!AI:AI,アンケート集計!$A5)</f>
        <v>6</v>
      </c>
      <c r="AJ15">
        <f>($B$1-AJ$14)^2*COUNTIF(Sheet1!AJ:AJ,アンケート集計!$A1)+($B$2-AJ$14)^2*COUNTIF(Sheet1!AJ:AJ,アンケート集計!$A2)+($B$3-AJ$14)^2*COUNTIF(Sheet1!AJ:AJ,アンケート集計!$A3)+($B$4-AJ$14)^2*COUNTIF(Sheet1!AJ:AJ,アンケート集計!$A4)++($B$5-AJ$14)^2*COUNTIF(Sheet1!AJ:AJ,アンケート集計!$A5)</f>
        <v>8.9</v>
      </c>
      <c r="AK15">
        <f>($B$1-AK$14)^2*COUNTIF(Sheet1!AK:AK,アンケート集計!$A1)+($B$2-AK$14)^2*COUNTIF(Sheet1!AK:AK,アンケート集計!$A2)+($B$3-AK$14)^2*COUNTIF(Sheet1!AK:AK,アンケート集計!$A3)+($B$4-AK$14)^2*COUNTIF(Sheet1!AK:AK,アンケート集計!$A4)++($B$5-AK$14)^2*COUNTIF(Sheet1!AK:AK,アンケート集計!$A5)</f>
        <v>6.9</v>
      </c>
      <c r="AL15">
        <f>($B$1-AL$14)^2*COUNTIF(Sheet1!AL:AL,アンケート集計!$A1)+($B$2-AL$14)^2*COUNTIF(Sheet1!AL:AL,アンケート集計!$A2)+($B$3-AL$14)^2*COUNTIF(Sheet1!AL:AL,アンケート集計!$A3)+($B$4-AL$14)^2*COUNTIF(Sheet1!AL:AL,アンケート集計!$A4)++($B$5-AL$14)^2*COUNTIF(Sheet1!AL:AL,アンケート集計!$A5)</f>
        <v>0.89999999999999991</v>
      </c>
      <c r="AM15">
        <f>($B$1-AM$14)^2*COUNTIF(Sheet1!AM:AM,アンケート集計!$A1)+($B$2-AM$14)^2*COUNTIF(Sheet1!AM:AM,アンケート集計!$A2)+($B$3-AM$14)^2*COUNTIF(Sheet1!AM:AM,アンケート集計!$A3)+($B$4-AM$14)^2*COUNTIF(Sheet1!AM:AM,アンケート集計!$A4)++($B$5-AM$14)^2*COUNTIF(Sheet1!AM:AM,アンケート集計!$A5)</f>
        <v>4.5</v>
      </c>
      <c r="AN15">
        <f>($B$1-AN$14)^2*COUNTIF(Sheet1!AN:AN,アンケート集計!$A1)+($B$2-AN$14)^2*COUNTIF(Sheet1!AN:AN,アンケート集計!$A2)+($B$3-AN$14)^2*COUNTIF(Sheet1!AN:AN,アンケート集計!$A3)+($B$4-AN$14)^2*COUNTIF(Sheet1!AN:AN,アンケート集計!$A4)++($B$5-AN$14)^2*COUNTIF(Sheet1!AN:AN,アンケート集計!$A5)</f>
        <v>16.100000000000001</v>
      </c>
      <c r="AO15">
        <f>($B$1-AO$14)^2*COUNTIF(Sheet1!AO:AO,アンケート集計!$A1)+($B$2-AO$14)^2*COUNTIF(Sheet1!AO:AO,アンケート集計!$A2)+($B$3-AO$14)^2*COUNTIF(Sheet1!AO:AO,アンケート集計!$A3)+($B$4-AO$14)^2*COUNTIF(Sheet1!AO:AO,アンケート集計!$A4)++($B$5-AO$14)^2*COUNTIF(Sheet1!AO:AO,アンケート集計!$A5)</f>
        <v>2.1</v>
      </c>
      <c r="AP15">
        <f>($B$1-AP$14)^2*COUNTIF(Sheet1!AP:AP,アンケート集計!$A1)+($B$2-AP$14)^2*COUNTIF(Sheet1!AP:AP,アンケート集計!$A2)+($B$3-AP$14)^2*COUNTIF(Sheet1!AP:AP,アンケート集計!$A3)+($B$4-AP$14)^2*COUNTIF(Sheet1!AP:AP,アンケート集計!$A4)++($B$5-AP$14)^2*COUNTIF(Sheet1!AP:AP,アンケート集計!$A5)</f>
        <v>8.4</v>
      </c>
      <c r="AQ15">
        <f>($B$1-AQ$14)^2*COUNTIF(Sheet1!AQ:AQ,アンケート集計!$A1)+($B$2-AQ$14)^2*COUNTIF(Sheet1!AQ:AQ,アンケート集計!$A2)+($B$3-AQ$14)^2*COUNTIF(Sheet1!AQ:AQ,アンケート集計!$A3)+($B$4-AQ$14)^2*COUNTIF(Sheet1!AQ:AQ,アンケート集計!$A4)++($B$5-AQ$14)^2*COUNTIF(Sheet1!AQ:AQ,アンケート集計!$A5)</f>
        <v>6.9</v>
      </c>
      <c r="AR15">
        <f>($B$1-AR$14)^2*COUNTIF(Sheet1!AR:AR,アンケート集計!$A1)+($B$2-AR$14)^2*COUNTIF(Sheet1!AR:AR,アンケート集計!$A2)+($B$3-AR$14)^2*COUNTIF(Sheet1!AR:AR,アンケート集計!$A3)+($B$4-AR$14)^2*COUNTIF(Sheet1!AR:AR,アンケート集計!$A4)++($B$5-AR$14)^2*COUNTIF(Sheet1!AR:AR,アンケート集計!$A5)</f>
        <v>9.6</v>
      </c>
      <c r="AS15">
        <f>($B$1-AS$14)^2*COUNTIF(Sheet1!AS:AS,アンケート集計!$A1)+($B$2-AS$14)^2*COUNTIF(Sheet1!AS:AS,アンケート集計!$A2)+($B$3-AS$14)^2*COUNTIF(Sheet1!AS:AS,アンケート集計!$A3)+($B$4-AS$14)^2*COUNTIF(Sheet1!AS:AS,アンケート集計!$A4)++($B$5-AS$14)^2*COUNTIF(Sheet1!AS:AS,アンケート集計!$A5)</f>
        <v>6.9</v>
      </c>
      <c r="AT15">
        <f>($B$1-AT$14)^2*COUNTIF(Sheet1!AT:AT,アンケート集計!$A1)+($B$2-AT$14)^2*COUNTIF(Sheet1!AT:AT,アンケート集計!$A2)+($B$3-AT$14)^2*COUNTIF(Sheet1!AT:AT,アンケート集計!$A3)+($B$4-AT$14)^2*COUNTIF(Sheet1!AT:AT,アンケート集計!$A4)++($B$5-AT$14)^2*COUNTIF(Sheet1!AT:AT,アンケート集計!$A5)</f>
        <v>8.1</v>
      </c>
      <c r="AU15">
        <f>($B$1-AU$14)^2*COUNTIF(Sheet1!AU:AU,アンケート集計!$A1)+($B$2-AU$14)^2*COUNTIF(Sheet1!AU:AU,アンケート集計!$A2)+($B$3-AU$14)^2*COUNTIF(Sheet1!AU:AU,アンケート集計!$A3)+($B$4-AU$14)^2*COUNTIF(Sheet1!AU:AU,アンケート集計!$A4)++($B$5-AU$14)^2*COUNTIF(Sheet1!AU:AU,アンケート集計!$A5)</f>
        <v>8.4</v>
      </c>
      <c r="AV15">
        <f>($B$1-AV$14)^2*COUNTIF(Sheet1!AV:AV,アンケート集計!$A1)+($B$2-AV$14)^2*COUNTIF(Sheet1!AV:AV,アンケート集計!$A2)+($B$3-AV$14)^2*COUNTIF(Sheet1!AV:AV,アンケート集計!$A3)+($B$4-AV$14)^2*COUNTIF(Sheet1!AV:AV,アンケート集計!$A4)++($B$5-AV$14)^2*COUNTIF(Sheet1!AV:AV,アンケート集計!$A5)</f>
        <v>8.8999999999999986</v>
      </c>
      <c r="AW15">
        <f>($B$1-AW$14)^2*COUNTIF(Sheet1!AW:AW,アンケート集計!$A1)+($B$2-AW$14)^2*COUNTIF(Sheet1!AW:AW,アンケート集計!$A2)+($B$3-AW$14)^2*COUNTIF(Sheet1!AW:AW,アンケート集計!$A3)+($B$4-AW$14)^2*COUNTIF(Sheet1!AW:AW,アンケート集計!$A4)++($B$5-AW$14)^2*COUNTIF(Sheet1!AW:AW,アンケート集計!$A5)</f>
        <v>4.9000000000000004</v>
      </c>
      <c r="AX15">
        <f>($B$1-AX$14)^2*COUNTIF(Sheet1!AX:AX,アンケート集計!$A1)+($B$2-AX$14)^2*COUNTIF(Sheet1!AX:AX,アンケート集計!$A2)+($B$3-AX$14)^2*COUNTIF(Sheet1!AX:AX,アンケート集計!$A3)+($B$4-AX$14)^2*COUNTIF(Sheet1!AX:AX,アンケート集計!$A4)++($B$5-AX$14)^2*COUNTIF(Sheet1!AX:AX,アンケート集計!$A5)</f>
        <v>4.5</v>
      </c>
      <c r="AY15">
        <f>($B$1-AY$14)^2*COUNTIF(Sheet1!AY:AY,アンケート集計!$A1)+($B$2-AY$14)^2*COUNTIF(Sheet1!AY:AY,アンケート集計!$A2)+($B$3-AY$14)^2*COUNTIF(Sheet1!AY:AY,アンケート集計!$A3)+($B$4-AY$14)^2*COUNTIF(Sheet1!AY:AY,アンケート集計!$A4)++($B$5-AY$14)^2*COUNTIF(Sheet1!AY:AY,アンケート集計!$A5)</f>
        <v>6.1</v>
      </c>
      <c r="AZ15">
        <f>($B$1-AZ$14)^2*COUNTIF(Sheet1!AZ:AZ,アンケート集計!$A1)+($B$2-AZ$14)^2*COUNTIF(Sheet1!AZ:AZ,アンケート集計!$A2)+($B$3-AZ$14)^2*COUNTIF(Sheet1!AZ:AZ,アンケート集計!$A3)+($B$4-AZ$14)^2*COUNTIF(Sheet1!AZ:AZ,アンケート集計!$A4)++($B$5-AZ$14)^2*COUNTIF(Sheet1!AZ:AZ,アンケート集計!$A5)</f>
        <v>8.4</v>
      </c>
      <c r="BA15">
        <f>($B$1-BA$14)^2*COUNTIF(Sheet1!BA:BA,アンケート集計!$A1)+($B$2-BA$14)^2*COUNTIF(Sheet1!BA:BA,アンケート集計!$A2)+($B$3-BA$14)^2*COUNTIF(Sheet1!BA:BA,アンケート集計!$A3)+($B$4-BA$14)^2*COUNTIF(Sheet1!BA:BA,アンケート集計!$A4)++($B$5-BA$14)^2*COUNTIF(Sheet1!BA:BA,アンケート集計!$A5)</f>
        <v>4.4000000000000004</v>
      </c>
      <c r="BB15">
        <f>($B$1-BB$14)^2*COUNTIF(Sheet1!BB:BB,アンケート集計!$A1)+($B$2-BB$14)^2*COUNTIF(Sheet1!BB:BB,アンケート集計!$A2)+($B$3-BB$14)^2*COUNTIF(Sheet1!BB:BB,アンケート集計!$A3)+($B$4-BB$14)^2*COUNTIF(Sheet1!BB:BB,アンケート集計!$A4)++($B$5-BB$14)^2*COUNTIF(Sheet1!BB:BB,アンケート集計!$A5)</f>
        <v>4.5</v>
      </c>
      <c r="BC15">
        <f>($B$1-BC$14)^2*COUNTIF(Sheet1!BC:BC,アンケート集計!$A1)+($B$2-BC$14)^2*COUNTIF(Sheet1!BC:BC,アンケート集計!$A2)+($B$3-BC$14)^2*COUNTIF(Sheet1!BC:BC,アンケート集計!$A3)+($B$4-BC$14)^2*COUNTIF(Sheet1!BC:BC,アンケート集計!$A4)++($B$5-BC$14)^2*COUNTIF(Sheet1!BC:BC,アンケート集計!$A5)</f>
        <v>2.4000000000000004</v>
      </c>
      <c r="BD15">
        <f>($B$1-BD$14)^2*COUNTIF(Sheet1!BD:BD,アンケート集計!$A1)+($B$2-BD$14)^2*COUNTIF(Sheet1!BD:BD,アンケート集計!$A2)+($B$3-BD$14)^2*COUNTIF(Sheet1!BD:BD,アンケート集計!$A3)+($B$4-BD$14)^2*COUNTIF(Sheet1!BD:BD,アンケート集計!$A4)++($B$5-BD$14)^2*COUNTIF(Sheet1!BD:BD,アンケート集計!$A5)</f>
        <v>4.0999999999999996</v>
      </c>
      <c r="BE15">
        <f>($B$1-BE$14)^2*COUNTIF(Sheet1!BE:BE,アンケート集計!$A1)+($B$2-BE$14)^2*COUNTIF(Sheet1!BE:BE,アンケート集計!$A2)+($B$3-BE$14)^2*COUNTIF(Sheet1!BE:BE,アンケート集計!$A3)+($B$4-BE$14)^2*COUNTIF(Sheet1!BE:BE,アンケート集計!$A4)++($B$5-BE$14)^2*COUNTIF(Sheet1!BE:BE,アンケート集計!$A5)</f>
        <v>4.4000000000000004</v>
      </c>
      <c r="BF15">
        <f>($B$1-BF$14)^2*COUNTIF(Sheet1!BF:BF,アンケート集計!$A1)+($B$2-BF$14)^2*COUNTIF(Sheet1!BF:BF,アンケート集計!$A2)+($B$3-BF$14)^2*COUNTIF(Sheet1!BF:BF,アンケート集計!$A3)+($B$4-BF$14)^2*COUNTIF(Sheet1!BF:BF,アンケート集計!$A4)++($B$5-BF$14)^2*COUNTIF(Sheet1!BF:BF,アンケート集計!$A5)</f>
        <v>4.0999999999999996</v>
      </c>
      <c r="BG15">
        <f>($B$1-BG$14)^2*COUNTIF(Sheet1!BG:BG,アンケート集計!$A1)+($B$2-BG$14)^2*COUNTIF(Sheet1!BG:BG,アンケート集計!$A2)+($B$3-BG$14)^2*COUNTIF(Sheet1!BG:BG,アンケート集計!$A3)+($B$4-BG$14)^2*COUNTIF(Sheet1!BG:BG,アンケート集計!$A4)++($B$5-BG$14)^2*COUNTIF(Sheet1!BG:BG,アンケート集計!$A5)</f>
        <v>1.5999999999999999</v>
      </c>
      <c r="BH15">
        <f>($B$1-BH$14)^2*COUNTIF(Sheet1!BH:BH,アンケート集計!$A1)+($B$2-BH$14)^2*COUNTIF(Sheet1!BH:BH,アンケート集計!$A2)+($B$3-BH$14)^2*COUNTIF(Sheet1!BH:BH,アンケート集計!$A3)+($B$4-BH$14)^2*COUNTIF(Sheet1!BH:BH,アンケート集計!$A4)++($B$5-BH$14)^2*COUNTIF(Sheet1!BH:BH,アンケート集計!$A5)</f>
        <v>1.5999999999999999</v>
      </c>
      <c r="BI15">
        <f>($B$1-BI$14)^2*COUNTIF(Sheet1!BI:BI,アンケート集計!$A1)+($B$2-BI$14)^2*COUNTIF(Sheet1!BI:BI,アンケート集計!$A2)+($B$3-BI$14)^2*COUNTIF(Sheet1!BI:BI,アンケート集計!$A3)+($B$4-BI$14)^2*COUNTIF(Sheet1!BI:BI,アンケート集計!$A4)++($B$5-BI$14)^2*COUNTIF(Sheet1!BI:BI,アンケート集計!$A5)</f>
        <v>4.4000000000000004</v>
      </c>
      <c r="BJ15">
        <f>($B$1-BJ$14)^2*COUNTIF(Sheet1!BJ:BJ,アンケート集計!$A1)+($B$2-BJ$14)^2*COUNTIF(Sheet1!BJ:BJ,アンケート集計!$A2)+($B$3-BJ$14)^2*COUNTIF(Sheet1!BJ:BJ,アンケート集計!$A3)+($B$4-BJ$14)^2*COUNTIF(Sheet1!BJ:BJ,アンケート集計!$A4)++($B$5-BJ$14)^2*COUNTIF(Sheet1!BJ:BJ,アンケート集計!$A5)</f>
        <v>2.1</v>
      </c>
      <c r="BK15">
        <f>($B$1-BK$14)^2*COUNTIF(Sheet1!BK:BK,アンケート集計!$A1)+($B$2-BK$14)^2*COUNTIF(Sheet1!BK:BK,アンケート集計!$A2)+($B$3-BK$14)^2*COUNTIF(Sheet1!BK:BK,アンケート集計!$A3)+($B$4-BK$14)^2*COUNTIF(Sheet1!BK:BK,アンケート集計!$A4)++($B$5-BK$14)^2*COUNTIF(Sheet1!BK:BK,アンケート集計!$A5)</f>
        <v>4.0999999999999996</v>
      </c>
      <c r="BL15">
        <f>($B$1-BL$14)^2*COUNTIF(Sheet1!BL:BL,アンケート集計!$A1)+($B$2-BL$14)^2*COUNTIF(Sheet1!BL:BL,アンケート集計!$A2)+($B$3-BL$14)^2*COUNTIF(Sheet1!BL:BL,アンケート集計!$A3)+($B$4-BL$14)^2*COUNTIF(Sheet1!BL:BL,アンケート集計!$A4)++($B$5-BL$14)^2*COUNTIF(Sheet1!BL:BL,アンケート集計!$A5)</f>
        <v>2.5</v>
      </c>
      <c r="BM15">
        <f>($B$1-BM$14)^2*COUNTIF(Sheet1!BM:BM,アンケート集計!$A1)+($B$2-BM$14)^2*COUNTIF(Sheet1!BM:BM,アンケート集計!$A2)+($B$3-BM$14)^2*COUNTIF(Sheet1!BM:BM,アンケート集計!$A3)+($B$4-BM$14)^2*COUNTIF(Sheet1!BM:BM,アンケート集計!$A4)++($B$5-BM$14)^2*COUNTIF(Sheet1!BM:BM,アンケート集計!$A5)</f>
        <v>7.6</v>
      </c>
      <c r="BN15">
        <f>($B$1-BN$14)^2*COUNTIF(Sheet1!BN:BN,アンケート集計!$A1)+($B$2-BN$14)^2*COUNTIF(Sheet1!BN:BN,アンケート集計!$A2)+($B$3-BN$14)^2*COUNTIF(Sheet1!BN:BN,アンケート集計!$A3)+($B$4-BN$14)^2*COUNTIF(Sheet1!BN:BN,アンケート集計!$A4)++($B$5-BN$14)^2*COUNTIF(Sheet1!BN:BN,アンケート集計!$A5)</f>
        <v>1.5999999999999999</v>
      </c>
      <c r="BO15">
        <f>($B$1-BO$14)^2*COUNTIF(Sheet1!BO:BO,アンケート集計!$A1)+($B$2-BO$14)^2*COUNTIF(Sheet1!BO:BO,アンケート集計!$A2)+($B$3-BO$14)^2*COUNTIF(Sheet1!BO:BO,アンケート集計!$A3)+($B$4-BO$14)^2*COUNTIF(Sheet1!BO:BO,アンケート集計!$A4)++($B$5-BO$14)^2*COUNTIF(Sheet1!BO:BO,アンケート集計!$A5)</f>
        <v>2.5</v>
      </c>
      <c r="BP15">
        <f>($B$1-BP$14)^2*COUNTIF(Sheet1!BP:BP,アンケート集計!$A1)+($B$2-BP$14)^2*COUNTIF(Sheet1!BP:BP,アンケート集計!$A2)+($B$3-BP$14)^2*COUNTIF(Sheet1!BP:BP,アンケート集計!$A3)+($B$4-BP$14)^2*COUNTIF(Sheet1!BP:BP,アンケート集計!$A4)++($B$5-BP$14)^2*COUNTIF(Sheet1!BP:BP,アンケート集計!$A5)</f>
        <v>2.4000000000000004</v>
      </c>
      <c r="BQ15">
        <f>($B$1-BQ$14)^2*COUNTIF(Sheet1!BQ:BQ,アンケート集計!$A1)+($B$2-BQ$14)^2*COUNTIF(Sheet1!BQ:BQ,アンケート集計!$A2)+($B$3-BQ$14)^2*COUNTIF(Sheet1!BQ:BQ,アンケート集計!$A3)+($B$4-BQ$14)^2*COUNTIF(Sheet1!BQ:BQ,アンケート集計!$A4)++($B$5-BQ$14)^2*COUNTIF(Sheet1!BQ:BQ,アンケート集計!$A5)</f>
        <v>0</v>
      </c>
      <c r="BR15">
        <f>($B$1-BR$14)^2*COUNTIF(Sheet1!BR:BR,アンケート集計!$A1)+($B$2-BR$14)^2*COUNTIF(Sheet1!BR:BR,アンケート集計!$A2)+($B$3-BR$14)^2*COUNTIF(Sheet1!BR:BR,アンケート集計!$A3)+($B$4-BR$14)^2*COUNTIF(Sheet1!BR:BR,アンケート集計!$A4)++($B$5-BR$14)^2*COUNTIF(Sheet1!BR:BR,アンケート集計!$A5)</f>
        <v>0</v>
      </c>
      <c r="BS15">
        <f>($B$1-BS$14)^2*COUNTIF(Sheet1!BS:BS,アンケート集計!$A1)+($B$2-BS$14)^2*COUNTIF(Sheet1!BS:BS,アンケート集計!$A2)+($B$3-BS$14)^2*COUNTIF(Sheet1!BS:BS,アンケート集計!$A3)+($B$4-BS$14)^2*COUNTIF(Sheet1!BS:BS,アンケート集計!$A4)++($B$5-BS$14)^2*COUNTIF(Sheet1!BS:BS,アンケート集計!$A5)</f>
        <v>4.5</v>
      </c>
      <c r="BT15">
        <f>($B$1-BT$14)^2*COUNTIF(Sheet1!BT:BT,アンケート集計!$A1)+($B$2-BT$14)^2*COUNTIF(Sheet1!BT:BT,アンケート集計!$A2)+($B$3-BT$14)^2*COUNTIF(Sheet1!BT:BT,アンケート集計!$A3)+($B$4-BT$14)^2*COUNTIF(Sheet1!BT:BT,アンケート集計!$A4)++($B$5-BT$14)^2*COUNTIF(Sheet1!BT:BT,アンケート集計!$A5)</f>
        <v>1.6</v>
      </c>
      <c r="BU15">
        <f>($B$1-BU$14)^2*COUNTIF(Sheet1!BU:BU,アンケート集計!$A1)+($B$2-BU$14)^2*COUNTIF(Sheet1!BU:BU,アンケート集計!$A2)+($B$3-BU$14)^2*COUNTIF(Sheet1!BU:BU,アンケート集計!$A3)+($B$4-BU$14)^2*COUNTIF(Sheet1!BU:BU,アンケート集計!$A4)++($B$5-BU$14)^2*COUNTIF(Sheet1!BU:BU,アンケート集計!$A5)</f>
        <v>7.6000000000000014</v>
      </c>
      <c r="BV15">
        <f>($B$1-BV$14)^2*COUNTIF(Sheet1!BV:BV,アンケート集計!$A1)+($B$2-BV$14)^2*COUNTIF(Sheet1!BV:BV,アンケート集計!$A2)+($B$3-BV$14)^2*COUNTIF(Sheet1!BV:BV,アンケート集計!$A3)+($B$4-BV$14)^2*COUNTIF(Sheet1!BV:BV,アンケート集計!$A4)++($B$5-BV$14)^2*COUNTIF(Sheet1!BV:BV,アンケート集計!$A5)</f>
        <v>4.4000000000000004</v>
      </c>
      <c r="BW15">
        <f>($B$1-BW$14)^2*COUNTIF(Sheet1!BW:BW,アンケート集計!$A1)+($B$2-BW$14)^2*COUNTIF(Sheet1!BW:BW,アンケート集計!$A2)+($B$3-BW$14)^2*COUNTIF(Sheet1!BW:BW,アンケート集計!$A3)+($B$4-BW$14)^2*COUNTIF(Sheet1!BW:BW,アンケート集計!$A4)++($B$5-BW$14)^2*COUNTIF(Sheet1!BW:BW,アンケート集計!$A5)</f>
        <v>2.5</v>
      </c>
      <c r="BX15">
        <f>($B$1-BX$14)^2*COUNTIF(Sheet1!BX:BX,アンケート集計!$A1)+($B$2-BX$14)^2*COUNTIF(Sheet1!BX:BX,アンケート集計!$A2)+($B$3-BX$14)^2*COUNTIF(Sheet1!BX:BX,アンケート集計!$A3)+($B$4-BX$14)^2*COUNTIF(Sheet1!BX:BX,アンケート集計!$A4)++($B$5-BX$14)^2*COUNTIF(Sheet1!BX:BX,アンケート集計!$A5)</f>
        <v>18.899999999999999</v>
      </c>
      <c r="BY15">
        <f>($B$1-BY$14)^2*COUNTIF(Sheet1!BY:BY,アンケート集計!$A1)+($B$2-BY$14)^2*COUNTIF(Sheet1!BY:BY,アンケート集計!$A2)+($B$3-BY$14)^2*COUNTIF(Sheet1!BY:BY,アンケート集計!$A3)+($B$4-BY$14)^2*COUNTIF(Sheet1!BY:BY,アンケート集計!$A4)++($B$5-BY$14)^2*COUNTIF(Sheet1!BY:BY,アンケート集計!$A5)</f>
        <v>1.5999999999999999</v>
      </c>
      <c r="BZ15">
        <f>($B$1-BZ$14)^2*COUNTIF(Sheet1!BZ:BZ,アンケート集計!$A1)+($B$2-BZ$14)^2*COUNTIF(Sheet1!BZ:BZ,アンケート集計!$A2)+($B$3-BZ$14)^2*COUNTIF(Sheet1!BZ:BZ,アンケート集計!$A3)+($B$4-BZ$14)^2*COUNTIF(Sheet1!BZ:BZ,アンケート集計!$A4)++($B$5-BZ$14)^2*COUNTIF(Sheet1!BZ:BZ,アンケート集計!$A5)</f>
        <v>4.5</v>
      </c>
      <c r="CA15">
        <f>($B$1-CA$14)^2*COUNTIF(Sheet1!CA:CA,アンケート集計!$A1)+($B$2-CA$14)^2*COUNTIF(Sheet1!CA:CA,アンケート集計!$A2)+($B$3-CA$14)^2*COUNTIF(Sheet1!CA:CA,アンケート集計!$A3)+($B$4-CA$14)^2*COUNTIF(Sheet1!CA:CA,アンケート集計!$A4)++($B$5-CA$14)^2*COUNTIF(Sheet1!CA:CA,アンケート集計!$A5)</f>
        <v>4.4000000000000004</v>
      </c>
      <c r="CB15">
        <f>($B$1-CB$14)^2*COUNTIF(Sheet1!CB:CB,アンケート集計!$A1)+($B$2-CB$14)^2*COUNTIF(Sheet1!CB:CB,アンケート集計!$A2)+($B$3-CB$14)^2*COUNTIF(Sheet1!CB:CB,アンケート集計!$A3)+($B$4-CB$14)^2*COUNTIF(Sheet1!CB:CB,アンケート集計!$A4)++($B$5-CB$14)^2*COUNTIF(Sheet1!CB:CB,アンケート集計!$A5)</f>
        <v>2.4000000000000004</v>
      </c>
    </row>
    <row r="16" spans="1:86">
      <c r="A16" s="1" t="s">
        <v>78</v>
      </c>
      <c r="D16">
        <f>D15/($D$1-1)</f>
        <v>1.4333333333333331</v>
      </c>
      <c r="E16">
        <f t="shared" ref="E16:BP16" si="4">E15/($D$1-1)</f>
        <v>0.6777777777777777</v>
      </c>
      <c r="F16">
        <f t="shared" si="4"/>
        <v>1.2888888888888888</v>
      </c>
      <c r="G16">
        <f t="shared" si="4"/>
        <v>0.71111111111111114</v>
      </c>
      <c r="H16">
        <f t="shared" si="4"/>
        <v>0.84444444444444444</v>
      </c>
      <c r="I16">
        <f t="shared" si="4"/>
        <v>0.93333333333333313</v>
      </c>
      <c r="J16">
        <f t="shared" si="4"/>
        <v>0.94444444444444442</v>
      </c>
      <c r="K16">
        <f t="shared" si="4"/>
        <v>1.5111111111111111</v>
      </c>
      <c r="L16">
        <f t="shared" si="4"/>
        <v>1.1666666666666667</v>
      </c>
      <c r="M16">
        <f t="shared" si="4"/>
        <v>1.1222222222222222</v>
      </c>
      <c r="N16">
        <f t="shared" si="4"/>
        <v>1.3333333333333333</v>
      </c>
      <c r="O16">
        <f t="shared" si="4"/>
        <v>0.45555555555555549</v>
      </c>
      <c r="P16">
        <f t="shared" si="4"/>
        <v>1.1222222222222222</v>
      </c>
      <c r="Q16">
        <f t="shared" si="4"/>
        <v>0.48888888888888893</v>
      </c>
      <c r="R16">
        <f t="shared" si="4"/>
        <v>1.0666666666666667</v>
      </c>
      <c r="S16">
        <f t="shared" si="4"/>
        <v>0.45555555555555549</v>
      </c>
      <c r="T16">
        <f t="shared" si="4"/>
        <v>0.27777777777777779</v>
      </c>
      <c r="U16">
        <f t="shared" si="4"/>
        <v>0.88888888888888884</v>
      </c>
      <c r="V16">
        <f t="shared" si="4"/>
        <v>1.3444444444444443</v>
      </c>
      <c r="W16">
        <f t="shared" si="4"/>
        <v>1.3444444444444443</v>
      </c>
      <c r="X16">
        <f t="shared" si="4"/>
        <v>0.66666666666666663</v>
      </c>
      <c r="Y16">
        <f t="shared" si="4"/>
        <v>0.5</v>
      </c>
      <c r="Z16">
        <f t="shared" si="4"/>
        <v>0.62222222222222223</v>
      </c>
      <c r="AA16">
        <f t="shared" si="4"/>
        <v>1.1555555555555557</v>
      </c>
      <c r="AB16">
        <f t="shared" si="4"/>
        <v>0.62222222222222223</v>
      </c>
      <c r="AC16">
        <f t="shared" si="4"/>
        <v>1.1222222222222222</v>
      </c>
      <c r="AD16">
        <f t="shared" si="4"/>
        <v>0.4</v>
      </c>
      <c r="AE16">
        <f t="shared" si="4"/>
        <v>1.5666666666666667</v>
      </c>
      <c r="AF16">
        <f t="shared" si="4"/>
        <v>0.98888888888888893</v>
      </c>
      <c r="AG16">
        <f t="shared" si="4"/>
        <v>1.0666666666666669</v>
      </c>
      <c r="AH16">
        <f t="shared" si="4"/>
        <v>1.1555555555555557</v>
      </c>
      <c r="AI16">
        <f t="shared" si="4"/>
        <v>0.66666666666666663</v>
      </c>
      <c r="AJ16">
        <f t="shared" si="4"/>
        <v>0.98888888888888893</v>
      </c>
      <c r="AK16">
        <f t="shared" si="4"/>
        <v>0.76666666666666672</v>
      </c>
      <c r="AL16">
        <f t="shared" si="4"/>
        <v>9.9999999999999992E-2</v>
      </c>
      <c r="AM16">
        <f t="shared" si="4"/>
        <v>0.5</v>
      </c>
      <c r="AN16">
        <f t="shared" si="4"/>
        <v>1.788888888888889</v>
      </c>
      <c r="AO16">
        <f t="shared" si="4"/>
        <v>0.23333333333333334</v>
      </c>
      <c r="AP16">
        <f t="shared" si="4"/>
        <v>0.93333333333333335</v>
      </c>
      <c r="AQ16">
        <f t="shared" si="4"/>
        <v>0.76666666666666672</v>
      </c>
      <c r="AR16">
        <f t="shared" si="4"/>
        <v>1.0666666666666667</v>
      </c>
      <c r="AS16">
        <f t="shared" si="4"/>
        <v>0.76666666666666672</v>
      </c>
      <c r="AT16">
        <f t="shared" si="4"/>
        <v>0.89999999999999991</v>
      </c>
      <c r="AU16">
        <f t="shared" si="4"/>
        <v>0.93333333333333335</v>
      </c>
      <c r="AV16">
        <f t="shared" si="4"/>
        <v>0.98888888888888871</v>
      </c>
      <c r="AW16">
        <f t="shared" si="4"/>
        <v>0.54444444444444451</v>
      </c>
      <c r="AX16">
        <f t="shared" si="4"/>
        <v>0.5</v>
      </c>
      <c r="AY16">
        <f t="shared" si="4"/>
        <v>0.6777777777777777</v>
      </c>
      <c r="AZ16">
        <f t="shared" si="4"/>
        <v>0.93333333333333335</v>
      </c>
      <c r="BA16">
        <f t="shared" si="4"/>
        <v>0.48888888888888893</v>
      </c>
      <c r="BB16">
        <f t="shared" si="4"/>
        <v>0.5</v>
      </c>
      <c r="BC16">
        <f t="shared" si="4"/>
        <v>0.26666666666666672</v>
      </c>
      <c r="BD16">
        <f t="shared" si="4"/>
        <v>0.45555555555555549</v>
      </c>
      <c r="BE16">
        <f t="shared" si="4"/>
        <v>0.48888888888888893</v>
      </c>
      <c r="BF16">
        <f t="shared" si="4"/>
        <v>0.45555555555555549</v>
      </c>
      <c r="BG16">
        <f t="shared" si="4"/>
        <v>0.17777777777777776</v>
      </c>
      <c r="BH16">
        <f t="shared" si="4"/>
        <v>0.17777777777777776</v>
      </c>
      <c r="BI16">
        <f t="shared" si="4"/>
        <v>0.48888888888888893</v>
      </c>
      <c r="BJ16">
        <f t="shared" si="4"/>
        <v>0.23333333333333334</v>
      </c>
      <c r="BK16">
        <f t="shared" si="4"/>
        <v>0.45555555555555549</v>
      </c>
      <c r="BL16">
        <f t="shared" si="4"/>
        <v>0.27777777777777779</v>
      </c>
      <c r="BM16">
        <f t="shared" si="4"/>
        <v>0.84444444444444444</v>
      </c>
      <c r="BN16">
        <f t="shared" si="4"/>
        <v>0.17777777777777776</v>
      </c>
      <c r="BO16">
        <f t="shared" si="4"/>
        <v>0.27777777777777779</v>
      </c>
      <c r="BP16">
        <f t="shared" si="4"/>
        <v>0.26666666666666672</v>
      </c>
      <c r="BQ16">
        <f t="shared" ref="BQ16:CB16" si="5">BQ15/($D$1-1)</f>
        <v>0</v>
      </c>
      <c r="BR16">
        <f t="shared" si="5"/>
        <v>0</v>
      </c>
      <c r="BS16">
        <f t="shared" si="5"/>
        <v>0.5</v>
      </c>
      <c r="BT16">
        <f t="shared" si="5"/>
        <v>0.17777777777777778</v>
      </c>
      <c r="BU16">
        <f t="shared" si="5"/>
        <v>0.84444444444444455</v>
      </c>
      <c r="BV16">
        <f t="shared" si="5"/>
        <v>0.48888888888888893</v>
      </c>
      <c r="BW16">
        <f t="shared" si="5"/>
        <v>0.27777777777777779</v>
      </c>
      <c r="BX16">
        <f t="shared" si="5"/>
        <v>2.0999999999999996</v>
      </c>
      <c r="BY16">
        <f t="shared" si="5"/>
        <v>0.17777777777777776</v>
      </c>
      <c r="BZ16">
        <f t="shared" si="5"/>
        <v>0.5</v>
      </c>
      <c r="CA16">
        <f t="shared" si="5"/>
        <v>0.48888888888888893</v>
      </c>
      <c r="CB16">
        <f t="shared" si="5"/>
        <v>0.26666666666666672</v>
      </c>
    </row>
    <row r="17" spans="1:80">
      <c r="A17" s="1" t="s">
        <v>79</v>
      </c>
      <c r="D17">
        <f>SQRT(D16)</f>
        <v>1.1972189997378646</v>
      </c>
      <c r="E17">
        <f>SQRT(E16)</f>
        <v>0.82327260234856459</v>
      </c>
      <c r="F17">
        <f t="shared" ref="F17:BP17" si="6">SQRT(F16)</f>
        <v>1.1352924243950933</v>
      </c>
      <c r="G17">
        <f t="shared" si="6"/>
        <v>0.84327404271156781</v>
      </c>
      <c r="H17">
        <f t="shared" si="6"/>
        <v>0.91893658347268148</v>
      </c>
      <c r="I17">
        <f t="shared" si="6"/>
        <v>0.96609178307929577</v>
      </c>
      <c r="J17">
        <f t="shared" si="6"/>
        <v>0.97182531580755005</v>
      </c>
      <c r="K17">
        <f t="shared" si="6"/>
        <v>1.2292725943057183</v>
      </c>
      <c r="L17">
        <f t="shared" si="6"/>
        <v>1.0801234497346435</v>
      </c>
      <c r="M17">
        <f t="shared" si="6"/>
        <v>1.0593499054713802</v>
      </c>
      <c r="N17">
        <f t="shared" si="6"/>
        <v>1.1547005383792515</v>
      </c>
      <c r="O17">
        <f t="shared" si="6"/>
        <v>0.67494855771055284</v>
      </c>
      <c r="P17">
        <f t="shared" si="6"/>
        <v>1.0593499054713802</v>
      </c>
      <c r="Q17">
        <f t="shared" si="6"/>
        <v>0.69920589878010109</v>
      </c>
      <c r="R17">
        <f t="shared" si="6"/>
        <v>1.0327955589886444</v>
      </c>
      <c r="S17">
        <f t="shared" si="6"/>
        <v>0.67494855771055284</v>
      </c>
      <c r="T17">
        <f t="shared" si="6"/>
        <v>0.52704627669472992</v>
      </c>
      <c r="U17">
        <f t="shared" si="6"/>
        <v>0.94280904158206336</v>
      </c>
      <c r="V17">
        <f t="shared" si="6"/>
        <v>1.1595018087284057</v>
      </c>
      <c r="W17">
        <f t="shared" si="6"/>
        <v>1.1595018087284057</v>
      </c>
      <c r="X17">
        <f t="shared" si="6"/>
        <v>0.81649658092772603</v>
      </c>
      <c r="Y17">
        <f t="shared" si="6"/>
        <v>0.70710678118654757</v>
      </c>
      <c r="Z17">
        <f t="shared" si="6"/>
        <v>0.78881063774661553</v>
      </c>
      <c r="AA17">
        <f t="shared" si="6"/>
        <v>1.0749676997731401</v>
      </c>
      <c r="AB17">
        <f t="shared" si="6"/>
        <v>0.78881063774661553</v>
      </c>
      <c r="AC17">
        <f t="shared" si="6"/>
        <v>1.0593499054713802</v>
      </c>
      <c r="AD17">
        <f t="shared" si="6"/>
        <v>0.63245553203367588</v>
      </c>
      <c r="AE17">
        <f t="shared" si="6"/>
        <v>1.2516655570345725</v>
      </c>
      <c r="AF17">
        <f t="shared" si="6"/>
        <v>0.99442892601175326</v>
      </c>
      <c r="AG17">
        <f t="shared" si="6"/>
        <v>1.0327955589886446</v>
      </c>
      <c r="AH17">
        <f t="shared" si="6"/>
        <v>1.0749676997731401</v>
      </c>
      <c r="AI17">
        <f t="shared" si="6"/>
        <v>0.81649658092772603</v>
      </c>
      <c r="AJ17">
        <f t="shared" si="6"/>
        <v>0.99442892601175326</v>
      </c>
      <c r="AK17">
        <f t="shared" si="6"/>
        <v>0.87559503577091313</v>
      </c>
      <c r="AL17">
        <f t="shared" si="6"/>
        <v>0.31622776601683794</v>
      </c>
      <c r="AM17">
        <f t="shared" si="6"/>
        <v>0.70710678118654757</v>
      </c>
      <c r="AN17">
        <f t="shared" si="6"/>
        <v>1.3374935098492586</v>
      </c>
      <c r="AO17">
        <f t="shared" si="6"/>
        <v>0.48304589153964794</v>
      </c>
      <c r="AP17">
        <f t="shared" si="6"/>
        <v>0.96609178307929588</v>
      </c>
      <c r="AQ17">
        <f t="shared" si="6"/>
        <v>0.87559503577091313</v>
      </c>
      <c r="AR17">
        <f t="shared" si="6"/>
        <v>1.0327955589886444</v>
      </c>
      <c r="AS17">
        <f t="shared" si="6"/>
        <v>0.87559503577091313</v>
      </c>
      <c r="AT17">
        <f t="shared" si="6"/>
        <v>0.94868329805051377</v>
      </c>
      <c r="AU17">
        <f t="shared" si="6"/>
        <v>0.96609178307929588</v>
      </c>
      <c r="AV17">
        <f t="shared" si="6"/>
        <v>0.99442892601175314</v>
      </c>
      <c r="AW17">
        <f t="shared" si="6"/>
        <v>0.73786478737262184</v>
      </c>
      <c r="AX17">
        <f t="shared" si="6"/>
        <v>0.70710678118654757</v>
      </c>
      <c r="AY17">
        <f t="shared" si="6"/>
        <v>0.82327260234856459</v>
      </c>
      <c r="AZ17">
        <f t="shared" si="6"/>
        <v>0.96609178307929588</v>
      </c>
      <c r="BA17">
        <f t="shared" si="6"/>
        <v>0.69920589878010109</v>
      </c>
      <c r="BB17">
        <f t="shared" si="6"/>
        <v>0.70710678118654757</v>
      </c>
      <c r="BC17">
        <f t="shared" si="6"/>
        <v>0.51639777949432231</v>
      </c>
      <c r="BD17">
        <f t="shared" si="6"/>
        <v>0.67494855771055284</v>
      </c>
      <c r="BE17">
        <f t="shared" si="6"/>
        <v>0.69920589878010109</v>
      </c>
      <c r="BF17">
        <f t="shared" si="6"/>
        <v>0.67494855771055284</v>
      </c>
      <c r="BG17">
        <f t="shared" si="6"/>
        <v>0.4216370213557839</v>
      </c>
      <c r="BH17">
        <f t="shared" si="6"/>
        <v>0.4216370213557839</v>
      </c>
      <c r="BI17">
        <f t="shared" si="6"/>
        <v>0.69920589878010109</v>
      </c>
      <c r="BJ17">
        <f t="shared" si="6"/>
        <v>0.48304589153964794</v>
      </c>
      <c r="BK17">
        <f t="shared" si="6"/>
        <v>0.67494855771055284</v>
      </c>
      <c r="BL17">
        <f t="shared" si="6"/>
        <v>0.52704627669472992</v>
      </c>
      <c r="BM17">
        <f t="shared" si="6"/>
        <v>0.91893658347268148</v>
      </c>
      <c r="BN17">
        <f t="shared" si="6"/>
        <v>0.4216370213557839</v>
      </c>
      <c r="BO17">
        <f t="shared" si="6"/>
        <v>0.52704627669472992</v>
      </c>
      <c r="BP17">
        <f t="shared" si="6"/>
        <v>0.51639777949432231</v>
      </c>
      <c r="BQ17">
        <f t="shared" ref="BQ17:CB17" si="7">SQRT(BQ16)</f>
        <v>0</v>
      </c>
      <c r="BR17">
        <f t="shared" si="7"/>
        <v>0</v>
      </c>
      <c r="BS17">
        <f t="shared" si="7"/>
        <v>0.70710678118654757</v>
      </c>
      <c r="BT17">
        <f t="shared" si="7"/>
        <v>0.4216370213557839</v>
      </c>
      <c r="BU17">
        <f t="shared" si="7"/>
        <v>0.91893658347268148</v>
      </c>
      <c r="BV17">
        <f t="shared" si="7"/>
        <v>0.69920589878010109</v>
      </c>
      <c r="BW17">
        <f t="shared" si="7"/>
        <v>0.52704627669472992</v>
      </c>
      <c r="BX17">
        <f t="shared" si="7"/>
        <v>1.4491376746189437</v>
      </c>
      <c r="BY17">
        <f t="shared" si="7"/>
        <v>0.4216370213557839</v>
      </c>
      <c r="BZ17">
        <f t="shared" si="7"/>
        <v>0.70710678118654757</v>
      </c>
      <c r="CA17">
        <f t="shared" si="7"/>
        <v>0.69920589878010109</v>
      </c>
      <c r="CB17">
        <f t="shared" si="7"/>
        <v>0.51639777949432231</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FE3B-13D6-8248-B504-EA8B94FDAB46}">
  <dimension ref="A1:AR45"/>
  <sheetViews>
    <sheetView topLeftCell="A27" zoomScale="62" zoomScaleNormal="21" workbookViewId="0">
      <selection activeCell="H39" sqref="H39"/>
    </sheetView>
  </sheetViews>
  <sheetFormatPr baseColWidth="10" defaultRowHeight="47"/>
  <cols>
    <col min="1" max="1" width="21" style="5" bestFit="1" customWidth="1"/>
    <col min="2" max="21" width="10" style="5" customWidth="1"/>
    <col min="22" max="23" width="10.7109375" style="5"/>
    <col min="24" max="24" width="59.28515625" style="5" bestFit="1" customWidth="1"/>
    <col min="25" max="16384" width="10.7109375" style="5"/>
  </cols>
  <sheetData>
    <row r="1" spans="1:44" ht="124" thickBot="1">
      <c r="A1" s="12" t="s">
        <v>85</v>
      </c>
      <c r="B1" s="62" t="s">
        <v>57</v>
      </c>
      <c r="C1" s="63"/>
      <c r="D1" s="63"/>
      <c r="E1" s="63"/>
      <c r="F1" s="63"/>
      <c r="G1" s="63"/>
      <c r="H1" s="63"/>
      <c r="I1" s="63"/>
      <c r="J1" s="63"/>
      <c r="K1" s="64"/>
      <c r="L1" s="63" t="s">
        <v>59</v>
      </c>
      <c r="M1" s="63"/>
      <c r="N1" s="63"/>
      <c r="O1" s="63"/>
      <c r="P1" s="63"/>
      <c r="Q1" s="63"/>
      <c r="R1" s="63"/>
      <c r="S1" s="63"/>
      <c r="T1" s="63"/>
      <c r="U1" s="64"/>
      <c r="X1" s="12" t="s">
        <v>86</v>
      </c>
      <c r="Y1" s="62" t="s">
        <v>57</v>
      </c>
      <c r="Z1" s="63"/>
      <c r="AA1" s="63"/>
      <c r="AB1" s="63"/>
      <c r="AC1" s="63"/>
      <c r="AD1" s="63"/>
      <c r="AE1" s="63"/>
      <c r="AF1" s="63"/>
      <c r="AG1" s="63"/>
      <c r="AH1" s="63"/>
      <c r="AI1" s="62" t="s">
        <v>59</v>
      </c>
      <c r="AJ1" s="63"/>
      <c r="AK1" s="63"/>
      <c r="AL1" s="63"/>
      <c r="AM1" s="63"/>
      <c r="AN1" s="63"/>
      <c r="AO1" s="63"/>
      <c r="AP1" s="63"/>
      <c r="AQ1" s="63"/>
      <c r="AR1" s="64"/>
    </row>
    <row r="2" spans="1:44" s="6" customFormat="1" ht="28" thickTop="1">
      <c r="B2" s="13" t="str">
        <f>アンケート集計!I7</f>
        <v>【実験前】心理特性調査 [緊張する]</v>
      </c>
      <c r="C2" s="6" t="str">
        <f>アンケート集計!J7</f>
        <v>【実験前】心理特性調査 [堅苦しい]</v>
      </c>
      <c r="D2" s="6" t="str">
        <f>アンケート集計!K7</f>
        <v>【実験前】心理特性調査 [苦手である]</v>
      </c>
      <c r="E2" s="6" t="str">
        <f>アンケート集計!L7</f>
        <v>【実験前】心理特性調査 [気軽である]</v>
      </c>
      <c r="F2" s="6" t="str">
        <f>アンケート集計!M7</f>
        <v>【実験前】心理特性調査 [疲れる]</v>
      </c>
      <c r="G2" s="6" t="str">
        <f>アンケート集計!N7</f>
        <v>【実験前】心理特性調査 [孤独を和らげる]</v>
      </c>
      <c r="H2" s="6" t="str">
        <f>アンケート集計!O7</f>
        <v>【実験前】心理特性調査 [楽しい]</v>
      </c>
      <c r="I2" s="6" t="str">
        <f>アンケート集計!P7</f>
        <v>【実験前】心理特性調査 [気軽に心を開ける]</v>
      </c>
      <c r="J2" s="6" t="str">
        <f>アンケート集計!Q7</f>
        <v>【実験前】心理特性調査 [集中できる]</v>
      </c>
      <c r="K2" s="14" t="str">
        <f>アンケート集計!R7</f>
        <v>【実験前】心理特性調査 [感情を表現しやすい]</v>
      </c>
      <c r="L2" s="6" t="str">
        <f>アンケート集計!AC7</f>
        <v>【実験後】心理特性調査 [緊張する]</v>
      </c>
      <c r="M2" s="6" t="str">
        <f>アンケート集計!AD7</f>
        <v>【実験後】心理特性調査 [堅苦しい]</v>
      </c>
      <c r="N2" s="6" t="str">
        <f>アンケート集計!AE7</f>
        <v>【実験後】心理特性調査 [苦手である]</v>
      </c>
      <c r="O2" s="6" t="str">
        <f>アンケート集計!AF7</f>
        <v>【実験後】心理特性調査 [気軽である]</v>
      </c>
      <c r="P2" s="6" t="str">
        <f>アンケート集計!AG7</f>
        <v>【実験後】心理特性調査 [疲れる]</v>
      </c>
      <c r="Q2" s="6" t="str">
        <f>アンケート集計!AH7</f>
        <v>【実験後】心理特性調査 [孤独を和らげる]</v>
      </c>
      <c r="R2" s="6" t="str">
        <f>アンケート集計!AI7</f>
        <v>【実験後】心理特性調査 [楽しい]</v>
      </c>
      <c r="S2" s="6" t="str">
        <f>アンケート集計!AJ7</f>
        <v>【実験後】心理特性調査 [気軽に心を開ける]</v>
      </c>
      <c r="T2" s="6" t="str">
        <f>アンケート集計!AK7</f>
        <v>【実験後】心理特性調査 [集中できる]</v>
      </c>
      <c r="U2" s="14" t="str">
        <f>アンケート集計!AL7</f>
        <v>【実験後】心理特性調査 [感情を表現しやすい]</v>
      </c>
      <c r="Y2" s="13" t="str">
        <f>アンケート集計!AR7</f>
        <v>【実験前】心理特性調査 [緊張する]</v>
      </c>
      <c r="Z2" s="6" t="str">
        <f>アンケート集計!AS7</f>
        <v>【実験前】心理特性調査 [堅苦しい]</v>
      </c>
      <c r="AA2" s="6" t="str">
        <f>アンケート集計!AT7</f>
        <v>【実験前】心理特性調査 [苦手である]</v>
      </c>
      <c r="AB2" s="6" t="str">
        <f>アンケート集計!AU7</f>
        <v>【実験前】心理特性調査 [気軽である]</v>
      </c>
      <c r="AC2" s="6" t="str">
        <f>アンケート集計!AV7</f>
        <v>【実験前】心理特性調査 [疲れる]</v>
      </c>
      <c r="AD2" s="6" t="str">
        <f>アンケート集計!AW7</f>
        <v>【実験前】心理特性調査 [孤独を和らげる]</v>
      </c>
      <c r="AE2" s="6" t="str">
        <f>アンケート集計!AX7</f>
        <v>【実験前】心理特性調査 [楽しい]</v>
      </c>
      <c r="AF2" s="6" t="str">
        <f>アンケート集計!AY7</f>
        <v>【実験前】心理特性調査 [気軽に心を開ける]</v>
      </c>
      <c r="AG2" s="6" t="str">
        <f>アンケート集計!AZ7</f>
        <v>【実験前】心理特性調査 [集中できる]</v>
      </c>
      <c r="AH2" s="6" t="str">
        <f>アンケート集計!BA7</f>
        <v>【実験前】心理特性調査 [感情を表現しやすい]</v>
      </c>
      <c r="AI2" s="13" t="str">
        <f>アンケート集計!BS7</f>
        <v>【実験後】心理特性調査 [緊張する]</v>
      </c>
      <c r="AJ2" s="6" t="str">
        <f>アンケート集計!BT7</f>
        <v>【実験後】心理特性調査 [堅苦しい]</v>
      </c>
      <c r="AK2" s="6" t="str">
        <f>アンケート集計!BU7</f>
        <v>【実験後】心理特性調査 [苦手である]</v>
      </c>
      <c r="AL2" s="6" t="str">
        <f>アンケート集計!BV7</f>
        <v>【実験後】心理特性調査 [気軽である]</v>
      </c>
      <c r="AM2" s="6" t="str">
        <f>アンケート集計!BW7</f>
        <v>【実験後】心理特性調査 [疲れる]</v>
      </c>
      <c r="AN2" s="6" t="str">
        <f>アンケート集計!BX7</f>
        <v>【実験後】心理特性調査 [孤独を和らげる]</v>
      </c>
      <c r="AO2" s="6" t="str">
        <f>アンケート集計!BY7</f>
        <v>【実験後】心理特性調査 [楽しい]</v>
      </c>
      <c r="AP2" s="6" t="str">
        <f>アンケート集計!BZ7</f>
        <v>【実験後】心理特性調査 [気軽に心を開ける]</v>
      </c>
      <c r="AQ2" s="6" t="str">
        <f>アンケート集計!CA7</f>
        <v>【実験後】心理特性調査 [集中できる]</v>
      </c>
      <c r="AR2" s="6" t="str">
        <f>アンケート集計!CB7</f>
        <v>【実験後】心理特性調査 [感情を表現しやすい]</v>
      </c>
    </row>
    <row r="3" spans="1:44">
      <c r="B3" s="15">
        <f>アンケート集計!I8</f>
        <v>0</v>
      </c>
      <c r="C3" s="5">
        <f>アンケート集計!J8</f>
        <v>0</v>
      </c>
      <c r="D3" s="5">
        <f>アンケート集計!K8</f>
        <v>10</v>
      </c>
      <c r="E3" s="5">
        <f>アンケート集計!L8</f>
        <v>10</v>
      </c>
      <c r="F3" s="5">
        <f>アンケート集計!M8</f>
        <v>0</v>
      </c>
      <c r="G3" s="5">
        <f>アンケート集計!N8</f>
        <v>0</v>
      </c>
      <c r="H3" s="5">
        <f>アンケート集計!O8</f>
        <v>0</v>
      </c>
      <c r="I3" s="5">
        <f>アンケート集計!P8</f>
        <v>10</v>
      </c>
      <c r="J3" s="5">
        <f>アンケート集計!Q8</f>
        <v>5</v>
      </c>
      <c r="K3" s="16">
        <f>アンケート集計!R8</f>
        <v>5</v>
      </c>
      <c r="L3" s="5">
        <f>アンケート集計!AC8</f>
        <v>0</v>
      </c>
      <c r="M3" s="5">
        <f>アンケート集計!AD8</f>
        <v>0</v>
      </c>
      <c r="N3" s="5">
        <f>アンケート集計!AE8</f>
        <v>5</v>
      </c>
      <c r="O3" s="5">
        <f>アンケート集計!AF8</f>
        <v>15</v>
      </c>
      <c r="P3" s="5">
        <f>アンケート集計!AG8</f>
        <v>0</v>
      </c>
      <c r="Q3" s="5">
        <f>アンケート集計!AH8</f>
        <v>5</v>
      </c>
      <c r="R3" s="5">
        <f>アンケート集計!AI8</f>
        <v>10</v>
      </c>
      <c r="S3" s="5">
        <f>アンケート集計!AJ8</f>
        <v>15</v>
      </c>
      <c r="T3" s="5">
        <f>アンケート集計!AK8</f>
        <v>10</v>
      </c>
      <c r="U3" s="16">
        <f>アンケート集計!AL8</f>
        <v>5</v>
      </c>
      <c r="Y3" s="15">
        <f>アンケート集計!AR8</f>
        <v>0</v>
      </c>
      <c r="Z3" s="5">
        <f>アンケート集計!AS8</f>
        <v>0</v>
      </c>
      <c r="AA3" s="5">
        <f>アンケート集計!AT8</f>
        <v>0</v>
      </c>
      <c r="AB3" s="5">
        <f>アンケート集計!AU8</f>
        <v>5</v>
      </c>
      <c r="AC3" s="5">
        <f>アンケート集計!AV8</f>
        <v>0</v>
      </c>
      <c r="AD3" s="5">
        <f>アンケート集計!AW8</f>
        <v>0</v>
      </c>
      <c r="AE3" s="5">
        <f>アンケート集計!AX8</f>
        <v>0</v>
      </c>
      <c r="AF3" s="5">
        <f>アンケート集計!AY8</f>
        <v>5</v>
      </c>
      <c r="AG3" s="5">
        <f>アンケート集計!AZ8</f>
        <v>10</v>
      </c>
      <c r="AH3" s="5">
        <f>アンケート集計!BA8</f>
        <v>5</v>
      </c>
      <c r="AI3" s="15">
        <f>アンケート集計!BS8</f>
        <v>0</v>
      </c>
      <c r="AJ3" s="5">
        <f>アンケート集計!BT8</f>
        <v>0</v>
      </c>
      <c r="AK3" s="5">
        <f>アンケート集計!BU8</f>
        <v>0</v>
      </c>
      <c r="AL3" s="5">
        <f>アンケート集計!BV8</f>
        <v>25</v>
      </c>
      <c r="AM3" s="5">
        <f>アンケート集計!BW8</f>
        <v>0</v>
      </c>
      <c r="AN3" s="5">
        <f>アンケート集計!BX8</f>
        <v>30</v>
      </c>
      <c r="AO3" s="5">
        <f>アンケート集計!BY8</f>
        <v>40</v>
      </c>
      <c r="AP3" s="5">
        <f>アンケート集計!BZ8</f>
        <v>30</v>
      </c>
      <c r="AQ3" s="5">
        <f>アンケート集計!CA8</f>
        <v>25</v>
      </c>
      <c r="AR3" s="16">
        <f>アンケート集計!CB8</f>
        <v>30</v>
      </c>
    </row>
    <row r="4" spans="1:44">
      <c r="B4" s="15">
        <f>アンケート集計!I9</f>
        <v>28</v>
      </c>
      <c r="C4" s="5">
        <f>アンケート集計!J9</f>
        <v>8</v>
      </c>
      <c r="D4" s="5">
        <f>アンケート集計!K9</f>
        <v>8</v>
      </c>
      <c r="E4" s="5">
        <f>アンケート集計!L9</f>
        <v>12</v>
      </c>
      <c r="F4" s="5">
        <f>アンケート集計!M9</f>
        <v>4</v>
      </c>
      <c r="G4" s="5">
        <f>アンケート集計!N9</f>
        <v>16</v>
      </c>
      <c r="H4" s="5">
        <f>アンケート集計!O9</f>
        <v>32</v>
      </c>
      <c r="I4" s="5">
        <f>アンケート集計!P9</f>
        <v>20</v>
      </c>
      <c r="J4" s="5">
        <f>アンケート集計!Q9</f>
        <v>16</v>
      </c>
      <c r="K4" s="16">
        <f>アンケート集計!R9</f>
        <v>12</v>
      </c>
      <c r="L4" s="5">
        <f>アンケート集計!AC9</f>
        <v>8</v>
      </c>
      <c r="M4" s="5">
        <f>アンケート集計!AD9</f>
        <v>0</v>
      </c>
      <c r="N4" s="5">
        <f>アンケート集計!AE9</f>
        <v>8</v>
      </c>
      <c r="O4" s="5">
        <f>アンケート集計!AF9</f>
        <v>16</v>
      </c>
      <c r="P4" s="5">
        <f>アンケート集計!AG9</f>
        <v>4</v>
      </c>
      <c r="Q4" s="5">
        <f>アンケート集計!AH9</f>
        <v>24</v>
      </c>
      <c r="R4" s="5">
        <f>アンケート集計!AI9</f>
        <v>28</v>
      </c>
      <c r="S4" s="5">
        <f>アンケート集計!AJ9</f>
        <v>16</v>
      </c>
      <c r="T4" s="5">
        <f>アンケート集計!AK9</f>
        <v>24</v>
      </c>
      <c r="U4" s="16">
        <f>アンケート集計!AL9</f>
        <v>36</v>
      </c>
      <c r="Y4" s="15">
        <f>アンケート集計!AR9</f>
        <v>8</v>
      </c>
      <c r="Z4" s="5">
        <f>アンケート集計!AS9</f>
        <v>4</v>
      </c>
      <c r="AA4" s="5">
        <f>アンケート集計!AT9</f>
        <v>12</v>
      </c>
      <c r="AB4" s="5">
        <f>アンケート集計!AU9</f>
        <v>24</v>
      </c>
      <c r="AC4" s="5">
        <f>アンケート集計!AV9</f>
        <v>4</v>
      </c>
      <c r="AD4" s="5">
        <f>アンケート集計!AW9</f>
        <v>8</v>
      </c>
      <c r="AE4" s="5">
        <f>アンケート集計!AX9</f>
        <v>24</v>
      </c>
      <c r="AF4" s="5">
        <f>アンケート集計!AY9</f>
        <v>24</v>
      </c>
      <c r="AG4" s="5">
        <f>アンケート集計!AZ9</f>
        <v>12</v>
      </c>
      <c r="AH4" s="5">
        <f>アンケート集計!BA9</f>
        <v>16</v>
      </c>
      <c r="AI4" s="15">
        <f>アンケート集計!BS9</f>
        <v>0</v>
      </c>
      <c r="AJ4" s="5">
        <f>アンケート集計!BT9</f>
        <v>0</v>
      </c>
      <c r="AK4" s="5">
        <f>アンケート集計!BU9</f>
        <v>4</v>
      </c>
      <c r="AL4" s="5">
        <f>アンケート集計!BV9</f>
        <v>16</v>
      </c>
      <c r="AM4" s="5">
        <f>アンケート集計!BW9</f>
        <v>0</v>
      </c>
      <c r="AN4" s="5">
        <f>アンケート集計!BX9</f>
        <v>8</v>
      </c>
      <c r="AO4" s="5">
        <f>アンケート集計!BY9</f>
        <v>8</v>
      </c>
      <c r="AP4" s="5">
        <f>アンケート集計!BZ9</f>
        <v>12</v>
      </c>
      <c r="AQ4" s="5">
        <f>アンケート集計!CA9</f>
        <v>16</v>
      </c>
      <c r="AR4" s="16">
        <f>アンケート集計!CB9</f>
        <v>16</v>
      </c>
    </row>
    <row r="5" spans="1:44">
      <c r="B5" s="15">
        <f>アンケート集計!I10</f>
        <v>0</v>
      </c>
      <c r="C5" s="5">
        <f>アンケート集計!J10</f>
        <v>6</v>
      </c>
      <c r="D5" s="5">
        <f>アンケート集計!K10</f>
        <v>6</v>
      </c>
      <c r="E5" s="5">
        <f>アンケート集計!L10</f>
        <v>9</v>
      </c>
      <c r="F5" s="5">
        <f>アンケート集計!M10</f>
        <v>12</v>
      </c>
      <c r="G5" s="5">
        <f>アンケート集計!N10</f>
        <v>12</v>
      </c>
      <c r="H5" s="5">
        <f>アンケート集計!O10</f>
        <v>3</v>
      </c>
      <c r="I5" s="5">
        <f>アンケート集計!P10</f>
        <v>3</v>
      </c>
      <c r="J5" s="5">
        <f>アンケート集計!Q10</f>
        <v>15</v>
      </c>
      <c r="K5" s="16">
        <f>アンケート集計!R10</f>
        <v>9</v>
      </c>
      <c r="L5" s="5">
        <f>アンケート集計!AC10</f>
        <v>3</v>
      </c>
      <c r="M5" s="5">
        <f>アンケート集計!AD10</f>
        <v>3</v>
      </c>
      <c r="N5" s="5">
        <f>アンケート集計!AE10</f>
        <v>3</v>
      </c>
      <c r="O5" s="5">
        <f>アンケート集計!AF10</f>
        <v>6</v>
      </c>
      <c r="P5" s="5">
        <f>アンケート集計!AG10</f>
        <v>3</v>
      </c>
      <c r="Q5" s="5">
        <f>アンケート集計!AH10</f>
        <v>6</v>
      </c>
      <c r="R5" s="5">
        <f>アンケート集計!AI10</f>
        <v>0</v>
      </c>
      <c r="S5" s="5">
        <f>アンケート集計!AJ10</f>
        <v>6</v>
      </c>
      <c r="T5" s="5">
        <f>アンケート集計!AK10</f>
        <v>3</v>
      </c>
      <c r="U5" s="16">
        <f>アンケート集計!AL10</f>
        <v>0</v>
      </c>
      <c r="Y5" s="15">
        <f>アンケート集計!AR10</f>
        <v>0</v>
      </c>
      <c r="Z5" s="5">
        <f>アンケート集計!AS10</f>
        <v>0</v>
      </c>
      <c r="AA5" s="5">
        <f>アンケート集計!AT10</f>
        <v>3</v>
      </c>
      <c r="AB5" s="5">
        <f>アンケート集計!AU10</f>
        <v>3</v>
      </c>
      <c r="AC5" s="5">
        <f>アンケート集計!AV10</f>
        <v>3</v>
      </c>
      <c r="AD5" s="5">
        <f>アンケート集計!AW10</f>
        <v>15</v>
      </c>
      <c r="AE5" s="5">
        <f>アンケート集計!AX10</f>
        <v>9</v>
      </c>
      <c r="AF5" s="5">
        <f>アンケート集計!AY10</f>
        <v>6</v>
      </c>
      <c r="AG5" s="5">
        <f>アンケート集計!AZ10</f>
        <v>12</v>
      </c>
      <c r="AH5" s="5">
        <f>アンケート集計!BA10</f>
        <v>15</v>
      </c>
      <c r="AI5" s="15">
        <f>アンケート集計!BS10</f>
        <v>3</v>
      </c>
      <c r="AJ5" s="5">
        <f>アンケート集計!BT10</f>
        <v>0</v>
      </c>
      <c r="AK5" s="5">
        <f>アンケート集計!BU10</f>
        <v>0</v>
      </c>
      <c r="AL5" s="5">
        <f>アンケート集計!BV10</f>
        <v>3</v>
      </c>
      <c r="AM5" s="5">
        <f>アンケート集計!BW10</f>
        <v>0</v>
      </c>
      <c r="AN5" s="5">
        <f>アンケート集計!BX10</f>
        <v>0</v>
      </c>
      <c r="AO5" s="5">
        <f>アンケート集計!BY10</f>
        <v>0</v>
      </c>
      <c r="AP5" s="5">
        <f>アンケート集計!BZ10</f>
        <v>3</v>
      </c>
      <c r="AQ5" s="5">
        <f>アンケート集計!CA10</f>
        <v>3</v>
      </c>
      <c r="AR5" s="16">
        <f>アンケート集計!CB10</f>
        <v>0</v>
      </c>
    </row>
    <row r="6" spans="1:44">
      <c r="B6" s="15">
        <f>アンケート集計!I11</f>
        <v>6</v>
      </c>
      <c r="C6" s="5">
        <f>アンケート集計!J11</f>
        <v>10</v>
      </c>
      <c r="D6" s="5">
        <f>アンケート集計!K11</f>
        <v>8</v>
      </c>
      <c r="E6" s="5">
        <f>アンケート集計!L11</f>
        <v>4</v>
      </c>
      <c r="F6" s="5">
        <f>アンケート集計!M11</f>
        <v>4</v>
      </c>
      <c r="G6" s="5">
        <f>アンケート集計!N11</f>
        <v>0</v>
      </c>
      <c r="H6" s="5">
        <f>アンケート集計!O11</f>
        <v>2</v>
      </c>
      <c r="I6" s="5">
        <f>アンケート集計!P11</f>
        <v>4</v>
      </c>
      <c r="J6" s="5">
        <f>アンケート集計!Q11</f>
        <v>0</v>
      </c>
      <c r="K6" s="16">
        <f>アンケート集計!R11</f>
        <v>6</v>
      </c>
      <c r="L6" s="5">
        <f>アンケート集計!AC11</f>
        <v>10</v>
      </c>
      <c r="M6" s="5">
        <f>アンケート集計!AD11</f>
        <v>12</v>
      </c>
      <c r="N6" s="5">
        <f>アンケート集計!AE11</f>
        <v>10</v>
      </c>
      <c r="O6" s="5">
        <f>アンケート集計!AF11</f>
        <v>2</v>
      </c>
      <c r="P6" s="5">
        <f>アンケート集計!AG11</f>
        <v>6</v>
      </c>
      <c r="Q6" s="5">
        <f>アンケート集計!AH11</f>
        <v>0</v>
      </c>
      <c r="R6" s="5">
        <f>アンケート集計!AI11</f>
        <v>2</v>
      </c>
      <c r="S6" s="5">
        <f>アンケート集計!AJ11</f>
        <v>2</v>
      </c>
      <c r="T6" s="5">
        <f>アンケート集計!AK11</f>
        <v>2</v>
      </c>
      <c r="U6" s="16">
        <f>アンケート集計!AL11</f>
        <v>0</v>
      </c>
      <c r="Y6" s="15">
        <f>アンケート集計!AR11</f>
        <v>12</v>
      </c>
      <c r="Z6" s="5">
        <f>アンケート集計!AS11</f>
        <v>12</v>
      </c>
      <c r="AA6" s="5">
        <f>アンケート集計!AT11</f>
        <v>12</v>
      </c>
      <c r="AB6" s="5">
        <f>アンケート集計!AU11</f>
        <v>4</v>
      </c>
      <c r="AC6" s="5">
        <f>アンケート集計!AV11</f>
        <v>8</v>
      </c>
      <c r="AD6" s="5">
        <f>アンケート集計!AW11</f>
        <v>6</v>
      </c>
      <c r="AE6" s="5">
        <f>アンケート集計!AX11</f>
        <v>2</v>
      </c>
      <c r="AF6" s="5">
        <f>アンケート集計!AY11</f>
        <v>2</v>
      </c>
      <c r="AG6" s="5">
        <f>アンケート集計!AZ11</f>
        <v>2</v>
      </c>
      <c r="AH6" s="5">
        <f>アンケート集計!BA11</f>
        <v>0</v>
      </c>
      <c r="AI6" s="15">
        <f>アンケート集計!BS11</f>
        <v>6</v>
      </c>
      <c r="AJ6" s="5">
        <f>アンケート集計!BT11</f>
        <v>4</v>
      </c>
      <c r="AK6" s="5">
        <f>アンケート集計!BU11</f>
        <v>10</v>
      </c>
      <c r="AL6" s="5">
        <f>アンケート集計!BV11</f>
        <v>0</v>
      </c>
      <c r="AM6" s="5">
        <f>アンケート集計!BW11</f>
        <v>10</v>
      </c>
      <c r="AN6" s="5">
        <f>アンケート集計!BX11</f>
        <v>2</v>
      </c>
      <c r="AO6" s="5">
        <f>アンケート集計!BY11</f>
        <v>0</v>
      </c>
      <c r="AP6" s="5">
        <f>アンケート集計!BZ11</f>
        <v>0</v>
      </c>
      <c r="AQ6" s="5">
        <f>アンケート集計!CA11</f>
        <v>0</v>
      </c>
      <c r="AR6" s="16">
        <f>アンケート集計!CB11</f>
        <v>0</v>
      </c>
    </row>
    <row r="7" spans="1:44" ht="48" thickBot="1">
      <c r="B7" s="21">
        <f>アンケート集計!I12</f>
        <v>0</v>
      </c>
      <c r="C7" s="20">
        <f>アンケート集計!J12</f>
        <v>1</v>
      </c>
      <c r="D7" s="20">
        <f>アンケート集計!K12</f>
        <v>0</v>
      </c>
      <c r="E7" s="20">
        <f>アンケート集計!L12</f>
        <v>0</v>
      </c>
      <c r="F7" s="20">
        <f>アンケート集計!M12</f>
        <v>3</v>
      </c>
      <c r="G7" s="20">
        <f>アンケート集計!N12</f>
        <v>2</v>
      </c>
      <c r="H7" s="20">
        <f>アンケート集計!O12</f>
        <v>0</v>
      </c>
      <c r="I7" s="20">
        <f>アンケート集計!P12</f>
        <v>0</v>
      </c>
      <c r="J7" s="20">
        <f>アンケート集計!Q12</f>
        <v>0</v>
      </c>
      <c r="K7" s="22">
        <f>アンケート集計!R12</f>
        <v>0</v>
      </c>
      <c r="L7" s="20">
        <f>アンケート集計!AC12</f>
        <v>2</v>
      </c>
      <c r="M7" s="20">
        <f>アンケート集計!AD12</f>
        <v>3</v>
      </c>
      <c r="N7" s="20">
        <f>アンケート集計!AE12</f>
        <v>1</v>
      </c>
      <c r="O7" s="20">
        <f>アンケート集計!AF12</f>
        <v>0</v>
      </c>
      <c r="P7" s="20">
        <f>アンケート集計!AG12</f>
        <v>5</v>
      </c>
      <c r="Q7" s="20">
        <f>アンケート集計!AH12</f>
        <v>1</v>
      </c>
      <c r="R7" s="20">
        <f>アンケート集計!AI12</f>
        <v>0</v>
      </c>
      <c r="S7" s="20">
        <f>アンケート集計!AJ12</f>
        <v>0</v>
      </c>
      <c r="T7" s="20">
        <f>アンケート集計!AK12</f>
        <v>0</v>
      </c>
      <c r="U7" s="22">
        <f>アンケート集計!AL12</f>
        <v>0</v>
      </c>
      <c r="Y7" s="21">
        <f>アンケート集計!AR12</f>
        <v>2</v>
      </c>
      <c r="Z7" s="20">
        <f>アンケート集計!AS12</f>
        <v>3</v>
      </c>
      <c r="AA7" s="20">
        <f>アンケート集計!AT12</f>
        <v>0</v>
      </c>
      <c r="AB7" s="20">
        <f>アンケート集計!AU12</f>
        <v>0</v>
      </c>
      <c r="AC7" s="20">
        <f>アンケート集計!AV12</f>
        <v>4</v>
      </c>
      <c r="AD7" s="20">
        <f>アンケート集計!AW12</f>
        <v>0</v>
      </c>
      <c r="AE7" s="20">
        <f>アンケート集計!AX12</f>
        <v>0</v>
      </c>
      <c r="AF7" s="20">
        <f>アンケート集計!AY12</f>
        <v>0</v>
      </c>
      <c r="AG7" s="20">
        <f>アンケート集計!AZ12</f>
        <v>0</v>
      </c>
      <c r="AH7" s="20">
        <f>アンケート集計!BA12</f>
        <v>0</v>
      </c>
      <c r="AI7" s="21">
        <f>アンケート集計!BS12</f>
        <v>6</v>
      </c>
      <c r="AJ7" s="20">
        <f>アンケート集計!BT12</f>
        <v>8</v>
      </c>
      <c r="AK7" s="20">
        <f>アンケート集計!BU12</f>
        <v>4</v>
      </c>
      <c r="AL7" s="20">
        <f>アンケート集計!BV12</f>
        <v>0</v>
      </c>
      <c r="AM7" s="20">
        <f>アンケート集計!BW12</f>
        <v>5</v>
      </c>
      <c r="AN7" s="20">
        <f>アンケート集計!BX12</f>
        <v>1</v>
      </c>
      <c r="AO7" s="20">
        <f>アンケート集計!BY12</f>
        <v>0</v>
      </c>
      <c r="AP7" s="20">
        <f>アンケート集計!BZ12</f>
        <v>0</v>
      </c>
      <c r="AQ7" s="20">
        <f>アンケート集計!CA12</f>
        <v>0</v>
      </c>
      <c r="AR7" s="22">
        <f>アンケート集計!CB12</f>
        <v>0</v>
      </c>
    </row>
    <row r="8" spans="1:44" ht="48" thickTop="1">
      <c r="A8" s="5" t="s">
        <v>81</v>
      </c>
      <c r="B8" s="15">
        <f>アンケート集計!I13</f>
        <v>34</v>
      </c>
      <c r="C8" s="5">
        <f>アンケート集計!J13</f>
        <v>25</v>
      </c>
      <c r="D8" s="5">
        <f>アンケート集計!K13</f>
        <v>32</v>
      </c>
      <c r="E8" s="5">
        <f>アンケート集計!L13</f>
        <v>35</v>
      </c>
      <c r="F8" s="5">
        <f>アンケート集計!M13</f>
        <v>23</v>
      </c>
      <c r="G8" s="5">
        <f>アンケート集計!N13</f>
        <v>30</v>
      </c>
      <c r="H8" s="5">
        <f>アンケート集計!O13</f>
        <v>37</v>
      </c>
      <c r="I8" s="5">
        <f>アンケート集計!P13</f>
        <v>37</v>
      </c>
      <c r="J8" s="5">
        <f>アンケート集計!Q13</f>
        <v>36</v>
      </c>
      <c r="K8" s="16">
        <f>アンケート集計!R13</f>
        <v>32</v>
      </c>
      <c r="L8" s="5">
        <f>アンケート集計!AC13</f>
        <v>23</v>
      </c>
      <c r="M8" s="5">
        <f>アンケート集計!AD13</f>
        <v>18</v>
      </c>
      <c r="N8" s="5">
        <f>アンケート集計!AE13</f>
        <v>27</v>
      </c>
      <c r="O8" s="5">
        <f>アンケート集計!AF13</f>
        <v>39</v>
      </c>
      <c r="P8" s="5">
        <f>アンケート集計!AG13</f>
        <v>18</v>
      </c>
      <c r="Q8" s="5">
        <f>アンケート集計!AH13</f>
        <v>36</v>
      </c>
      <c r="R8" s="5">
        <f>アンケート集計!AI13</f>
        <v>40</v>
      </c>
      <c r="S8" s="5">
        <f>アンケート集計!AJ13</f>
        <v>39</v>
      </c>
      <c r="T8" s="5">
        <f>アンケート集計!AK13</f>
        <v>39</v>
      </c>
      <c r="U8" s="16">
        <f>アンケート集計!AL13</f>
        <v>41</v>
      </c>
      <c r="X8" s="5" t="s">
        <v>81</v>
      </c>
      <c r="Y8" s="15">
        <f>アンケート集計!AR13</f>
        <v>22</v>
      </c>
      <c r="Z8" s="5">
        <f>アンケート集計!AS13</f>
        <v>19</v>
      </c>
      <c r="AA8" s="5">
        <f>アンケート集計!AT13</f>
        <v>27</v>
      </c>
      <c r="AB8" s="5">
        <f>アンケート集計!AU13</f>
        <v>36</v>
      </c>
      <c r="AC8" s="5">
        <f>アンケート集計!AV13</f>
        <v>19</v>
      </c>
      <c r="AD8" s="5">
        <f>アンケート集計!AW13</f>
        <v>29</v>
      </c>
      <c r="AE8" s="5">
        <f>アンケート集計!AX13</f>
        <v>35</v>
      </c>
      <c r="AF8" s="5">
        <f>アンケート集計!AY13</f>
        <v>37</v>
      </c>
      <c r="AG8" s="5">
        <f>アンケート集計!AZ13</f>
        <v>36</v>
      </c>
      <c r="AH8" s="5">
        <f>アンケート集計!BA13</f>
        <v>36</v>
      </c>
      <c r="AI8" s="15">
        <f>アンケート集計!BS13</f>
        <v>15</v>
      </c>
      <c r="AJ8" s="5">
        <f>アンケート集計!BT13</f>
        <v>12</v>
      </c>
      <c r="AK8" s="5">
        <f>アンケート集計!BU13</f>
        <v>18</v>
      </c>
      <c r="AL8" s="5">
        <f>アンケート集計!BV13</f>
        <v>44</v>
      </c>
      <c r="AM8" s="5">
        <f>アンケート集計!BW13</f>
        <v>15</v>
      </c>
      <c r="AN8" s="5">
        <f>アンケート集計!BX13</f>
        <v>41</v>
      </c>
      <c r="AO8" s="5">
        <f>アンケート集計!BY13</f>
        <v>48</v>
      </c>
      <c r="AP8" s="5">
        <f>アンケート集計!BZ13</f>
        <v>45</v>
      </c>
      <c r="AQ8" s="5">
        <f>アンケート集計!CA13</f>
        <v>44</v>
      </c>
      <c r="AR8" s="16">
        <f>アンケート集計!CB13</f>
        <v>46</v>
      </c>
    </row>
    <row r="9" spans="1:44">
      <c r="A9" s="5" t="s">
        <v>53</v>
      </c>
      <c r="B9" s="15">
        <f>アンケート集計!I14</f>
        <v>3.4</v>
      </c>
      <c r="C9" s="5">
        <f>アンケート集計!J14</f>
        <v>2.5</v>
      </c>
      <c r="D9" s="5">
        <f>アンケート集計!K14</f>
        <v>3.2</v>
      </c>
      <c r="E9" s="5">
        <f>アンケート集計!L14</f>
        <v>3.5</v>
      </c>
      <c r="F9" s="5">
        <f>アンケート集計!M14</f>
        <v>2.2999999999999998</v>
      </c>
      <c r="G9" s="5">
        <f>アンケート集計!N14</f>
        <v>3</v>
      </c>
      <c r="H9" s="5">
        <f>アンケート集計!O14</f>
        <v>3.7</v>
      </c>
      <c r="I9" s="5">
        <f>アンケート集計!P14</f>
        <v>3.7</v>
      </c>
      <c r="J9" s="5">
        <f>アンケート集計!Q14</f>
        <v>3.6</v>
      </c>
      <c r="K9" s="16">
        <f>アンケート集計!R14</f>
        <v>3.2</v>
      </c>
      <c r="L9" s="5">
        <f>アンケート集計!AC14</f>
        <v>2.2999999999999998</v>
      </c>
      <c r="M9" s="5">
        <f>アンケート集計!AD14</f>
        <v>1.8</v>
      </c>
      <c r="N9" s="5">
        <f>アンケート集計!AE14</f>
        <v>2.7</v>
      </c>
      <c r="O9" s="5">
        <f>アンケート集計!AF14</f>
        <v>3.9</v>
      </c>
      <c r="P9" s="5">
        <f>アンケート集計!AG14</f>
        <v>1.8</v>
      </c>
      <c r="Q9" s="5">
        <f>アンケート集計!AH14</f>
        <v>3.6</v>
      </c>
      <c r="R9" s="5">
        <f>アンケート集計!AI14</f>
        <v>4</v>
      </c>
      <c r="S9" s="5">
        <f>アンケート集計!AJ14</f>
        <v>3.9</v>
      </c>
      <c r="T9" s="5">
        <f>アンケート集計!AK14</f>
        <v>3.9</v>
      </c>
      <c r="U9" s="16">
        <f>アンケート集計!AL14</f>
        <v>4.0999999999999996</v>
      </c>
      <c r="X9" s="5" t="s">
        <v>53</v>
      </c>
      <c r="Y9" s="15">
        <f>アンケート集計!AR14</f>
        <v>2.2000000000000002</v>
      </c>
      <c r="Z9" s="5">
        <f>アンケート集計!AS14</f>
        <v>1.9</v>
      </c>
      <c r="AA9" s="5">
        <f>アンケート集計!AT14</f>
        <v>2.7</v>
      </c>
      <c r="AB9" s="5">
        <f>アンケート集計!AU14</f>
        <v>3.6</v>
      </c>
      <c r="AC9" s="5">
        <f>アンケート集計!AV14</f>
        <v>1.9</v>
      </c>
      <c r="AD9" s="5">
        <f>アンケート集計!AW14</f>
        <v>2.9</v>
      </c>
      <c r="AE9" s="5">
        <f>アンケート集計!AX14</f>
        <v>3.5</v>
      </c>
      <c r="AF9" s="5">
        <f>アンケート集計!AY14</f>
        <v>3.7</v>
      </c>
      <c r="AG9" s="5">
        <f>アンケート集計!AZ14</f>
        <v>3.6</v>
      </c>
      <c r="AH9" s="5">
        <f>アンケート集計!BA14</f>
        <v>3.6</v>
      </c>
      <c r="AI9" s="15">
        <f>アンケート集計!BS14</f>
        <v>1.5</v>
      </c>
      <c r="AJ9" s="5">
        <f>アンケート集計!BT14</f>
        <v>1.2</v>
      </c>
      <c r="AK9" s="5">
        <f>アンケート集計!BU14</f>
        <v>1.8</v>
      </c>
      <c r="AL9" s="5">
        <f>アンケート集計!BV14</f>
        <v>4.4000000000000004</v>
      </c>
      <c r="AM9" s="5">
        <f>アンケート集計!BW14</f>
        <v>1.5</v>
      </c>
      <c r="AN9" s="5">
        <f>アンケート集計!BX14</f>
        <v>4.0999999999999996</v>
      </c>
      <c r="AO9" s="5">
        <f>アンケート集計!BY14</f>
        <v>4.8</v>
      </c>
      <c r="AP9" s="5">
        <f>アンケート集計!BZ14</f>
        <v>4.5</v>
      </c>
      <c r="AQ9" s="5">
        <f>アンケート集計!CA14</f>
        <v>4.4000000000000004</v>
      </c>
      <c r="AR9" s="16">
        <f>アンケート集計!CB14</f>
        <v>4.5999999999999996</v>
      </c>
    </row>
    <row r="10" spans="1:44">
      <c r="A10" s="5" t="s">
        <v>83</v>
      </c>
      <c r="B10" s="15">
        <f>アンケート集計!I15</f>
        <v>8.3999999999999986</v>
      </c>
      <c r="C10" s="5">
        <f>アンケート集計!J15</f>
        <v>8.5</v>
      </c>
      <c r="D10" s="5">
        <f>アンケート集計!K15</f>
        <v>13.6</v>
      </c>
      <c r="E10" s="5">
        <f>アンケート集計!L15</f>
        <v>10.5</v>
      </c>
      <c r="F10" s="5">
        <f>アンケート集計!M15</f>
        <v>10.1</v>
      </c>
      <c r="G10" s="5">
        <f>アンケート集計!N15</f>
        <v>12</v>
      </c>
      <c r="H10" s="5">
        <f>アンケート集計!O15</f>
        <v>4.0999999999999996</v>
      </c>
      <c r="I10" s="5">
        <f>アンケート集計!P15</f>
        <v>10.1</v>
      </c>
      <c r="J10" s="5">
        <f>アンケート集計!Q15</f>
        <v>4.4000000000000004</v>
      </c>
      <c r="K10" s="16">
        <f>アンケート集計!R15</f>
        <v>9.6</v>
      </c>
      <c r="L10" s="5">
        <f>アンケート集計!AC15</f>
        <v>10.1</v>
      </c>
      <c r="M10" s="5">
        <f>アンケート集計!AD15</f>
        <v>3.6</v>
      </c>
      <c r="N10" s="5">
        <f>アンケート集計!AE15</f>
        <v>14.1</v>
      </c>
      <c r="O10" s="5">
        <f>アンケート集計!AF15</f>
        <v>8.9</v>
      </c>
      <c r="P10" s="5">
        <f>アンケート集計!AG15</f>
        <v>9.6000000000000014</v>
      </c>
      <c r="Q10" s="5">
        <f>アンケート集計!AH15</f>
        <v>10.4</v>
      </c>
      <c r="R10" s="5">
        <f>アンケート集計!AI15</f>
        <v>6</v>
      </c>
      <c r="S10" s="5">
        <f>アンケート集計!AJ15</f>
        <v>8.9</v>
      </c>
      <c r="T10" s="5">
        <f>アンケート集計!AK15</f>
        <v>6.9</v>
      </c>
      <c r="U10" s="16">
        <f>アンケート集計!AL15</f>
        <v>0.89999999999999991</v>
      </c>
      <c r="X10" s="5" t="s">
        <v>83</v>
      </c>
      <c r="Y10" s="15">
        <f>アンケート集計!AR15</f>
        <v>9.6</v>
      </c>
      <c r="Z10" s="5">
        <f>アンケート集計!AS15</f>
        <v>6.9</v>
      </c>
      <c r="AA10" s="5">
        <f>アンケート集計!AT15</f>
        <v>8.1</v>
      </c>
      <c r="AB10" s="5">
        <f>アンケート集計!AU15</f>
        <v>8.4</v>
      </c>
      <c r="AC10" s="5">
        <f>アンケート集計!AV15</f>
        <v>8.8999999999999986</v>
      </c>
      <c r="AD10" s="5">
        <f>アンケート集計!AW15</f>
        <v>4.9000000000000004</v>
      </c>
      <c r="AE10" s="5">
        <f>アンケート集計!AX15</f>
        <v>4.5</v>
      </c>
      <c r="AF10" s="5">
        <f>アンケート集計!AY15</f>
        <v>6.1</v>
      </c>
      <c r="AG10" s="5">
        <f>アンケート集計!AZ15</f>
        <v>8.4</v>
      </c>
      <c r="AH10" s="5">
        <f>アンケート集計!BA15</f>
        <v>4.4000000000000004</v>
      </c>
      <c r="AI10" s="15">
        <f>アンケート集計!BS15</f>
        <v>4.5</v>
      </c>
      <c r="AJ10" s="5">
        <f>アンケート集計!BT15</f>
        <v>1.6</v>
      </c>
      <c r="AK10" s="5">
        <f>アンケート集計!BU15</f>
        <v>7.6000000000000014</v>
      </c>
      <c r="AL10" s="5">
        <f>アンケート集計!BV15</f>
        <v>4.4000000000000004</v>
      </c>
      <c r="AM10" s="5">
        <f>アンケート集計!BW15</f>
        <v>2.5</v>
      </c>
      <c r="AN10" s="5">
        <f>アンケート集計!BX15</f>
        <v>18.899999999999999</v>
      </c>
      <c r="AO10" s="5">
        <f>アンケート集計!BY15</f>
        <v>1.5999999999999999</v>
      </c>
      <c r="AP10" s="5">
        <f>アンケート集計!BZ15</f>
        <v>4.5</v>
      </c>
      <c r="AQ10" s="5">
        <f>アンケート集計!CA15</f>
        <v>4.4000000000000004</v>
      </c>
      <c r="AR10" s="16">
        <f>アンケート集計!CB15</f>
        <v>2.4000000000000004</v>
      </c>
    </row>
    <row r="11" spans="1:44">
      <c r="A11" s="5" t="s">
        <v>84</v>
      </c>
      <c r="B11" s="15">
        <f>アンケート集計!I16</f>
        <v>0.93333333333333313</v>
      </c>
      <c r="C11" s="5">
        <f>アンケート集計!J16</f>
        <v>0.94444444444444442</v>
      </c>
      <c r="D11" s="5">
        <f>アンケート集計!K16</f>
        <v>1.5111111111111111</v>
      </c>
      <c r="E11" s="5">
        <f>アンケート集計!L16</f>
        <v>1.1666666666666667</v>
      </c>
      <c r="F11" s="5">
        <f>アンケート集計!M16</f>
        <v>1.1222222222222222</v>
      </c>
      <c r="G11" s="5">
        <f>アンケート集計!N16</f>
        <v>1.3333333333333333</v>
      </c>
      <c r="H11" s="5">
        <f>アンケート集計!O16</f>
        <v>0.45555555555555549</v>
      </c>
      <c r="I11" s="5">
        <f>アンケート集計!P16</f>
        <v>1.1222222222222222</v>
      </c>
      <c r="J11" s="5">
        <f>アンケート集計!Q16</f>
        <v>0.48888888888888893</v>
      </c>
      <c r="K11" s="16">
        <f>アンケート集計!R16</f>
        <v>1.0666666666666667</v>
      </c>
      <c r="L11" s="5">
        <f>アンケート集計!AC16</f>
        <v>1.1222222222222222</v>
      </c>
      <c r="M11" s="5">
        <f>アンケート集計!AD16</f>
        <v>0.4</v>
      </c>
      <c r="N11" s="5">
        <f>アンケート集計!AE16</f>
        <v>1.5666666666666667</v>
      </c>
      <c r="O11" s="5">
        <f>アンケート集計!AF16</f>
        <v>0.98888888888888893</v>
      </c>
      <c r="P11" s="5">
        <f>アンケート集計!AG16</f>
        <v>1.0666666666666669</v>
      </c>
      <c r="Q11" s="5">
        <f>アンケート集計!AH16</f>
        <v>1.1555555555555557</v>
      </c>
      <c r="R11" s="5">
        <f>アンケート集計!AI16</f>
        <v>0.66666666666666663</v>
      </c>
      <c r="S11" s="5">
        <f>アンケート集計!AJ16</f>
        <v>0.98888888888888893</v>
      </c>
      <c r="T11" s="5">
        <f>アンケート集計!AK16</f>
        <v>0.76666666666666672</v>
      </c>
      <c r="U11" s="16">
        <f>アンケート集計!AL16</f>
        <v>9.9999999999999992E-2</v>
      </c>
      <c r="X11" s="5" t="s">
        <v>84</v>
      </c>
      <c r="Y11" s="15">
        <f>アンケート集計!AR16</f>
        <v>1.0666666666666667</v>
      </c>
      <c r="Z11" s="5">
        <f>アンケート集計!AS16</f>
        <v>0.76666666666666672</v>
      </c>
      <c r="AA11" s="5">
        <f>アンケート集計!AT16</f>
        <v>0.89999999999999991</v>
      </c>
      <c r="AB11" s="5">
        <f>アンケート集計!AU16</f>
        <v>0.93333333333333335</v>
      </c>
      <c r="AC11" s="5">
        <f>アンケート集計!AV16</f>
        <v>0.98888888888888871</v>
      </c>
      <c r="AD11" s="5">
        <f>アンケート集計!AW16</f>
        <v>0.54444444444444451</v>
      </c>
      <c r="AE11" s="5">
        <f>アンケート集計!AX16</f>
        <v>0.5</v>
      </c>
      <c r="AF11" s="5">
        <f>アンケート集計!AY16</f>
        <v>0.6777777777777777</v>
      </c>
      <c r="AG11" s="5">
        <f>アンケート集計!AZ16</f>
        <v>0.93333333333333335</v>
      </c>
      <c r="AH11" s="5">
        <f>アンケート集計!BA16</f>
        <v>0.48888888888888893</v>
      </c>
      <c r="AI11" s="15">
        <f>アンケート集計!BS16</f>
        <v>0.5</v>
      </c>
      <c r="AJ11" s="5">
        <f>アンケート集計!BT16</f>
        <v>0.17777777777777778</v>
      </c>
      <c r="AK11" s="5">
        <f>アンケート集計!BU16</f>
        <v>0.84444444444444455</v>
      </c>
      <c r="AL11" s="5">
        <f>アンケート集計!BV16</f>
        <v>0.48888888888888893</v>
      </c>
      <c r="AM11" s="5">
        <f>アンケート集計!BW16</f>
        <v>0.27777777777777779</v>
      </c>
      <c r="AN11" s="5">
        <f>アンケート集計!BX16</f>
        <v>2.0999999999999996</v>
      </c>
      <c r="AO11" s="5">
        <f>アンケート集計!BY16</f>
        <v>0.17777777777777776</v>
      </c>
      <c r="AP11" s="5">
        <f>アンケート集計!BZ16</f>
        <v>0.5</v>
      </c>
      <c r="AQ11" s="5">
        <f>アンケート集計!CA16</f>
        <v>0.48888888888888893</v>
      </c>
      <c r="AR11" s="16">
        <f>アンケート集計!CB16</f>
        <v>0.26666666666666672</v>
      </c>
    </row>
    <row r="12" spans="1:44" ht="48" thickBot="1">
      <c r="A12" s="5" t="s">
        <v>73</v>
      </c>
      <c r="B12" s="17">
        <f>アンケート集計!I17</f>
        <v>0.96609178307929577</v>
      </c>
      <c r="C12" s="18">
        <f>アンケート集計!J17</f>
        <v>0.97182531580755005</v>
      </c>
      <c r="D12" s="18">
        <f>アンケート集計!K17</f>
        <v>1.2292725943057183</v>
      </c>
      <c r="E12" s="18">
        <f>アンケート集計!L17</f>
        <v>1.0801234497346435</v>
      </c>
      <c r="F12" s="18">
        <f>アンケート集計!M17</f>
        <v>1.0593499054713802</v>
      </c>
      <c r="G12" s="18">
        <f>アンケート集計!N17</f>
        <v>1.1547005383792515</v>
      </c>
      <c r="H12" s="18">
        <f>アンケート集計!O17</f>
        <v>0.67494855771055284</v>
      </c>
      <c r="I12" s="18">
        <f>アンケート集計!P17</f>
        <v>1.0593499054713802</v>
      </c>
      <c r="J12" s="18">
        <f>アンケート集計!Q17</f>
        <v>0.69920589878010109</v>
      </c>
      <c r="K12" s="19">
        <f>アンケート集計!R17</f>
        <v>1.0327955589886444</v>
      </c>
      <c r="L12" s="18">
        <f>アンケート集計!AC17</f>
        <v>1.0593499054713802</v>
      </c>
      <c r="M12" s="18">
        <f>アンケート集計!AD17</f>
        <v>0.63245553203367588</v>
      </c>
      <c r="N12" s="18">
        <f>アンケート集計!AE17</f>
        <v>1.2516655570345725</v>
      </c>
      <c r="O12" s="18">
        <f>アンケート集計!AF17</f>
        <v>0.99442892601175326</v>
      </c>
      <c r="P12" s="18">
        <f>アンケート集計!AG17</f>
        <v>1.0327955589886446</v>
      </c>
      <c r="Q12" s="18">
        <f>アンケート集計!AH17</f>
        <v>1.0749676997731401</v>
      </c>
      <c r="R12" s="18">
        <f>アンケート集計!AI17</f>
        <v>0.81649658092772603</v>
      </c>
      <c r="S12" s="18">
        <f>アンケート集計!AJ17</f>
        <v>0.99442892601175326</v>
      </c>
      <c r="T12" s="18">
        <f>アンケート集計!AK17</f>
        <v>0.87559503577091313</v>
      </c>
      <c r="U12" s="19">
        <f>アンケート集計!AL17</f>
        <v>0.31622776601683794</v>
      </c>
      <c r="X12" s="5" t="s">
        <v>73</v>
      </c>
      <c r="Y12" s="17">
        <f>アンケート集計!AR17</f>
        <v>1.0327955589886444</v>
      </c>
      <c r="Z12" s="18">
        <f>アンケート集計!AS17</f>
        <v>0.87559503577091313</v>
      </c>
      <c r="AA12" s="18">
        <f>アンケート集計!AT17</f>
        <v>0.94868329805051377</v>
      </c>
      <c r="AB12" s="18">
        <f>アンケート集計!AU17</f>
        <v>0.96609178307929588</v>
      </c>
      <c r="AC12" s="18">
        <f>アンケート集計!AV17</f>
        <v>0.99442892601175314</v>
      </c>
      <c r="AD12" s="18">
        <f>アンケート集計!AW17</f>
        <v>0.73786478737262184</v>
      </c>
      <c r="AE12" s="18">
        <f>アンケート集計!AX17</f>
        <v>0.70710678118654757</v>
      </c>
      <c r="AF12" s="18">
        <f>アンケート集計!AY17</f>
        <v>0.82327260234856459</v>
      </c>
      <c r="AG12" s="18">
        <f>アンケート集計!AZ17</f>
        <v>0.96609178307929588</v>
      </c>
      <c r="AH12" s="18">
        <f>アンケート集計!BA17</f>
        <v>0.69920589878010109</v>
      </c>
      <c r="AI12" s="17">
        <f>アンケート集計!BS17</f>
        <v>0.70710678118654757</v>
      </c>
      <c r="AJ12" s="18">
        <f>アンケート集計!BT17</f>
        <v>0.4216370213557839</v>
      </c>
      <c r="AK12" s="18">
        <f>アンケート集計!BU17</f>
        <v>0.91893658347268148</v>
      </c>
      <c r="AL12" s="18">
        <f>アンケート集計!BV17</f>
        <v>0.69920589878010109</v>
      </c>
      <c r="AM12" s="18">
        <f>アンケート集計!BW17</f>
        <v>0.52704627669472992</v>
      </c>
      <c r="AN12" s="18">
        <f>アンケート集計!BX17</f>
        <v>1.4491376746189437</v>
      </c>
      <c r="AO12" s="18">
        <f>アンケート集計!BY17</f>
        <v>0.4216370213557839</v>
      </c>
      <c r="AP12" s="18">
        <f>アンケート集計!BZ17</f>
        <v>0.70710678118654757</v>
      </c>
      <c r="AQ12" s="18">
        <f>アンケート集計!CA17</f>
        <v>0.69920589878010109</v>
      </c>
      <c r="AR12" s="19">
        <f>アンケート集計!CB17</f>
        <v>0.51639777949432231</v>
      </c>
    </row>
    <row r="15" spans="1:44">
      <c r="A15" s="65" t="s">
        <v>62</v>
      </c>
      <c r="B15" s="65"/>
      <c r="C15" s="65"/>
      <c r="D15" s="65"/>
      <c r="E15" s="65"/>
      <c r="F15" s="65"/>
      <c r="G15" s="65"/>
      <c r="H15" s="65"/>
      <c r="I15" s="65"/>
      <c r="J15" s="65"/>
      <c r="K15" s="65"/>
      <c r="L15" s="65"/>
      <c r="X15" s="65" t="s">
        <v>62</v>
      </c>
      <c r="Y15" s="65"/>
      <c r="Z15" s="65"/>
      <c r="AA15" s="65"/>
      <c r="AB15" s="65"/>
      <c r="AC15" s="65"/>
      <c r="AD15" s="65"/>
      <c r="AE15" s="65"/>
      <c r="AF15" s="65"/>
      <c r="AG15" s="65"/>
      <c r="AH15" s="65"/>
      <c r="AI15" s="65"/>
    </row>
    <row r="16" spans="1:44">
      <c r="C16" s="5" t="s">
        <v>63</v>
      </c>
      <c r="D16" s="5" t="s">
        <v>64</v>
      </c>
      <c r="E16" s="5" t="s">
        <v>65</v>
      </c>
      <c r="F16" s="5" t="s">
        <v>66</v>
      </c>
      <c r="G16" s="5" t="s">
        <v>67</v>
      </c>
      <c r="H16" s="5" t="s">
        <v>68</v>
      </c>
      <c r="I16" s="5" t="s">
        <v>69</v>
      </c>
      <c r="J16" s="5" t="s">
        <v>70</v>
      </c>
      <c r="K16" s="5" t="s">
        <v>71</v>
      </c>
      <c r="L16" s="5" t="s">
        <v>72</v>
      </c>
      <c r="Z16" s="5" t="s">
        <v>63</v>
      </c>
      <c r="AA16" s="5" t="s">
        <v>64</v>
      </c>
      <c r="AB16" s="5" t="s">
        <v>65</v>
      </c>
      <c r="AC16" s="5" t="s">
        <v>66</v>
      </c>
      <c r="AD16" s="5" t="s">
        <v>67</v>
      </c>
      <c r="AE16" s="5" t="s">
        <v>68</v>
      </c>
      <c r="AF16" s="5" t="s">
        <v>69</v>
      </c>
      <c r="AG16" s="5" t="s">
        <v>70</v>
      </c>
      <c r="AH16" s="5" t="s">
        <v>71</v>
      </c>
      <c r="AI16" s="5" t="s">
        <v>72</v>
      </c>
    </row>
    <row r="17" spans="1:35">
      <c r="A17" s="61" t="s">
        <v>53</v>
      </c>
      <c r="B17" s="7" t="s">
        <v>57</v>
      </c>
      <c r="C17" s="5">
        <f>B9</f>
        <v>3.4</v>
      </c>
      <c r="D17" s="5">
        <f t="shared" ref="D17:L17" si="0">C9</f>
        <v>2.5</v>
      </c>
      <c r="E17" s="5">
        <f t="shared" si="0"/>
        <v>3.2</v>
      </c>
      <c r="F17" s="5">
        <f t="shared" si="0"/>
        <v>3.5</v>
      </c>
      <c r="G17" s="5">
        <f t="shared" si="0"/>
        <v>2.2999999999999998</v>
      </c>
      <c r="H17" s="5">
        <f t="shared" si="0"/>
        <v>3</v>
      </c>
      <c r="I17" s="5">
        <f t="shared" si="0"/>
        <v>3.7</v>
      </c>
      <c r="J17" s="5">
        <f t="shared" si="0"/>
        <v>3.7</v>
      </c>
      <c r="K17" s="5">
        <f t="shared" si="0"/>
        <v>3.6</v>
      </c>
      <c r="L17" s="5">
        <f t="shared" si="0"/>
        <v>3.2</v>
      </c>
      <c r="X17" s="61" t="s">
        <v>53</v>
      </c>
      <c r="Y17" s="7" t="s">
        <v>57</v>
      </c>
      <c r="Z17" s="5">
        <f>Y9</f>
        <v>2.2000000000000002</v>
      </c>
      <c r="AA17" s="5">
        <f t="shared" ref="AA17:AI17" si="1">Z9</f>
        <v>1.9</v>
      </c>
      <c r="AB17" s="5">
        <f t="shared" si="1"/>
        <v>2.7</v>
      </c>
      <c r="AC17" s="5">
        <f t="shared" si="1"/>
        <v>3.6</v>
      </c>
      <c r="AD17" s="5">
        <f t="shared" si="1"/>
        <v>1.9</v>
      </c>
      <c r="AE17" s="5">
        <f t="shared" si="1"/>
        <v>2.9</v>
      </c>
      <c r="AF17" s="5">
        <f t="shared" si="1"/>
        <v>3.5</v>
      </c>
      <c r="AG17" s="5">
        <f t="shared" si="1"/>
        <v>3.7</v>
      </c>
      <c r="AH17" s="5">
        <f t="shared" si="1"/>
        <v>3.6</v>
      </c>
      <c r="AI17" s="5">
        <f t="shared" si="1"/>
        <v>3.6</v>
      </c>
    </row>
    <row r="18" spans="1:35">
      <c r="A18" s="61"/>
      <c r="B18" s="7" t="s">
        <v>60</v>
      </c>
      <c r="C18" s="5">
        <f>L9</f>
        <v>2.2999999999999998</v>
      </c>
      <c r="D18" s="5">
        <f t="shared" ref="D18:L18" si="2">M9</f>
        <v>1.8</v>
      </c>
      <c r="E18" s="5">
        <f t="shared" si="2"/>
        <v>2.7</v>
      </c>
      <c r="F18" s="5">
        <f t="shared" si="2"/>
        <v>3.9</v>
      </c>
      <c r="G18" s="5">
        <f t="shared" si="2"/>
        <v>1.8</v>
      </c>
      <c r="H18" s="5">
        <f t="shared" si="2"/>
        <v>3.6</v>
      </c>
      <c r="I18" s="5">
        <f t="shared" si="2"/>
        <v>4</v>
      </c>
      <c r="J18" s="5">
        <f t="shared" si="2"/>
        <v>3.9</v>
      </c>
      <c r="K18" s="5">
        <f t="shared" si="2"/>
        <v>3.9</v>
      </c>
      <c r="L18" s="5">
        <f t="shared" si="2"/>
        <v>4.0999999999999996</v>
      </c>
      <c r="X18" s="61"/>
      <c r="Y18" s="7" t="s">
        <v>60</v>
      </c>
      <c r="Z18" s="5">
        <f>AI9</f>
        <v>1.5</v>
      </c>
      <c r="AA18" s="5">
        <f t="shared" ref="AA18:AI18" si="3">AJ9</f>
        <v>1.2</v>
      </c>
      <c r="AB18" s="5">
        <f t="shared" si="3"/>
        <v>1.8</v>
      </c>
      <c r="AC18" s="5">
        <f t="shared" si="3"/>
        <v>4.4000000000000004</v>
      </c>
      <c r="AD18" s="5">
        <f t="shared" si="3"/>
        <v>1.5</v>
      </c>
      <c r="AE18" s="5">
        <f t="shared" si="3"/>
        <v>4.0999999999999996</v>
      </c>
      <c r="AF18" s="5">
        <f t="shared" si="3"/>
        <v>4.8</v>
      </c>
      <c r="AG18" s="5">
        <f t="shared" si="3"/>
        <v>4.5</v>
      </c>
      <c r="AH18" s="5">
        <f t="shared" si="3"/>
        <v>4.4000000000000004</v>
      </c>
      <c r="AI18" s="5">
        <f t="shared" si="3"/>
        <v>4.5999999999999996</v>
      </c>
    </row>
    <row r="19" spans="1:35">
      <c r="A19" s="61" t="s">
        <v>73</v>
      </c>
      <c r="B19" s="7" t="s">
        <v>57</v>
      </c>
      <c r="C19" s="5">
        <f>B12</f>
        <v>0.96609178307929577</v>
      </c>
      <c r="D19" s="5">
        <f t="shared" ref="D19:L19" si="4">C12</f>
        <v>0.97182531580755005</v>
      </c>
      <c r="E19" s="5">
        <f t="shared" si="4"/>
        <v>1.2292725943057183</v>
      </c>
      <c r="F19" s="5">
        <f t="shared" si="4"/>
        <v>1.0801234497346435</v>
      </c>
      <c r="G19" s="5">
        <f t="shared" si="4"/>
        <v>1.0593499054713802</v>
      </c>
      <c r="H19" s="5">
        <f t="shared" si="4"/>
        <v>1.1547005383792515</v>
      </c>
      <c r="I19" s="5">
        <f t="shared" si="4"/>
        <v>0.67494855771055284</v>
      </c>
      <c r="J19" s="5">
        <f t="shared" si="4"/>
        <v>1.0593499054713802</v>
      </c>
      <c r="K19" s="5">
        <f t="shared" si="4"/>
        <v>0.69920589878010109</v>
      </c>
      <c r="L19" s="5">
        <f t="shared" si="4"/>
        <v>1.0327955589886444</v>
      </c>
      <c r="X19" s="61" t="s">
        <v>73</v>
      </c>
      <c r="Y19" s="7" t="s">
        <v>57</v>
      </c>
      <c r="Z19" s="5">
        <f>Y12</f>
        <v>1.0327955589886444</v>
      </c>
      <c r="AA19" s="5">
        <f t="shared" ref="AA19:AI19" si="5">Z12</f>
        <v>0.87559503577091313</v>
      </c>
      <c r="AB19" s="5">
        <f t="shared" si="5"/>
        <v>0.94868329805051377</v>
      </c>
      <c r="AC19" s="5">
        <f t="shared" si="5"/>
        <v>0.96609178307929588</v>
      </c>
      <c r="AD19" s="5">
        <f t="shared" si="5"/>
        <v>0.99442892601175314</v>
      </c>
      <c r="AE19" s="5">
        <f t="shared" si="5"/>
        <v>0.73786478737262184</v>
      </c>
      <c r="AF19" s="5">
        <f t="shared" si="5"/>
        <v>0.70710678118654757</v>
      </c>
      <c r="AG19" s="5">
        <f t="shared" si="5"/>
        <v>0.82327260234856459</v>
      </c>
      <c r="AH19" s="5">
        <f t="shared" si="5"/>
        <v>0.96609178307929588</v>
      </c>
      <c r="AI19" s="5">
        <f t="shared" si="5"/>
        <v>0.69920589878010109</v>
      </c>
    </row>
    <row r="20" spans="1:35">
      <c r="A20" s="61"/>
      <c r="B20" s="7" t="s">
        <v>60</v>
      </c>
      <c r="C20" s="5">
        <f>L12</f>
        <v>1.0593499054713802</v>
      </c>
      <c r="D20" s="5">
        <f t="shared" ref="D20:L20" si="6">M12</f>
        <v>0.63245553203367588</v>
      </c>
      <c r="E20" s="5">
        <f t="shared" si="6"/>
        <v>1.2516655570345725</v>
      </c>
      <c r="F20" s="5">
        <f t="shared" si="6"/>
        <v>0.99442892601175326</v>
      </c>
      <c r="G20" s="5">
        <f t="shared" si="6"/>
        <v>1.0327955589886446</v>
      </c>
      <c r="H20" s="5">
        <f t="shared" si="6"/>
        <v>1.0749676997731401</v>
      </c>
      <c r="I20" s="5">
        <f t="shared" si="6"/>
        <v>0.81649658092772603</v>
      </c>
      <c r="J20" s="5">
        <f t="shared" si="6"/>
        <v>0.99442892601175326</v>
      </c>
      <c r="K20" s="5">
        <f t="shared" si="6"/>
        <v>0.87559503577091313</v>
      </c>
      <c r="L20" s="5">
        <f t="shared" si="6"/>
        <v>0.31622776601683794</v>
      </c>
      <c r="X20" s="61"/>
      <c r="Y20" s="7" t="s">
        <v>60</v>
      </c>
      <c r="Z20" s="5">
        <f>AI12</f>
        <v>0.70710678118654757</v>
      </c>
      <c r="AA20" s="5">
        <f t="shared" ref="AA20:AI20" si="7">AJ12</f>
        <v>0.4216370213557839</v>
      </c>
      <c r="AB20" s="5">
        <f t="shared" si="7"/>
        <v>0.91893658347268148</v>
      </c>
      <c r="AC20" s="5">
        <f t="shared" si="7"/>
        <v>0.69920589878010109</v>
      </c>
      <c r="AD20" s="5">
        <f t="shared" si="7"/>
        <v>0.52704627669472992</v>
      </c>
      <c r="AE20" s="5">
        <f t="shared" si="7"/>
        <v>1.4491376746189437</v>
      </c>
      <c r="AF20" s="5">
        <f t="shared" si="7"/>
        <v>0.4216370213557839</v>
      </c>
      <c r="AG20" s="5">
        <f t="shared" si="7"/>
        <v>0.70710678118654757</v>
      </c>
      <c r="AH20" s="5">
        <f t="shared" si="7"/>
        <v>0.69920589878010109</v>
      </c>
      <c r="AI20" s="5">
        <f t="shared" si="7"/>
        <v>0.51639777949432231</v>
      </c>
    </row>
    <row r="23" spans="1:35">
      <c r="B23" s="61" t="s">
        <v>63</v>
      </c>
      <c r="C23" s="61"/>
      <c r="D23" s="61"/>
    </row>
    <row r="24" spans="1:35">
      <c r="B24" s="5" t="s">
        <v>133</v>
      </c>
      <c r="C24" s="5" t="s">
        <v>134</v>
      </c>
    </row>
    <row r="25" spans="1:35">
      <c r="A25" s="5" t="s">
        <v>85</v>
      </c>
      <c r="B25" s="5">
        <f>C17</f>
        <v>3.4</v>
      </c>
      <c r="C25" s="5">
        <f>C18</f>
        <v>2.2999999999999998</v>
      </c>
    </row>
    <row r="26" spans="1:35">
      <c r="A26" s="5" t="s">
        <v>86</v>
      </c>
      <c r="B26" s="5">
        <f>Z17</f>
        <v>2.2000000000000002</v>
      </c>
      <c r="C26" s="5">
        <f>Z18</f>
        <v>1.5</v>
      </c>
    </row>
    <row r="29" spans="1:35">
      <c r="B29" t="s">
        <v>135</v>
      </c>
      <c r="C29"/>
      <c r="D29"/>
      <c r="E29"/>
      <c r="F29"/>
      <c r="G29"/>
      <c r="H29"/>
    </row>
    <row r="30" spans="1:35" ht="48" thickBot="1">
      <c r="B30"/>
      <c r="C30"/>
      <c r="D30"/>
      <c r="E30"/>
      <c r="F30"/>
      <c r="G30"/>
      <c r="H30"/>
    </row>
    <row r="31" spans="1:35">
      <c r="B31" s="53" t="s">
        <v>136</v>
      </c>
      <c r="C31" s="53" t="s">
        <v>137</v>
      </c>
      <c r="D31" s="53" t="s">
        <v>138</v>
      </c>
      <c r="E31" s="53" t="s">
        <v>52</v>
      </c>
      <c r="F31" s="53" t="s">
        <v>139</v>
      </c>
      <c r="G31"/>
      <c r="H31"/>
    </row>
    <row r="32" spans="1:35">
      <c r="B32" t="s">
        <v>140</v>
      </c>
      <c r="C32">
        <v>2</v>
      </c>
      <c r="D32">
        <v>5.6999999999999993</v>
      </c>
      <c r="E32">
        <v>2.8499999999999996</v>
      </c>
      <c r="F32">
        <v>0.60500000000000043</v>
      </c>
      <c r="G32"/>
      <c r="H32"/>
    </row>
    <row r="33" spans="2:8">
      <c r="B33" t="s">
        <v>141</v>
      </c>
      <c r="C33">
        <v>2</v>
      </c>
      <c r="D33">
        <v>3.7</v>
      </c>
      <c r="E33">
        <v>1.85</v>
      </c>
      <c r="F33">
        <v>0.24500000000000011</v>
      </c>
      <c r="G33"/>
      <c r="H33"/>
    </row>
    <row r="34" spans="2:8">
      <c r="B34"/>
      <c r="C34"/>
      <c r="D34"/>
      <c r="E34"/>
      <c r="F34"/>
      <c r="G34"/>
      <c r="H34"/>
    </row>
    <row r="35" spans="2:8">
      <c r="B35" t="s">
        <v>142</v>
      </c>
      <c r="C35">
        <v>2</v>
      </c>
      <c r="D35">
        <v>5.6</v>
      </c>
      <c r="E35">
        <v>2.8</v>
      </c>
      <c r="F35">
        <v>0.72000000000000064</v>
      </c>
      <c r="G35"/>
      <c r="H35"/>
    </row>
    <row r="36" spans="2:8" ht="48" thickBot="1">
      <c r="B36" s="51" t="s">
        <v>143</v>
      </c>
      <c r="C36" s="51">
        <v>2</v>
      </c>
      <c r="D36" s="51">
        <v>3.8</v>
      </c>
      <c r="E36" s="51">
        <v>1.9</v>
      </c>
      <c r="F36" s="51">
        <v>0.3199999999999994</v>
      </c>
      <c r="G36"/>
      <c r="H36"/>
    </row>
    <row r="37" spans="2:8">
      <c r="B37"/>
      <c r="C37"/>
      <c r="D37"/>
      <c r="E37"/>
      <c r="F37"/>
      <c r="G37"/>
      <c r="H37"/>
    </row>
    <row r="38" spans="2:8">
      <c r="B38"/>
      <c r="C38"/>
      <c r="D38"/>
      <c r="E38"/>
      <c r="F38"/>
      <c r="G38"/>
      <c r="H38"/>
    </row>
    <row r="39" spans="2:8" ht="48" thickBot="1">
      <c r="B39" t="s">
        <v>144</v>
      </c>
      <c r="C39"/>
      <c r="D39"/>
      <c r="E39"/>
      <c r="F39"/>
      <c r="G39"/>
      <c r="H39"/>
    </row>
    <row r="40" spans="2:8">
      <c r="B40" s="53" t="s">
        <v>145</v>
      </c>
      <c r="C40" s="53" t="s">
        <v>146</v>
      </c>
      <c r="D40" s="53" t="s">
        <v>147</v>
      </c>
      <c r="E40" s="53" t="s">
        <v>139</v>
      </c>
      <c r="F40" s="53" t="s">
        <v>148</v>
      </c>
      <c r="G40" s="53" t="s">
        <v>149</v>
      </c>
      <c r="H40" s="53" t="s">
        <v>150</v>
      </c>
    </row>
    <row r="41" spans="2:8">
      <c r="B41" t="s">
        <v>151</v>
      </c>
      <c r="C41">
        <v>0.99999999999999944</v>
      </c>
      <c r="D41">
        <v>1</v>
      </c>
      <c r="E41">
        <v>0.99999999999999944</v>
      </c>
      <c r="F41">
        <v>24.999999999999964</v>
      </c>
      <c r="G41">
        <v>0.12566591637800245</v>
      </c>
      <c r="H41">
        <v>161.44763879758855</v>
      </c>
    </row>
    <row r="42" spans="2:8">
      <c r="B42" t="s">
        <v>152</v>
      </c>
      <c r="C42">
        <v>0.81</v>
      </c>
      <c r="D42">
        <v>1</v>
      </c>
      <c r="E42">
        <v>0.81</v>
      </c>
      <c r="F42">
        <v>20.249999999999982</v>
      </c>
      <c r="G42">
        <v>0.13920897454612796</v>
      </c>
      <c r="H42">
        <v>161.44763879758855</v>
      </c>
    </row>
    <row r="43" spans="2:8">
      <c r="B43" t="s">
        <v>153</v>
      </c>
      <c r="C43">
        <v>4.0000000000000036E-2</v>
      </c>
      <c r="D43">
        <v>1</v>
      </c>
      <c r="E43">
        <v>4.0000000000000036E-2</v>
      </c>
      <c r="F43"/>
      <c r="G43"/>
      <c r="H43"/>
    </row>
    <row r="44" spans="2:8">
      <c r="B44"/>
      <c r="C44"/>
      <c r="D44"/>
      <c r="E44"/>
      <c r="F44"/>
      <c r="G44"/>
      <c r="H44"/>
    </row>
    <row r="45" spans="2:8" ht="48" thickBot="1">
      <c r="B45" s="51" t="s">
        <v>138</v>
      </c>
      <c r="C45" s="51">
        <v>1.8499999999999996</v>
      </c>
      <c r="D45" s="51">
        <v>3</v>
      </c>
      <c r="E45" s="51"/>
      <c r="F45" s="51"/>
      <c r="G45" s="51"/>
      <c r="H45" s="51"/>
    </row>
  </sheetData>
  <mergeCells count="11">
    <mergeCell ref="B1:K1"/>
    <mergeCell ref="L1:U1"/>
    <mergeCell ref="Y1:AH1"/>
    <mergeCell ref="AI1:AR1"/>
    <mergeCell ref="A15:L15"/>
    <mergeCell ref="X15:AI15"/>
    <mergeCell ref="A17:A18"/>
    <mergeCell ref="X17:X18"/>
    <mergeCell ref="A19:A20"/>
    <mergeCell ref="X19:X20"/>
    <mergeCell ref="B23:D23"/>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D64C-4328-284C-9E72-F9FF15B3755B}">
  <dimension ref="A1:AR22"/>
  <sheetViews>
    <sheetView tabSelected="1" zoomScale="25" zoomScaleNormal="21" workbookViewId="0">
      <selection activeCell="X76" sqref="X76"/>
    </sheetView>
  </sheetViews>
  <sheetFormatPr baseColWidth="10" defaultRowHeight="47"/>
  <cols>
    <col min="1" max="1" width="21" style="5" bestFit="1" customWidth="1"/>
    <col min="2" max="11" width="10" style="5" customWidth="1"/>
    <col min="12" max="12" width="49.28515625" style="5" bestFit="1" customWidth="1"/>
    <col min="13" max="21" width="10" style="5" customWidth="1"/>
    <col min="22" max="23" width="10.7109375" style="5"/>
    <col min="24" max="24" width="59.28515625" style="5" bestFit="1" customWidth="1"/>
    <col min="25" max="16384" width="10.7109375" style="5"/>
  </cols>
  <sheetData>
    <row r="1" spans="1:44" ht="124" thickBot="1">
      <c r="A1" s="12" t="s">
        <v>85</v>
      </c>
      <c r="B1" s="62" t="s">
        <v>57</v>
      </c>
      <c r="C1" s="63"/>
      <c r="D1" s="63"/>
      <c r="E1" s="63"/>
      <c r="F1" s="63"/>
      <c r="G1" s="63"/>
      <c r="H1" s="63"/>
      <c r="I1" s="63"/>
      <c r="J1" s="63"/>
      <c r="K1" s="64"/>
      <c r="L1" s="63" t="s">
        <v>59</v>
      </c>
      <c r="M1" s="63"/>
      <c r="N1" s="63"/>
      <c r="O1" s="63"/>
      <c r="P1" s="63"/>
      <c r="Q1" s="63"/>
      <c r="R1" s="63"/>
      <c r="S1" s="63"/>
      <c r="T1" s="63"/>
      <c r="U1" s="64"/>
      <c r="X1" s="12" t="s">
        <v>86</v>
      </c>
      <c r="Y1" s="62" t="s">
        <v>57</v>
      </c>
      <c r="Z1" s="63"/>
      <c r="AA1" s="63"/>
      <c r="AB1" s="63"/>
      <c r="AC1" s="63"/>
      <c r="AD1" s="63"/>
      <c r="AE1" s="63"/>
      <c r="AF1" s="63"/>
      <c r="AG1" s="63"/>
      <c r="AH1" s="63"/>
      <c r="AI1" s="62" t="s">
        <v>59</v>
      </c>
      <c r="AJ1" s="63"/>
      <c r="AK1" s="63"/>
      <c r="AL1" s="63"/>
      <c r="AM1" s="63"/>
      <c r="AN1" s="63"/>
      <c r="AO1" s="63"/>
      <c r="AP1" s="63"/>
      <c r="AQ1" s="63"/>
      <c r="AR1" s="64"/>
    </row>
    <row r="2" spans="1:44" s="6" customFormat="1" ht="28" thickTop="1">
      <c r="B2" s="13" t="str">
        <f>アンケート集計!I7</f>
        <v>【実験前】心理特性調査 [緊張する]</v>
      </c>
      <c r="C2" s="6" t="str">
        <f>アンケート集計!J7</f>
        <v>【実験前】心理特性調査 [堅苦しい]</v>
      </c>
      <c r="D2" s="6" t="str">
        <f>アンケート集計!K7</f>
        <v>【実験前】心理特性調査 [苦手である]</v>
      </c>
      <c r="E2" s="6" t="str">
        <f>アンケート集計!L7</f>
        <v>【実験前】心理特性調査 [気軽である]</v>
      </c>
      <c r="F2" s="6" t="str">
        <f>アンケート集計!M7</f>
        <v>【実験前】心理特性調査 [疲れる]</v>
      </c>
      <c r="G2" s="6" t="str">
        <f>アンケート集計!N7</f>
        <v>【実験前】心理特性調査 [孤独を和らげる]</v>
      </c>
      <c r="H2" s="6" t="str">
        <f>アンケート集計!O7</f>
        <v>【実験前】心理特性調査 [楽しい]</v>
      </c>
      <c r="I2" s="6" t="str">
        <f>アンケート集計!P7</f>
        <v>【実験前】心理特性調査 [気軽に心を開ける]</v>
      </c>
      <c r="J2" s="6" t="str">
        <f>アンケート集計!Q7</f>
        <v>【実験前】心理特性調査 [集中できる]</v>
      </c>
      <c r="K2" s="14" t="str">
        <f>アンケート集計!R7</f>
        <v>【実験前】心理特性調査 [感情を表現しやすい]</v>
      </c>
      <c r="L2" s="6" t="str">
        <f>アンケート集計!AC7</f>
        <v>【実験後】心理特性調査 [緊張する]</v>
      </c>
      <c r="M2" s="6" t="str">
        <f>アンケート集計!AD7</f>
        <v>【実験後】心理特性調査 [堅苦しい]</v>
      </c>
      <c r="N2" s="6" t="str">
        <f>アンケート集計!AE7</f>
        <v>【実験後】心理特性調査 [苦手である]</v>
      </c>
      <c r="O2" s="6" t="str">
        <f>アンケート集計!AF7</f>
        <v>【実験後】心理特性調査 [気軽である]</v>
      </c>
      <c r="P2" s="6" t="str">
        <f>アンケート集計!AG7</f>
        <v>【実験後】心理特性調査 [疲れる]</v>
      </c>
      <c r="Q2" s="6" t="str">
        <f>アンケート集計!AH7</f>
        <v>【実験後】心理特性調査 [孤独を和らげる]</v>
      </c>
      <c r="R2" s="6" t="str">
        <f>アンケート集計!AI7</f>
        <v>【実験後】心理特性調査 [楽しい]</v>
      </c>
      <c r="S2" s="6" t="str">
        <f>アンケート集計!AJ7</f>
        <v>【実験後】心理特性調査 [気軽に心を開ける]</v>
      </c>
      <c r="T2" s="6" t="str">
        <f>アンケート集計!AK7</f>
        <v>【実験後】心理特性調査 [集中できる]</v>
      </c>
      <c r="U2" s="14" t="str">
        <f>アンケート集計!AL7</f>
        <v>【実験後】心理特性調査 [感情を表現しやすい]</v>
      </c>
      <c r="Y2" s="13" t="str">
        <f>アンケート集計!AR7</f>
        <v>【実験前】心理特性調査 [緊張する]</v>
      </c>
      <c r="Z2" s="6" t="str">
        <f>アンケート集計!AS7</f>
        <v>【実験前】心理特性調査 [堅苦しい]</v>
      </c>
      <c r="AA2" s="6" t="str">
        <f>アンケート集計!AT7</f>
        <v>【実験前】心理特性調査 [苦手である]</v>
      </c>
      <c r="AB2" s="6" t="str">
        <f>アンケート集計!AU7</f>
        <v>【実験前】心理特性調査 [気軽である]</v>
      </c>
      <c r="AC2" s="6" t="str">
        <f>アンケート集計!AV7</f>
        <v>【実験前】心理特性調査 [疲れる]</v>
      </c>
      <c r="AD2" s="6" t="str">
        <f>アンケート集計!AW7</f>
        <v>【実験前】心理特性調査 [孤独を和らげる]</v>
      </c>
      <c r="AE2" s="6" t="str">
        <f>アンケート集計!AX7</f>
        <v>【実験前】心理特性調査 [楽しい]</v>
      </c>
      <c r="AF2" s="6" t="str">
        <f>アンケート集計!AY7</f>
        <v>【実験前】心理特性調査 [気軽に心を開ける]</v>
      </c>
      <c r="AG2" s="6" t="str">
        <f>アンケート集計!AZ7</f>
        <v>【実験前】心理特性調査 [集中できる]</v>
      </c>
      <c r="AH2" s="6" t="str">
        <f>アンケート集計!BA7</f>
        <v>【実験前】心理特性調査 [感情を表現しやすい]</v>
      </c>
      <c r="AI2" s="13" t="str">
        <f>アンケート集計!BS7</f>
        <v>【実験後】心理特性調査 [緊張する]</v>
      </c>
      <c r="AJ2" s="6" t="str">
        <f>アンケート集計!BT7</f>
        <v>【実験後】心理特性調査 [堅苦しい]</v>
      </c>
      <c r="AK2" s="6" t="str">
        <f>アンケート集計!BU7</f>
        <v>【実験後】心理特性調査 [苦手である]</v>
      </c>
      <c r="AL2" s="6" t="str">
        <f>アンケート集計!BV7</f>
        <v>【実験後】心理特性調査 [気軽である]</v>
      </c>
      <c r="AM2" s="6" t="str">
        <f>アンケート集計!BW7</f>
        <v>【実験後】心理特性調査 [疲れる]</v>
      </c>
      <c r="AN2" s="6" t="str">
        <f>アンケート集計!BX7</f>
        <v>【実験後】心理特性調査 [孤独を和らげる]</v>
      </c>
      <c r="AO2" s="6" t="str">
        <f>アンケート集計!BY7</f>
        <v>【実験後】心理特性調査 [楽しい]</v>
      </c>
      <c r="AP2" s="6" t="str">
        <f>アンケート集計!BZ7</f>
        <v>【実験後】心理特性調査 [気軽に心を開ける]</v>
      </c>
      <c r="AQ2" s="6" t="str">
        <f>アンケート集計!CA7</f>
        <v>【実験後】心理特性調査 [集中できる]</v>
      </c>
      <c r="AR2" s="6" t="str">
        <f>アンケート集計!CB7</f>
        <v>【実験後】心理特性調査 [感情を表現しやすい]</v>
      </c>
    </row>
    <row r="3" spans="1:44">
      <c r="B3" s="15">
        <f>アンケート集計!I8</f>
        <v>0</v>
      </c>
      <c r="C3" s="5">
        <f>アンケート集計!J8</f>
        <v>0</v>
      </c>
      <c r="D3" s="5">
        <f>アンケート集計!K8</f>
        <v>10</v>
      </c>
      <c r="E3" s="5">
        <f>アンケート集計!L8</f>
        <v>10</v>
      </c>
      <c r="F3" s="5">
        <f>アンケート集計!M8</f>
        <v>0</v>
      </c>
      <c r="G3" s="5">
        <f>アンケート集計!N8</f>
        <v>0</v>
      </c>
      <c r="H3" s="5">
        <f>アンケート集計!O8</f>
        <v>0</v>
      </c>
      <c r="I3" s="5">
        <f>アンケート集計!P8</f>
        <v>10</v>
      </c>
      <c r="J3" s="5">
        <f>アンケート集計!Q8</f>
        <v>5</v>
      </c>
      <c r="K3" s="16">
        <f>アンケート集計!R8</f>
        <v>5</v>
      </c>
      <c r="L3" s="5">
        <f>アンケート集計!AC8</f>
        <v>0</v>
      </c>
      <c r="M3" s="5">
        <f>アンケート集計!AD8</f>
        <v>0</v>
      </c>
      <c r="N3" s="5">
        <f>アンケート集計!AE8</f>
        <v>5</v>
      </c>
      <c r="O3" s="5">
        <f>アンケート集計!AF8</f>
        <v>15</v>
      </c>
      <c r="P3" s="5">
        <f>アンケート集計!AG8</f>
        <v>0</v>
      </c>
      <c r="Q3" s="5">
        <f>アンケート集計!AH8</f>
        <v>5</v>
      </c>
      <c r="R3" s="5">
        <f>アンケート集計!AI8</f>
        <v>10</v>
      </c>
      <c r="S3" s="5">
        <f>アンケート集計!AJ8</f>
        <v>15</v>
      </c>
      <c r="T3" s="5">
        <f>アンケート集計!AK8</f>
        <v>10</v>
      </c>
      <c r="U3" s="16">
        <f>アンケート集計!AL8</f>
        <v>5</v>
      </c>
      <c r="Y3" s="15">
        <f>アンケート集計!AR8</f>
        <v>0</v>
      </c>
      <c r="Z3" s="5">
        <f>アンケート集計!AS8</f>
        <v>0</v>
      </c>
      <c r="AA3" s="5">
        <f>アンケート集計!AT8</f>
        <v>0</v>
      </c>
      <c r="AB3" s="5">
        <f>アンケート集計!AU8</f>
        <v>5</v>
      </c>
      <c r="AC3" s="5">
        <f>アンケート集計!AV8</f>
        <v>0</v>
      </c>
      <c r="AD3" s="5">
        <f>アンケート集計!AW8</f>
        <v>0</v>
      </c>
      <c r="AE3" s="5">
        <f>アンケート集計!AX8</f>
        <v>0</v>
      </c>
      <c r="AF3" s="5">
        <f>アンケート集計!AY8</f>
        <v>5</v>
      </c>
      <c r="AG3" s="5">
        <f>アンケート集計!AZ8</f>
        <v>10</v>
      </c>
      <c r="AH3" s="5">
        <f>アンケート集計!BA8</f>
        <v>5</v>
      </c>
      <c r="AI3" s="15">
        <f>アンケート集計!BS8</f>
        <v>0</v>
      </c>
      <c r="AJ3" s="5">
        <f>アンケート集計!BT8</f>
        <v>0</v>
      </c>
      <c r="AK3" s="5">
        <f>アンケート集計!BU8</f>
        <v>0</v>
      </c>
      <c r="AL3" s="5">
        <f>アンケート集計!BV8</f>
        <v>25</v>
      </c>
      <c r="AM3" s="5">
        <f>アンケート集計!BW8</f>
        <v>0</v>
      </c>
      <c r="AN3" s="5">
        <f>アンケート集計!BX8</f>
        <v>30</v>
      </c>
      <c r="AO3" s="5">
        <f>アンケート集計!BY8</f>
        <v>40</v>
      </c>
      <c r="AP3" s="5">
        <f>アンケート集計!BZ8</f>
        <v>30</v>
      </c>
      <c r="AQ3" s="5">
        <f>アンケート集計!CA8</f>
        <v>25</v>
      </c>
      <c r="AR3" s="16">
        <f>アンケート集計!CB8</f>
        <v>30</v>
      </c>
    </row>
    <row r="4" spans="1:44">
      <c r="B4" s="15">
        <f>アンケート集計!I9</f>
        <v>28</v>
      </c>
      <c r="C4" s="5">
        <f>アンケート集計!J9</f>
        <v>8</v>
      </c>
      <c r="D4" s="5">
        <f>アンケート集計!K9</f>
        <v>8</v>
      </c>
      <c r="E4" s="5">
        <f>アンケート集計!L9</f>
        <v>12</v>
      </c>
      <c r="F4" s="5">
        <f>アンケート集計!M9</f>
        <v>4</v>
      </c>
      <c r="G4" s="5">
        <f>アンケート集計!N9</f>
        <v>16</v>
      </c>
      <c r="H4" s="5">
        <f>アンケート集計!O9</f>
        <v>32</v>
      </c>
      <c r="I4" s="5">
        <f>アンケート集計!P9</f>
        <v>20</v>
      </c>
      <c r="J4" s="5">
        <f>アンケート集計!Q9</f>
        <v>16</v>
      </c>
      <c r="K4" s="16">
        <f>アンケート集計!R9</f>
        <v>12</v>
      </c>
      <c r="L4" s="5">
        <f>アンケート集計!AC9</f>
        <v>8</v>
      </c>
      <c r="M4" s="5">
        <f>アンケート集計!AD9</f>
        <v>0</v>
      </c>
      <c r="N4" s="5">
        <f>アンケート集計!AE9</f>
        <v>8</v>
      </c>
      <c r="O4" s="5">
        <f>アンケート集計!AF9</f>
        <v>16</v>
      </c>
      <c r="P4" s="5">
        <f>アンケート集計!AG9</f>
        <v>4</v>
      </c>
      <c r="Q4" s="5">
        <f>アンケート集計!AH9</f>
        <v>24</v>
      </c>
      <c r="R4" s="5">
        <f>アンケート集計!AI9</f>
        <v>28</v>
      </c>
      <c r="S4" s="5">
        <f>アンケート集計!AJ9</f>
        <v>16</v>
      </c>
      <c r="T4" s="5">
        <f>アンケート集計!AK9</f>
        <v>24</v>
      </c>
      <c r="U4" s="16">
        <f>アンケート集計!AL9</f>
        <v>36</v>
      </c>
      <c r="Y4" s="15">
        <f>アンケート集計!AR9</f>
        <v>8</v>
      </c>
      <c r="Z4" s="5">
        <f>アンケート集計!AS9</f>
        <v>4</v>
      </c>
      <c r="AA4" s="5">
        <f>アンケート集計!AT9</f>
        <v>12</v>
      </c>
      <c r="AB4" s="5">
        <f>アンケート集計!AU9</f>
        <v>24</v>
      </c>
      <c r="AC4" s="5">
        <f>アンケート集計!AV9</f>
        <v>4</v>
      </c>
      <c r="AD4" s="5">
        <f>アンケート集計!AW9</f>
        <v>8</v>
      </c>
      <c r="AE4" s="5">
        <f>アンケート集計!AX9</f>
        <v>24</v>
      </c>
      <c r="AF4" s="5">
        <f>アンケート集計!AY9</f>
        <v>24</v>
      </c>
      <c r="AG4" s="5">
        <f>アンケート集計!AZ9</f>
        <v>12</v>
      </c>
      <c r="AH4" s="5">
        <f>アンケート集計!BA9</f>
        <v>16</v>
      </c>
      <c r="AI4" s="15">
        <f>アンケート集計!BS9</f>
        <v>0</v>
      </c>
      <c r="AJ4" s="5">
        <f>アンケート集計!BT9</f>
        <v>0</v>
      </c>
      <c r="AK4" s="5">
        <f>アンケート集計!BU9</f>
        <v>4</v>
      </c>
      <c r="AL4" s="5">
        <f>アンケート集計!BV9</f>
        <v>16</v>
      </c>
      <c r="AM4" s="5">
        <f>アンケート集計!BW9</f>
        <v>0</v>
      </c>
      <c r="AN4" s="5">
        <f>アンケート集計!BX9</f>
        <v>8</v>
      </c>
      <c r="AO4" s="5">
        <f>アンケート集計!BY9</f>
        <v>8</v>
      </c>
      <c r="AP4" s="5">
        <f>アンケート集計!BZ9</f>
        <v>12</v>
      </c>
      <c r="AQ4" s="5">
        <f>アンケート集計!CA9</f>
        <v>16</v>
      </c>
      <c r="AR4" s="16">
        <f>アンケート集計!CB9</f>
        <v>16</v>
      </c>
    </row>
    <row r="5" spans="1:44">
      <c r="B5" s="15">
        <f>アンケート集計!I10</f>
        <v>0</v>
      </c>
      <c r="C5" s="5">
        <f>アンケート集計!J10</f>
        <v>6</v>
      </c>
      <c r="D5" s="5">
        <f>アンケート集計!K10</f>
        <v>6</v>
      </c>
      <c r="E5" s="5">
        <f>アンケート集計!L10</f>
        <v>9</v>
      </c>
      <c r="F5" s="5">
        <f>アンケート集計!M10</f>
        <v>12</v>
      </c>
      <c r="G5" s="5">
        <f>アンケート集計!N10</f>
        <v>12</v>
      </c>
      <c r="H5" s="5">
        <f>アンケート集計!O10</f>
        <v>3</v>
      </c>
      <c r="I5" s="5">
        <f>アンケート集計!P10</f>
        <v>3</v>
      </c>
      <c r="J5" s="5">
        <f>アンケート集計!Q10</f>
        <v>15</v>
      </c>
      <c r="K5" s="16">
        <f>アンケート集計!R10</f>
        <v>9</v>
      </c>
      <c r="L5" s="5">
        <f>アンケート集計!AC10</f>
        <v>3</v>
      </c>
      <c r="M5" s="5">
        <f>アンケート集計!AD10</f>
        <v>3</v>
      </c>
      <c r="N5" s="5">
        <f>アンケート集計!AE10</f>
        <v>3</v>
      </c>
      <c r="O5" s="5">
        <f>アンケート集計!AF10</f>
        <v>6</v>
      </c>
      <c r="P5" s="5">
        <f>アンケート集計!AG10</f>
        <v>3</v>
      </c>
      <c r="Q5" s="5">
        <f>アンケート集計!AH10</f>
        <v>6</v>
      </c>
      <c r="R5" s="5">
        <f>アンケート集計!AI10</f>
        <v>0</v>
      </c>
      <c r="S5" s="5">
        <f>アンケート集計!AJ10</f>
        <v>6</v>
      </c>
      <c r="T5" s="5">
        <f>アンケート集計!AK10</f>
        <v>3</v>
      </c>
      <c r="U5" s="16">
        <f>アンケート集計!AL10</f>
        <v>0</v>
      </c>
      <c r="Y5" s="15">
        <f>アンケート集計!AR10</f>
        <v>0</v>
      </c>
      <c r="Z5" s="5">
        <f>アンケート集計!AS10</f>
        <v>0</v>
      </c>
      <c r="AA5" s="5">
        <f>アンケート集計!AT10</f>
        <v>3</v>
      </c>
      <c r="AB5" s="5">
        <f>アンケート集計!AU10</f>
        <v>3</v>
      </c>
      <c r="AC5" s="5">
        <f>アンケート集計!AV10</f>
        <v>3</v>
      </c>
      <c r="AD5" s="5">
        <f>アンケート集計!AW10</f>
        <v>15</v>
      </c>
      <c r="AE5" s="5">
        <f>アンケート集計!AX10</f>
        <v>9</v>
      </c>
      <c r="AF5" s="5">
        <f>アンケート集計!AY10</f>
        <v>6</v>
      </c>
      <c r="AG5" s="5">
        <f>アンケート集計!AZ10</f>
        <v>12</v>
      </c>
      <c r="AH5" s="5">
        <f>アンケート集計!BA10</f>
        <v>15</v>
      </c>
      <c r="AI5" s="15">
        <f>アンケート集計!BS10</f>
        <v>3</v>
      </c>
      <c r="AJ5" s="5">
        <f>アンケート集計!BT10</f>
        <v>0</v>
      </c>
      <c r="AK5" s="5">
        <f>アンケート集計!BU10</f>
        <v>0</v>
      </c>
      <c r="AL5" s="5">
        <f>アンケート集計!BV10</f>
        <v>3</v>
      </c>
      <c r="AM5" s="5">
        <f>アンケート集計!BW10</f>
        <v>0</v>
      </c>
      <c r="AN5" s="5">
        <f>アンケート集計!BX10</f>
        <v>0</v>
      </c>
      <c r="AO5" s="5">
        <f>アンケート集計!BY10</f>
        <v>0</v>
      </c>
      <c r="AP5" s="5">
        <f>アンケート集計!BZ10</f>
        <v>3</v>
      </c>
      <c r="AQ5" s="5">
        <f>アンケート集計!CA10</f>
        <v>3</v>
      </c>
      <c r="AR5" s="16">
        <f>アンケート集計!CB10</f>
        <v>0</v>
      </c>
    </row>
    <row r="6" spans="1:44">
      <c r="B6" s="15">
        <f>アンケート集計!I11</f>
        <v>6</v>
      </c>
      <c r="C6" s="5">
        <f>アンケート集計!J11</f>
        <v>10</v>
      </c>
      <c r="D6" s="5">
        <f>アンケート集計!K11</f>
        <v>8</v>
      </c>
      <c r="E6" s="5">
        <f>アンケート集計!L11</f>
        <v>4</v>
      </c>
      <c r="F6" s="5">
        <f>アンケート集計!M11</f>
        <v>4</v>
      </c>
      <c r="G6" s="5">
        <f>アンケート集計!N11</f>
        <v>0</v>
      </c>
      <c r="H6" s="5">
        <f>アンケート集計!O11</f>
        <v>2</v>
      </c>
      <c r="I6" s="5">
        <f>アンケート集計!P11</f>
        <v>4</v>
      </c>
      <c r="J6" s="5">
        <f>アンケート集計!Q11</f>
        <v>0</v>
      </c>
      <c r="K6" s="16">
        <f>アンケート集計!R11</f>
        <v>6</v>
      </c>
      <c r="L6" s="5">
        <f>アンケート集計!AC11</f>
        <v>10</v>
      </c>
      <c r="M6" s="5">
        <f>アンケート集計!AD11</f>
        <v>12</v>
      </c>
      <c r="N6" s="5">
        <f>アンケート集計!AE11</f>
        <v>10</v>
      </c>
      <c r="O6" s="5">
        <f>アンケート集計!AF11</f>
        <v>2</v>
      </c>
      <c r="P6" s="5">
        <f>アンケート集計!AG11</f>
        <v>6</v>
      </c>
      <c r="Q6" s="5">
        <f>アンケート集計!AH11</f>
        <v>0</v>
      </c>
      <c r="R6" s="5">
        <f>アンケート集計!AI11</f>
        <v>2</v>
      </c>
      <c r="S6" s="5">
        <f>アンケート集計!AJ11</f>
        <v>2</v>
      </c>
      <c r="T6" s="5">
        <f>アンケート集計!AK11</f>
        <v>2</v>
      </c>
      <c r="U6" s="16">
        <f>アンケート集計!AL11</f>
        <v>0</v>
      </c>
      <c r="Y6" s="15">
        <f>アンケート集計!AR11</f>
        <v>12</v>
      </c>
      <c r="Z6" s="5">
        <f>アンケート集計!AS11</f>
        <v>12</v>
      </c>
      <c r="AA6" s="5">
        <f>アンケート集計!AT11</f>
        <v>12</v>
      </c>
      <c r="AB6" s="5">
        <f>アンケート集計!AU11</f>
        <v>4</v>
      </c>
      <c r="AC6" s="5">
        <f>アンケート集計!AV11</f>
        <v>8</v>
      </c>
      <c r="AD6" s="5">
        <f>アンケート集計!AW11</f>
        <v>6</v>
      </c>
      <c r="AE6" s="5">
        <f>アンケート集計!AX11</f>
        <v>2</v>
      </c>
      <c r="AF6" s="5">
        <f>アンケート集計!AY11</f>
        <v>2</v>
      </c>
      <c r="AG6" s="5">
        <f>アンケート集計!AZ11</f>
        <v>2</v>
      </c>
      <c r="AH6" s="5">
        <f>アンケート集計!BA11</f>
        <v>0</v>
      </c>
      <c r="AI6" s="15">
        <f>アンケート集計!BS11</f>
        <v>6</v>
      </c>
      <c r="AJ6" s="5">
        <f>アンケート集計!BT11</f>
        <v>4</v>
      </c>
      <c r="AK6" s="5">
        <f>アンケート集計!BU11</f>
        <v>10</v>
      </c>
      <c r="AL6" s="5">
        <f>アンケート集計!BV11</f>
        <v>0</v>
      </c>
      <c r="AM6" s="5">
        <f>アンケート集計!BW11</f>
        <v>10</v>
      </c>
      <c r="AN6" s="5">
        <f>アンケート集計!BX11</f>
        <v>2</v>
      </c>
      <c r="AO6" s="5">
        <f>アンケート集計!BY11</f>
        <v>0</v>
      </c>
      <c r="AP6" s="5">
        <f>アンケート集計!BZ11</f>
        <v>0</v>
      </c>
      <c r="AQ6" s="5">
        <f>アンケート集計!CA11</f>
        <v>0</v>
      </c>
      <c r="AR6" s="16">
        <f>アンケート集計!CB11</f>
        <v>0</v>
      </c>
    </row>
    <row r="7" spans="1:44" ht="48" thickBot="1">
      <c r="B7" s="21">
        <f>アンケート集計!I12</f>
        <v>0</v>
      </c>
      <c r="C7" s="20">
        <f>アンケート集計!J12</f>
        <v>1</v>
      </c>
      <c r="D7" s="20">
        <f>アンケート集計!K12</f>
        <v>0</v>
      </c>
      <c r="E7" s="20">
        <f>アンケート集計!L12</f>
        <v>0</v>
      </c>
      <c r="F7" s="20">
        <f>アンケート集計!M12</f>
        <v>3</v>
      </c>
      <c r="G7" s="20">
        <f>アンケート集計!N12</f>
        <v>2</v>
      </c>
      <c r="H7" s="20">
        <f>アンケート集計!O12</f>
        <v>0</v>
      </c>
      <c r="I7" s="20">
        <f>アンケート集計!P12</f>
        <v>0</v>
      </c>
      <c r="J7" s="20">
        <f>アンケート集計!Q12</f>
        <v>0</v>
      </c>
      <c r="K7" s="22">
        <f>アンケート集計!R12</f>
        <v>0</v>
      </c>
      <c r="L7" s="20">
        <f>アンケート集計!AC12</f>
        <v>2</v>
      </c>
      <c r="M7" s="20">
        <f>アンケート集計!AD12</f>
        <v>3</v>
      </c>
      <c r="N7" s="20">
        <f>アンケート集計!AE12</f>
        <v>1</v>
      </c>
      <c r="O7" s="20">
        <f>アンケート集計!AF12</f>
        <v>0</v>
      </c>
      <c r="P7" s="20">
        <f>アンケート集計!AG12</f>
        <v>5</v>
      </c>
      <c r="Q7" s="20">
        <f>アンケート集計!AH12</f>
        <v>1</v>
      </c>
      <c r="R7" s="20">
        <f>アンケート集計!AI12</f>
        <v>0</v>
      </c>
      <c r="S7" s="20">
        <f>アンケート集計!AJ12</f>
        <v>0</v>
      </c>
      <c r="T7" s="20">
        <f>アンケート集計!AK12</f>
        <v>0</v>
      </c>
      <c r="U7" s="22">
        <f>アンケート集計!AL12</f>
        <v>0</v>
      </c>
      <c r="Y7" s="21">
        <f>アンケート集計!AR12</f>
        <v>2</v>
      </c>
      <c r="Z7" s="20">
        <f>アンケート集計!AS12</f>
        <v>3</v>
      </c>
      <c r="AA7" s="20">
        <f>アンケート集計!AT12</f>
        <v>0</v>
      </c>
      <c r="AB7" s="20">
        <f>アンケート集計!AU12</f>
        <v>0</v>
      </c>
      <c r="AC7" s="20">
        <f>アンケート集計!AV12</f>
        <v>4</v>
      </c>
      <c r="AD7" s="20">
        <f>アンケート集計!AW12</f>
        <v>0</v>
      </c>
      <c r="AE7" s="20">
        <f>アンケート集計!AX12</f>
        <v>0</v>
      </c>
      <c r="AF7" s="20">
        <f>アンケート集計!AY12</f>
        <v>0</v>
      </c>
      <c r="AG7" s="20">
        <f>アンケート集計!AZ12</f>
        <v>0</v>
      </c>
      <c r="AH7" s="20">
        <f>アンケート集計!BA12</f>
        <v>0</v>
      </c>
      <c r="AI7" s="21">
        <f>アンケート集計!BS12</f>
        <v>6</v>
      </c>
      <c r="AJ7" s="20">
        <f>アンケート集計!BT12</f>
        <v>8</v>
      </c>
      <c r="AK7" s="20">
        <f>アンケート集計!BU12</f>
        <v>4</v>
      </c>
      <c r="AL7" s="20">
        <f>アンケート集計!BV12</f>
        <v>0</v>
      </c>
      <c r="AM7" s="20">
        <f>アンケート集計!BW12</f>
        <v>5</v>
      </c>
      <c r="AN7" s="20">
        <f>アンケート集計!BX12</f>
        <v>1</v>
      </c>
      <c r="AO7" s="20">
        <f>アンケート集計!BY12</f>
        <v>0</v>
      </c>
      <c r="AP7" s="20">
        <f>アンケート集計!BZ12</f>
        <v>0</v>
      </c>
      <c r="AQ7" s="20">
        <f>アンケート集計!CA12</f>
        <v>0</v>
      </c>
      <c r="AR7" s="22">
        <f>アンケート集計!CB12</f>
        <v>0</v>
      </c>
    </row>
    <row r="8" spans="1:44" ht="48" thickTop="1">
      <c r="A8" s="5" t="s">
        <v>81</v>
      </c>
      <c r="B8" s="15">
        <f>アンケート集計!I13</f>
        <v>34</v>
      </c>
      <c r="C8" s="5">
        <f>アンケート集計!J13</f>
        <v>25</v>
      </c>
      <c r="D8" s="5">
        <f>アンケート集計!K13</f>
        <v>32</v>
      </c>
      <c r="E8" s="5">
        <f>アンケート集計!L13</f>
        <v>35</v>
      </c>
      <c r="F8" s="5">
        <f>アンケート集計!M13</f>
        <v>23</v>
      </c>
      <c r="G8" s="5">
        <f>アンケート集計!N13</f>
        <v>30</v>
      </c>
      <c r="H8" s="5">
        <f>アンケート集計!O13</f>
        <v>37</v>
      </c>
      <c r="I8" s="5">
        <f>アンケート集計!P13</f>
        <v>37</v>
      </c>
      <c r="J8" s="5">
        <f>アンケート集計!Q13</f>
        <v>36</v>
      </c>
      <c r="K8" s="16">
        <f>アンケート集計!R13</f>
        <v>32</v>
      </c>
      <c r="L8" s="5">
        <f>アンケート集計!AC13</f>
        <v>23</v>
      </c>
      <c r="M8" s="5">
        <f>アンケート集計!AD13</f>
        <v>18</v>
      </c>
      <c r="N8" s="5">
        <f>アンケート集計!AE13</f>
        <v>27</v>
      </c>
      <c r="O8" s="5">
        <f>アンケート集計!AF13</f>
        <v>39</v>
      </c>
      <c r="P8" s="5">
        <f>アンケート集計!AG13</f>
        <v>18</v>
      </c>
      <c r="Q8" s="5">
        <f>アンケート集計!AH13</f>
        <v>36</v>
      </c>
      <c r="R8" s="5">
        <f>アンケート集計!AI13</f>
        <v>40</v>
      </c>
      <c r="S8" s="5">
        <f>アンケート集計!AJ13</f>
        <v>39</v>
      </c>
      <c r="T8" s="5">
        <f>アンケート集計!AK13</f>
        <v>39</v>
      </c>
      <c r="U8" s="16">
        <f>アンケート集計!AL13</f>
        <v>41</v>
      </c>
      <c r="X8" s="5" t="s">
        <v>81</v>
      </c>
      <c r="Y8" s="15">
        <f>アンケート集計!AR13</f>
        <v>22</v>
      </c>
      <c r="Z8" s="5">
        <f>アンケート集計!AS13</f>
        <v>19</v>
      </c>
      <c r="AA8" s="5">
        <f>アンケート集計!AT13</f>
        <v>27</v>
      </c>
      <c r="AB8" s="5">
        <f>アンケート集計!AU13</f>
        <v>36</v>
      </c>
      <c r="AC8" s="5">
        <f>アンケート集計!AV13</f>
        <v>19</v>
      </c>
      <c r="AD8" s="5">
        <f>アンケート集計!AW13</f>
        <v>29</v>
      </c>
      <c r="AE8" s="5">
        <f>アンケート集計!AX13</f>
        <v>35</v>
      </c>
      <c r="AF8" s="5">
        <f>アンケート集計!AY13</f>
        <v>37</v>
      </c>
      <c r="AG8" s="5">
        <f>アンケート集計!AZ13</f>
        <v>36</v>
      </c>
      <c r="AH8" s="5">
        <f>アンケート集計!BA13</f>
        <v>36</v>
      </c>
      <c r="AI8" s="15">
        <f>アンケート集計!BS13</f>
        <v>15</v>
      </c>
      <c r="AJ8" s="5">
        <f>アンケート集計!BT13</f>
        <v>12</v>
      </c>
      <c r="AK8" s="5">
        <f>アンケート集計!BU13</f>
        <v>18</v>
      </c>
      <c r="AL8" s="5">
        <f>アンケート集計!BV13</f>
        <v>44</v>
      </c>
      <c r="AM8" s="5">
        <f>アンケート集計!BW13</f>
        <v>15</v>
      </c>
      <c r="AN8" s="5">
        <f>アンケート集計!BX13</f>
        <v>41</v>
      </c>
      <c r="AO8" s="5">
        <f>アンケート集計!BY13</f>
        <v>48</v>
      </c>
      <c r="AP8" s="5">
        <f>アンケート集計!BZ13</f>
        <v>45</v>
      </c>
      <c r="AQ8" s="5">
        <f>アンケート集計!CA13</f>
        <v>44</v>
      </c>
      <c r="AR8" s="16">
        <f>アンケート集計!CB13</f>
        <v>46</v>
      </c>
    </row>
    <row r="9" spans="1:44">
      <c r="A9" s="5" t="s">
        <v>53</v>
      </c>
      <c r="B9" s="15">
        <f>アンケート集計!I14</f>
        <v>3.4</v>
      </c>
      <c r="C9" s="5">
        <f>アンケート集計!J14</f>
        <v>2.5</v>
      </c>
      <c r="D9" s="5">
        <f>アンケート集計!K14</f>
        <v>3.2</v>
      </c>
      <c r="E9" s="5">
        <f>アンケート集計!L14</f>
        <v>3.5</v>
      </c>
      <c r="F9" s="5">
        <f>アンケート集計!M14</f>
        <v>2.2999999999999998</v>
      </c>
      <c r="G9" s="5">
        <f>アンケート集計!N14</f>
        <v>3</v>
      </c>
      <c r="H9" s="5">
        <f>アンケート集計!O14</f>
        <v>3.7</v>
      </c>
      <c r="I9" s="5">
        <f>アンケート集計!P14</f>
        <v>3.7</v>
      </c>
      <c r="J9" s="5">
        <f>アンケート集計!Q14</f>
        <v>3.6</v>
      </c>
      <c r="K9" s="16">
        <f>アンケート集計!R14</f>
        <v>3.2</v>
      </c>
      <c r="L9" s="5">
        <f>アンケート集計!AC14</f>
        <v>2.2999999999999998</v>
      </c>
      <c r="M9" s="5">
        <f>アンケート集計!AD14</f>
        <v>1.8</v>
      </c>
      <c r="N9" s="5">
        <f>アンケート集計!AE14</f>
        <v>2.7</v>
      </c>
      <c r="O9" s="5">
        <f>アンケート集計!AF14</f>
        <v>3.9</v>
      </c>
      <c r="P9" s="5">
        <f>アンケート集計!AG14</f>
        <v>1.8</v>
      </c>
      <c r="Q9" s="5">
        <f>アンケート集計!AH14</f>
        <v>3.6</v>
      </c>
      <c r="R9" s="5">
        <f>アンケート集計!AI14</f>
        <v>4</v>
      </c>
      <c r="S9" s="5">
        <f>アンケート集計!AJ14</f>
        <v>3.9</v>
      </c>
      <c r="T9" s="5">
        <f>アンケート集計!AK14</f>
        <v>3.9</v>
      </c>
      <c r="U9" s="16">
        <f>アンケート集計!AL14</f>
        <v>4.0999999999999996</v>
      </c>
      <c r="X9" s="5" t="s">
        <v>53</v>
      </c>
      <c r="Y9" s="15">
        <f>アンケート集計!AR14</f>
        <v>2.2000000000000002</v>
      </c>
      <c r="Z9" s="5">
        <f>アンケート集計!AS14</f>
        <v>1.9</v>
      </c>
      <c r="AA9" s="5">
        <f>アンケート集計!AT14</f>
        <v>2.7</v>
      </c>
      <c r="AB9" s="5">
        <f>アンケート集計!AU14</f>
        <v>3.6</v>
      </c>
      <c r="AC9" s="5">
        <f>アンケート集計!AV14</f>
        <v>1.9</v>
      </c>
      <c r="AD9" s="5">
        <f>アンケート集計!AW14</f>
        <v>2.9</v>
      </c>
      <c r="AE9" s="5">
        <f>アンケート集計!AX14</f>
        <v>3.5</v>
      </c>
      <c r="AF9" s="5">
        <f>アンケート集計!AY14</f>
        <v>3.7</v>
      </c>
      <c r="AG9" s="5">
        <f>アンケート集計!AZ14</f>
        <v>3.6</v>
      </c>
      <c r="AH9" s="5">
        <f>アンケート集計!BA14</f>
        <v>3.6</v>
      </c>
      <c r="AI9" s="15">
        <f>アンケート集計!BS14</f>
        <v>1.5</v>
      </c>
      <c r="AJ9" s="5">
        <f>アンケート集計!BT14</f>
        <v>1.2</v>
      </c>
      <c r="AK9" s="5">
        <f>アンケート集計!BU14</f>
        <v>1.8</v>
      </c>
      <c r="AL9" s="5">
        <f>アンケート集計!BV14</f>
        <v>4.4000000000000004</v>
      </c>
      <c r="AM9" s="5">
        <f>アンケート集計!BW14</f>
        <v>1.5</v>
      </c>
      <c r="AN9" s="5">
        <f>アンケート集計!BX14</f>
        <v>4.0999999999999996</v>
      </c>
      <c r="AO9" s="5">
        <f>アンケート集計!BY14</f>
        <v>4.8</v>
      </c>
      <c r="AP9" s="5">
        <f>アンケート集計!BZ14</f>
        <v>4.5</v>
      </c>
      <c r="AQ9" s="5">
        <f>アンケート集計!CA14</f>
        <v>4.4000000000000004</v>
      </c>
      <c r="AR9" s="16">
        <f>アンケート集計!CB14</f>
        <v>4.5999999999999996</v>
      </c>
    </row>
    <row r="10" spans="1:44">
      <c r="A10" s="5" t="s">
        <v>83</v>
      </c>
      <c r="B10" s="15">
        <f>アンケート集計!I15</f>
        <v>8.3999999999999986</v>
      </c>
      <c r="C10" s="5">
        <f>アンケート集計!J15</f>
        <v>8.5</v>
      </c>
      <c r="D10" s="5">
        <f>アンケート集計!K15</f>
        <v>13.6</v>
      </c>
      <c r="E10" s="5">
        <f>アンケート集計!L15</f>
        <v>10.5</v>
      </c>
      <c r="F10" s="5">
        <f>アンケート集計!M15</f>
        <v>10.1</v>
      </c>
      <c r="G10" s="5">
        <f>アンケート集計!N15</f>
        <v>12</v>
      </c>
      <c r="H10" s="5">
        <f>アンケート集計!O15</f>
        <v>4.0999999999999996</v>
      </c>
      <c r="I10" s="5">
        <f>アンケート集計!P15</f>
        <v>10.1</v>
      </c>
      <c r="J10" s="5">
        <f>アンケート集計!Q15</f>
        <v>4.4000000000000004</v>
      </c>
      <c r="K10" s="16">
        <f>アンケート集計!R15</f>
        <v>9.6</v>
      </c>
      <c r="L10" s="5">
        <f>アンケート集計!AC15</f>
        <v>10.1</v>
      </c>
      <c r="M10" s="5">
        <f>アンケート集計!AD15</f>
        <v>3.6</v>
      </c>
      <c r="N10" s="5">
        <f>アンケート集計!AE15</f>
        <v>14.1</v>
      </c>
      <c r="O10" s="5">
        <f>アンケート集計!AF15</f>
        <v>8.9</v>
      </c>
      <c r="P10" s="5">
        <f>アンケート集計!AG15</f>
        <v>9.6000000000000014</v>
      </c>
      <c r="Q10" s="5">
        <f>アンケート集計!AH15</f>
        <v>10.4</v>
      </c>
      <c r="R10" s="5">
        <f>アンケート集計!AI15</f>
        <v>6</v>
      </c>
      <c r="S10" s="5">
        <f>アンケート集計!AJ15</f>
        <v>8.9</v>
      </c>
      <c r="T10" s="5">
        <f>アンケート集計!AK15</f>
        <v>6.9</v>
      </c>
      <c r="U10" s="16">
        <f>アンケート集計!AL15</f>
        <v>0.89999999999999991</v>
      </c>
      <c r="X10" s="5" t="s">
        <v>83</v>
      </c>
      <c r="Y10" s="15">
        <f>アンケート集計!AR15</f>
        <v>9.6</v>
      </c>
      <c r="Z10" s="5">
        <f>アンケート集計!AS15</f>
        <v>6.9</v>
      </c>
      <c r="AA10" s="5">
        <f>アンケート集計!AT15</f>
        <v>8.1</v>
      </c>
      <c r="AB10" s="5">
        <f>アンケート集計!AU15</f>
        <v>8.4</v>
      </c>
      <c r="AC10" s="5">
        <f>アンケート集計!AV15</f>
        <v>8.8999999999999986</v>
      </c>
      <c r="AD10" s="5">
        <f>アンケート集計!AW15</f>
        <v>4.9000000000000004</v>
      </c>
      <c r="AE10" s="5">
        <f>アンケート集計!AX15</f>
        <v>4.5</v>
      </c>
      <c r="AF10" s="5">
        <f>アンケート集計!AY15</f>
        <v>6.1</v>
      </c>
      <c r="AG10" s="5">
        <f>アンケート集計!AZ15</f>
        <v>8.4</v>
      </c>
      <c r="AH10" s="5">
        <f>アンケート集計!BA15</f>
        <v>4.4000000000000004</v>
      </c>
      <c r="AI10" s="15">
        <f>アンケート集計!BS15</f>
        <v>4.5</v>
      </c>
      <c r="AJ10" s="5">
        <f>アンケート集計!BT15</f>
        <v>1.6</v>
      </c>
      <c r="AK10" s="5">
        <f>アンケート集計!BU15</f>
        <v>7.6000000000000014</v>
      </c>
      <c r="AL10" s="5">
        <f>アンケート集計!BV15</f>
        <v>4.4000000000000004</v>
      </c>
      <c r="AM10" s="5">
        <f>アンケート集計!BW15</f>
        <v>2.5</v>
      </c>
      <c r="AN10" s="5">
        <f>アンケート集計!BX15</f>
        <v>18.899999999999999</v>
      </c>
      <c r="AO10" s="5">
        <f>アンケート集計!BY15</f>
        <v>1.5999999999999999</v>
      </c>
      <c r="AP10" s="5">
        <f>アンケート集計!BZ15</f>
        <v>4.5</v>
      </c>
      <c r="AQ10" s="5">
        <f>アンケート集計!CA15</f>
        <v>4.4000000000000004</v>
      </c>
      <c r="AR10" s="16">
        <f>アンケート集計!CB15</f>
        <v>2.4000000000000004</v>
      </c>
    </row>
    <row r="11" spans="1:44">
      <c r="A11" s="5" t="s">
        <v>84</v>
      </c>
      <c r="B11" s="15">
        <f>アンケート集計!I16</f>
        <v>0.93333333333333313</v>
      </c>
      <c r="C11" s="5">
        <f>アンケート集計!J16</f>
        <v>0.94444444444444442</v>
      </c>
      <c r="D11" s="5">
        <f>アンケート集計!K16</f>
        <v>1.5111111111111111</v>
      </c>
      <c r="E11" s="5">
        <f>アンケート集計!L16</f>
        <v>1.1666666666666667</v>
      </c>
      <c r="F11" s="5">
        <f>アンケート集計!M16</f>
        <v>1.1222222222222222</v>
      </c>
      <c r="G11" s="5">
        <f>アンケート集計!N16</f>
        <v>1.3333333333333333</v>
      </c>
      <c r="H11" s="5">
        <f>アンケート集計!O16</f>
        <v>0.45555555555555549</v>
      </c>
      <c r="I11" s="5">
        <f>アンケート集計!P16</f>
        <v>1.1222222222222222</v>
      </c>
      <c r="J11" s="5">
        <f>アンケート集計!Q16</f>
        <v>0.48888888888888893</v>
      </c>
      <c r="K11" s="16">
        <f>アンケート集計!R16</f>
        <v>1.0666666666666667</v>
      </c>
      <c r="L11" s="5">
        <f>アンケート集計!AC16</f>
        <v>1.1222222222222222</v>
      </c>
      <c r="M11" s="5">
        <f>アンケート集計!AD16</f>
        <v>0.4</v>
      </c>
      <c r="N11" s="5">
        <f>アンケート集計!AE16</f>
        <v>1.5666666666666667</v>
      </c>
      <c r="O11" s="5">
        <f>アンケート集計!AF16</f>
        <v>0.98888888888888893</v>
      </c>
      <c r="P11" s="5">
        <f>アンケート集計!AG16</f>
        <v>1.0666666666666669</v>
      </c>
      <c r="Q11" s="5">
        <f>アンケート集計!AH16</f>
        <v>1.1555555555555557</v>
      </c>
      <c r="R11" s="5">
        <f>アンケート集計!AI16</f>
        <v>0.66666666666666663</v>
      </c>
      <c r="S11" s="5">
        <f>アンケート集計!AJ16</f>
        <v>0.98888888888888893</v>
      </c>
      <c r="T11" s="5">
        <f>アンケート集計!AK16</f>
        <v>0.76666666666666672</v>
      </c>
      <c r="U11" s="16">
        <f>アンケート集計!AL16</f>
        <v>9.9999999999999992E-2</v>
      </c>
      <c r="X11" s="5" t="s">
        <v>84</v>
      </c>
      <c r="Y11" s="15">
        <f>アンケート集計!AR16</f>
        <v>1.0666666666666667</v>
      </c>
      <c r="Z11" s="5">
        <f>アンケート集計!AS16</f>
        <v>0.76666666666666672</v>
      </c>
      <c r="AA11" s="5">
        <f>アンケート集計!AT16</f>
        <v>0.89999999999999991</v>
      </c>
      <c r="AB11" s="5">
        <f>アンケート集計!AU16</f>
        <v>0.93333333333333335</v>
      </c>
      <c r="AC11" s="5">
        <f>アンケート集計!AV16</f>
        <v>0.98888888888888871</v>
      </c>
      <c r="AD11" s="5">
        <f>アンケート集計!AW16</f>
        <v>0.54444444444444451</v>
      </c>
      <c r="AE11" s="5">
        <f>アンケート集計!AX16</f>
        <v>0.5</v>
      </c>
      <c r="AF11" s="5">
        <f>アンケート集計!AY16</f>
        <v>0.6777777777777777</v>
      </c>
      <c r="AG11" s="5">
        <f>アンケート集計!AZ16</f>
        <v>0.93333333333333335</v>
      </c>
      <c r="AH11" s="5">
        <f>アンケート集計!BA16</f>
        <v>0.48888888888888893</v>
      </c>
      <c r="AI11" s="15">
        <f>アンケート集計!BS16</f>
        <v>0.5</v>
      </c>
      <c r="AJ11" s="5">
        <f>アンケート集計!BT16</f>
        <v>0.17777777777777778</v>
      </c>
      <c r="AK11" s="5">
        <f>アンケート集計!BU16</f>
        <v>0.84444444444444455</v>
      </c>
      <c r="AL11" s="5">
        <f>アンケート集計!BV16</f>
        <v>0.48888888888888893</v>
      </c>
      <c r="AM11" s="5">
        <f>アンケート集計!BW16</f>
        <v>0.27777777777777779</v>
      </c>
      <c r="AN11" s="5">
        <f>アンケート集計!BX16</f>
        <v>2.0999999999999996</v>
      </c>
      <c r="AO11" s="5">
        <f>アンケート集計!BY16</f>
        <v>0.17777777777777776</v>
      </c>
      <c r="AP11" s="5">
        <f>アンケート集計!BZ16</f>
        <v>0.5</v>
      </c>
      <c r="AQ11" s="5">
        <f>アンケート集計!CA16</f>
        <v>0.48888888888888893</v>
      </c>
      <c r="AR11" s="16">
        <f>アンケート集計!CB16</f>
        <v>0.26666666666666672</v>
      </c>
    </row>
    <row r="12" spans="1:44" ht="48" thickBot="1">
      <c r="A12" s="5" t="s">
        <v>73</v>
      </c>
      <c r="B12" s="17">
        <f>アンケート集計!I17</f>
        <v>0.96609178307929577</v>
      </c>
      <c r="C12" s="18">
        <f>アンケート集計!J17</f>
        <v>0.97182531580755005</v>
      </c>
      <c r="D12" s="18">
        <f>アンケート集計!K17</f>
        <v>1.2292725943057183</v>
      </c>
      <c r="E12" s="18">
        <f>アンケート集計!L17</f>
        <v>1.0801234497346435</v>
      </c>
      <c r="F12" s="18">
        <f>アンケート集計!M17</f>
        <v>1.0593499054713802</v>
      </c>
      <c r="G12" s="18">
        <f>アンケート集計!N17</f>
        <v>1.1547005383792515</v>
      </c>
      <c r="H12" s="18">
        <f>アンケート集計!O17</f>
        <v>0.67494855771055284</v>
      </c>
      <c r="I12" s="18">
        <f>アンケート集計!P17</f>
        <v>1.0593499054713802</v>
      </c>
      <c r="J12" s="18">
        <f>アンケート集計!Q17</f>
        <v>0.69920589878010109</v>
      </c>
      <c r="K12" s="19">
        <f>アンケート集計!R17</f>
        <v>1.0327955589886444</v>
      </c>
      <c r="L12" s="18">
        <f>アンケート集計!AC17</f>
        <v>1.0593499054713802</v>
      </c>
      <c r="M12" s="18">
        <f>アンケート集計!AD17</f>
        <v>0.63245553203367588</v>
      </c>
      <c r="N12" s="18">
        <f>アンケート集計!AE17</f>
        <v>1.2516655570345725</v>
      </c>
      <c r="O12" s="18">
        <f>アンケート集計!AF17</f>
        <v>0.99442892601175326</v>
      </c>
      <c r="P12" s="18">
        <f>アンケート集計!AG17</f>
        <v>1.0327955589886446</v>
      </c>
      <c r="Q12" s="18">
        <f>アンケート集計!AH17</f>
        <v>1.0749676997731401</v>
      </c>
      <c r="R12" s="18">
        <f>アンケート集計!AI17</f>
        <v>0.81649658092772603</v>
      </c>
      <c r="S12" s="18">
        <f>アンケート集計!AJ17</f>
        <v>0.99442892601175326</v>
      </c>
      <c r="T12" s="18">
        <f>アンケート集計!AK17</f>
        <v>0.87559503577091313</v>
      </c>
      <c r="U12" s="19">
        <f>アンケート集計!AL17</f>
        <v>0.31622776601683794</v>
      </c>
      <c r="X12" s="5" t="s">
        <v>73</v>
      </c>
      <c r="Y12" s="17">
        <f>アンケート集計!AR17</f>
        <v>1.0327955589886444</v>
      </c>
      <c r="Z12" s="18">
        <f>アンケート集計!AS17</f>
        <v>0.87559503577091313</v>
      </c>
      <c r="AA12" s="18">
        <f>アンケート集計!AT17</f>
        <v>0.94868329805051377</v>
      </c>
      <c r="AB12" s="18">
        <f>アンケート集計!AU17</f>
        <v>0.96609178307929588</v>
      </c>
      <c r="AC12" s="18">
        <f>アンケート集計!AV17</f>
        <v>0.99442892601175314</v>
      </c>
      <c r="AD12" s="18">
        <f>アンケート集計!AW17</f>
        <v>0.73786478737262184</v>
      </c>
      <c r="AE12" s="18">
        <f>アンケート集計!AX17</f>
        <v>0.70710678118654757</v>
      </c>
      <c r="AF12" s="18">
        <f>アンケート集計!AY17</f>
        <v>0.82327260234856459</v>
      </c>
      <c r="AG12" s="18">
        <f>アンケート集計!AZ17</f>
        <v>0.96609178307929588</v>
      </c>
      <c r="AH12" s="18">
        <f>アンケート集計!BA17</f>
        <v>0.69920589878010109</v>
      </c>
      <c r="AI12" s="17">
        <f>アンケート集計!BS17</f>
        <v>0.70710678118654757</v>
      </c>
      <c r="AJ12" s="18">
        <f>アンケート集計!BT17</f>
        <v>0.4216370213557839</v>
      </c>
      <c r="AK12" s="18">
        <f>アンケート集計!BU17</f>
        <v>0.91893658347268148</v>
      </c>
      <c r="AL12" s="18">
        <f>アンケート集計!BV17</f>
        <v>0.69920589878010109</v>
      </c>
      <c r="AM12" s="18">
        <f>アンケート集計!BW17</f>
        <v>0.52704627669472992</v>
      </c>
      <c r="AN12" s="18">
        <f>アンケート集計!BX17</f>
        <v>1.4491376746189437</v>
      </c>
      <c r="AO12" s="18">
        <f>アンケート集計!BY17</f>
        <v>0.4216370213557839</v>
      </c>
      <c r="AP12" s="18">
        <f>アンケート集計!BZ17</f>
        <v>0.70710678118654757</v>
      </c>
      <c r="AQ12" s="18">
        <f>アンケート集計!CA17</f>
        <v>0.69920589878010109</v>
      </c>
      <c r="AR12" s="19">
        <f>アンケート集計!CB17</f>
        <v>0.51639777949432231</v>
      </c>
    </row>
    <row r="15" spans="1:44">
      <c r="A15" s="65" t="s">
        <v>62</v>
      </c>
      <c r="B15" s="65"/>
      <c r="C15" s="65"/>
      <c r="D15" s="65"/>
      <c r="E15" s="65"/>
      <c r="F15" s="65"/>
      <c r="G15" s="65"/>
      <c r="H15" s="65"/>
      <c r="I15" s="65"/>
      <c r="J15" s="65"/>
      <c r="K15" s="65"/>
      <c r="L15" s="65"/>
      <c r="X15" s="65" t="s">
        <v>62</v>
      </c>
      <c r="Y15" s="65"/>
      <c r="Z15" s="65"/>
      <c r="AA15" s="65"/>
      <c r="AB15" s="65"/>
      <c r="AC15" s="65"/>
      <c r="AD15" s="65"/>
      <c r="AE15" s="65"/>
      <c r="AF15" s="65"/>
      <c r="AG15" s="65"/>
      <c r="AH15" s="65"/>
      <c r="AI15" s="65"/>
    </row>
    <row r="16" spans="1:44">
      <c r="C16" s="5" t="s">
        <v>63</v>
      </c>
      <c r="D16" s="5" t="s">
        <v>64</v>
      </c>
      <c r="E16" s="5" t="s">
        <v>65</v>
      </c>
      <c r="F16" s="5" t="s">
        <v>66</v>
      </c>
      <c r="G16" s="5" t="s">
        <v>67</v>
      </c>
      <c r="H16" s="5" t="s">
        <v>68</v>
      </c>
      <c r="I16" s="5" t="s">
        <v>69</v>
      </c>
      <c r="J16" s="5" t="s">
        <v>70</v>
      </c>
      <c r="K16" s="5" t="s">
        <v>71</v>
      </c>
      <c r="L16" s="5" t="s">
        <v>72</v>
      </c>
      <c r="Z16" s="5" t="s">
        <v>63</v>
      </c>
      <c r="AA16" s="5" t="s">
        <v>64</v>
      </c>
      <c r="AB16" s="5" t="s">
        <v>65</v>
      </c>
      <c r="AC16" s="5" t="s">
        <v>66</v>
      </c>
      <c r="AD16" s="5" t="s">
        <v>67</v>
      </c>
      <c r="AE16" s="5" t="s">
        <v>68</v>
      </c>
      <c r="AF16" s="5" t="s">
        <v>69</v>
      </c>
      <c r="AG16" s="5" t="s">
        <v>70</v>
      </c>
      <c r="AH16" s="5" t="s">
        <v>71</v>
      </c>
      <c r="AI16" s="5" t="s">
        <v>72</v>
      </c>
    </row>
    <row r="17" spans="1:35">
      <c r="A17" s="61" t="s">
        <v>53</v>
      </c>
      <c r="B17" s="7" t="s">
        <v>57</v>
      </c>
      <c r="C17" s="5">
        <f>B9</f>
        <v>3.4</v>
      </c>
      <c r="D17" s="5">
        <f t="shared" ref="D17:L17" si="0">C9</f>
        <v>2.5</v>
      </c>
      <c r="E17" s="5">
        <f t="shared" si="0"/>
        <v>3.2</v>
      </c>
      <c r="F17" s="5">
        <f t="shared" si="0"/>
        <v>3.5</v>
      </c>
      <c r="G17" s="5">
        <f t="shared" si="0"/>
        <v>2.2999999999999998</v>
      </c>
      <c r="H17" s="5">
        <f t="shared" si="0"/>
        <v>3</v>
      </c>
      <c r="I17" s="5">
        <f t="shared" si="0"/>
        <v>3.7</v>
      </c>
      <c r="J17" s="5">
        <f t="shared" si="0"/>
        <v>3.7</v>
      </c>
      <c r="K17" s="5">
        <f t="shared" si="0"/>
        <v>3.6</v>
      </c>
      <c r="L17" s="5">
        <f t="shared" si="0"/>
        <v>3.2</v>
      </c>
      <c r="X17" s="61" t="s">
        <v>53</v>
      </c>
      <c r="Y17" s="7" t="s">
        <v>57</v>
      </c>
      <c r="Z17" s="5">
        <f>Y9</f>
        <v>2.2000000000000002</v>
      </c>
      <c r="AA17" s="5">
        <f t="shared" ref="AA17:AI17" si="1">Z9</f>
        <v>1.9</v>
      </c>
      <c r="AB17" s="5">
        <f t="shared" si="1"/>
        <v>2.7</v>
      </c>
      <c r="AC17" s="5">
        <f t="shared" si="1"/>
        <v>3.6</v>
      </c>
      <c r="AD17" s="5">
        <f t="shared" si="1"/>
        <v>1.9</v>
      </c>
      <c r="AE17" s="5">
        <f t="shared" si="1"/>
        <v>2.9</v>
      </c>
      <c r="AF17" s="5">
        <f t="shared" si="1"/>
        <v>3.5</v>
      </c>
      <c r="AG17" s="5">
        <f t="shared" si="1"/>
        <v>3.7</v>
      </c>
      <c r="AH17" s="5">
        <f t="shared" si="1"/>
        <v>3.6</v>
      </c>
      <c r="AI17" s="5">
        <f t="shared" si="1"/>
        <v>3.6</v>
      </c>
    </row>
    <row r="18" spans="1:35">
      <c r="A18" s="61"/>
      <c r="B18" s="7" t="s">
        <v>60</v>
      </c>
      <c r="C18" s="5">
        <f>L9</f>
        <v>2.2999999999999998</v>
      </c>
      <c r="D18" s="5">
        <f t="shared" ref="D18:L18" si="2">M9</f>
        <v>1.8</v>
      </c>
      <c r="E18" s="5">
        <f t="shared" si="2"/>
        <v>2.7</v>
      </c>
      <c r="F18" s="5">
        <f t="shared" si="2"/>
        <v>3.9</v>
      </c>
      <c r="G18" s="5">
        <f t="shared" si="2"/>
        <v>1.8</v>
      </c>
      <c r="H18" s="5">
        <f t="shared" si="2"/>
        <v>3.6</v>
      </c>
      <c r="I18" s="5">
        <f t="shared" si="2"/>
        <v>4</v>
      </c>
      <c r="J18" s="5">
        <f t="shared" si="2"/>
        <v>3.9</v>
      </c>
      <c r="K18" s="5">
        <f t="shared" si="2"/>
        <v>3.9</v>
      </c>
      <c r="L18" s="5">
        <f t="shared" si="2"/>
        <v>4.0999999999999996</v>
      </c>
      <c r="X18" s="61"/>
      <c r="Y18" s="7" t="s">
        <v>60</v>
      </c>
      <c r="Z18" s="5">
        <f>AI9</f>
        <v>1.5</v>
      </c>
      <c r="AA18" s="5">
        <f t="shared" ref="AA18" si="3">AJ9</f>
        <v>1.2</v>
      </c>
      <c r="AB18" s="5">
        <f t="shared" ref="AB18" si="4">AK9</f>
        <v>1.8</v>
      </c>
      <c r="AC18" s="5">
        <f t="shared" ref="AC18" si="5">AL9</f>
        <v>4.4000000000000004</v>
      </c>
      <c r="AD18" s="5">
        <f t="shared" ref="AD18" si="6">AM9</f>
        <v>1.5</v>
      </c>
      <c r="AE18" s="5">
        <f t="shared" ref="AE18" si="7">AN9</f>
        <v>4.0999999999999996</v>
      </c>
      <c r="AF18" s="5">
        <f t="shared" ref="AF18" si="8">AO9</f>
        <v>4.8</v>
      </c>
      <c r="AG18" s="5">
        <f t="shared" ref="AG18" si="9">AP9</f>
        <v>4.5</v>
      </c>
      <c r="AH18" s="5">
        <f t="shared" ref="AH18" si="10">AQ9</f>
        <v>4.4000000000000004</v>
      </c>
      <c r="AI18" s="5">
        <f t="shared" ref="AI18" si="11">AR9</f>
        <v>4.5999999999999996</v>
      </c>
    </row>
    <row r="19" spans="1:35">
      <c r="A19" s="61" t="s">
        <v>73</v>
      </c>
      <c r="B19" s="7" t="s">
        <v>57</v>
      </c>
      <c r="C19" s="5">
        <f>B12</f>
        <v>0.96609178307929577</v>
      </c>
      <c r="D19" s="5">
        <f t="shared" ref="D19:L19" si="12">C12</f>
        <v>0.97182531580755005</v>
      </c>
      <c r="E19" s="5">
        <f t="shared" si="12"/>
        <v>1.2292725943057183</v>
      </c>
      <c r="F19" s="5">
        <f t="shared" si="12"/>
        <v>1.0801234497346435</v>
      </c>
      <c r="G19" s="5">
        <f t="shared" si="12"/>
        <v>1.0593499054713802</v>
      </c>
      <c r="H19" s="5">
        <f t="shared" si="12"/>
        <v>1.1547005383792515</v>
      </c>
      <c r="I19" s="5">
        <f t="shared" si="12"/>
        <v>0.67494855771055284</v>
      </c>
      <c r="J19" s="5">
        <f t="shared" si="12"/>
        <v>1.0593499054713802</v>
      </c>
      <c r="K19" s="5">
        <f t="shared" si="12"/>
        <v>0.69920589878010109</v>
      </c>
      <c r="L19" s="5">
        <f t="shared" si="12"/>
        <v>1.0327955589886444</v>
      </c>
      <c r="X19" s="61" t="s">
        <v>73</v>
      </c>
      <c r="Y19" s="7" t="s">
        <v>57</v>
      </c>
      <c r="Z19" s="5">
        <f>Y12</f>
        <v>1.0327955589886444</v>
      </c>
      <c r="AA19" s="5">
        <f t="shared" ref="AA19:AI19" si="13">Z12</f>
        <v>0.87559503577091313</v>
      </c>
      <c r="AB19" s="5">
        <f t="shared" si="13"/>
        <v>0.94868329805051377</v>
      </c>
      <c r="AC19" s="5">
        <f t="shared" si="13"/>
        <v>0.96609178307929588</v>
      </c>
      <c r="AD19" s="5">
        <f t="shared" si="13"/>
        <v>0.99442892601175314</v>
      </c>
      <c r="AE19" s="5">
        <f t="shared" si="13"/>
        <v>0.73786478737262184</v>
      </c>
      <c r="AF19" s="5">
        <f t="shared" si="13"/>
        <v>0.70710678118654757</v>
      </c>
      <c r="AG19" s="5">
        <f t="shared" si="13"/>
        <v>0.82327260234856459</v>
      </c>
      <c r="AH19" s="5">
        <f t="shared" si="13"/>
        <v>0.96609178307929588</v>
      </c>
      <c r="AI19" s="5">
        <f t="shared" si="13"/>
        <v>0.69920589878010109</v>
      </c>
    </row>
    <row r="20" spans="1:35">
      <c r="A20" s="61"/>
      <c r="B20" s="7" t="s">
        <v>60</v>
      </c>
      <c r="C20" s="5">
        <f>L12</f>
        <v>1.0593499054713802</v>
      </c>
      <c r="D20" s="5">
        <f t="shared" ref="D20:L20" si="14">M12</f>
        <v>0.63245553203367588</v>
      </c>
      <c r="E20" s="5">
        <f t="shared" si="14"/>
        <v>1.2516655570345725</v>
      </c>
      <c r="F20" s="5">
        <f t="shared" si="14"/>
        <v>0.99442892601175326</v>
      </c>
      <c r="G20" s="5">
        <f t="shared" si="14"/>
        <v>1.0327955589886446</v>
      </c>
      <c r="H20" s="5">
        <f t="shared" si="14"/>
        <v>1.0749676997731401</v>
      </c>
      <c r="I20" s="5">
        <f t="shared" si="14"/>
        <v>0.81649658092772603</v>
      </c>
      <c r="J20" s="5">
        <f t="shared" si="14"/>
        <v>0.99442892601175326</v>
      </c>
      <c r="K20" s="5">
        <f t="shared" si="14"/>
        <v>0.87559503577091313</v>
      </c>
      <c r="L20" s="5">
        <f t="shared" si="14"/>
        <v>0.31622776601683794</v>
      </c>
      <c r="X20" s="61"/>
      <c r="Y20" s="7" t="s">
        <v>60</v>
      </c>
      <c r="Z20" s="5">
        <f>AI12</f>
        <v>0.70710678118654757</v>
      </c>
      <c r="AA20" s="5">
        <f t="shared" ref="AA20" si="15">AJ12</f>
        <v>0.4216370213557839</v>
      </c>
      <c r="AB20" s="5">
        <f t="shared" ref="AB20" si="16">AK12</f>
        <v>0.91893658347268148</v>
      </c>
      <c r="AC20" s="5">
        <f t="shared" ref="AC20" si="17">AL12</f>
        <v>0.69920589878010109</v>
      </c>
      <c r="AD20" s="5">
        <f t="shared" ref="AD20" si="18">AM12</f>
        <v>0.52704627669472992</v>
      </c>
      <c r="AE20" s="5">
        <f t="shared" ref="AE20" si="19">AN12</f>
        <v>1.4491376746189437</v>
      </c>
      <c r="AF20" s="5">
        <f t="shared" ref="AF20" si="20">AO12</f>
        <v>0.4216370213557839</v>
      </c>
      <c r="AG20" s="5">
        <f t="shared" ref="AG20" si="21">AP12</f>
        <v>0.70710678118654757</v>
      </c>
      <c r="AH20" s="5">
        <f t="shared" ref="AH20" si="22">AQ12</f>
        <v>0.69920589878010109</v>
      </c>
      <c r="AI20" s="5">
        <f t="shared" ref="AI20" si="23">AR12</f>
        <v>0.51639777949432231</v>
      </c>
    </row>
    <row r="21" spans="1:35">
      <c r="B21" s="5" t="s">
        <v>85</v>
      </c>
      <c r="C21" s="67">
        <f>C18-C17</f>
        <v>-1.1000000000000001</v>
      </c>
      <c r="D21" s="67">
        <f t="shared" ref="D21:L21" si="24">D18-D17</f>
        <v>-0.7</v>
      </c>
      <c r="E21" s="67">
        <f t="shared" si="24"/>
        <v>-0.5</v>
      </c>
      <c r="F21" s="67">
        <f t="shared" si="24"/>
        <v>0.39999999999999991</v>
      </c>
      <c r="G21" s="67">
        <f t="shared" si="24"/>
        <v>-0.49999999999999978</v>
      </c>
      <c r="H21" s="67">
        <f t="shared" si="24"/>
        <v>0.60000000000000009</v>
      </c>
      <c r="I21" s="67">
        <f t="shared" si="24"/>
        <v>0.29999999999999982</v>
      </c>
      <c r="J21" s="67">
        <f t="shared" si="24"/>
        <v>0.19999999999999973</v>
      </c>
      <c r="K21" s="67">
        <f t="shared" si="24"/>
        <v>0.29999999999999982</v>
      </c>
      <c r="L21" s="66">
        <f t="shared" si="24"/>
        <v>0.89999999999999947</v>
      </c>
      <c r="Z21" s="67">
        <f>Z18-Z17</f>
        <v>-0.70000000000000018</v>
      </c>
      <c r="AA21" s="67">
        <f t="shared" ref="AA21:AI21" si="25">AA18-AA17</f>
        <v>-0.7</v>
      </c>
      <c r="AB21" s="67">
        <f t="shared" si="25"/>
        <v>-0.90000000000000013</v>
      </c>
      <c r="AC21" s="67">
        <f t="shared" si="25"/>
        <v>0.80000000000000027</v>
      </c>
      <c r="AD21" s="67">
        <f t="shared" si="25"/>
        <v>-0.39999999999999991</v>
      </c>
      <c r="AE21" s="67">
        <f t="shared" si="25"/>
        <v>1.1999999999999997</v>
      </c>
      <c r="AF21" s="67">
        <f t="shared" si="25"/>
        <v>1.2999999999999998</v>
      </c>
      <c r="AG21" s="67">
        <f t="shared" si="25"/>
        <v>0.79999999999999982</v>
      </c>
      <c r="AH21" s="67">
        <f t="shared" si="25"/>
        <v>0.80000000000000027</v>
      </c>
      <c r="AI21" s="66">
        <f t="shared" si="25"/>
        <v>0.99999999999999956</v>
      </c>
    </row>
    <row r="22" spans="1:35">
      <c r="B22" s="5" t="s">
        <v>86</v>
      </c>
      <c r="C22" s="67">
        <v>-0.70000000000000018</v>
      </c>
      <c r="D22" s="67">
        <v>-0.7</v>
      </c>
      <c r="E22" s="67">
        <v>-0.90000000000000013</v>
      </c>
      <c r="F22" s="67">
        <v>0.80000000000000027</v>
      </c>
      <c r="G22" s="67">
        <v>-0.39999999999999991</v>
      </c>
      <c r="H22" s="67">
        <v>1.1999999999999997</v>
      </c>
      <c r="I22" s="67">
        <v>1.2999999999999998</v>
      </c>
      <c r="J22" s="67">
        <v>0.79999999999999982</v>
      </c>
      <c r="K22" s="67">
        <v>0.80000000000000027</v>
      </c>
      <c r="L22" s="67">
        <v>0.99999999999999956</v>
      </c>
    </row>
  </sheetData>
  <mergeCells count="10">
    <mergeCell ref="A19:A20"/>
    <mergeCell ref="A15:L15"/>
    <mergeCell ref="Y1:AH1"/>
    <mergeCell ref="AI1:AR1"/>
    <mergeCell ref="X15:AI15"/>
    <mergeCell ref="X17:X18"/>
    <mergeCell ref="X19:X20"/>
    <mergeCell ref="B1:K1"/>
    <mergeCell ref="L1:U1"/>
    <mergeCell ref="A17:A18"/>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DCEA-24DC-2C4D-BE23-EE262956772A}">
  <dimension ref="A1:Y20"/>
  <sheetViews>
    <sheetView topLeftCell="L1" zoomScale="25" workbookViewId="0">
      <selection activeCell="AC15" sqref="AC15"/>
    </sheetView>
  </sheetViews>
  <sheetFormatPr baseColWidth="10" defaultRowHeight="20"/>
  <cols>
    <col min="1" max="1" width="19.85546875" bestFit="1" customWidth="1"/>
    <col min="14" max="14" width="54" bestFit="1" customWidth="1"/>
  </cols>
  <sheetData>
    <row r="1" spans="1:25" ht="124" thickBot="1">
      <c r="A1" s="12" t="s">
        <v>85</v>
      </c>
      <c r="B1" s="62" t="s">
        <v>57</v>
      </c>
      <c r="C1" s="63"/>
      <c r="D1" s="63"/>
      <c r="E1" s="63"/>
      <c r="F1" s="63"/>
      <c r="G1" s="62" t="s">
        <v>59</v>
      </c>
      <c r="H1" s="63"/>
      <c r="I1" s="63"/>
      <c r="J1" s="63"/>
      <c r="K1" s="64"/>
      <c r="N1" s="12" t="s">
        <v>86</v>
      </c>
      <c r="O1" s="62" t="s">
        <v>97</v>
      </c>
      <c r="P1" s="63"/>
      <c r="Q1" s="63"/>
      <c r="R1" s="63"/>
      <c r="S1" s="63"/>
      <c r="T1" s="62" t="s">
        <v>98</v>
      </c>
      <c r="U1" s="63"/>
      <c r="V1" s="63"/>
      <c r="W1" s="63"/>
      <c r="X1" s="64"/>
    </row>
    <row r="2" spans="1:25" ht="28" thickTop="1">
      <c r="A2" s="6"/>
      <c r="B2" s="13" t="str">
        <f>アンケート集計!D7</f>
        <v>【実験前】表情の表出が出来たと思う [Happy]</v>
      </c>
      <c r="C2" s="6" t="str">
        <f>アンケート集計!E7</f>
        <v>【実験前】表情の表出が出来たと思う [Angry &amp; Confused &amp; Disgusted]</v>
      </c>
      <c r="D2" s="6" t="str">
        <f>アンケート集計!F7</f>
        <v>【実験前】表情の表出が出来たと思う [Surprised &amp; Fear]</v>
      </c>
      <c r="E2" s="6" t="str">
        <f>アンケート集計!G7</f>
        <v>【実験前】表情の表出が出来たと思う [Sad]</v>
      </c>
      <c r="F2" s="6" t="str">
        <f>アンケート集計!H7</f>
        <v>【実験前】表情の表出が出来たと思う [Calm]</v>
      </c>
      <c r="G2" s="13" t="str">
        <f>アンケート集計!S7</f>
        <v>【実験後】表現力が維持/向上したと思う [Happy]</v>
      </c>
      <c r="H2" s="6" t="str">
        <f>アンケート集計!T7</f>
        <v>【実験後】表現力が維持/向上したと思う [Angry &amp; Confused &amp; Disgusted]</v>
      </c>
      <c r="I2" s="6" t="str">
        <f>アンケート集計!U7</f>
        <v>【実験後】表現力が維持/向上したと思う [Surprised &amp; Fear]</v>
      </c>
      <c r="J2" s="6" t="str">
        <f>アンケート集計!V7</f>
        <v>【実験後】表現力が維持/向上したと思う [Sad]</v>
      </c>
      <c r="K2" s="14" t="str">
        <f>アンケート集計!W7</f>
        <v>【実験後】表現力が維持/向上したと思う [Calm]</v>
      </c>
      <c r="L2" s="6"/>
      <c r="M2" s="6"/>
      <c r="N2" s="6"/>
      <c r="O2" s="13" t="str">
        <f>アンケート集計!AM7</f>
        <v>【実験前】表情の表出が出来たと思う [Happy]</v>
      </c>
      <c r="P2" s="6" t="str">
        <f>アンケート集計!AN7</f>
        <v>【実験前】表情の表出が出来たと思う [Angry &amp; Confused &amp; Disgusted]</v>
      </c>
      <c r="Q2" s="6" t="str">
        <f>アンケート集計!AO7</f>
        <v>【実験前】表情の表出が出来たと思う [Surprised &amp; Fear]</v>
      </c>
      <c r="R2" s="6" t="str">
        <f>アンケート集計!AP7</f>
        <v>【実験前】表情の表出が出来たと思う [Sad]</v>
      </c>
      <c r="S2" s="6" t="str">
        <f>アンケート集計!AQ7</f>
        <v>【実験前】表情の表出が出来たと思う [Calm]</v>
      </c>
      <c r="T2" s="13" t="str">
        <f>アンケート集計!BB7</f>
        <v>【実験後】表現力が維持/向上したと思う [Happy]</v>
      </c>
      <c r="U2" s="6" t="str">
        <f>アンケート集計!BC7</f>
        <v>【実験後】表現力が維持/向上したと思う [Angry &amp; Confused &amp; Disgusted]</v>
      </c>
      <c r="V2" s="6" t="str">
        <f>アンケート集計!BD7</f>
        <v>【実験後】表現力が維持/向上したと思う [Surprised &amp; Fear]</v>
      </c>
      <c r="W2" s="6" t="str">
        <f>アンケート集計!BE7</f>
        <v>【実験後】表現力が維持/向上したと思う [Sad]</v>
      </c>
      <c r="X2" s="14" t="str">
        <f>アンケート集計!BF7</f>
        <v>【実験後】表現力が維持/向上したと思う [Calm]</v>
      </c>
      <c r="Y2" s="6"/>
    </row>
    <row r="3" spans="1:25" ht="47">
      <c r="A3" s="5"/>
      <c r="B3" s="15">
        <f>アンケート集計!D8</f>
        <v>25</v>
      </c>
      <c r="C3" s="5">
        <f>アンケート集計!E8</f>
        <v>5</v>
      </c>
      <c r="D3" s="5">
        <f>アンケート集計!F8</f>
        <v>10</v>
      </c>
      <c r="E3" s="5">
        <f>アンケート集計!G8</f>
        <v>0</v>
      </c>
      <c r="F3" s="5">
        <f>アンケート集計!H8</f>
        <v>5</v>
      </c>
      <c r="G3" s="15">
        <f>アンケート集計!S8</f>
        <v>20</v>
      </c>
      <c r="H3" s="5">
        <f>アンケート集計!T8</f>
        <v>25</v>
      </c>
      <c r="I3" s="5">
        <f>アンケート集計!U8</f>
        <v>15</v>
      </c>
      <c r="J3" s="5">
        <f>アンケート集計!V8</f>
        <v>15</v>
      </c>
      <c r="K3" s="16">
        <f>アンケート集計!W8</f>
        <v>15</v>
      </c>
      <c r="L3" s="5"/>
      <c r="M3" s="5"/>
      <c r="N3" s="5"/>
      <c r="O3" s="15">
        <f>アンケート集計!AM8</f>
        <v>30</v>
      </c>
      <c r="P3" s="5">
        <f>アンケート集計!AN8</f>
        <v>10</v>
      </c>
      <c r="Q3" s="5">
        <f>アンケート集計!AO8</f>
        <v>15</v>
      </c>
      <c r="R3" s="5">
        <f>アンケート集計!AP8</f>
        <v>0</v>
      </c>
      <c r="S3" s="5">
        <f>アンケート集計!AQ8</f>
        <v>15</v>
      </c>
      <c r="T3" s="15">
        <f>アンケート集計!BB8</f>
        <v>30</v>
      </c>
      <c r="U3" s="5">
        <f>アンケート集計!BC8</f>
        <v>30</v>
      </c>
      <c r="V3" s="5">
        <f>アンケート集計!BD8</f>
        <v>20</v>
      </c>
      <c r="W3" s="5">
        <f>アンケート集計!BE8</f>
        <v>35</v>
      </c>
      <c r="X3" s="16">
        <f>アンケート集計!BF8</f>
        <v>20</v>
      </c>
      <c r="Y3" s="5"/>
    </row>
    <row r="4" spans="1:25" ht="47">
      <c r="A4" s="5"/>
      <c r="B4" s="15">
        <f>アンケート集計!D9</f>
        <v>12</v>
      </c>
      <c r="C4" s="5">
        <f>アンケート集計!E9</f>
        <v>24</v>
      </c>
      <c r="D4" s="5">
        <f>アンケート集計!F9</f>
        <v>24</v>
      </c>
      <c r="E4" s="5">
        <f>アンケート集計!G9</f>
        <v>8</v>
      </c>
      <c r="F4" s="5">
        <f>アンケート集計!H9</f>
        <v>8</v>
      </c>
      <c r="G4" s="15">
        <f>アンケート集計!S9</f>
        <v>20</v>
      </c>
      <c r="H4" s="5">
        <f>アンケート集計!T9</f>
        <v>20</v>
      </c>
      <c r="I4" s="5">
        <f>アンケート集計!U9</f>
        <v>20</v>
      </c>
      <c r="J4" s="5">
        <f>アンケート集計!V9</f>
        <v>12</v>
      </c>
      <c r="K4" s="16">
        <f>アンケート集計!W9</f>
        <v>12</v>
      </c>
      <c r="L4" s="5"/>
      <c r="M4" s="5"/>
      <c r="N4" s="5"/>
      <c r="O4" s="15">
        <f>アンケート集計!AM9</f>
        <v>12</v>
      </c>
      <c r="P4" s="5">
        <f>アンケート集計!AN9</f>
        <v>12</v>
      </c>
      <c r="Q4" s="5">
        <f>アンケート集計!AO9</f>
        <v>28</v>
      </c>
      <c r="R4" s="5">
        <f>アンケート集計!AP9</f>
        <v>8</v>
      </c>
      <c r="S4" s="5">
        <f>アンケート集計!AQ9</f>
        <v>12</v>
      </c>
      <c r="T4" s="15">
        <f>アンケート集計!BB9</f>
        <v>12</v>
      </c>
      <c r="U4" s="5">
        <f>アンケート集計!BC9</f>
        <v>16</v>
      </c>
      <c r="V4" s="5">
        <f>アンケート集計!BD9</f>
        <v>20</v>
      </c>
      <c r="W4" s="5">
        <f>アンケート集計!BE9</f>
        <v>8</v>
      </c>
      <c r="X4" s="16">
        <f>アンケート集計!BF9</f>
        <v>20</v>
      </c>
      <c r="Y4" s="5"/>
    </row>
    <row r="5" spans="1:25" ht="47">
      <c r="A5" s="5"/>
      <c r="B5" s="15">
        <f>アンケート集計!D10</f>
        <v>0</v>
      </c>
      <c r="C5" s="5">
        <f>アンケート集計!E10</f>
        <v>6</v>
      </c>
      <c r="D5" s="5">
        <f>アンケート集計!F10</f>
        <v>3</v>
      </c>
      <c r="E5" s="5">
        <f>アンケート集計!G10</f>
        <v>6</v>
      </c>
      <c r="F5" s="5">
        <f>アンケート集計!H10</f>
        <v>15</v>
      </c>
      <c r="G5" s="15">
        <f>アンケート集計!S10</f>
        <v>3</v>
      </c>
      <c r="H5" s="5">
        <f>アンケート集計!T10</f>
        <v>0</v>
      </c>
      <c r="I5" s="5">
        <f>アンケート集計!U10</f>
        <v>3</v>
      </c>
      <c r="J5" s="5">
        <f>アンケート集計!V10</f>
        <v>6</v>
      </c>
      <c r="K5" s="16">
        <f>アンケート集計!W10</f>
        <v>6</v>
      </c>
      <c r="L5" s="5"/>
      <c r="M5" s="5"/>
      <c r="N5" s="5"/>
      <c r="O5" s="15">
        <f>アンケート集計!AM10</f>
        <v>3</v>
      </c>
      <c r="P5" s="5">
        <f>アンケート集計!AN10</f>
        <v>6</v>
      </c>
      <c r="Q5" s="5">
        <f>アンケート集計!AO10</f>
        <v>0</v>
      </c>
      <c r="R5" s="5">
        <f>アンケート集計!AP10</f>
        <v>9</v>
      </c>
      <c r="S5" s="5">
        <f>アンケート集計!AQ10</f>
        <v>12</v>
      </c>
      <c r="T5" s="15">
        <f>アンケート集計!BB10</f>
        <v>3</v>
      </c>
      <c r="U5" s="5">
        <f>アンケート集計!BC10</f>
        <v>0</v>
      </c>
      <c r="V5" s="5">
        <f>アンケート集計!BD10</f>
        <v>3</v>
      </c>
      <c r="W5" s="5">
        <f>アンケート集計!BE10</f>
        <v>3</v>
      </c>
      <c r="X5" s="16">
        <f>アンケート集計!BF10</f>
        <v>3</v>
      </c>
      <c r="Y5" s="5"/>
    </row>
    <row r="6" spans="1:25" ht="47">
      <c r="A6" s="5"/>
      <c r="B6" s="15">
        <f>アンケート集計!D11</f>
        <v>4</v>
      </c>
      <c r="C6" s="5">
        <f>アンケート集計!E11</f>
        <v>2</v>
      </c>
      <c r="D6" s="5">
        <f>アンケート集計!F11</f>
        <v>0</v>
      </c>
      <c r="E6" s="5">
        <f>アンケート集計!G11</f>
        <v>12</v>
      </c>
      <c r="F6" s="5">
        <f>アンケート集計!H11</f>
        <v>4</v>
      </c>
      <c r="G6" s="15">
        <f>アンケート集計!S11</f>
        <v>0</v>
      </c>
      <c r="H6" s="5">
        <f>アンケート集計!T11</f>
        <v>0</v>
      </c>
      <c r="I6" s="5">
        <f>アンケート集計!U11</f>
        <v>2</v>
      </c>
      <c r="J6" s="5">
        <f>アンケート集計!V11</f>
        <v>4</v>
      </c>
      <c r="K6" s="16">
        <f>アンケート集計!W11</f>
        <v>4</v>
      </c>
      <c r="L6" s="5"/>
      <c r="M6" s="5"/>
      <c r="N6" s="5"/>
      <c r="O6" s="15">
        <f>アンケート集計!AM11</f>
        <v>0</v>
      </c>
      <c r="P6" s="5">
        <f>アンケート集計!AN11</f>
        <v>4</v>
      </c>
      <c r="Q6" s="5">
        <f>アンケート集計!AO11</f>
        <v>0</v>
      </c>
      <c r="R6" s="5">
        <f>アンケート集計!AP11</f>
        <v>8</v>
      </c>
      <c r="S6" s="5">
        <f>アンケート集計!AQ11</f>
        <v>0</v>
      </c>
      <c r="T6" s="15">
        <f>アンケート集計!BB11</f>
        <v>0</v>
      </c>
      <c r="U6" s="5">
        <f>アンケート集計!BC11</f>
        <v>0</v>
      </c>
      <c r="V6" s="5">
        <f>アンケート集計!BD11</f>
        <v>0</v>
      </c>
      <c r="W6" s="5">
        <f>アンケート集計!BE11</f>
        <v>0</v>
      </c>
      <c r="X6" s="16">
        <f>アンケート集計!BF11</f>
        <v>0</v>
      </c>
      <c r="Y6" s="5"/>
    </row>
    <row r="7" spans="1:25" ht="48" thickBot="1">
      <c r="A7" s="5"/>
      <c r="B7" s="21">
        <f>アンケート集計!D12</f>
        <v>0</v>
      </c>
      <c r="C7" s="20">
        <f>アンケート集計!E12</f>
        <v>0</v>
      </c>
      <c r="D7" s="20">
        <f>アンケート集計!F12</f>
        <v>1</v>
      </c>
      <c r="E7" s="20">
        <f>アンケート集計!G12</f>
        <v>0</v>
      </c>
      <c r="F7" s="20">
        <f>アンケート集計!H12</f>
        <v>0</v>
      </c>
      <c r="G7" s="21">
        <f>アンケート集計!S12</f>
        <v>0</v>
      </c>
      <c r="H7" s="20">
        <f>アンケート集計!T12</f>
        <v>0</v>
      </c>
      <c r="I7" s="20">
        <f>アンケート集計!U12</f>
        <v>0</v>
      </c>
      <c r="J7" s="20">
        <f>アンケート集計!V12</f>
        <v>0</v>
      </c>
      <c r="K7" s="22">
        <f>アンケート集計!W12</f>
        <v>0</v>
      </c>
      <c r="L7" s="5"/>
      <c r="M7" s="5"/>
      <c r="N7" s="5"/>
      <c r="O7" s="21">
        <f>アンケート集計!AM12</f>
        <v>0</v>
      </c>
      <c r="P7" s="20">
        <f>アンケート集計!AN12</f>
        <v>1</v>
      </c>
      <c r="Q7" s="20">
        <f>アンケート集計!AO12</f>
        <v>0</v>
      </c>
      <c r="R7" s="20">
        <f>アンケート集計!AP12</f>
        <v>1</v>
      </c>
      <c r="S7" s="20">
        <f>アンケート集計!AQ12</f>
        <v>0</v>
      </c>
      <c r="T7" s="21">
        <f>アンケート集計!BB12</f>
        <v>0</v>
      </c>
      <c r="U7" s="20">
        <f>アンケート集計!BC12</f>
        <v>0</v>
      </c>
      <c r="V7" s="20">
        <f>アンケート集計!BD12</f>
        <v>0</v>
      </c>
      <c r="W7" s="20">
        <f>アンケート集計!BE12</f>
        <v>0</v>
      </c>
      <c r="X7" s="22">
        <f>アンケート集計!BF12</f>
        <v>0</v>
      </c>
      <c r="Y7" s="5"/>
    </row>
    <row r="8" spans="1:25" ht="48" thickTop="1">
      <c r="A8" s="5" t="s">
        <v>81</v>
      </c>
      <c r="B8" s="15">
        <f>アンケート集計!D13</f>
        <v>41</v>
      </c>
      <c r="C8" s="5">
        <f>アンケート集計!E13</f>
        <v>37</v>
      </c>
      <c r="D8" s="5">
        <f>アンケート集計!F13</f>
        <v>38</v>
      </c>
      <c r="E8" s="5">
        <f>アンケート集計!G13</f>
        <v>26</v>
      </c>
      <c r="F8" s="5">
        <f>アンケート集計!H13</f>
        <v>32</v>
      </c>
      <c r="G8" s="15">
        <f>アンケート集計!S13</f>
        <v>43</v>
      </c>
      <c r="H8" s="5">
        <f>アンケート集計!T13</f>
        <v>45</v>
      </c>
      <c r="I8" s="5">
        <f>アンケート集計!U13</f>
        <v>40</v>
      </c>
      <c r="J8" s="5">
        <f>アンケート集計!V13</f>
        <v>37</v>
      </c>
      <c r="K8" s="16">
        <f>アンケート集計!W13</f>
        <v>37</v>
      </c>
      <c r="L8" s="5"/>
      <c r="M8" s="5"/>
      <c r="N8" s="5" t="s">
        <v>80</v>
      </c>
      <c r="O8" s="15">
        <f>アンケート集計!AM13</f>
        <v>45</v>
      </c>
      <c r="P8" s="5">
        <f>アンケート集計!AN13</f>
        <v>33</v>
      </c>
      <c r="Q8" s="5">
        <f>アンケート集計!AO13</f>
        <v>43</v>
      </c>
      <c r="R8" s="5">
        <f>アンケート集計!AP13</f>
        <v>26</v>
      </c>
      <c r="S8" s="5">
        <f>アンケート集計!AQ13</f>
        <v>39</v>
      </c>
      <c r="T8" s="15">
        <f>アンケート集計!BB13</f>
        <v>45</v>
      </c>
      <c r="U8" s="5">
        <f>アンケート集計!BC13</f>
        <v>46</v>
      </c>
      <c r="V8" s="5">
        <f>アンケート集計!BD13</f>
        <v>43</v>
      </c>
      <c r="W8" s="5">
        <f>アンケート集計!BE13</f>
        <v>46</v>
      </c>
      <c r="X8" s="16">
        <f>アンケート集計!BF13</f>
        <v>43</v>
      </c>
      <c r="Y8" s="5"/>
    </row>
    <row r="9" spans="1:25" ht="47">
      <c r="A9" s="5" t="s">
        <v>53</v>
      </c>
      <c r="B9" s="15">
        <f>アンケート集計!D14</f>
        <v>4.0999999999999996</v>
      </c>
      <c r="C9" s="5">
        <f>アンケート集計!E14</f>
        <v>3.7</v>
      </c>
      <c r="D9" s="5">
        <f>アンケート集計!F14</f>
        <v>3.8</v>
      </c>
      <c r="E9" s="5">
        <f>アンケート集計!G14</f>
        <v>2.6</v>
      </c>
      <c r="F9" s="5">
        <f>アンケート集計!H14</f>
        <v>3.2</v>
      </c>
      <c r="G9" s="15">
        <f>アンケート集計!S14</f>
        <v>4.3</v>
      </c>
      <c r="H9" s="5">
        <f>アンケート集計!T14</f>
        <v>4.5</v>
      </c>
      <c r="I9" s="5">
        <f>アンケート集計!U14</f>
        <v>4</v>
      </c>
      <c r="J9" s="5">
        <f>アンケート集計!V14</f>
        <v>3.7</v>
      </c>
      <c r="K9" s="16">
        <f>アンケート集計!W14</f>
        <v>3.7</v>
      </c>
      <c r="L9" s="5"/>
      <c r="M9" s="5"/>
      <c r="N9" s="5" t="s">
        <v>52</v>
      </c>
      <c r="O9" s="15">
        <f>アンケート集計!AM14</f>
        <v>4.5</v>
      </c>
      <c r="P9" s="5">
        <f>アンケート集計!AN14</f>
        <v>3.3</v>
      </c>
      <c r="Q9" s="5">
        <f>アンケート集計!AO14</f>
        <v>4.3</v>
      </c>
      <c r="R9" s="5">
        <f>アンケート集計!AP14</f>
        <v>2.6</v>
      </c>
      <c r="S9" s="5">
        <f>アンケート集計!AQ14</f>
        <v>3.9</v>
      </c>
      <c r="T9" s="15">
        <f>アンケート集計!BB14</f>
        <v>4.5</v>
      </c>
      <c r="U9" s="5">
        <f>アンケート集計!BC14</f>
        <v>4.5999999999999996</v>
      </c>
      <c r="V9" s="5">
        <f>アンケート集計!BD14</f>
        <v>4.3</v>
      </c>
      <c r="W9" s="5">
        <f>アンケート集計!BE14</f>
        <v>4.5999999999999996</v>
      </c>
      <c r="X9" s="16">
        <f>アンケート集計!BF14</f>
        <v>4.3</v>
      </c>
      <c r="Y9" s="5"/>
    </row>
    <row r="10" spans="1:25" ht="47">
      <c r="A10" s="5" t="s">
        <v>83</v>
      </c>
      <c r="B10" s="15">
        <f>アンケート集計!D15</f>
        <v>12.899999999999999</v>
      </c>
      <c r="C10" s="5">
        <f>アンケート集計!E15</f>
        <v>6.1</v>
      </c>
      <c r="D10" s="5">
        <f>アンケート集計!F15</f>
        <v>11.6</v>
      </c>
      <c r="E10" s="5">
        <f>アンケート集計!G15</f>
        <v>6.4</v>
      </c>
      <c r="F10" s="5">
        <f>アンケート集計!H15</f>
        <v>7.6</v>
      </c>
      <c r="G10" s="15">
        <f>アンケート集計!S15</f>
        <v>4.0999999999999996</v>
      </c>
      <c r="H10" s="5">
        <f>アンケート集計!T15</f>
        <v>2.5</v>
      </c>
      <c r="I10" s="5">
        <f>アンケート集計!U15</f>
        <v>8</v>
      </c>
      <c r="J10" s="5">
        <f>アンケート集計!V15</f>
        <v>12.1</v>
      </c>
      <c r="K10" s="16">
        <f>アンケート集計!W15</f>
        <v>12.1</v>
      </c>
      <c r="L10" s="5"/>
      <c r="M10" s="5"/>
      <c r="N10" s="5" t="s">
        <v>82</v>
      </c>
      <c r="O10" s="15">
        <f>アンケート集計!AM15</f>
        <v>4.5</v>
      </c>
      <c r="P10" s="5">
        <f>アンケート集計!AN15</f>
        <v>16.100000000000001</v>
      </c>
      <c r="Q10" s="5">
        <f>アンケート集計!AO15</f>
        <v>2.1</v>
      </c>
      <c r="R10" s="5">
        <f>アンケート集計!AP15</f>
        <v>8.4</v>
      </c>
      <c r="S10" s="5">
        <f>アンケート集計!AQ15</f>
        <v>6.9</v>
      </c>
      <c r="T10" s="15">
        <f>アンケート集計!BB15</f>
        <v>4.5</v>
      </c>
      <c r="U10" s="5">
        <f>アンケート集計!BC15</f>
        <v>2.4000000000000004</v>
      </c>
      <c r="V10" s="5">
        <f>アンケート集計!BD15</f>
        <v>4.0999999999999996</v>
      </c>
      <c r="W10" s="5">
        <f>アンケート集計!BE15</f>
        <v>4.4000000000000004</v>
      </c>
      <c r="X10" s="16">
        <f>アンケート集計!BF15</f>
        <v>4.0999999999999996</v>
      </c>
      <c r="Y10" s="5"/>
    </row>
    <row r="11" spans="1:25" ht="47">
      <c r="A11" s="5" t="s">
        <v>84</v>
      </c>
      <c r="B11" s="15">
        <f>アンケート集計!D16</f>
        <v>1.4333333333333331</v>
      </c>
      <c r="C11" s="5">
        <f>アンケート集計!E16</f>
        <v>0.6777777777777777</v>
      </c>
      <c r="D11" s="5">
        <f>アンケート集計!F16</f>
        <v>1.2888888888888888</v>
      </c>
      <c r="E11" s="5">
        <f>アンケート集計!G16</f>
        <v>0.71111111111111114</v>
      </c>
      <c r="F11" s="5">
        <f>アンケート集計!H16</f>
        <v>0.84444444444444444</v>
      </c>
      <c r="G11" s="15">
        <f>アンケート集計!S16</f>
        <v>0.45555555555555549</v>
      </c>
      <c r="H11" s="5">
        <f>アンケート集計!T16</f>
        <v>0.27777777777777779</v>
      </c>
      <c r="I11" s="5">
        <f>アンケート集計!U16</f>
        <v>0.88888888888888884</v>
      </c>
      <c r="J11" s="5">
        <f>アンケート集計!V16</f>
        <v>1.3444444444444443</v>
      </c>
      <c r="K11" s="16">
        <f>アンケート集計!W16</f>
        <v>1.3444444444444443</v>
      </c>
      <c r="L11" s="5"/>
      <c r="M11" s="5"/>
      <c r="N11" s="5" t="s">
        <v>77</v>
      </c>
      <c r="O11" s="15">
        <f>アンケート集計!AM16</f>
        <v>0.5</v>
      </c>
      <c r="P11" s="5">
        <f>アンケート集計!AN16</f>
        <v>1.788888888888889</v>
      </c>
      <c r="Q11" s="5">
        <f>アンケート集計!AO16</f>
        <v>0.23333333333333334</v>
      </c>
      <c r="R11" s="5">
        <f>アンケート集計!AP16</f>
        <v>0.93333333333333335</v>
      </c>
      <c r="S11" s="5">
        <f>アンケート集計!AQ16</f>
        <v>0.76666666666666672</v>
      </c>
      <c r="T11" s="15">
        <f>アンケート集計!BB16</f>
        <v>0.5</v>
      </c>
      <c r="U11" s="5">
        <f>アンケート集計!BC16</f>
        <v>0.26666666666666672</v>
      </c>
      <c r="V11" s="5">
        <f>アンケート集計!BD16</f>
        <v>0.45555555555555549</v>
      </c>
      <c r="W11" s="5">
        <f>アンケート集計!BE16</f>
        <v>0.48888888888888893</v>
      </c>
      <c r="X11" s="16">
        <f>アンケート集計!BF16</f>
        <v>0.45555555555555549</v>
      </c>
      <c r="Y11" s="5"/>
    </row>
    <row r="12" spans="1:25" ht="48" thickBot="1">
      <c r="A12" s="5" t="s">
        <v>73</v>
      </c>
      <c r="B12" s="17">
        <f>アンケート集計!D17</f>
        <v>1.1972189997378646</v>
      </c>
      <c r="C12" s="18">
        <f>アンケート集計!E17</f>
        <v>0.82327260234856459</v>
      </c>
      <c r="D12" s="18">
        <f>アンケート集計!F17</f>
        <v>1.1352924243950933</v>
      </c>
      <c r="E12" s="18">
        <f>アンケート集計!G17</f>
        <v>0.84327404271156781</v>
      </c>
      <c r="F12" s="18">
        <f>アンケート集計!H17</f>
        <v>0.91893658347268148</v>
      </c>
      <c r="G12" s="17">
        <f>アンケート集計!S17</f>
        <v>0.67494855771055284</v>
      </c>
      <c r="H12" s="18">
        <f>アンケート集計!T17</f>
        <v>0.52704627669472992</v>
      </c>
      <c r="I12" s="18">
        <f>アンケート集計!U17</f>
        <v>0.94280904158206336</v>
      </c>
      <c r="J12" s="18">
        <f>アンケート集計!V17</f>
        <v>1.1595018087284057</v>
      </c>
      <c r="K12" s="19">
        <f>アンケート集計!W17</f>
        <v>1.1595018087284057</v>
      </c>
      <c r="L12" s="5"/>
      <c r="M12" s="5"/>
      <c r="N12" s="5" t="s">
        <v>55</v>
      </c>
      <c r="O12" s="17">
        <f>アンケート集計!AM17</f>
        <v>0.70710678118654757</v>
      </c>
      <c r="P12" s="18">
        <f>アンケート集計!AN17</f>
        <v>1.3374935098492586</v>
      </c>
      <c r="Q12" s="18">
        <f>アンケート集計!AO17</f>
        <v>0.48304589153964794</v>
      </c>
      <c r="R12" s="18">
        <f>アンケート集計!AP17</f>
        <v>0.96609178307929588</v>
      </c>
      <c r="S12" s="18">
        <f>アンケート集計!AQ17</f>
        <v>0.87559503577091313</v>
      </c>
      <c r="T12" s="17">
        <f>アンケート集計!BB17</f>
        <v>0.70710678118654757</v>
      </c>
      <c r="U12" s="18">
        <f>アンケート集計!BC17</f>
        <v>0.51639777949432231</v>
      </c>
      <c r="V12" s="18">
        <f>アンケート集計!BD17</f>
        <v>0.67494855771055284</v>
      </c>
      <c r="W12" s="18">
        <f>アンケート集計!BE17</f>
        <v>0.69920589878010109</v>
      </c>
      <c r="X12" s="19">
        <f>アンケート集計!BF17</f>
        <v>0.67494855771055284</v>
      </c>
      <c r="Y12" s="5"/>
    </row>
    <row r="15" spans="1:25" ht="47">
      <c r="A15" s="65" t="s">
        <v>62</v>
      </c>
      <c r="B15" s="65"/>
      <c r="C15" s="65"/>
      <c r="D15" s="65"/>
      <c r="E15" s="65"/>
      <c r="F15" s="65"/>
      <c r="G15" s="65"/>
      <c r="H15" s="65"/>
      <c r="I15" s="65"/>
      <c r="J15" s="65"/>
      <c r="K15" s="65"/>
      <c r="L15" s="65"/>
      <c r="N15" s="65" t="s">
        <v>61</v>
      </c>
      <c r="O15" s="65"/>
      <c r="P15" s="65"/>
      <c r="Q15" s="65"/>
      <c r="R15" s="65"/>
      <c r="S15" s="65"/>
      <c r="T15" s="65"/>
      <c r="U15" s="65"/>
      <c r="V15" s="65"/>
      <c r="W15" s="65"/>
      <c r="X15" s="65"/>
      <c r="Y15" s="65"/>
    </row>
    <row r="16" spans="1:25" ht="47">
      <c r="A16" s="5"/>
      <c r="B16" s="5"/>
      <c r="C16" s="5" t="s">
        <v>88</v>
      </c>
      <c r="D16" s="5" t="s">
        <v>90</v>
      </c>
      <c r="E16" s="5" t="s">
        <v>92</v>
      </c>
      <c r="F16" s="5" t="s">
        <v>94</v>
      </c>
      <c r="G16" s="5" t="s">
        <v>96</v>
      </c>
      <c r="H16" s="5"/>
      <c r="I16" s="5"/>
      <c r="J16" s="5"/>
      <c r="K16" s="5"/>
      <c r="L16" s="5"/>
      <c r="N16" s="5"/>
      <c r="O16" s="5"/>
      <c r="P16" s="5" t="s">
        <v>87</v>
      </c>
      <c r="Q16" s="5" t="s">
        <v>89</v>
      </c>
      <c r="R16" s="5" t="s">
        <v>91</v>
      </c>
      <c r="S16" s="5" t="s">
        <v>93</v>
      </c>
      <c r="T16" s="5" t="s">
        <v>95</v>
      </c>
      <c r="U16" s="5"/>
      <c r="V16" s="5"/>
      <c r="W16" s="5"/>
      <c r="X16" s="5"/>
      <c r="Y16" s="5"/>
    </row>
    <row r="17" spans="1:25" ht="47">
      <c r="A17" s="61" t="s">
        <v>53</v>
      </c>
      <c r="B17" s="7" t="s">
        <v>57</v>
      </c>
      <c r="C17" s="5">
        <f>B9</f>
        <v>4.0999999999999996</v>
      </c>
      <c r="D17" s="5">
        <f t="shared" ref="D17:G17" si="0">C9</f>
        <v>3.7</v>
      </c>
      <c r="E17" s="5">
        <f t="shared" si="0"/>
        <v>3.8</v>
      </c>
      <c r="F17" s="5">
        <f t="shared" si="0"/>
        <v>2.6</v>
      </c>
      <c r="G17" s="5">
        <f t="shared" si="0"/>
        <v>3.2</v>
      </c>
      <c r="H17" s="5"/>
      <c r="I17" s="5"/>
      <c r="J17" s="5"/>
      <c r="K17" s="5"/>
      <c r="L17" s="5"/>
      <c r="N17" s="61" t="s">
        <v>52</v>
      </c>
      <c r="O17" s="7" t="s">
        <v>56</v>
      </c>
      <c r="P17" s="5">
        <f>O9</f>
        <v>4.5</v>
      </c>
      <c r="Q17" s="5">
        <f t="shared" ref="Q17:T17" si="1">P9</f>
        <v>3.3</v>
      </c>
      <c r="R17" s="5">
        <f t="shared" si="1"/>
        <v>4.3</v>
      </c>
      <c r="S17" s="5">
        <f t="shared" si="1"/>
        <v>2.6</v>
      </c>
      <c r="T17" s="5">
        <f t="shared" si="1"/>
        <v>3.9</v>
      </c>
      <c r="U17" s="5"/>
      <c r="V17" s="5"/>
      <c r="W17" s="5"/>
      <c r="X17" s="5"/>
      <c r="Y17" s="5"/>
    </row>
    <row r="18" spans="1:25" ht="47">
      <c r="A18" s="61"/>
      <c r="B18" s="7" t="s">
        <v>60</v>
      </c>
      <c r="C18" s="5">
        <f>G9</f>
        <v>4.3</v>
      </c>
      <c r="D18" s="5">
        <f t="shared" ref="D18:G18" si="2">H9</f>
        <v>4.5</v>
      </c>
      <c r="E18" s="5">
        <f t="shared" si="2"/>
        <v>4</v>
      </c>
      <c r="F18" s="5">
        <f t="shared" si="2"/>
        <v>3.7</v>
      </c>
      <c r="G18" s="5">
        <f t="shared" si="2"/>
        <v>3.7</v>
      </c>
      <c r="H18" s="5"/>
      <c r="I18" s="5"/>
      <c r="J18" s="5"/>
      <c r="K18" s="5"/>
      <c r="L18" s="5"/>
      <c r="N18" s="61"/>
      <c r="O18" s="7" t="s">
        <v>58</v>
      </c>
      <c r="P18" s="5">
        <f>T9</f>
        <v>4.5</v>
      </c>
      <c r="Q18" s="5">
        <f t="shared" ref="Q18" si="3">U9</f>
        <v>4.5999999999999996</v>
      </c>
      <c r="R18" s="5">
        <f t="shared" ref="R18" si="4">V9</f>
        <v>4.3</v>
      </c>
      <c r="S18" s="5">
        <f t="shared" ref="S18" si="5">W9</f>
        <v>4.5999999999999996</v>
      </c>
      <c r="T18" s="5">
        <f t="shared" ref="T18" si="6">X9</f>
        <v>4.3</v>
      </c>
      <c r="U18" s="5"/>
      <c r="V18" s="5"/>
      <c r="W18" s="5"/>
      <c r="X18" s="5"/>
      <c r="Y18" s="5"/>
    </row>
    <row r="19" spans="1:25" ht="47">
      <c r="A19" s="61" t="s">
        <v>73</v>
      </c>
      <c r="B19" s="7" t="s">
        <v>57</v>
      </c>
      <c r="C19" s="5">
        <f>B12</f>
        <v>1.1972189997378646</v>
      </c>
      <c r="D19" s="5">
        <f t="shared" ref="D19:G19" si="7">C12</f>
        <v>0.82327260234856459</v>
      </c>
      <c r="E19" s="5">
        <f t="shared" si="7"/>
        <v>1.1352924243950933</v>
      </c>
      <c r="F19" s="5">
        <f t="shared" si="7"/>
        <v>0.84327404271156781</v>
      </c>
      <c r="G19" s="5">
        <f t="shared" si="7"/>
        <v>0.91893658347268148</v>
      </c>
      <c r="H19" s="5"/>
      <c r="I19" s="5"/>
      <c r="J19" s="5"/>
      <c r="K19" s="5"/>
      <c r="L19" s="5"/>
      <c r="N19" s="61" t="s">
        <v>55</v>
      </c>
      <c r="O19" s="7" t="s">
        <v>56</v>
      </c>
      <c r="P19" s="5">
        <f>O12</f>
        <v>0.70710678118654757</v>
      </c>
      <c r="Q19" s="5">
        <f t="shared" ref="Q19:T19" si="8">P12</f>
        <v>1.3374935098492586</v>
      </c>
      <c r="R19" s="5">
        <f t="shared" si="8"/>
        <v>0.48304589153964794</v>
      </c>
      <c r="S19" s="5">
        <f t="shared" si="8"/>
        <v>0.96609178307929588</v>
      </c>
      <c r="T19" s="5">
        <f t="shared" si="8"/>
        <v>0.87559503577091313</v>
      </c>
      <c r="U19" s="5"/>
      <c r="V19" s="5"/>
      <c r="W19" s="5"/>
      <c r="X19" s="5"/>
      <c r="Y19" s="5"/>
    </row>
    <row r="20" spans="1:25" ht="47">
      <c r="A20" s="61"/>
      <c r="B20" s="7" t="s">
        <v>60</v>
      </c>
      <c r="C20" s="5">
        <f>G12</f>
        <v>0.67494855771055284</v>
      </c>
      <c r="D20" s="5">
        <f t="shared" ref="D20:G20" si="9">H12</f>
        <v>0.52704627669472992</v>
      </c>
      <c r="E20" s="5">
        <f t="shared" si="9"/>
        <v>0.94280904158206336</v>
      </c>
      <c r="F20" s="5">
        <f t="shared" si="9"/>
        <v>1.1595018087284057</v>
      </c>
      <c r="G20" s="5">
        <f t="shared" si="9"/>
        <v>1.1595018087284057</v>
      </c>
      <c r="H20" s="5"/>
      <c r="I20" s="5"/>
      <c r="J20" s="5"/>
      <c r="K20" s="5"/>
      <c r="L20" s="5"/>
      <c r="N20" s="61"/>
      <c r="O20" s="7" t="s">
        <v>58</v>
      </c>
      <c r="P20" s="5">
        <f>T12</f>
        <v>0.70710678118654757</v>
      </c>
      <c r="Q20" s="5">
        <f t="shared" ref="Q20" si="10">U12</f>
        <v>0.51639777949432231</v>
      </c>
      <c r="R20" s="5">
        <f t="shared" ref="R20" si="11">V12</f>
        <v>0.67494855771055284</v>
      </c>
      <c r="S20" s="5">
        <f t="shared" ref="S20" si="12">W12</f>
        <v>0.69920589878010109</v>
      </c>
      <c r="T20" s="5">
        <f t="shared" ref="T20" si="13">X12</f>
        <v>0.67494855771055284</v>
      </c>
      <c r="U20" s="5"/>
      <c r="V20" s="5"/>
      <c r="W20" s="5"/>
      <c r="X20" s="5"/>
      <c r="Y20" s="5"/>
    </row>
  </sheetData>
  <mergeCells count="10">
    <mergeCell ref="A19:A20"/>
    <mergeCell ref="O1:S1"/>
    <mergeCell ref="T1:X1"/>
    <mergeCell ref="N15:Y15"/>
    <mergeCell ref="N17:N18"/>
    <mergeCell ref="N19:N20"/>
    <mergeCell ref="B1:F1"/>
    <mergeCell ref="G1:K1"/>
    <mergeCell ref="A15:L15"/>
    <mergeCell ref="A17:A18"/>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8F6D-EB8F-C94C-8611-800E0824C269}">
  <dimension ref="A1:L20"/>
  <sheetViews>
    <sheetView zoomScale="32" workbookViewId="0">
      <selection activeCell="H3" sqref="H3:H4"/>
    </sheetView>
  </sheetViews>
  <sheetFormatPr baseColWidth="10" defaultRowHeight="20"/>
  <cols>
    <col min="1" max="1" width="21" bestFit="1" customWidth="1"/>
  </cols>
  <sheetData>
    <row r="1" spans="1:12" ht="48" thickBot="1">
      <c r="B1" s="62" t="s">
        <v>85</v>
      </c>
      <c r="C1" s="63"/>
      <c r="D1" s="63"/>
      <c r="E1" s="63"/>
      <c r="F1" s="63"/>
      <c r="G1" s="62" t="s">
        <v>86</v>
      </c>
      <c r="H1" s="63"/>
      <c r="I1" s="63"/>
      <c r="J1" s="63"/>
      <c r="K1" s="64"/>
    </row>
    <row r="2" spans="1:12" ht="28" thickTop="1">
      <c r="A2" s="6"/>
      <c r="B2" s="13" t="str">
        <f>アンケート集計!X7</f>
        <v>【実験後】満足度調査 [トレーニングを楽しく行なうことができたか]</v>
      </c>
      <c r="C2" s="6" t="str">
        <f>アンケート集計!Y7</f>
        <v>【実験後】満足度調査 [表現力が向上したと感じるか]</v>
      </c>
      <c r="D2" s="6" t="str">
        <f>アンケート集計!Z7</f>
        <v>【実験後】満足度調査 [継続しやすいと思うか]</v>
      </c>
      <c r="E2" s="6" t="str">
        <f>アンケート集計!AA7</f>
        <v>【実験後】満足度調査 [トレーニングとして満足できたか]</v>
      </c>
      <c r="F2" s="6" t="str">
        <f>アンケート集計!AB7</f>
        <v>【実験後】満足度調査 [また使いたいと思うか]</v>
      </c>
      <c r="G2" s="13" t="str">
        <f>アンケート集計!BG7</f>
        <v>【実験後】満足度調査 [トレーニングを楽しく行なうことができたか]</v>
      </c>
      <c r="H2" s="6" t="str">
        <f>アンケート集計!BH7</f>
        <v>【実験後】満足度調査 [表現力が向上したと感じるか]</v>
      </c>
      <c r="I2" s="6" t="str">
        <f>アンケート集計!BI7</f>
        <v>【実験後】満足度調査 [継続しやすいと思うか]</v>
      </c>
      <c r="J2" s="6" t="str">
        <f>アンケート集計!BJ7</f>
        <v>【実験後】満足度調査 [トレーニングとして満足できたか]</v>
      </c>
      <c r="K2" s="14" t="str">
        <f>アンケート集計!BK7</f>
        <v>【実験後】満足度調査 [また使いたいと思うか]</v>
      </c>
      <c r="L2" s="6"/>
    </row>
    <row r="3" spans="1:12" ht="47">
      <c r="A3" s="5"/>
      <c r="B3" s="15">
        <f>アンケート集計!X8</f>
        <v>10</v>
      </c>
      <c r="C3" s="5">
        <f>アンケート集計!Y8</f>
        <v>30</v>
      </c>
      <c r="D3" s="5">
        <f>アンケート集計!Z8</f>
        <v>10</v>
      </c>
      <c r="E3" s="5">
        <f>アンケート集計!AA8</f>
        <v>10</v>
      </c>
      <c r="F3" s="5">
        <f>アンケート集計!AB8</f>
        <v>10</v>
      </c>
      <c r="G3" s="15">
        <f>アンケート集計!BG8</f>
        <v>40</v>
      </c>
      <c r="H3" s="5">
        <f>アンケート集計!BH8</f>
        <v>40</v>
      </c>
      <c r="I3" s="5">
        <f>アンケート集計!BI8</f>
        <v>35</v>
      </c>
      <c r="J3" s="5">
        <f>アンケート集計!BJ8</f>
        <v>35</v>
      </c>
      <c r="K3" s="16">
        <f>アンケート集計!BK8</f>
        <v>40</v>
      </c>
      <c r="L3" s="5"/>
    </row>
    <row r="4" spans="1:12" ht="47">
      <c r="A4" s="5"/>
      <c r="B4" s="15">
        <f>アンケート集計!X9</f>
        <v>28</v>
      </c>
      <c r="C4" s="5">
        <f>アンケート集計!Y9</f>
        <v>12</v>
      </c>
      <c r="D4" s="5">
        <f>アンケート集計!Z9</f>
        <v>16</v>
      </c>
      <c r="E4" s="5">
        <f>アンケート集計!AA9</f>
        <v>16</v>
      </c>
      <c r="F4" s="5">
        <f>アンケート集計!AB9</f>
        <v>16</v>
      </c>
      <c r="G4" s="15">
        <f>アンケート集計!BG9</f>
        <v>8</v>
      </c>
      <c r="H4" s="5">
        <f>アンケート集計!BH9</f>
        <v>8</v>
      </c>
      <c r="I4" s="5">
        <f>アンケート集計!BI9</f>
        <v>8</v>
      </c>
      <c r="J4" s="5">
        <f>アンケート集計!BJ9</f>
        <v>12</v>
      </c>
      <c r="K4" s="16">
        <f>アンケート集計!BK9</f>
        <v>4</v>
      </c>
      <c r="L4" s="5"/>
    </row>
    <row r="5" spans="1:12" ht="47">
      <c r="A5" s="5"/>
      <c r="B5" s="15">
        <f>アンケート集計!X10</f>
        <v>0</v>
      </c>
      <c r="C5" s="5">
        <f>アンケート集計!Y10</f>
        <v>3</v>
      </c>
      <c r="D5" s="5">
        <f>アンケート集計!Z10</f>
        <v>12</v>
      </c>
      <c r="E5" s="5">
        <f>アンケート集計!AA10</f>
        <v>6</v>
      </c>
      <c r="F5" s="5">
        <f>アンケート集計!AB10</f>
        <v>12</v>
      </c>
      <c r="G5" s="15">
        <f>アンケート集計!BG10</f>
        <v>0</v>
      </c>
      <c r="H5" s="5">
        <f>アンケート集計!BH10</f>
        <v>0</v>
      </c>
      <c r="I5" s="5">
        <f>アンケート集計!BI10</f>
        <v>3</v>
      </c>
      <c r="J5" s="5">
        <f>アンケート集計!BJ10</f>
        <v>0</v>
      </c>
      <c r="K5" s="16">
        <f>アンケート集計!BK10</f>
        <v>3</v>
      </c>
      <c r="L5" s="5"/>
    </row>
    <row r="6" spans="1:12" ht="47">
      <c r="A6" s="5"/>
      <c r="B6" s="15">
        <f>アンケート集計!X11</f>
        <v>2</v>
      </c>
      <c r="C6" s="5">
        <f>アンケート集計!Y11</f>
        <v>0</v>
      </c>
      <c r="D6" s="5">
        <f>アンケート集計!Z11</f>
        <v>0</v>
      </c>
      <c r="E6" s="5">
        <f>アンケート集計!AA11</f>
        <v>4</v>
      </c>
      <c r="F6" s="5">
        <f>アンケート集計!AB11</f>
        <v>0</v>
      </c>
      <c r="G6" s="15">
        <f>アンケート集計!BG11</f>
        <v>0</v>
      </c>
      <c r="H6" s="5">
        <f>アンケート集計!BH11</f>
        <v>0</v>
      </c>
      <c r="I6" s="5">
        <f>アンケート集計!BI11</f>
        <v>0</v>
      </c>
      <c r="J6" s="5">
        <f>アンケート集計!BJ11</f>
        <v>0</v>
      </c>
      <c r="K6" s="16">
        <f>アンケート集計!BK11</f>
        <v>0</v>
      </c>
      <c r="L6" s="5"/>
    </row>
    <row r="7" spans="1:12" ht="48" thickBot="1">
      <c r="A7" s="5"/>
      <c r="B7" s="21">
        <f>アンケート集計!X12</f>
        <v>0</v>
      </c>
      <c r="C7" s="20">
        <f>アンケート集計!Y12</f>
        <v>0</v>
      </c>
      <c r="D7" s="20">
        <f>アンケート集計!Z12</f>
        <v>0</v>
      </c>
      <c r="E7" s="20">
        <f>アンケート集計!AA12</f>
        <v>0</v>
      </c>
      <c r="F7" s="20">
        <f>アンケート集計!AB12</f>
        <v>0</v>
      </c>
      <c r="G7" s="21">
        <f>アンケート集計!BG12</f>
        <v>0</v>
      </c>
      <c r="H7" s="20">
        <f>アンケート集計!BH12</f>
        <v>0</v>
      </c>
      <c r="I7" s="20">
        <f>アンケート集計!BI12</f>
        <v>0</v>
      </c>
      <c r="J7" s="20">
        <f>アンケート集計!BJ12</f>
        <v>0</v>
      </c>
      <c r="K7" s="22">
        <f>アンケート集計!BK12</f>
        <v>0</v>
      </c>
      <c r="L7" s="5"/>
    </row>
    <row r="8" spans="1:12" ht="48" thickTop="1">
      <c r="A8" s="5" t="s">
        <v>81</v>
      </c>
      <c r="B8" s="15">
        <f>アンケート集計!X13</f>
        <v>40</v>
      </c>
      <c r="C8" s="5">
        <f>アンケート集計!Y13</f>
        <v>45</v>
      </c>
      <c r="D8" s="5">
        <f>アンケート集計!Z13</f>
        <v>38</v>
      </c>
      <c r="E8" s="5">
        <f>アンケート集計!AA13</f>
        <v>36</v>
      </c>
      <c r="F8" s="5">
        <f>アンケート集計!AB13</f>
        <v>38</v>
      </c>
      <c r="G8" s="15">
        <f>アンケート集計!BG13</f>
        <v>48</v>
      </c>
      <c r="H8" s="5">
        <f>アンケート集計!BH13</f>
        <v>48</v>
      </c>
      <c r="I8" s="5">
        <f>アンケート集計!BI13</f>
        <v>46</v>
      </c>
      <c r="J8" s="5">
        <f>アンケート集計!BJ13</f>
        <v>47</v>
      </c>
      <c r="K8" s="16">
        <f>アンケート集計!BK13</f>
        <v>47</v>
      </c>
      <c r="L8" s="5"/>
    </row>
    <row r="9" spans="1:12" ht="47">
      <c r="A9" s="5" t="s">
        <v>53</v>
      </c>
      <c r="B9" s="15">
        <f>アンケート集計!X14</f>
        <v>4</v>
      </c>
      <c r="C9" s="5">
        <f>アンケート集計!Y14</f>
        <v>4.5</v>
      </c>
      <c r="D9" s="5">
        <f>アンケート集計!Z14</f>
        <v>3.8</v>
      </c>
      <c r="E9" s="5">
        <f>アンケート集計!AA14</f>
        <v>3.6</v>
      </c>
      <c r="F9" s="5">
        <f>アンケート集計!AB14</f>
        <v>3.8</v>
      </c>
      <c r="G9" s="15">
        <f>アンケート集計!BG14</f>
        <v>4.8</v>
      </c>
      <c r="H9" s="5">
        <f>アンケート集計!BH14</f>
        <v>4.8</v>
      </c>
      <c r="I9" s="5">
        <f>アンケート集計!BI14</f>
        <v>4.5999999999999996</v>
      </c>
      <c r="J9" s="5">
        <f>アンケート集計!BJ14</f>
        <v>4.7</v>
      </c>
      <c r="K9" s="16">
        <f>アンケート集計!BK14</f>
        <v>4.7</v>
      </c>
      <c r="L9" s="5"/>
    </row>
    <row r="10" spans="1:12" ht="47">
      <c r="A10" s="5" t="s">
        <v>83</v>
      </c>
      <c r="B10" s="15">
        <f>アンケート集計!X15</f>
        <v>6</v>
      </c>
      <c r="C10" s="5">
        <f>アンケート集計!Y15</f>
        <v>4.5</v>
      </c>
      <c r="D10" s="5">
        <f>アンケート集計!Z15</f>
        <v>5.6</v>
      </c>
      <c r="E10" s="5">
        <f>アンケート集計!AA15</f>
        <v>10.4</v>
      </c>
      <c r="F10" s="5">
        <f>アンケート集計!AB15</f>
        <v>5.6</v>
      </c>
      <c r="G10" s="15">
        <f>アンケート集計!BG15</f>
        <v>1.5999999999999999</v>
      </c>
      <c r="H10" s="5">
        <f>アンケート集計!BH15</f>
        <v>1.5999999999999999</v>
      </c>
      <c r="I10" s="5">
        <f>アンケート集計!BI15</f>
        <v>4.4000000000000004</v>
      </c>
      <c r="J10" s="5">
        <f>アンケート集計!BJ15</f>
        <v>2.1</v>
      </c>
      <c r="K10" s="16">
        <f>アンケート集計!BK15</f>
        <v>4.0999999999999996</v>
      </c>
      <c r="L10" s="5"/>
    </row>
    <row r="11" spans="1:12" ht="47">
      <c r="A11" s="5" t="s">
        <v>84</v>
      </c>
      <c r="B11" s="15">
        <f>アンケート集計!X16</f>
        <v>0.66666666666666663</v>
      </c>
      <c r="C11" s="5">
        <f>アンケート集計!Y16</f>
        <v>0.5</v>
      </c>
      <c r="D11" s="5">
        <f>アンケート集計!Z16</f>
        <v>0.62222222222222223</v>
      </c>
      <c r="E11" s="5">
        <f>アンケート集計!AA16</f>
        <v>1.1555555555555557</v>
      </c>
      <c r="F11" s="5">
        <f>アンケート集計!AB16</f>
        <v>0.62222222222222223</v>
      </c>
      <c r="G11" s="15">
        <f>アンケート集計!BG16</f>
        <v>0.17777777777777776</v>
      </c>
      <c r="H11" s="5">
        <f>アンケート集計!BH16</f>
        <v>0.17777777777777776</v>
      </c>
      <c r="I11" s="5">
        <f>アンケート集計!BI16</f>
        <v>0.48888888888888893</v>
      </c>
      <c r="J11" s="5">
        <f>アンケート集計!BJ16</f>
        <v>0.23333333333333334</v>
      </c>
      <c r="K11" s="16">
        <f>アンケート集計!BK16</f>
        <v>0.45555555555555549</v>
      </c>
      <c r="L11" s="5"/>
    </row>
    <row r="12" spans="1:12" ht="48" thickBot="1">
      <c r="A12" s="5" t="s">
        <v>73</v>
      </c>
      <c r="B12" s="17">
        <f>アンケート集計!X17</f>
        <v>0.81649658092772603</v>
      </c>
      <c r="C12" s="18">
        <f>アンケート集計!Y17</f>
        <v>0.70710678118654757</v>
      </c>
      <c r="D12" s="18">
        <f>アンケート集計!Z17</f>
        <v>0.78881063774661553</v>
      </c>
      <c r="E12" s="18">
        <f>アンケート集計!AA17</f>
        <v>1.0749676997731401</v>
      </c>
      <c r="F12" s="18">
        <f>アンケート集計!AB17</f>
        <v>0.78881063774661553</v>
      </c>
      <c r="G12" s="17">
        <f>アンケート集計!BG17</f>
        <v>0.4216370213557839</v>
      </c>
      <c r="H12" s="18">
        <f>アンケート集計!BH17</f>
        <v>0.4216370213557839</v>
      </c>
      <c r="I12" s="18">
        <f>アンケート集計!BI17</f>
        <v>0.69920589878010109</v>
      </c>
      <c r="J12" s="18">
        <f>アンケート集計!BJ17</f>
        <v>0.48304589153964794</v>
      </c>
      <c r="K12" s="19">
        <f>アンケート集計!BK17</f>
        <v>0.67494855771055284</v>
      </c>
      <c r="L12" s="5"/>
    </row>
    <row r="15" spans="1:12" ht="47">
      <c r="A15" s="65" t="s">
        <v>62</v>
      </c>
      <c r="B15" s="65"/>
      <c r="C15" s="65"/>
      <c r="D15" s="65"/>
      <c r="E15" s="65"/>
      <c r="F15" s="65"/>
      <c r="G15" s="65"/>
      <c r="H15" s="65"/>
      <c r="I15" s="65"/>
      <c r="J15" s="65"/>
      <c r="K15" s="65"/>
      <c r="L15" s="65"/>
    </row>
    <row r="16" spans="1:12" ht="47">
      <c r="A16" s="5"/>
      <c r="B16" s="5"/>
      <c r="C16" s="5" t="s">
        <v>99</v>
      </c>
      <c r="D16" s="5" t="s">
        <v>100</v>
      </c>
      <c r="E16" s="5" t="s">
        <v>101</v>
      </c>
      <c r="F16" s="5" t="s">
        <v>102</v>
      </c>
      <c r="G16" s="5" t="s">
        <v>103</v>
      </c>
      <c r="H16" s="5"/>
      <c r="I16" s="5"/>
      <c r="J16" s="5"/>
      <c r="K16" s="5"/>
      <c r="L16" s="5"/>
    </row>
    <row r="17" spans="1:12" ht="47">
      <c r="A17" s="61" t="s">
        <v>53</v>
      </c>
      <c r="B17" s="7" t="s">
        <v>85</v>
      </c>
      <c r="C17" s="5">
        <f>B9</f>
        <v>4</v>
      </c>
      <c r="D17" s="5">
        <f t="shared" ref="D17:G17" si="0">C9</f>
        <v>4.5</v>
      </c>
      <c r="E17" s="5">
        <f t="shared" si="0"/>
        <v>3.8</v>
      </c>
      <c r="F17" s="5">
        <f t="shared" si="0"/>
        <v>3.6</v>
      </c>
      <c r="G17" s="5">
        <f t="shared" si="0"/>
        <v>3.8</v>
      </c>
      <c r="H17" s="5"/>
      <c r="I17" s="5"/>
      <c r="J17" s="5"/>
      <c r="K17" s="5"/>
      <c r="L17" s="5"/>
    </row>
    <row r="18" spans="1:12" ht="47">
      <c r="A18" s="61"/>
      <c r="B18" s="7" t="s">
        <v>86</v>
      </c>
      <c r="C18" s="5">
        <f>G9</f>
        <v>4.8</v>
      </c>
      <c r="D18" s="5">
        <f t="shared" ref="D18:G18" si="1">H9</f>
        <v>4.8</v>
      </c>
      <c r="E18" s="5">
        <f t="shared" si="1"/>
        <v>4.5999999999999996</v>
      </c>
      <c r="F18" s="5">
        <f t="shared" si="1"/>
        <v>4.7</v>
      </c>
      <c r="G18" s="5">
        <f t="shared" si="1"/>
        <v>4.7</v>
      </c>
      <c r="H18" s="5"/>
      <c r="I18" s="5"/>
      <c r="J18" s="5"/>
      <c r="K18" s="5"/>
      <c r="L18" s="5"/>
    </row>
    <row r="19" spans="1:12" ht="47">
      <c r="A19" s="61" t="s">
        <v>73</v>
      </c>
      <c r="B19" s="7" t="s">
        <v>85</v>
      </c>
      <c r="C19" s="5">
        <f>B12</f>
        <v>0.81649658092772603</v>
      </c>
      <c r="D19" s="5">
        <f t="shared" ref="D19:G19" si="2">C12</f>
        <v>0.70710678118654757</v>
      </c>
      <c r="E19" s="5">
        <f t="shared" si="2"/>
        <v>0.78881063774661553</v>
      </c>
      <c r="F19" s="5">
        <f t="shared" si="2"/>
        <v>1.0749676997731401</v>
      </c>
      <c r="G19" s="5">
        <f t="shared" si="2"/>
        <v>0.78881063774661553</v>
      </c>
      <c r="H19" s="5"/>
      <c r="I19" s="5"/>
      <c r="J19" s="5"/>
      <c r="K19" s="5"/>
      <c r="L19" s="5"/>
    </row>
    <row r="20" spans="1:12" ht="47">
      <c r="A20" s="61"/>
      <c r="B20" s="7" t="s">
        <v>86</v>
      </c>
      <c r="C20" s="5">
        <f>G12</f>
        <v>0.4216370213557839</v>
      </c>
      <c r="D20" s="5">
        <f t="shared" ref="D20:G20" si="3">H12</f>
        <v>0.4216370213557839</v>
      </c>
      <c r="E20" s="5">
        <f t="shared" si="3"/>
        <v>0.69920589878010109</v>
      </c>
      <c r="F20" s="5">
        <f t="shared" si="3"/>
        <v>0.48304589153964794</v>
      </c>
      <c r="G20" s="5">
        <f t="shared" si="3"/>
        <v>0.67494855771055284</v>
      </c>
      <c r="H20" s="5"/>
      <c r="I20" s="5"/>
      <c r="J20" s="5"/>
      <c r="K20" s="5"/>
      <c r="L20" s="5"/>
    </row>
  </sheetData>
  <mergeCells count="5">
    <mergeCell ref="B1:F1"/>
    <mergeCell ref="G1:K1"/>
    <mergeCell ref="A15:L15"/>
    <mergeCell ref="A17:A18"/>
    <mergeCell ref="A19:A20"/>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01DB-3D66-E74C-94E7-DE7D7877C472}">
  <dimension ref="A1:N20"/>
  <sheetViews>
    <sheetView zoomScale="50" zoomScaleNormal="50" workbookViewId="0">
      <selection activeCell="C16" sqref="C16:G16"/>
    </sheetView>
  </sheetViews>
  <sheetFormatPr baseColWidth="10" defaultRowHeight="20"/>
  <cols>
    <col min="1" max="1" width="21" bestFit="1" customWidth="1"/>
    <col min="2" max="7" width="13" customWidth="1"/>
    <col min="8" max="8" width="68.140625" bestFit="1" customWidth="1"/>
  </cols>
  <sheetData>
    <row r="1" spans="1:14" ht="124" thickBot="1">
      <c r="A1" s="23"/>
      <c r="B1" s="62" t="s">
        <v>86</v>
      </c>
      <c r="C1" s="63"/>
      <c r="D1" s="63"/>
      <c r="E1" s="63"/>
      <c r="F1" s="63"/>
      <c r="G1" s="63"/>
      <c r="H1" s="64"/>
    </row>
    <row r="2" spans="1:14" ht="28" thickTop="1">
      <c r="A2" s="6"/>
      <c r="B2" s="13" t="str">
        <f>アンケート集計!BL7</f>
        <v>【実験後】システム調査（ロボットの実験のみ） [ロボットに意思を伝えることができたか]</v>
      </c>
      <c r="C2" s="6" t="str">
        <f>アンケート集計!BM7</f>
        <v>【実験後】システム調査（ロボットの実験のみ） [思い通りに制御できたか]</v>
      </c>
      <c r="D2" s="6" t="str">
        <f>アンケート集計!BN7</f>
        <v>【実験後】システム調査（ロボットの実験のみ） [触れ合いは楽しかったか]</v>
      </c>
      <c r="E2" s="6" t="str">
        <f>アンケート集計!BO7</f>
        <v>【実験後】システム調査（ロボットの実験のみ） [動作が適切であったか]</v>
      </c>
      <c r="F2" s="6" t="str">
        <f>アンケート集計!BP7</f>
        <v>【実験後】システム調査（ロボットの実験のみ） [その他フィードバックは適切であったか]</v>
      </c>
      <c r="G2" s="14" t="str">
        <f>アンケート集計!BQ7</f>
        <v>【実験後】練習時の注目度</v>
      </c>
      <c r="H2" s="24" t="str">
        <f>アンケート集計!BR7</f>
        <v>【実験後】システムの改善点（ロボットの実験のみ）</v>
      </c>
      <c r="I2" s="6"/>
    </row>
    <row r="3" spans="1:14" ht="47">
      <c r="A3" s="5"/>
      <c r="B3" s="15">
        <f>アンケート集計!BL8</f>
        <v>25</v>
      </c>
      <c r="C3" s="5">
        <f>アンケート集計!BM8</f>
        <v>10</v>
      </c>
      <c r="D3" s="5">
        <f>アンケート集計!BN8</f>
        <v>40</v>
      </c>
      <c r="E3" s="5">
        <f>アンケート集計!BO8</f>
        <v>25</v>
      </c>
      <c r="F3" s="5">
        <f>アンケート集計!BP8</f>
        <v>30</v>
      </c>
      <c r="G3" s="16">
        <f>アンケート集計!BQ8</f>
        <v>15</v>
      </c>
      <c r="H3" s="16"/>
      <c r="I3" s="5"/>
    </row>
    <row r="4" spans="1:14" ht="47">
      <c r="A4" s="5"/>
      <c r="B4" s="15">
        <f>アンケート集計!BL9</f>
        <v>20</v>
      </c>
      <c r="C4" s="5">
        <f>アンケート集計!BM9</f>
        <v>20</v>
      </c>
      <c r="D4" s="5">
        <f>アンケート集計!BN9</f>
        <v>8</v>
      </c>
      <c r="E4" s="5">
        <f>アンケート集計!BO9</f>
        <v>20</v>
      </c>
      <c r="F4" s="5">
        <f>アンケート集計!BP9</f>
        <v>16</v>
      </c>
      <c r="G4" s="16">
        <f>アンケート集計!BQ9</f>
        <v>16</v>
      </c>
      <c r="H4" s="16"/>
      <c r="I4" s="5"/>
    </row>
    <row r="5" spans="1:14" ht="47">
      <c r="A5" s="5"/>
      <c r="B5" s="15">
        <f>アンケート集計!BL10</f>
        <v>0</v>
      </c>
      <c r="C5" s="5">
        <f>アンケート集計!BM10</f>
        <v>6</v>
      </c>
      <c r="D5" s="5">
        <f>アンケート集計!BN10</f>
        <v>0</v>
      </c>
      <c r="E5" s="5">
        <f>アンケート集計!BO10</f>
        <v>0</v>
      </c>
      <c r="F5" s="5">
        <f>アンケート集計!BP10</f>
        <v>0</v>
      </c>
      <c r="G5" s="16">
        <f>アンケート集計!BQ10</f>
        <v>0</v>
      </c>
      <c r="H5" s="16"/>
      <c r="I5" s="5"/>
    </row>
    <row r="6" spans="1:14" ht="47">
      <c r="A6" s="5"/>
      <c r="B6" s="15">
        <f>アンケート集計!BL11</f>
        <v>0</v>
      </c>
      <c r="C6" s="5">
        <f>アンケート集計!BM11</f>
        <v>2</v>
      </c>
      <c r="D6" s="5">
        <f>アンケート集計!BN11</f>
        <v>0</v>
      </c>
      <c r="E6" s="5">
        <f>アンケート集計!BO11</f>
        <v>0</v>
      </c>
      <c r="F6" s="5">
        <f>アンケート集計!BP11</f>
        <v>0</v>
      </c>
      <c r="G6" s="16">
        <f>アンケート集計!BQ11</f>
        <v>4</v>
      </c>
      <c r="H6" s="16"/>
      <c r="I6" s="5"/>
    </row>
    <row r="7" spans="1:14" ht="48" thickBot="1">
      <c r="A7" s="5"/>
      <c r="B7" s="21">
        <f>アンケート集計!BL12</f>
        <v>0</v>
      </c>
      <c r="C7" s="20">
        <f>アンケート集計!BM12</f>
        <v>0</v>
      </c>
      <c r="D7" s="20">
        <f>アンケート集計!BN12</f>
        <v>0</v>
      </c>
      <c r="E7" s="20">
        <f>アンケート集計!BO12</f>
        <v>0</v>
      </c>
      <c r="F7" s="20">
        <f>アンケート集計!BP12</f>
        <v>0</v>
      </c>
      <c r="G7" s="22">
        <f>アンケート集計!BQ12</f>
        <v>1</v>
      </c>
      <c r="H7" s="22"/>
      <c r="I7" s="5"/>
    </row>
    <row r="8" spans="1:14" ht="48" thickTop="1">
      <c r="A8" s="5" t="s">
        <v>81</v>
      </c>
      <c r="B8" s="15">
        <f>アンケート集計!BL13</f>
        <v>45</v>
      </c>
      <c r="C8" s="5">
        <f>アンケート集計!BM13</f>
        <v>38</v>
      </c>
      <c r="D8" s="5">
        <f>アンケート集計!BN13</f>
        <v>48</v>
      </c>
      <c r="E8" s="5">
        <f>アンケート集計!BO13</f>
        <v>45</v>
      </c>
      <c r="F8" s="5">
        <f>アンケート集計!BP13</f>
        <v>46</v>
      </c>
      <c r="G8" s="16">
        <f>アンケート集計!BQ13</f>
        <v>36</v>
      </c>
      <c r="H8" s="16"/>
      <c r="I8" s="5"/>
    </row>
    <row r="9" spans="1:14" ht="47">
      <c r="A9" s="5" t="s">
        <v>53</v>
      </c>
      <c r="B9" s="15">
        <f>アンケート集計!BL14</f>
        <v>4.5</v>
      </c>
      <c r="C9" s="5">
        <f>アンケート集計!BM14</f>
        <v>3.8</v>
      </c>
      <c r="D9" s="5">
        <f>アンケート集計!BN14</f>
        <v>4.8</v>
      </c>
      <c r="E9" s="5">
        <f>アンケート集計!BO14</f>
        <v>4.5</v>
      </c>
      <c r="F9" s="5">
        <f>アンケート集計!BP14</f>
        <v>4.5999999999999996</v>
      </c>
      <c r="G9" s="16">
        <f>アンケート集計!BQ14</f>
        <v>3.6</v>
      </c>
      <c r="H9" s="16"/>
      <c r="I9" s="5"/>
    </row>
    <row r="10" spans="1:14" ht="47">
      <c r="A10" s="5" t="s">
        <v>83</v>
      </c>
      <c r="B10" s="15">
        <f>アンケート集計!BL15</f>
        <v>2.5</v>
      </c>
      <c r="C10" s="5">
        <f>アンケート集計!BM15</f>
        <v>7.6</v>
      </c>
      <c r="D10" s="5">
        <f>アンケート集計!BN15</f>
        <v>1.5999999999999999</v>
      </c>
      <c r="E10" s="5">
        <f>アンケート集計!BO15</f>
        <v>2.5</v>
      </c>
      <c r="F10" s="5">
        <f>アンケート集計!BP15</f>
        <v>2.4000000000000004</v>
      </c>
      <c r="G10" s="16">
        <f>アンケート集計!BQ15</f>
        <v>0</v>
      </c>
      <c r="H10" s="16"/>
      <c r="I10" s="5"/>
    </row>
    <row r="11" spans="1:14" ht="47">
      <c r="A11" s="5" t="s">
        <v>84</v>
      </c>
      <c r="B11" s="15">
        <f>アンケート集計!BL16</f>
        <v>0.27777777777777779</v>
      </c>
      <c r="C11" s="5">
        <f>アンケート集計!BM16</f>
        <v>0.84444444444444444</v>
      </c>
      <c r="D11" s="5">
        <f>アンケート集計!BN16</f>
        <v>0.17777777777777776</v>
      </c>
      <c r="E11" s="5">
        <f>アンケート集計!BO16</f>
        <v>0.27777777777777779</v>
      </c>
      <c r="F11" s="5">
        <f>アンケート集計!BP16</f>
        <v>0.26666666666666672</v>
      </c>
      <c r="G11" s="16">
        <f>アンケート集計!BQ16</f>
        <v>0</v>
      </c>
      <c r="H11" s="16"/>
      <c r="I11" s="5"/>
    </row>
    <row r="12" spans="1:14" ht="48" thickBot="1">
      <c r="A12" s="5" t="s">
        <v>73</v>
      </c>
      <c r="B12" s="17">
        <f>アンケート集計!BL17</f>
        <v>0.52704627669472992</v>
      </c>
      <c r="C12" s="18">
        <f>アンケート集計!BM17</f>
        <v>0.91893658347268148</v>
      </c>
      <c r="D12" s="18">
        <f>アンケート集計!BN17</f>
        <v>0.4216370213557839</v>
      </c>
      <c r="E12" s="18">
        <f>アンケート集計!BO17</f>
        <v>0.52704627669472992</v>
      </c>
      <c r="F12" s="18">
        <f>アンケート集計!BP17</f>
        <v>0.51639777949432231</v>
      </c>
      <c r="G12" s="19">
        <f>アンケート集計!BQ17</f>
        <v>0</v>
      </c>
      <c r="H12" s="19"/>
      <c r="I12" s="5"/>
    </row>
    <row r="15" spans="1:14" ht="47">
      <c r="A15" s="65" t="s">
        <v>62</v>
      </c>
      <c r="B15" s="65"/>
      <c r="C15" s="65"/>
      <c r="D15" s="65"/>
      <c r="E15" s="65"/>
      <c r="F15" s="65"/>
      <c r="G15" s="65"/>
      <c r="H15" s="65"/>
      <c r="I15" s="65"/>
    </row>
    <row r="16" spans="1:14" ht="47">
      <c r="A16" s="5"/>
      <c r="B16" s="5"/>
      <c r="C16" s="5" t="s">
        <v>105</v>
      </c>
      <c r="D16" s="5" t="s">
        <v>107</v>
      </c>
      <c r="E16" s="5" t="s">
        <v>109</v>
      </c>
      <c r="F16" s="5" t="s">
        <v>111</v>
      </c>
      <c r="G16" s="5" t="s">
        <v>113</v>
      </c>
      <c r="H16" s="5"/>
      <c r="I16" s="5"/>
      <c r="J16" t="s">
        <v>104</v>
      </c>
      <c r="K16" t="s">
        <v>106</v>
      </c>
      <c r="L16" t="s">
        <v>108</v>
      </c>
      <c r="M16" t="s">
        <v>110</v>
      </c>
      <c r="N16" t="s">
        <v>112</v>
      </c>
    </row>
    <row r="17" spans="1:9" ht="47">
      <c r="A17" s="61" t="s">
        <v>53</v>
      </c>
      <c r="B17" s="7" t="s">
        <v>86</v>
      </c>
      <c r="C17" s="5">
        <f>B9</f>
        <v>4.5</v>
      </c>
      <c r="D17" s="5">
        <f t="shared" ref="D17:G17" si="0">C9</f>
        <v>3.8</v>
      </c>
      <c r="E17" s="5">
        <f t="shared" si="0"/>
        <v>4.8</v>
      </c>
      <c r="F17" s="5">
        <f t="shared" si="0"/>
        <v>4.5</v>
      </c>
      <c r="G17" s="5">
        <f t="shared" si="0"/>
        <v>4.5999999999999996</v>
      </c>
      <c r="H17" s="5"/>
      <c r="I17" s="5"/>
    </row>
    <row r="18" spans="1:9" ht="47">
      <c r="A18" s="61"/>
      <c r="B18" s="7"/>
      <c r="C18" s="5"/>
      <c r="D18" s="5"/>
      <c r="E18" s="5"/>
      <c r="F18" s="5"/>
      <c r="G18" s="5"/>
      <c r="H18" s="5"/>
      <c r="I18" s="5"/>
    </row>
    <row r="19" spans="1:9" ht="47">
      <c r="A19" s="61" t="s">
        <v>73</v>
      </c>
      <c r="B19" s="7" t="s">
        <v>86</v>
      </c>
      <c r="C19" s="5">
        <f>B12</f>
        <v>0.52704627669472992</v>
      </c>
      <c r="D19" s="5">
        <f t="shared" ref="D19:G19" si="1">C12</f>
        <v>0.91893658347268148</v>
      </c>
      <c r="E19" s="5">
        <f t="shared" si="1"/>
        <v>0.4216370213557839</v>
      </c>
      <c r="F19" s="5">
        <f t="shared" si="1"/>
        <v>0.52704627669472992</v>
      </c>
      <c r="G19" s="5">
        <f t="shared" si="1"/>
        <v>0.51639777949432231</v>
      </c>
      <c r="H19" s="5"/>
      <c r="I19" s="5"/>
    </row>
    <row r="20" spans="1:9" ht="47">
      <c r="A20" s="61"/>
      <c r="B20" s="7"/>
      <c r="C20" s="5"/>
      <c r="D20" s="5"/>
      <c r="E20" s="5"/>
      <c r="F20" s="5"/>
      <c r="G20" s="5"/>
      <c r="H20" s="5"/>
      <c r="I20" s="5"/>
    </row>
  </sheetData>
  <mergeCells count="4">
    <mergeCell ref="A15:I15"/>
    <mergeCell ref="A17:A18"/>
    <mergeCell ref="A19:A20"/>
    <mergeCell ref="B1:H1"/>
  </mergeCells>
  <phoneticPr fontId="2"/>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Sheet1</vt:lpstr>
      <vt:lpstr>アンケート集計 人数</vt:lpstr>
      <vt:lpstr>アンケート集計</vt:lpstr>
      <vt:lpstr>心理 (2)</vt:lpstr>
      <vt:lpstr>心理</vt:lpstr>
      <vt:lpstr>表情</vt:lpstr>
      <vt:lpstr>満足度</vt:lpstr>
      <vt:lpstr>システム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2023-01-23T05:47:59Z</dcterms:created>
  <dcterms:modified xsi:type="dcterms:W3CDTF">2023-02-09T07:22:31Z</dcterms:modified>
</cp:coreProperties>
</file>