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"/>
    </mc:Choice>
  </mc:AlternateContent>
  <xr:revisionPtr revIDLastSave="0" documentId="13_ncr:1_{9901CAAA-6BE3-BD42-A748-F5A7589D5FB9}" xr6:coauthVersionLast="47" xr6:coauthVersionMax="47" xr10:uidLastSave="{00000000-0000-0000-0000-000000000000}"/>
  <bookViews>
    <workbookView xWindow="29120" yWindow="-2100" windowWidth="23880" windowHeight="16520" activeTab="6" xr2:uid="{6D51B9AC-8A4B-B349-A7CF-F347E97E459F}"/>
  </bookViews>
  <sheets>
    <sheet name="Sheet5" sheetId="9" r:id="rId1"/>
    <sheet name="After 9外れ" sheetId="11" r:id="rId2"/>
    <sheet name="After  まとめ ９外れ" sheetId="10" r:id="rId3"/>
    <sheet name="Before (2)" sheetId="13" r:id="rId4"/>
    <sheet name="Before まとめ (2)" sheetId="12" r:id="rId5"/>
    <sheet name="After" sheetId="5" r:id="rId6"/>
    <sheet name="After  まとめ" sheetId="8" r:id="rId7"/>
    <sheet name="Before" sheetId="6" r:id="rId8"/>
    <sheet name="Before まとめ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8" l="1"/>
  <c r="L13" i="8"/>
  <c r="K13" i="8"/>
  <c r="J13" i="8"/>
  <c r="I13" i="8"/>
  <c r="M12" i="8"/>
  <c r="L12" i="8"/>
  <c r="K12" i="8"/>
  <c r="J12" i="8"/>
  <c r="I12" i="8"/>
  <c r="M11" i="8"/>
  <c r="L11" i="8"/>
  <c r="K11" i="8"/>
  <c r="J11" i="8"/>
  <c r="I11" i="8"/>
  <c r="M10" i="8"/>
  <c r="L10" i="8"/>
  <c r="K10" i="8"/>
  <c r="J10" i="8"/>
  <c r="I10" i="8"/>
  <c r="M9" i="8"/>
  <c r="L9" i="8"/>
  <c r="K9" i="8"/>
  <c r="J9" i="8"/>
  <c r="I9" i="8"/>
  <c r="M13" i="7"/>
  <c r="L13" i="7"/>
  <c r="K13" i="7"/>
  <c r="J13" i="7"/>
  <c r="I13" i="7"/>
  <c r="M12" i="7"/>
  <c r="L12" i="7"/>
  <c r="K12" i="7"/>
  <c r="J12" i="7"/>
  <c r="I12" i="7"/>
  <c r="M11" i="7"/>
  <c r="L11" i="7"/>
  <c r="K11" i="7"/>
  <c r="J11" i="7"/>
  <c r="I11" i="7"/>
  <c r="M10" i="7"/>
  <c r="L10" i="7"/>
  <c r="K10" i="7"/>
  <c r="J10" i="7"/>
  <c r="I10" i="7"/>
  <c r="M9" i="7"/>
  <c r="L9" i="7"/>
  <c r="K9" i="7"/>
  <c r="J9" i="7"/>
  <c r="I9" i="7"/>
  <c r="W79" i="13"/>
  <c r="W63" i="13"/>
  <c r="W47" i="13"/>
  <c r="W31" i="13"/>
  <c r="W24" i="13"/>
  <c r="W15" i="13"/>
  <c r="M6" i="12"/>
  <c r="L6" i="12"/>
  <c r="K6" i="12"/>
  <c r="U18" i="12" s="1"/>
  <c r="J6" i="12"/>
  <c r="I6" i="12"/>
  <c r="S7" i="12"/>
  <c r="Z7" i="12" s="1"/>
  <c r="M5" i="12"/>
  <c r="L5" i="12"/>
  <c r="K5" i="12"/>
  <c r="J5" i="12"/>
  <c r="I5" i="12"/>
  <c r="M4" i="12"/>
  <c r="L4" i="12"/>
  <c r="K4" i="12"/>
  <c r="J4" i="12"/>
  <c r="I4" i="12"/>
  <c r="M3" i="12"/>
  <c r="L3" i="12"/>
  <c r="K3" i="12"/>
  <c r="J3" i="12"/>
  <c r="I3" i="12"/>
  <c r="M2" i="12"/>
  <c r="L2" i="12"/>
  <c r="K2" i="12"/>
  <c r="J2" i="12"/>
  <c r="I2" i="12"/>
  <c r="W80" i="13"/>
  <c r="V80" i="13"/>
  <c r="V79" i="13"/>
  <c r="X78" i="13"/>
  <c r="W78" i="13"/>
  <c r="V78" i="13"/>
  <c r="X77" i="13"/>
  <c r="W77" i="13"/>
  <c r="V77" i="13"/>
  <c r="X76" i="13"/>
  <c r="W76" i="13"/>
  <c r="V76" i="13"/>
  <c r="X75" i="13"/>
  <c r="W75" i="13"/>
  <c r="V75" i="13"/>
  <c r="X74" i="13"/>
  <c r="W74" i="13"/>
  <c r="V74" i="13"/>
  <c r="W73" i="13"/>
  <c r="V73" i="13"/>
  <c r="V72" i="13"/>
  <c r="W72" i="13" s="1"/>
  <c r="W71" i="13"/>
  <c r="V71" i="13"/>
  <c r="W70" i="13"/>
  <c r="V70" i="13"/>
  <c r="W69" i="13"/>
  <c r="V69" i="13"/>
  <c r="W68" i="13"/>
  <c r="V68" i="13"/>
  <c r="W67" i="13"/>
  <c r="V67" i="13"/>
  <c r="W64" i="13"/>
  <c r="V64" i="13"/>
  <c r="V63" i="13"/>
  <c r="X62" i="13"/>
  <c r="W62" i="13"/>
  <c r="V62" i="13"/>
  <c r="X61" i="13"/>
  <c r="W61" i="13"/>
  <c r="V61" i="13"/>
  <c r="X60" i="13"/>
  <c r="W60" i="13"/>
  <c r="V60" i="13"/>
  <c r="X59" i="13"/>
  <c r="W59" i="13"/>
  <c r="V59" i="13"/>
  <c r="X58" i="13"/>
  <c r="W58" i="13"/>
  <c r="V58" i="13"/>
  <c r="W57" i="13"/>
  <c r="V57" i="13"/>
  <c r="V56" i="13"/>
  <c r="W56" i="13" s="1"/>
  <c r="W55" i="13"/>
  <c r="V55" i="13"/>
  <c r="W54" i="13"/>
  <c r="V54" i="13"/>
  <c r="W53" i="13"/>
  <c r="V53" i="13"/>
  <c r="W52" i="13"/>
  <c r="V52" i="13"/>
  <c r="W51" i="13"/>
  <c r="V51" i="13"/>
  <c r="W48" i="13"/>
  <c r="V48" i="13"/>
  <c r="V47" i="13"/>
  <c r="X46" i="13"/>
  <c r="W46" i="13"/>
  <c r="V46" i="13"/>
  <c r="X45" i="13"/>
  <c r="W45" i="13"/>
  <c r="V45" i="13"/>
  <c r="X44" i="13"/>
  <c r="W44" i="13"/>
  <c r="V44" i="13"/>
  <c r="X43" i="13"/>
  <c r="W43" i="13"/>
  <c r="V43" i="13"/>
  <c r="X42" i="13"/>
  <c r="W42" i="13"/>
  <c r="V42" i="13"/>
  <c r="W41" i="13"/>
  <c r="V41" i="13"/>
  <c r="V40" i="13"/>
  <c r="W40" i="13" s="1"/>
  <c r="W39" i="13"/>
  <c r="V39" i="13"/>
  <c r="W38" i="13"/>
  <c r="V38" i="13"/>
  <c r="W37" i="13"/>
  <c r="V37" i="13"/>
  <c r="W36" i="13"/>
  <c r="V36" i="13"/>
  <c r="W35" i="13"/>
  <c r="V35" i="13"/>
  <c r="W32" i="13"/>
  <c r="V32" i="13"/>
  <c r="V31" i="13"/>
  <c r="X30" i="13"/>
  <c r="W30" i="13"/>
  <c r="V30" i="13"/>
  <c r="X29" i="13"/>
  <c r="W29" i="13"/>
  <c r="V29" i="13"/>
  <c r="X28" i="13"/>
  <c r="W28" i="13"/>
  <c r="V28" i="13"/>
  <c r="X27" i="13"/>
  <c r="W27" i="13"/>
  <c r="V27" i="13"/>
  <c r="X26" i="13"/>
  <c r="W26" i="13"/>
  <c r="V26" i="13"/>
  <c r="W25" i="13"/>
  <c r="V25" i="13"/>
  <c r="V24" i="13"/>
  <c r="W23" i="13"/>
  <c r="V23" i="13"/>
  <c r="W22" i="13"/>
  <c r="V22" i="13"/>
  <c r="W21" i="13"/>
  <c r="V21" i="13"/>
  <c r="W20" i="13"/>
  <c r="V20" i="13"/>
  <c r="W19" i="13"/>
  <c r="V19" i="13"/>
  <c r="W16" i="13"/>
  <c r="V16" i="13"/>
  <c r="V15" i="13"/>
  <c r="X14" i="13"/>
  <c r="W14" i="13"/>
  <c r="V14" i="13"/>
  <c r="X13" i="13"/>
  <c r="W13" i="13"/>
  <c r="V13" i="13"/>
  <c r="X12" i="13"/>
  <c r="W12" i="13"/>
  <c r="V12" i="13"/>
  <c r="X11" i="13"/>
  <c r="W11" i="13"/>
  <c r="V11" i="13"/>
  <c r="X10" i="13"/>
  <c r="W10" i="13"/>
  <c r="V10" i="13"/>
  <c r="W9" i="13"/>
  <c r="V9" i="13"/>
  <c r="V8" i="13"/>
  <c r="W8" i="13" s="1"/>
  <c r="W7" i="13"/>
  <c r="V7" i="13"/>
  <c r="W6" i="13"/>
  <c r="V6" i="13"/>
  <c r="W5" i="13"/>
  <c r="V5" i="13"/>
  <c r="W4" i="13"/>
  <c r="V4" i="13"/>
  <c r="W3" i="13"/>
  <c r="V3" i="13"/>
  <c r="F6" i="12"/>
  <c r="E6" i="12"/>
  <c r="D6" i="12"/>
  <c r="C6" i="12"/>
  <c r="B6" i="12"/>
  <c r="F5" i="12"/>
  <c r="E5" i="12"/>
  <c r="D5" i="12"/>
  <c r="C5" i="12"/>
  <c r="B5" i="12"/>
  <c r="F4" i="12"/>
  <c r="E4" i="12"/>
  <c r="D4" i="12"/>
  <c r="C4" i="12"/>
  <c r="B4" i="12"/>
  <c r="F3" i="12"/>
  <c r="E3" i="12"/>
  <c r="D3" i="12"/>
  <c r="C3" i="12"/>
  <c r="B3" i="12"/>
  <c r="F2" i="12"/>
  <c r="E2" i="12"/>
  <c r="D2" i="12"/>
  <c r="C2" i="12"/>
  <c r="B2" i="12"/>
  <c r="V18" i="12" l="1"/>
  <c r="V9" i="12"/>
  <c r="V10" i="12"/>
  <c r="Z10" i="12" s="1"/>
  <c r="V8" i="12"/>
  <c r="V11" i="12"/>
  <c r="U8" i="12"/>
  <c r="T15" i="12"/>
  <c r="Z15" i="12" s="1"/>
  <c r="W15" i="12"/>
  <c r="V15" i="12"/>
  <c r="T11" i="12"/>
  <c r="U10" i="12"/>
  <c r="W7" i="12"/>
  <c r="W18" i="12"/>
  <c r="Z18" i="12" s="1"/>
  <c r="S17" i="12"/>
  <c r="U9" i="12"/>
  <c r="Z9" i="12" s="1"/>
  <c r="W11" i="12"/>
  <c r="Z11" i="12" s="1"/>
  <c r="R25" i="12" s="1"/>
  <c r="W10" i="12"/>
  <c r="W9" i="12"/>
  <c r="T10" i="12"/>
  <c r="T9" i="12"/>
  <c r="T14" i="12"/>
  <c r="S11" i="12"/>
  <c r="U14" i="12"/>
  <c r="T7" i="12"/>
  <c r="V14" i="12"/>
  <c r="W8" i="12"/>
  <c r="U11" i="12"/>
  <c r="W14" i="12"/>
  <c r="S16" i="12"/>
  <c r="U17" i="12"/>
  <c r="V7" i="12"/>
  <c r="T16" i="12"/>
  <c r="V17" i="12"/>
  <c r="Z17" i="12" s="1"/>
  <c r="S9" i="12"/>
  <c r="S15" i="12"/>
  <c r="U16" i="12"/>
  <c r="Z16" i="12" s="1"/>
  <c r="W17" i="12"/>
  <c r="T17" i="12"/>
  <c r="V16" i="12"/>
  <c r="S8" i="12"/>
  <c r="S14" i="12"/>
  <c r="Z14" i="12" s="1"/>
  <c r="U15" i="12"/>
  <c r="W16" i="12"/>
  <c r="S18" i="12"/>
  <c r="R1" i="12"/>
  <c r="U7" i="12"/>
  <c r="S10" i="12"/>
  <c r="T8" i="12"/>
  <c r="Z8" i="12" s="1"/>
  <c r="T18" i="12"/>
  <c r="R24" i="12" l="1"/>
  <c r="R3" i="12"/>
  <c r="R22" i="12"/>
  <c r="R23" i="12"/>
  <c r="R21" i="12"/>
  <c r="R2" i="12"/>
  <c r="R4" i="12" l="1"/>
  <c r="M6" i="10" l="1"/>
  <c r="M5" i="10"/>
  <c r="M4" i="10"/>
  <c r="L6" i="10"/>
  <c r="L5" i="10"/>
  <c r="V10" i="10" s="1"/>
  <c r="Z10" i="10" s="1"/>
  <c r="L4" i="10"/>
  <c r="K6" i="10"/>
  <c r="K5" i="10"/>
  <c r="U9" i="10" s="1"/>
  <c r="Z9" i="10" s="1"/>
  <c r="K4" i="10"/>
  <c r="J6" i="10"/>
  <c r="J5" i="10"/>
  <c r="J4" i="10"/>
  <c r="I4" i="10"/>
  <c r="I5" i="10"/>
  <c r="I6" i="10"/>
  <c r="M3" i="10"/>
  <c r="L3" i="10"/>
  <c r="K3" i="10"/>
  <c r="J3" i="10"/>
  <c r="I3" i="10"/>
  <c r="I2" i="10"/>
  <c r="M2" i="10"/>
  <c r="L2" i="10"/>
  <c r="K2" i="10"/>
  <c r="J2" i="10"/>
  <c r="W7" i="10"/>
  <c r="W79" i="11"/>
  <c r="W72" i="11"/>
  <c r="W63" i="11"/>
  <c r="W56" i="11"/>
  <c r="W40" i="11"/>
  <c r="W47" i="11"/>
  <c r="W24" i="11"/>
  <c r="W31" i="11"/>
  <c r="W15" i="11"/>
  <c r="W8" i="11"/>
  <c r="W80" i="11"/>
  <c r="V80" i="11"/>
  <c r="V79" i="11"/>
  <c r="X78" i="11"/>
  <c r="W78" i="11"/>
  <c r="V78" i="11"/>
  <c r="X77" i="11"/>
  <c r="W77" i="11"/>
  <c r="V77" i="11"/>
  <c r="X76" i="11"/>
  <c r="W76" i="11"/>
  <c r="V76" i="11"/>
  <c r="X75" i="11"/>
  <c r="W75" i="11"/>
  <c r="V75" i="11"/>
  <c r="X74" i="11"/>
  <c r="W74" i="11"/>
  <c r="V74" i="11"/>
  <c r="W73" i="11"/>
  <c r="V73" i="11"/>
  <c r="V72" i="11"/>
  <c r="W71" i="11"/>
  <c r="V71" i="11"/>
  <c r="W70" i="11"/>
  <c r="V70" i="11"/>
  <c r="W69" i="11"/>
  <c r="V69" i="11"/>
  <c r="W68" i="11"/>
  <c r="V68" i="11"/>
  <c r="W67" i="11"/>
  <c r="V67" i="11"/>
  <c r="W64" i="11"/>
  <c r="V64" i="11"/>
  <c r="V63" i="11"/>
  <c r="X62" i="11"/>
  <c r="W62" i="11"/>
  <c r="V62" i="11"/>
  <c r="X61" i="11"/>
  <c r="W61" i="11"/>
  <c r="V61" i="11"/>
  <c r="X60" i="11"/>
  <c r="W60" i="11"/>
  <c r="V60" i="11"/>
  <c r="X59" i="11"/>
  <c r="W59" i="11"/>
  <c r="V59" i="11"/>
  <c r="X58" i="11"/>
  <c r="W58" i="11"/>
  <c r="V58" i="11"/>
  <c r="W57" i="11"/>
  <c r="V57" i="11"/>
  <c r="V56" i="11"/>
  <c r="W55" i="11"/>
  <c r="V55" i="11"/>
  <c r="W54" i="11"/>
  <c r="V54" i="11"/>
  <c r="W53" i="11"/>
  <c r="V53" i="11"/>
  <c r="W52" i="11"/>
  <c r="V52" i="11"/>
  <c r="W51" i="11"/>
  <c r="V51" i="11"/>
  <c r="W48" i="11"/>
  <c r="V48" i="11"/>
  <c r="V47" i="11"/>
  <c r="X46" i="11"/>
  <c r="W46" i="11"/>
  <c r="V46" i="11"/>
  <c r="X45" i="11"/>
  <c r="W45" i="11"/>
  <c r="V45" i="11"/>
  <c r="X44" i="11"/>
  <c r="W44" i="11"/>
  <c r="V44" i="11"/>
  <c r="X43" i="11"/>
  <c r="W43" i="11"/>
  <c r="V43" i="11"/>
  <c r="X42" i="11"/>
  <c r="W42" i="11"/>
  <c r="V42" i="11"/>
  <c r="W41" i="11"/>
  <c r="V41" i="11"/>
  <c r="V40" i="11"/>
  <c r="W39" i="11"/>
  <c r="V39" i="11"/>
  <c r="W38" i="11"/>
  <c r="V38" i="11"/>
  <c r="W37" i="11"/>
  <c r="V37" i="11"/>
  <c r="W36" i="11"/>
  <c r="V36" i="11"/>
  <c r="W35" i="11"/>
  <c r="V35" i="11"/>
  <c r="W32" i="11"/>
  <c r="V32" i="11"/>
  <c r="V31" i="11"/>
  <c r="X30" i="11"/>
  <c r="W30" i="11"/>
  <c r="V30" i="11"/>
  <c r="X29" i="11"/>
  <c r="W29" i="11"/>
  <c r="V29" i="11"/>
  <c r="X28" i="11"/>
  <c r="W28" i="11"/>
  <c r="V28" i="11"/>
  <c r="X27" i="11"/>
  <c r="W27" i="11"/>
  <c r="V27" i="11"/>
  <c r="X26" i="11"/>
  <c r="W26" i="11"/>
  <c r="V26" i="11"/>
  <c r="W25" i="11"/>
  <c r="V25" i="11"/>
  <c r="V24" i="11"/>
  <c r="W23" i="11"/>
  <c r="V23" i="11"/>
  <c r="W22" i="11"/>
  <c r="V22" i="11"/>
  <c r="W21" i="11"/>
  <c r="V21" i="11"/>
  <c r="W20" i="11"/>
  <c r="V20" i="11"/>
  <c r="W19" i="11"/>
  <c r="V19" i="11"/>
  <c r="W16" i="11"/>
  <c r="V16" i="11"/>
  <c r="V15" i="11"/>
  <c r="X14" i="11"/>
  <c r="W14" i="11"/>
  <c r="V14" i="11"/>
  <c r="X13" i="11"/>
  <c r="W13" i="11"/>
  <c r="V13" i="11"/>
  <c r="X12" i="11"/>
  <c r="W12" i="11"/>
  <c r="V12" i="11"/>
  <c r="X11" i="11"/>
  <c r="W11" i="11"/>
  <c r="V11" i="11"/>
  <c r="X10" i="11"/>
  <c r="W10" i="11"/>
  <c r="V10" i="11"/>
  <c r="W9" i="11"/>
  <c r="V9" i="11"/>
  <c r="V8" i="11"/>
  <c r="W7" i="11"/>
  <c r="V7" i="11"/>
  <c r="W6" i="11"/>
  <c r="V6" i="11"/>
  <c r="W5" i="11"/>
  <c r="V5" i="11"/>
  <c r="W4" i="11"/>
  <c r="V4" i="11"/>
  <c r="W3" i="11"/>
  <c r="V3" i="11"/>
  <c r="F6" i="10"/>
  <c r="E6" i="10"/>
  <c r="D6" i="10"/>
  <c r="C6" i="10"/>
  <c r="B6" i="10"/>
  <c r="F5" i="10"/>
  <c r="E5" i="10"/>
  <c r="D5" i="10"/>
  <c r="C5" i="10"/>
  <c r="B5" i="10"/>
  <c r="U16" i="10"/>
  <c r="Z16" i="10" s="1"/>
  <c r="F4" i="10"/>
  <c r="E4" i="10"/>
  <c r="D4" i="10"/>
  <c r="C4" i="10"/>
  <c r="B4" i="10"/>
  <c r="W15" i="10"/>
  <c r="V15" i="10"/>
  <c r="F3" i="10"/>
  <c r="E3" i="10"/>
  <c r="D3" i="10"/>
  <c r="C3" i="10"/>
  <c r="B3" i="10"/>
  <c r="V11" i="10"/>
  <c r="F2" i="10"/>
  <c r="E2" i="10"/>
  <c r="D2" i="10"/>
  <c r="C2" i="10"/>
  <c r="B2" i="10"/>
  <c r="R22" i="7"/>
  <c r="R23" i="7"/>
  <c r="S8" i="7"/>
  <c r="T8" i="7"/>
  <c r="S9" i="7"/>
  <c r="T9" i="7"/>
  <c r="S10" i="7"/>
  <c r="T10" i="7"/>
  <c r="S11" i="7"/>
  <c r="T11" i="7"/>
  <c r="T7" i="7"/>
  <c r="S17" i="10" l="1"/>
  <c r="U8" i="10"/>
  <c r="S11" i="10"/>
  <c r="V18" i="10"/>
  <c r="W18" i="10"/>
  <c r="Z18" i="10" s="1"/>
  <c r="U18" i="10"/>
  <c r="S7" i="10"/>
  <c r="Z7" i="10" s="1"/>
  <c r="T18" i="10"/>
  <c r="R23" i="10"/>
  <c r="U10" i="10"/>
  <c r="V9" i="10"/>
  <c r="T8" i="10"/>
  <c r="Z8" i="10" s="1"/>
  <c r="T10" i="10"/>
  <c r="W10" i="10"/>
  <c r="W9" i="10"/>
  <c r="U14" i="10"/>
  <c r="W11" i="10"/>
  <c r="Z11" i="10" s="1"/>
  <c r="T14" i="10"/>
  <c r="T11" i="10"/>
  <c r="U11" i="10"/>
  <c r="U17" i="10"/>
  <c r="V7" i="10"/>
  <c r="V17" i="10"/>
  <c r="Z17" i="10" s="1"/>
  <c r="R24" i="10" s="1"/>
  <c r="S9" i="10"/>
  <c r="S15" i="10"/>
  <c r="W17" i="10"/>
  <c r="T9" i="10"/>
  <c r="T15" i="10"/>
  <c r="Z15" i="10" s="1"/>
  <c r="V16" i="10"/>
  <c r="R1" i="10"/>
  <c r="W8" i="10"/>
  <c r="S10" i="10"/>
  <c r="S16" i="10"/>
  <c r="T16" i="10"/>
  <c r="S8" i="10"/>
  <c r="S14" i="10"/>
  <c r="Z14" i="10" s="1"/>
  <c r="U15" i="10"/>
  <c r="W16" i="10"/>
  <c r="S18" i="10"/>
  <c r="T7" i="10"/>
  <c r="V14" i="10"/>
  <c r="T17" i="10"/>
  <c r="U7" i="10"/>
  <c r="W14" i="10"/>
  <c r="V8" i="10"/>
  <c r="Z14" i="6"/>
  <c r="M2" i="7" s="1"/>
  <c r="R25" i="10" l="1"/>
  <c r="R3" i="10"/>
  <c r="R2" i="10"/>
  <c r="R22" i="10"/>
  <c r="R21" i="10"/>
  <c r="Z14" i="5"/>
  <c r="M2" i="8" s="1"/>
  <c r="Z13" i="5"/>
  <c r="L2" i="8" s="1"/>
  <c r="Z12" i="5"/>
  <c r="K2" i="8" s="1"/>
  <c r="Z13" i="6"/>
  <c r="L2" i="7" s="1"/>
  <c r="Z12" i="6"/>
  <c r="K2" i="7" s="1"/>
  <c r="Z10" i="6"/>
  <c r="I2" i="7" s="1"/>
  <c r="Y80" i="6"/>
  <c r="X80" i="6"/>
  <c r="X79" i="6"/>
  <c r="Y79" i="6" s="1"/>
  <c r="Z78" i="6"/>
  <c r="M6" i="7" s="1"/>
  <c r="Y78" i="6"/>
  <c r="F10" i="9" s="1"/>
  <c r="X78" i="6"/>
  <c r="Z77" i="6"/>
  <c r="L6" i="7" s="1"/>
  <c r="Y77" i="6"/>
  <c r="X77" i="6"/>
  <c r="E6" i="7" s="1"/>
  <c r="Z76" i="6"/>
  <c r="K6" i="7" s="1"/>
  <c r="Y76" i="6"/>
  <c r="X76" i="6"/>
  <c r="D6" i="7" s="1"/>
  <c r="Z75" i="6"/>
  <c r="J6" i="7" s="1"/>
  <c r="Y75" i="6"/>
  <c r="X75" i="6"/>
  <c r="C6" i="7" s="1"/>
  <c r="Z74" i="6"/>
  <c r="I6" i="7" s="1"/>
  <c r="Y74" i="6"/>
  <c r="X74" i="6"/>
  <c r="B6" i="7" s="1"/>
  <c r="Y73" i="6"/>
  <c r="X73" i="6"/>
  <c r="X72" i="6"/>
  <c r="Y72" i="6" s="1"/>
  <c r="Y71" i="6"/>
  <c r="F3" i="9" s="1"/>
  <c r="X71" i="6"/>
  <c r="F2" i="9" s="1"/>
  <c r="Y70" i="6"/>
  <c r="X70" i="6"/>
  <c r="Y69" i="6"/>
  <c r="X69" i="6"/>
  <c r="Y68" i="6"/>
  <c r="X68" i="6"/>
  <c r="Y67" i="6"/>
  <c r="X67" i="6"/>
  <c r="Y64" i="6"/>
  <c r="X64" i="6"/>
  <c r="X63" i="6"/>
  <c r="Y63" i="6" s="1"/>
  <c r="Z62" i="6"/>
  <c r="M5" i="7" s="1"/>
  <c r="Y62" i="6"/>
  <c r="X62" i="6"/>
  <c r="F5" i="7" s="1"/>
  <c r="Z61" i="6"/>
  <c r="L5" i="7" s="1"/>
  <c r="Y61" i="6"/>
  <c r="E10" i="9" s="1"/>
  <c r="X61" i="6"/>
  <c r="Z60" i="6"/>
  <c r="K5" i="7" s="1"/>
  <c r="Y60" i="6"/>
  <c r="X60" i="6"/>
  <c r="D5" i="7" s="1"/>
  <c r="Z59" i="6"/>
  <c r="J5" i="7" s="1"/>
  <c r="Y59" i="6"/>
  <c r="X59" i="6"/>
  <c r="C5" i="7" s="1"/>
  <c r="Z58" i="6"/>
  <c r="I5" i="7" s="1"/>
  <c r="Y58" i="6"/>
  <c r="X58" i="6"/>
  <c r="B5" i="7" s="1"/>
  <c r="Y57" i="6"/>
  <c r="X57" i="6"/>
  <c r="X56" i="6"/>
  <c r="Y56" i="6" s="1"/>
  <c r="Y55" i="6"/>
  <c r="X55" i="6"/>
  <c r="Y54" i="6"/>
  <c r="E3" i="9" s="1"/>
  <c r="X54" i="6"/>
  <c r="E2" i="9" s="1"/>
  <c r="Y53" i="6"/>
  <c r="X53" i="6"/>
  <c r="Y52" i="6"/>
  <c r="X52" i="6"/>
  <c r="Y51" i="6"/>
  <c r="X51" i="6"/>
  <c r="Y48" i="6"/>
  <c r="X48" i="6"/>
  <c r="X47" i="6"/>
  <c r="Y47" i="6" s="1"/>
  <c r="Z46" i="6"/>
  <c r="M3" i="7" s="1"/>
  <c r="Y46" i="6"/>
  <c r="X46" i="6"/>
  <c r="F3" i="7" s="1"/>
  <c r="Z45" i="6"/>
  <c r="L3" i="7" s="1"/>
  <c r="Y45" i="6"/>
  <c r="X45" i="6"/>
  <c r="E3" i="7" s="1"/>
  <c r="Z44" i="6"/>
  <c r="K3" i="7" s="1"/>
  <c r="Y44" i="6"/>
  <c r="X44" i="6"/>
  <c r="D3" i="7" s="1"/>
  <c r="Z43" i="6"/>
  <c r="J3" i="7" s="1"/>
  <c r="Y43" i="6"/>
  <c r="C10" i="9" s="1"/>
  <c r="X43" i="6"/>
  <c r="Z42" i="6"/>
  <c r="I3" i="7" s="1"/>
  <c r="Y42" i="6"/>
  <c r="X42" i="6"/>
  <c r="B3" i="7" s="1"/>
  <c r="Y41" i="6"/>
  <c r="X41" i="6"/>
  <c r="X40" i="6"/>
  <c r="Y40" i="6" s="1"/>
  <c r="Y39" i="6"/>
  <c r="X39" i="6"/>
  <c r="Y38" i="6"/>
  <c r="X38" i="6"/>
  <c r="Y37" i="6"/>
  <c r="X37" i="6"/>
  <c r="Y36" i="6"/>
  <c r="C3" i="9" s="1"/>
  <c r="X36" i="6"/>
  <c r="C2" i="9" s="1"/>
  <c r="Y35" i="6"/>
  <c r="X35" i="6"/>
  <c r="Y32" i="6"/>
  <c r="X32" i="6"/>
  <c r="X31" i="6"/>
  <c r="Y31" i="6" s="1"/>
  <c r="Z30" i="6"/>
  <c r="M4" i="7" s="1"/>
  <c r="Y30" i="6"/>
  <c r="X30" i="6"/>
  <c r="F4" i="7" s="1"/>
  <c r="Z29" i="6"/>
  <c r="L4" i="7" s="1"/>
  <c r="Y29" i="6"/>
  <c r="X29" i="6"/>
  <c r="E4" i="7" s="1"/>
  <c r="Z28" i="6"/>
  <c r="K4" i="7" s="1"/>
  <c r="Y28" i="6"/>
  <c r="D10" i="9" s="1"/>
  <c r="X28" i="6"/>
  <c r="Z27" i="6"/>
  <c r="J4" i="7" s="1"/>
  <c r="Y27" i="6"/>
  <c r="X27" i="6"/>
  <c r="C4" i="7" s="1"/>
  <c r="Z26" i="6"/>
  <c r="I4" i="7" s="1"/>
  <c r="Y26" i="6"/>
  <c r="X26" i="6"/>
  <c r="B4" i="7" s="1"/>
  <c r="Y25" i="6"/>
  <c r="X25" i="6"/>
  <c r="X24" i="6"/>
  <c r="Y24" i="6" s="1"/>
  <c r="Y23" i="6"/>
  <c r="X23" i="6"/>
  <c r="Y22" i="6"/>
  <c r="X22" i="6"/>
  <c r="Y21" i="6"/>
  <c r="D3" i="9" s="1"/>
  <c r="X21" i="6"/>
  <c r="D2" i="9" s="1"/>
  <c r="Y20" i="6"/>
  <c r="X20" i="6"/>
  <c r="Y19" i="6"/>
  <c r="X19" i="6"/>
  <c r="Y16" i="6"/>
  <c r="X16" i="6"/>
  <c r="X15" i="6"/>
  <c r="Y15" i="6" s="1"/>
  <c r="Y14" i="6"/>
  <c r="X14" i="6"/>
  <c r="F2" i="7" s="1"/>
  <c r="Y13" i="6"/>
  <c r="X13" i="6"/>
  <c r="E2" i="7" s="1"/>
  <c r="Y12" i="6"/>
  <c r="X12" i="6"/>
  <c r="D2" i="7" s="1"/>
  <c r="Z11" i="6"/>
  <c r="J2" i="7" s="1"/>
  <c r="Y11" i="6"/>
  <c r="X11" i="6"/>
  <c r="C2" i="7" s="1"/>
  <c r="Y10" i="6"/>
  <c r="B10" i="9" s="1"/>
  <c r="X10" i="6"/>
  <c r="Y9" i="6"/>
  <c r="X9" i="6"/>
  <c r="X8" i="6"/>
  <c r="Y8" i="6" s="1"/>
  <c r="Y7" i="6"/>
  <c r="X7" i="6"/>
  <c r="Y6" i="6"/>
  <c r="X6" i="6"/>
  <c r="Y5" i="6"/>
  <c r="X5" i="6"/>
  <c r="Y4" i="6"/>
  <c r="X4" i="6"/>
  <c r="Y3" i="6"/>
  <c r="B3" i="9" s="1"/>
  <c r="X3" i="6"/>
  <c r="B2" i="9" s="1"/>
  <c r="Z78" i="5"/>
  <c r="M6" i="8" s="1"/>
  <c r="Z77" i="5"/>
  <c r="L6" i="8" s="1"/>
  <c r="Z76" i="5"/>
  <c r="K6" i="8" s="1"/>
  <c r="Z75" i="5"/>
  <c r="J6" i="8" s="1"/>
  <c r="Z74" i="5"/>
  <c r="I6" i="8" s="1"/>
  <c r="X72" i="5"/>
  <c r="Y72" i="5" s="1"/>
  <c r="X79" i="5"/>
  <c r="Y79" i="5" s="1"/>
  <c r="Y80" i="5"/>
  <c r="X80" i="5"/>
  <c r="Y73" i="5"/>
  <c r="X73" i="5"/>
  <c r="Y78" i="5"/>
  <c r="F12" i="9" s="1"/>
  <c r="X78" i="5"/>
  <c r="Y77" i="5"/>
  <c r="X77" i="5"/>
  <c r="E6" i="8" s="1"/>
  <c r="Y76" i="5"/>
  <c r="X76" i="5"/>
  <c r="D6" i="8" s="1"/>
  <c r="Y75" i="5"/>
  <c r="X75" i="5"/>
  <c r="C6" i="8" s="1"/>
  <c r="Y74" i="5"/>
  <c r="X74" i="5"/>
  <c r="B6" i="8" s="1"/>
  <c r="Y71" i="5"/>
  <c r="F5" i="9" s="1"/>
  <c r="X71" i="5"/>
  <c r="Y70" i="5"/>
  <c r="X70" i="5"/>
  <c r="Y69" i="5"/>
  <c r="X69" i="5"/>
  <c r="Y68" i="5"/>
  <c r="X68" i="5"/>
  <c r="Y67" i="5"/>
  <c r="X67" i="5"/>
  <c r="X63" i="5"/>
  <c r="Y63" i="5" s="1"/>
  <c r="Z62" i="5"/>
  <c r="M5" i="8" s="1"/>
  <c r="Z61" i="5"/>
  <c r="L5" i="8" s="1"/>
  <c r="Z60" i="5"/>
  <c r="K5" i="8" s="1"/>
  <c r="Z59" i="5"/>
  <c r="J5" i="8" s="1"/>
  <c r="Z58" i="5"/>
  <c r="I5" i="8" s="1"/>
  <c r="Y57" i="5"/>
  <c r="X56" i="5"/>
  <c r="Y56" i="5" s="1"/>
  <c r="Y64" i="5"/>
  <c r="X64" i="5"/>
  <c r="X57" i="5"/>
  <c r="Y62" i="5"/>
  <c r="X62" i="5"/>
  <c r="F5" i="8" s="1"/>
  <c r="Y61" i="5"/>
  <c r="E12" i="9" s="1"/>
  <c r="X61" i="5"/>
  <c r="Y60" i="5"/>
  <c r="X60" i="5"/>
  <c r="D5" i="8" s="1"/>
  <c r="Y59" i="5"/>
  <c r="X59" i="5"/>
  <c r="C5" i="8" s="1"/>
  <c r="Y58" i="5"/>
  <c r="X58" i="5"/>
  <c r="B5" i="8" s="1"/>
  <c r="Y55" i="5"/>
  <c r="X55" i="5"/>
  <c r="Y54" i="5"/>
  <c r="E5" i="9" s="1"/>
  <c r="X54" i="5"/>
  <c r="Y53" i="5"/>
  <c r="X53" i="5"/>
  <c r="Y52" i="5"/>
  <c r="X52" i="5"/>
  <c r="Y51" i="5"/>
  <c r="X51" i="5"/>
  <c r="X47" i="5"/>
  <c r="Y47" i="5" s="1"/>
  <c r="X48" i="5"/>
  <c r="Y48" i="5"/>
  <c r="Z46" i="5"/>
  <c r="M3" i="8" s="1"/>
  <c r="Z45" i="5"/>
  <c r="L3" i="8" s="1"/>
  <c r="Z44" i="5"/>
  <c r="K3" i="8" s="1"/>
  <c r="Z43" i="5"/>
  <c r="J3" i="8" s="1"/>
  <c r="Z42" i="5"/>
  <c r="I3" i="8" s="1"/>
  <c r="Y41" i="5"/>
  <c r="X41" i="5"/>
  <c r="Y46" i="5"/>
  <c r="X46" i="5"/>
  <c r="F3" i="8" s="1"/>
  <c r="Y45" i="5"/>
  <c r="X45" i="5"/>
  <c r="E3" i="8" s="1"/>
  <c r="Y44" i="5"/>
  <c r="X44" i="5"/>
  <c r="D3" i="8" s="1"/>
  <c r="Y43" i="5"/>
  <c r="C12" i="9" s="1"/>
  <c r="X43" i="5"/>
  <c r="Y42" i="5"/>
  <c r="X42" i="5"/>
  <c r="B3" i="8" s="1"/>
  <c r="X24" i="5"/>
  <c r="Y24" i="5" s="1"/>
  <c r="Y39" i="5"/>
  <c r="X39" i="5"/>
  <c r="Y38" i="5"/>
  <c r="X38" i="5"/>
  <c r="Y37" i="5"/>
  <c r="X37" i="5"/>
  <c r="Y36" i="5"/>
  <c r="C5" i="9" s="1"/>
  <c r="X36" i="5"/>
  <c r="C4" i="9" s="1"/>
  <c r="Y35" i="5"/>
  <c r="X35" i="5"/>
  <c r="Y32" i="5"/>
  <c r="Y28" i="5"/>
  <c r="D12" i="9" s="1"/>
  <c r="X32" i="5"/>
  <c r="X31" i="5"/>
  <c r="Y31" i="5" s="1"/>
  <c r="Z30" i="5"/>
  <c r="M4" i="8" s="1"/>
  <c r="Z29" i="5"/>
  <c r="L4" i="8" s="1"/>
  <c r="Z28" i="5"/>
  <c r="K4" i="8" s="1"/>
  <c r="Z27" i="5"/>
  <c r="J4" i="8" s="1"/>
  <c r="Z26" i="5"/>
  <c r="I4" i="8" s="1"/>
  <c r="Y25" i="5"/>
  <c r="X25" i="5"/>
  <c r="Y30" i="5"/>
  <c r="X30" i="5"/>
  <c r="F4" i="8" s="1"/>
  <c r="Y29" i="5"/>
  <c r="X29" i="5"/>
  <c r="E4" i="8" s="1"/>
  <c r="X28" i="5"/>
  <c r="Y27" i="5"/>
  <c r="X27" i="5"/>
  <c r="C4" i="8" s="1"/>
  <c r="Y26" i="5"/>
  <c r="X26" i="5"/>
  <c r="B4" i="8" s="1"/>
  <c r="Y23" i="5"/>
  <c r="X23" i="5"/>
  <c r="Y22" i="5"/>
  <c r="X22" i="5"/>
  <c r="Y21" i="5"/>
  <c r="D5" i="9" s="1"/>
  <c r="X21" i="5"/>
  <c r="Y20" i="5"/>
  <c r="X20" i="5"/>
  <c r="Y19" i="5"/>
  <c r="X19" i="5"/>
  <c r="X40" i="5"/>
  <c r="Y40" i="5" s="1"/>
  <c r="Y16" i="5"/>
  <c r="Y14" i="5"/>
  <c r="Y13" i="5"/>
  <c r="Y12" i="5"/>
  <c r="Y3" i="5"/>
  <c r="B5" i="9" s="1"/>
  <c r="Y11" i="5"/>
  <c r="Y10" i="5"/>
  <c r="B12" i="9" s="1"/>
  <c r="Y9" i="5"/>
  <c r="Y7" i="5"/>
  <c r="Y6" i="5"/>
  <c r="Y5" i="5"/>
  <c r="Y4" i="5"/>
  <c r="X15" i="5"/>
  <c r="Y15" i="5" s="1"/>
  <c r="X8" i="5"/>
  <c r="Y8" i="5" s="1"/>
  <c r="X16" i="5"/>
  <c r="X14" i="5"/>
  <c r="F2" i="8" s="1"/>
  <c r="X13" i="5"/>
  <c r="E2" i="8" s="1"/>
  <c r="X12" i="5"/>
  <c r="D2" i="8" s="1"/>
  <c r="X11" i="5"/>
  <c r="C2" i="8" s="1"/>
  <c r="X10" i="5"/>
  <c r="X9" i="5"/>
  <c r="X4" i="5"/>
  <c r="X5" i="5"/>
  <c r="X6" i="5"/>
  <c r="X7" i="5"/>
  <c r="Z11" i="5"/>
  <c r="J2" i="8" s="1"/>
  <c r="Z10" i="5"/>
  <c r="I2" i="8" s="1"/>
  <c r="X3" i="5"/>
  <c r="Z8" i="7"/>
  <c r="R4" i="10" l="1"/>
  <c r="B2" i="8"/>
  <c r="B11" i="9"/>
  <c r="E5" i="8"/>
  <c r="E11" i="9"/>
  <c r="C3" i="8"/>
  <c r="C11" i="9"/>
  <c r="D4" i="8"/>
  <c r="D11" i="9"/>
  <c r="F6" i="8"/>
  <c r="F11" i="9"/>
  <c r="D4" i="7"/>
  <c r="D9" i="9"/>
  <c r="B2" i="7"/>
  <c r="B9" i="9"/>
  <c r="E5" i="7"/>
  <c r="E9" i="9"/>
  <c r="F6" i="7"/>
  <c r="F9" i="9"/>
  <c r="C3" i="7"/>
  <c r="C9" i="9"/>
  <c r="W11" i="7"/>
  <c r="Z11" i="7" s="1"/>
  <c r="W18" i="7"/>
  <c r="Z18" i="7" s="1"/>
  <c r="U16" i="7"/>
  <c r="Z16" i="7" s="1"/>
  <c r="U9" i="7"/>
  <c r="Z9" i="7" s="1"/>
  <c r="S14" i="7"/>
  <c r="Z14" i="7" s="1"/>
  <c r="R1" i="7"/>
  <c r="S7" i="7"/>
  <c r="Z7" i="7" s="1"/>
  <c r="S18" i="7"/>
  <c r="T16" i="7"/>
  <c r="S17" i="7"/>
  <c r="T17" i="7"/>
  <c r="W14" i="7"/>
  <c r="W7" i="7"/>
  <c r="W16" i="7"/>
  <c r="W9" i="7"/>
  <c r="U10" i="7"/>
  <c r="U17" i="7"/>
  <c r="V14" i="7"/>
  <c r="V7" i="7"/>
  <c r="S15" i="7"/>
  <c r="V17" i="7"/>
  <c r="Z17" i="7" s="1"/>
  <c r="V10" i="7"/>
  <c r="Z10" i="7" s="1"/>
  <c r="S16" i="7"/>
  <c r="T15" i="7"/>
  <c r="Z15" i="7" s="1"/>
  <c r="W17" i="7"/>
  <c r="W10" i="7"/>
  <c r="V16" i="7"/>
  <c r="V9" i="7"/>
  <c r="U15" i="7"/>
  <c r="U8" i="7"/>
  <c r="T18" i="7"/>
  <c r="U14" i="7"/>
  <c r="U7" i="7"/>
  <c r="V8" i="7"/>
  <c r="V15" i="7"/>
  <c r="U18" i="7"/>
  <c r="U11" i="7"/>
  <c r="T14" i="7"/>
  <c r="W8" i="7"/>
  <c r="W15" i="7"/>
  <c r="V11" i="7"/>
  <c r="V18" i="7"/>
  <c r="S15" i="8"/>
  <c r="S18" i="8"/>
  <c r="U18" i="8"/>
  <c r="V18" i="8"/>
  <c r="V16" i="8"/>
  <c r="T17" i="8"/>
  <c r="W18" i="8"/>
  <c r="Z18" i="8" s="1"/>
  <c r="V17" i="8"/>
  <c r="Z17" i="8" s="1"/>
  <c r="R1" i="8"/>
  <c r="S14" i="8"/>
  <c r="Z14" i="8" s="1"/>
  <c r="T15" i="8"/>
  <c r="Z15" i="8" s="1"/>
  <c r="W17" i="8"/>
  <c r="V15" i="8"/>
  <c r="T11" i="8"/>
  <c r="T18" i="8"/>
  <c r="U14" i="8"/>
  <c r="V14" i="8"/>
  <c r="U15" i="8"/>
  <c r="W15" i="8"/>
  <c r="W14" i="8"/>
  <c r="S16" i="8"/>
  <c r="T16" i="8"/>
  <c r="U16" i="8"/>
  <c r="Z16" i="8" s="1"/>
  <c r="S17" i="8"/>
  <c r="T14" i="8"/>
  <c r="W16" i="8"/>
  <c r="U17" i="8"/>
  <c r="W10" i="8"/>
  <c r="S11" i="8"/>
  <c r="U11" i="8"/>
  <c r="T7" i="8"/>
  <c r="V9" i="8"/>
  <c r="W8" i="8"/>
  <c r="V8" i="8"/>
  <c r="W9" i="8"/>
  <c r="T9" i="8"/>
  <c r="V10" i="8"/>
  <c r="Z10" i="8" s="1"/>
  <c r="T10" i="8"/>
  <c r="S8" i="8"/>
  <c r="W11" i="8"/>
  <c r="Z11" i="8" s="1"/>
  <c r="V11" i="8"/>
  <c r="U7" i="8"/>
  <c r="S9" i="8"/>
  <c r="U9" i="8"/>
  <c r="Z9" i="8" s="1"/>
  <c r="S10" i="8"/>
  <c r="U10" i="8"/>
  <c r="T8" i="8"/>
  <c r="Z8" i="8" s="1"/>
  <c r="U8" i="8"/>
  <c r="W7" i="8"/>
  <c r="V7" i="8"/>
  <c r="S7" i="8"/>
  <c r="Z7" i="8" s="1"/>
  <c r="R22" i="8" l="1"/>
  <c r="R21" i="7"/>
  <c r="R23" i="8"/>
  <c r="R2" i="7"/>
  <c r="R3" i="7"/>
  <c r="R24" i="7"/>
  <c r="R25" i="7"/>
  <c r="R24" i="8"/>
  <c r="R25" i="8"/>
  <c r="R3" i="8"/>
  <c r="R21" i="8"/>
  <c r="R2" i="8"/>
  <c r="F4" i="9"/>
  <c r="E4" i="9"/>
  <c r="D4" i="9"/>
  <c r="B4" i="9"/>
  <c r="R4" i="7" l="1"/>
  <c r="R4" i="8"/>
</calcChain>
</file>

<file path=xl/sharedStrings.xml><?xml version="1.0" encoding="utf-8"?>
<sst xmlns="http://schemas.openxmlformats.org/spreadsheetml/2006/main" count="1772" uniqueCount="48">
  <si>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</si>
  <si>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</si>
  <si>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</si>
  <si>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</si>
  <si>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</si>
  <si>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</si>
  <si>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SCORE</t>
    <phoneticPr fontId="1"/>
  </si>
  <si>
    <t>CALM</t>
    <phoneticPr fontId="1"/>
  </si>
  <si>
    <t>EMOTION</t>
    <phoneticPr fontId="1"/>
  </si>
  <si>
    <t>平均</t>
    <rPh sb="0" eb="2">
      <t>ヘイキn</t>
    </rPh>
    <phoneticPr fontId="1"/>
  </si>
  <si>
    <t>CALM</t>
  </si>
  <si>
    <t>HAPPY</t>
  </si>
  <si>
    <t>SURPRISED</t>
  </si>
  <si>
    <t xml:space="preserve">　　　
　　　AWS
　表現
</t>
    <phoneticPr fontId="1"/>
  </si>
  <si>
    <t>ANGRY</t>
  </si>
  <si>
    <t>SAD</t>
  </si>
  <si>
    <t>EMOTION</t>
  </si>
  <si>
    <t>SCORE</t>
  </si>
  <si>
    <t>１回目</t>
  </si>
  <si>
    <t>２回目</t>
  </si>
  <si>
    <t>分散</t>
  </si>
  <si>
    <t xml:space="preserve">　　　
　　　AWS
　表現
</t>
  </si>
  <si>
    <t>Accuracy</t>
  </si>
  <si>
    <t>Precision</t>
  </si>
  <si>
    <t>Recall</t>
  </si>
  <si>
    <t>F-measure</t>
  </si>
  <si>
    <t>p1</t>
    <phoneticPr fontId="1"/>
  </si>
  <si>
    <t>p2</t>
  </si>
  <si>
    <t>p3</t>
  </si>
  <si>
    <t>p4</t>
    <phoneticPr fontId="1"/>
  </si>
  <si>
    <t>p5</t>
    <phoneticPr fontId="1"/>
  </si>
  <si>
    <t>r1</t>
    <phoneticPr fontId="1"/>
  </si>
  <si>
    <t>r2</t>
  </si>
  <si>
    <t>r3</t>
  </si>
  <si>
    <t>r4</t>
  </si>
  <si>
    <t>r5</t>
    <phoneticPr fontId="1"/>
  </si>
  <si>
    <t>F1-1</t>
    <phoneticPr fontId="1"/>
  </si>
  <si>
    <t>F1-2</t>
  </si>
  <si>
    <t>F1-3</t>
  </si>
  <si>
    <t>F1-4</t>
  </si>
  <si>
    <t>F1-5</t>
  </si>
  <si>
    <t>Before</t>
    <phoneticPr fontId="1"/>
  </si>
  <si>
    <t>After</t>
    <phoneticPr fontId="1"/>
  </si>
  <si>
    <t>Afetr 分散</t>
    <rPh sb="6" eb="8">
      <t>ブンサn</t>
    </rPh>
    <phoneticPr fontId="1"/>
  </si>
  <si>
    <t>Before 分散</t>
    <rPh sb="7" eb="9">
      <t>ブンサn</t>
    </rPh>
    <phoneticPr fontId="1"/>
  </si>
  <si>
    <t>標準偏差</t>
    <rPh sb="0" eb="4">
      <t>ヒョウジュンヘンサ</t>
    </rPh>
    <phoneticPr fontId="1"/>
  </si>
  <si>
    <t>度数</t>
    <rPh sb="0" eb="2">
      <t>ドスウ</t>
    </rPh>
    <phoneticPr fontId="1"/>
  </si>
  <si>
    <t>DISGUSTED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</si>
</sst>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%"/>
    <numFmt numFmtId="178" formatCode="0.0_);[Red]\(0.0\)"/>
    <numFmt numFmtId="179" formatCode="0.00_);[Red]\(0.00\)"/>
    <numFmt numFmtId="180" formatCode="0.000"/>
  </numFmts>
  <fonts count="2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</font>
    <font>
      <b/>
      <sz val="20"/>
      <color rgb="FF000000"/>
      <name val="游ゴシック"/>
      <family val="3"/>
      <charset val="128"/>
      <scheme val="minor"/>
    </font>
    <font>
      <b/>
      <sz val="20"/>
      <color rgb="FF000000"/>
      <name val="游ゴシック"/>
      <family val="3"/>
      <charset val="128"/>
    </font>
    <font>
      <sz val="18"/>
      <color rgb="FF000000"/>
      <name val="游ゴシック"/>
      <family val="2"/>
      <charset val="128"/>
    </font>
    <font>
      <sz val="22"/>
      <color theme="1"/>
      <name val="游ゴシック"/>
      <family val="2"/>
      <charset val="128"/>
      <scheme val="minor"/>
    </font>
    <font>
      <b/>
      <sz val="22"/>
      <color rgb="FF000000"/>
      <name val="游ゴシック"/>
      <family val="3"/>
      <charset val="128"/>
    </font>
    <font>
      <sz val="48"/>
      <color rgb="FF000000"/>
      <name val="游ゴシック"/>
      <family val="3"/>
      <charset val="128"/>
    </font>
    <font>
      <sz val="48"/>
      <name val="游ゴシック"/>
      <family val="3"/>
      <charset val="128"/>
    </font>
    <font>
      <sz val="72"/>
      <color rgb="FF191919"/>
      <name val="Times New Roman"/>
      <family val="1"/>
    </font>
    <font>
      <sz val="72"/>
      <color theme="1"/>
      <name val="游ゴシック"/>
      <family val="2"/>
      <charset val="128"/>
      <scheme val="minor"/>
    </font>
    <font>
      <sz val="28"/>
      <color theme="1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E7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6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4" fillId="6" borderId="7" xfId="0" applyFont="1" applyFill="1" applyBorder="1">
      <alignment vertical="center"/>
    </xf>
    <xf numFmtId="0" fontId="14" fillId="6" borderId="1" xfId="0" applyFont="1" applyFill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14" fillId="0" borderId="7" xfId="0" applyFont="1" applyBorder="1">
      <alignment vertical="center"/>
    </xf>
    <xf numFmtId="0" fontId="14" fillId="0" borderId="1" xfId="0" applyFont="1" applyBorder="1">
      <alignment vertical="center"/>
    </xf>
    <xf numFmtId="0" fontId="9" fillId="7" borderId="4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4" fillId="0" borderId="6" xfId="0" applyFont="1" applyBorder="1">
      <alignment vertical="center"/>
    </xf>
    <xf numFmtId="0" fontId="14" fillId="0" borderId="2" xfId="0" applyFont="1" applyBorder="1">
      <alignment vertical="center"/>
    </xf>
    <xf numFmtId="0" fontId="14" fillId="6" borderId="6" xfId="0" applyFont="1" applyFill="1" applyBorder="1">
      <alignment vertical="center"/>
    </xf>
    <xf numFmtId="0" fontId="14" fillId="6" borderId="2" xfId="0" applyFont="1" applyFill="1" applyBorder="1">
      <alignment vertical="center"/>
    </xf>
    <xf numFmtId="0" fontId="15" fillId="0" borderId="0" xfId="0" applyFont="1">
      <alignment vertical="center"/>
    </xf>
    <xf numFmtId="0" fontId="2" fillId="0" borderId="0" xfId="0" applyFont="1">
      <alignment vertical="center"/>
    </xf>
    <xf numFmtId="0" fontId="16" fillId="0" borderId="21" xfId="0" applyFont="1" applyBorder="1" applyAlignment="1">
      <alignment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176" fontId="17" fillId="0" borderId="18" xfId="0" applyNumberFormat="1" applyFont="1" applyBorder="1">
      <alignment vertical="center"/>
    </xf>
    <xf numFmtId="176" fontId="17" fillId="0" borderId="19" xfId="0" applyNumberFormat="1" applyFont="1" applyBorder="1">
      <alignment vertical="center"/>
    </xf>
    <xf numFmtId="176" fontId="17" fillId="0" borderId="20" xfId="0" applyNumberFormat="1" applyFont="1" applyBorder="1">
      <alignment vertical="center"/>
    </xf>
    <xf numFmtId="0" fontId="16" fillId="8" borderId="11" xfId="0" applyFont="1" applyFill="1" applyBorder="1" applyAlignment="1">
      <alignment horizontal="center" vertical="center"/>
    </xf>
    <xf numFmtId="176" fontId="17" fillId="0" borderId="16" xfId="0" applyNumberFormat="1" applyFont="1" applyBorder="1">
      <alignment vertical="center"/>
    </xf>
    <xf numFmtId="176" fontId="17" fillId="0" borderId="1" xfId="0" applyNumberFormat="1" applyFont="1" applyBorder="1">
      <alignment vertical="center"/>
    </xf>
    <xf numFmtId="176" fontId="17" fillId="0" borderId="12" xfId="0" applyNumberFormat="1" applyFont="1" applyBorder="1">
      <alignment vertical="center"/>
    </xf>
    <xf numFmtId="0" fontId="16" fillId="0" borderId="11" xfId="0" applyFont="1" applyBorder="1" applyAlignment="1">
      <alignment horizontal="center" vertical="center"/>
    </xf>
    <xf numFmtId="176" fontId="18" fillId="9" borderId="1" xfId="0" applyNumberFormat="1" applyFont="1" applyFill="1" applyBorder="1">
      <alignment vertical="center"/>
    </xf>
    <xf numFmtId="176" fontId="17" fillId="9" borderId="1" xfId="0" applyNumberFormat="1" applyFont="1" applyFill="1" applyBorder="1">
      <alignment vertical="center"/>
    </xf>
    <xf numFmtId="0" fontId="16" fillId="0" borderId="13" xfId="0" applyFont="1" applyBorder="1" applyAlignment="1">
      <alignment horizontal="center" vertical="center"/>
    </xf>
    <xf numFmtId="176" fontId="17" fillId="0" borderId="17" xfId="0" applyNumberFormat="1" applyFont="1" applyBorder="1">
      <alignment vertical="center"/>
    </xf>
    <xf numFmtId="176" fontId="17" fillId="0" borderId="14" xfId="0" applyNumberFormat="1" applyFont="1" applyBorder="1">
      <alignment vertical="center"/>
    </xf>
    <xf numFmtId="176" fontId="17" fillId="0" borderId="15" xfId="0" applyNumberFormat="1" applyFont="1" applyBorder="1">
      <alignment vertical="center"/>
    </xf>
    <xf numFmtId="0" fontId="19" fillId="0" borderId="0" xfId="0" applyFont="1">
      <alignment vertical="center"/>
    </xf>
    <xf numFmtId="177" fontId="20" fillId="0" borderId="0" xfId="1" applyNumberFormat="1" applyFont="1">
      <alignment vertical="center"/>
    </xf>
    <xf numFmtId="178" fontId="7" fillId="10" borderId="18" xfId="1" applyNumberFormat="1" applyFont="1" applyFill="1" applyBorder="1">
      <alignment vertical="center"/>
    </xf>
    <xf numFmtId="0" fontId="21" fillId="0" borderId="0" xfId="0" applyFont="1">
      <alignment vertical="center"/>
    </xf>
    <xf numFmtId="178" fontId="4" fillId="0" borderId="0" xfId="0" applyNumberFormat="1" applyFont="1">
      <alignment vertical="center"/>
    </xf>
    <xf numFmtId="179" fontId="22" fillId="0" borderId="0" xfId="0" applyNumberFormat="1" applyFont="1">
      <alignment vertical="center"/>
    </xf>
    <xf numFmtId="9" fontId="3" fillId="11" borderId="2" xfId="1" applyFont="1" applyFill="1" applyBorder="1">
      <alignment vertical="center"/>
    </xf>
    <xf numFmtId="180" fontId="20" fillId="0" borderId="0" xfId="1" applyNumberFormat="1" applyFont="1">
      <alignment vertical="center"/>
    </xf>
    <xf numFmtId="0" fontId="0" fillId="0" borderId="25" xfId="0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177" fontId="17" fillId="0" borderId="18" xfId="1" applyNumberFormat="1" applyFont="1" applyBorder="1">
      <alignment vertical="center"/>
    </xf>
  </cellXfs>
  <cellStyles count="2">
    <cellStyle name="パーセント" xfId="1" builtinId="5"/>
    <cellStyle name="標準" xfId="0" builtinId="0"/>
  </cellStyles>
  <dxfs count="18">
    <dxf>
      <fill>
        <patternFill>
          <fgColor auto="1"/>
          <bgColor rgb="FFD9E1F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rgb="FFD9E1F2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認識率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Sheet5!$B$3:$F$3</c:f>
                <c:numCache>
                  <c:formatCode>General</c:formatCode>
                  <c:ptCount val="5"/>
                  <c:pt idx="0">
                    <c:v>20.515045144334959</c:v>
                  </c:pt>
                  <c:pt idx="1">
                    <c:v>31.175311262570478</c:v>
                  </c:pt>
                  <c:pt idx="2">
                    <c:v>16.901061583226969</c:v>
                  </c:pt>
                  <c:pt idx="3">
                    <c:v>26.419678616819095</c:v>
                  </c:pt>
                  <c:pt idx="4">
                    <c:v>14.791507889420705</c:v>
                  </c:pt>
                </c:numCache>
              </c:numRef>
            </c:plus>
            <c:minus>
              <c:numRef>
                <c:f>Sheet5!$B$3:$F$3</c:f>
                <c:numCache>
                  <c:formatCode>General</c:formatCode>
                  <c:ptCount val="5"/>
                  <c:pt idx="0">
                    <c:v>20.515045144334959</c:v>
                  </c:pt>
                  <c:pt idx="1">
                    <c:v>31.175311262570478</c:v>
                  </c:pt>
                  <c:pt idx="2">
                    <c:v>16.901061583226969</c:v>
                  </c:pt>
                  <c:pt idx="3">
                    <c:v>26.419678616819095</c:v>
                  </c:pt>
                  <c:pt idx="4">
                    <c:v>14.791507889420705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Sheet5!$B$1:$F$1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Sheet5!$B$2:$F$2</c:f>
              <c:numCache>
                <c:formatCode>General</c:formatCode>
                <c:ptCount val="5"/>
                <c:pt idx="0">
                  <c:v>74.364346221848322</c:v>
                </c:pt>
                <c:pt idx="1">
                  <c:v>35.294942250571772</c:v>
                </c:pt>
                <c:pt idx="2">
                  <c:v>82.545710421726113</c:v>
                </c:pt>
                <c:pt idx="3">
                  <c:v>25.162246485739537</c:v>
                </c:pt>
                <c:pt idx="4">
                  <c:v>72.587160008184284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9-0D4D-89FE-EC4F8532D167}"/>
            </c:ext>
          </c:extLst>
        </c:ser>
        <c:ser>
          <c:idx val="2"/>
          <c:order val="1"/>
          <c:tx>
            <c:strRef>
              <c:f>Sheet5!$A$4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Sheet5!$B$5:$F$5</c:f>
                <c:numCache>
                  <c:formatCode>General</c:formatCode>
                  <c:ptCount val="5"/>
                  <c:pt idx="0">
                    <c:v>20.383647742130577</c:v>
                  </c:pt>
                  <c:pt idx="1">
                    <c:v>31.838018023850363</c:v>
                  </c:pt>
                  <c:pt idx="2">
                    <c:v>7.2232939842974533</c:v>
                  </c:pt>
                  <c:pt idx="3">
                    <c:v>30.484280735723882</c:v>
                  </c:pt>
                  <c:pt idx="4">
                    <c:v>21.17639202907327</c:v>
                  </c:pt>
                </c:numCache>
              </c:numRef>
            </c:plus>
            <c:minus>
              <c:numRef>
                <c:f>Sheet5!$B$5:$F$5</c:f>
                <c:numCache>
                  <c:formatCode>General</c:formatCode>
                  <c:ptCount val="5"/>
                  <c:pt idx="0">
                    <c:v>20.383647742130577</c:v>
                  </c:pt>
                  <c:pt idx="1">
                    <c:v>31.838018023850363</c:v>
                  </c:pt>
                  <c:pt idx="2">
                    <c:v>7.2232939842974533</c:v>
                  </c:pt>
                  <c:pt idx="3">
                    <c:v>30.484280735723882</c:v>
                  </c:pt>
                  <c:pt idx="4">
                    <c:v>21.17639202907327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Sheet5!$B$1:$F$1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Sheet5!$B$4:$F$4</c:f>
              <c:numCache>
                <c:formatCode>General</c:formatCode>
                <c:ptCount val="5"/>
                <c:pt idx="0">
                  <c:v>76.936801110726307</c:v>
                </c:pt>
                <c:pt idx="1">
                  <c:v>49.228531747386256</c:v>
                </c:pt>
                <c:pt idx="2">
                  <c:v>92.638440250993469</c:v>
                </c:pt>
                <c:pt idx="3">
                  <c:v>35.54666086809361</c:v>
                </c:pt>
                <c:pt idx="4">
                  <c:v>70.048759785920424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9-0D4D-89FE-EC4F8532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523743"/>
        <c:axId val="1614410527"/>
      </c:barChart>
      <c:catAx>
        <c:axId val="115952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4410527"/>
        <c:crosses val="autoZero"/>
        <c:auto val="1"/>
        <c:lblAlgn val="ctr"/>
        <c:lblOffset val="100"/>
        <c:noMultiLvlLbl val="0"/>
      </c:catAx>
      <c:valAx>
        <c:axId val="161441052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5237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スコア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Sheet5!$A$9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Sheet5!$B$10:$F$10</c:f>
                <c:numCache>
                  <c:formatCode>General</c:formatCode>
                  <c:ptCount val="5"/>
                  <c:pt idx="0">
                    <c:v>23.359955051326619</c:v>
                  </c:pt>
                  <c:pt idx="1">
                    <c:v>39.446165846632042</c:v>
                  </c:pt>
                  <c:pt idx="2">
                    <c:v>20.135651080718649</c:v>
                  </c:pt>
                  <c:pt idx="3">
                    <c:v>36.998029226793506</c:v>
                  </c:pt>
                  <c:pt idx="4">
                    <c:v>16.445195178058729</c:v>
                  </c:pt>
                </c:numCache>
              </c:numRef>
            </c:plus>
            <c:minus>
              <c:numRef>
                <c:f>Sheet5!$B$10:$F$10</c:f>
                <c:numCache>
                  <c:formatCode>General</c:formatCode>
                  <c:ptCount val="5"/>
                  <c:pt idx="0">
                    <c:v>23.359955051326619</c:v>
                  </c:pt>
                  <c:pt idx="1">
                    <c:v>39.446165846632042</c:v>
                  </c:pt>
                  <c:pt idx="2">
                    <c:v>20.135651080718649</c:v>
                  </c:pt>
                  <c:pt idx="3">
                    <c:v>36.998029226793506</c:v>
                  </c:pt>
                  <c:pt idx="4">
                    <c:v>16.445195178058729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Sheet5!$B$8:$F$8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Sheet5!$B$9:$F$9</c:f>
              <c:numCache>
                <c:formatCode>General</c:formatCode>
                <c:ptCount val="5"/>
                <c:pt idx="0">
                  <c:v>90.75</c:v>
                </c:pt>
                <c:pt idx="1">
                  <c:v>22</c:v>
                </c:pt>
                <c:pt idx="2">
                  <c:v>85.333333333333329</c:v>
                </c:pt>
                <c:pt idx="3">
                  <c:v>29.583333333333332</c:v>
                </c:pt>
                <c:pt idx="4">
                  <c:v>91.333333333333329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7-AB41-A42A-9297A86ECAEF}"/>
            </c:ext>
          </c:extLst>
        </c:ser>
        <c:ser>
          <c:idx val="2"/>
          <c:order val="1"/>
          <c:tx>
            <c:strRef>
              <c:f>Sheet5!$A$11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Sheet5!$B$12:$F$12</c:f>
                <c:numCache>
                  <c:formatCode>General</c:formatCode>
                  <c:ptCount val="5"/>
                  <c:pt idx="0">
                    <c:v>26.574188604734481</c:v>
                  </c:pt>
                  <c:pt idx="1">
                    <c:v>43.229041164476456</c:v>
                  </c:pt>
                  <c:pt idx="2">
                    <c:v>7.7902182254414392</c:v>
                  </c:pt>
                  <c:pt idx="3">
                    <c:v>43.654180784891615</c:v>
                  </c:pt>
                  <c:pt idx="4">
                    <c:v>30.07802353878991</c:v>
                  </c:pt>
                </c:numCache>
              </c:numRef>
            </c:plus>
            <c:minus>
              <c:numRef>
                <c:f>Sheet5!$B$12:$F$12</c:f>
                <c:numCache>
                  <c:formatCode>General</c:formatCode>
                  <c:ptCount val="5"/>
                  <c:pt idx="0">
                    <c:v>26.574188604734481</c:v>
                  </c:pt>
                  <c:pt idx="1">
                    <c:v>43.229041164476456</c:v>
                  </c:pt>
                  <c:pt idx="2">
                    <c:v>7.7902182254414392</c:v>
                  </c:pt>
                  <c:pt idx="3">
                    <c:v>43.654180784891615</c:v>
                  </c:pt>
                  <c:pt idx="4">
                    <c:v>30.07802353878991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Sheet5!$B$8:$F$8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Sheet5!$B$11:$F$11</c:f>
              <c:numCache>
                <c:formatCode>General</c:formatCode>
                <c:ptCount val="5"/>
                <c:pt idx="0">
                  <c:v>90.25</c:v>
                </c:pt>
                <c:pt idx="1">
                  <c:v>27.5</c:v>
                </c:pt>
                <c:pt idx="2">
                  <c:v>96.75</c:v>
                </c:pt>
                <c:pt idx="3">
                  <c:v>44.25</c:v>
                </c:pt>
                <c:pt idx="4">
                  <c:v>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7-AB41-A42A-9297A86E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321551"/>
        <c:axId val="1611520287"/>
      </c:barChart>
      <c:catAx>
        <c:axId val="16603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1520287"/>
        <c:crosses val="autoZero"/>
        <c:auto val="1"/>
        <c:lblAlgn val="ctr"/>
        <c:lblOffset val="100"/>
        <c:noMultiLvlLbl val="0"/>
      </c:catAx>
      <c:valAx>
        <c:axId val="161152028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032155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498764</xdr:colOff>
      <xdr:row>4</xdr:row>
      <xdr:rowOff>200314</xdr:rowOff>
    </xdr:from>
    <xdr:to>
      <xdr:col>11</xdr:col>
      <xdr:colOff>302491</xdr:colOff>
      <xdr:row>15</xdr:row>
      <xdr:rowOff>149514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7D7C7C-A71A-5453-4E61-49B7588C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496454</xdr:colOff>
      <xdr:row>13</xdr:row>
      <xdr:rowOff>111991</xdr:rowOff>
    </xdr:from>
    <xdr:to>
      <xdr:col>6</xdr:col>
      <xdr:colOff>277091</xdr:colOff>
      <xdr:row>24</xdr:row>
      <xdr:rowOff>61191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1ACA10F-FF50-6A48-9255-B7E0E57A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E050-58FC-0F40-93D3-5EB12B9D3F4A}">
  <dimension ref="A1:F12"/>
  <sheetViews>
    <sheetView zoomScale="110" workbookViewId="0">
      <selection activeCell="J22" sqref="J22"/>
    </sheetView>
  </sheetViews>
  <sheetFormatPr baseColWidth="10" defaultRowHeight="20"/>
  <sheetData>
    <row r="1" spans="1:6">
      <c r="B1" t="s">
        <v>11</v>
      </c>
      <c r="C1" t="s">
        <v>14</v>
      </c>
      <c r="D1" t="s">
        <v>12</v>
      </c>
      <c r="E1" t="s">
        <v>15</v>
      </c>
      <c r="F1" t="s">
        <v>10</v>
      </c>
    </row>
    <row r="2" spans="1:6">
      <c r="A2" t="s">
        <v>41</v>
      </c>
      <c r="B2">
        <f>Before!X3</f>
        <v>74.364346221848322</v>
      </c>
      <c r="C2">
        <f>Before!X36</f>
        <v>35.294942250571772</v>
      </c>
      <c r="D2">
        <f>Before!X21</f>
        <v>82.545710421726113</v>
      </c>
      <c r="E2">
        <f>Before!X54</f>
        <v>25.162246485739537</v>
      </c>
      <c r="F2">
        <f>Before!X71</f>
        <v>72.587160008184284</v>
      </c>
    </row>
    <row r="3" spans="1:6">
      <c r="A3" t="s">
        <v>44</v>
      </c>
      <c r="B3">
        <f>Before!Y3</f>
        <v>20.515045144334959</v>
      </c>
      <c r="C3">
        <f>Before!Y36</f>
        <v>31.175311262570478</v>
      </c>
      <c r="D3">
        <f>Before!Y21</f>
        <v>16.901061583226969</v>
      </c>
      <c r="E3">
        <f>Before!Y54</f>
        <v>26.419678616819095</v>
      </c>
      <c r="F3">
        <f>Before!Y71</f>
        <v>14.791507889420705</v>
      </c>
    </row>
    <row r="4" spans="1:6">
      <c r="A4" t="s">
        <v>42</v>
      </c>
      <c r="B4">
        <f>After!X3</f>
        <v>76.936801110726307</v>
      </c>
      <c r="C4">
        <f>After!X36</f>
        <v>49.228531747386256</v>
      </c>
      <c r="D4">
        <f>After!X21</f>
        <v>92.638440250993469</v>
      </c>
      <c r="E4">
        <f>After!X54</f>
        <v>35.54666086809361</v>
      </c>
      <c r="F4">
        <f>After!X71</f>
        <v>70.048759785920424</v>
      </c>
    </row>
    <row r="5" spans="1:6">
      <c r="A5" t="s">
        <v>43</v>
      </c>
      <c r="B5">
        <f>After!Y3</f>
        <v>20.383647742130577</v>
      </c>
      <c r="C5">
        <f>After!Y36</f>
        <v>31.838018023850363</v>
      </c>
      <c r="D5">
        <f>After!Y21</f>
        <v>7.2232939842974533</v>
      </c>
      <c r="E5">
        <f>After!Y54</f>
        <v>30.484280735723882</v>
      </c>
      <c r="F5">
        <f>After!Y71</f>
        <v>21.17639202907327</v>
      </c>
    </row>
    <row r="8" spans="1:6">
      <c r="B8" t="s">
        <v>11</v>
      </c>
      <c r="C8" t="s">
        <v>14</v>
      </c>
      <c r="D8" t="s">
        <v>12</v>
      </c>
      <c r="E8" t="s">
        <v>15</v>
      </c>
      <c r="F8" t="s">
        <v>10</v>
      </c>
    </row>
    <row r="9" spans="1:6">
      <c r="A9" t="s">
        <v>41</v>
      </c>
      <c r="B9">
        <f>Before!X10</f>
        <v>90.75</v>
      </c>
      <c r="C9">
        <f>Before!X43</f>
        <v>22</v>
      </c>
      <c r="D9">
        <f>Before!X28</f>
        <v>85.333333333333329</v>
      </c>
      <c r="E9">
        <f>Before!X61</f>
        <v>29.583333333333332</v>
      </c>
      <c r="F9">
        <f>Before!X78</f>
        <v>91.333333333333329</v>
      </c>
    </row>
    <row r="10" spans="1:6">
      <c r="A10" t="s">
        <v>44</v>
      </c>
      <c r="B10">
        <f>Before!Y10</f>
        <v>23.359955051326619</v>
      </c>
      <c r="C10">
        <f>Before!Y43</f>
        <v>39.446165846632042</v>
      </c>
      <c r="D10">
        <f>Before!Y28</f>
        <v>20.135651080718649</v>
      </c>
      <c r="E10">
        <f>Before!Y61</f>
        <v>36.998029226793506</v>
      </c>
      <c r="F10">
        <f>Before!Y78</f>
        <v>16.445195178058729</v>
      </c>
    </row>
    <row r="11" spans="1:6">
      <c r="A11" t="s">
        <v>42</v>
      </c>
      <c r="B11">
        <f>After!X10</f>
        <v>90.25</v>
      </c>
      <c r="C11">
        <f>After!X43</f>
        <v>27.5</v>
      </c>
      <c r="D11">
        <f>After!X28</f>
        <v>96.75</v>
      </c>
      <c r="E11">
        <f>After!X61</f>
        <v>44.25</v>
      </c>
      <c r="F11">
        <f>After!X78</f>
        <v>88.75</v>
      </c>
    </row>
    <row r="12" spans="1:6">
      <c r="A12" t="s">
        <v>43</v>
      </c>
      <c r="B12">
        <f>After!Y10</f>
        <v>26.574188604734481</v>
      </c>
      <c r="C12">
        <f>After!Y43</f>
        <v>43.229041164476456</v>
      </c>
      <c r="D12">
        <f>After!Y28</f>
        <v>7.7902182254414392</v>
      </c>
      <c r="E12">
        <f>After!Y61</f>
        <v>43.654180784891615</v>
      </c>
      <c r="F12">
        <f>After!Y78</f>
        <v>30.07802353878991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BC0F-B7A2-BD45-9CF5-D9F74261E0E7}">
  <dimension ref="A1:X80"/>
  <sheetViews>
    <sheetView topLeftCell="H53" zoomScale="58" workbookViewId="0">
      <selection activeCell="W31" sqref="W31"/>
    </sheetView>
  </sheetViews>
  <sheetFormatPr baseColWidth="10" defaultRowHeight="31"/>
  <cols>
    <col min="1" max="1" width="16.7109375" bestFit="1" customWidth="1"/>
    <col min="10" max="10" width="10.7109375" customWidth="1"/>
    <col min="17" max="17" width="10.7109375" customWidth="1"/>
    <col min="19" max="19" width="10.7109375" customWidth="1"/>
    <col min="22" max="22" width="13.7109375" style="44" bestFit="1" customWidth="1"/>
    <col min="23" max="23" width="18.28515625" bestFit="1" customWidth="1"/>
  </cols>
  <sheetData>
    <row r="1" spans="1:24" ht="38">
      <c r="B1" s="72">
        <v>1</v>
      </c>
      <c r="C1" s="72"/>
      <c r="D1" s="72">
        <v>2</v>
      </c>
      <c r="E1" s="72"/>
      <c r="F1" s="72">
        <v>3</v>
      </c>
      <c r="G1" s="72"/>
      <c r="H1" s="72">
        <v>4</v>
      </c>
      <c r="I1" s="72"/>
      <c r="J1" s="72">
        <v>5</v>
      </c>
      <c r="K1" s="72"/>
      <c r="L1" s="72">
        <v>6</v>
      </c>
      <c r="M1" s="72"/>
      <c r="N1" s="72">
        <v>7</v>
      </c>
      <c r="O1" s="72"/>
      <c r="P1" s="72">
        <v>8</v>
      </c>
      <c r="Q1" s="72"/>
      <c r="R1" s="72">
        <v>10</v>
      </c>
      <c r="S1" s="72"/>
      <c r="W1" s="43"/>
      <c r="X1" s="43"/>
    </row>
    <row r="2" spans="1:24" ht="34" thickBot="1">
      <c r="A2" s="23" t="s">
        <v>11</v>
      </c>
      <c r="B2" s="13" t="s">
        <v>18</v>
      </c>
      <c r="C2" s="14" t="s">
        <v>19</v>
      </c>
      <c r="D2" s="13" t="s">
        <v>18</v>
      </c>
      <c r="E2" s="14" t="s">
        <v>19</v>
      </c>
      <c r="F2" s="13" t="s">
        <v>18</v>
      </c>
      <c r="G2" s="14" t="s">
        <v>19</v>
      </c>
      <c r="H2" s="29" t="s">
        <v>18</v>
      </c>
      <c r="I2" s="30" t="s">
        <v>19</v>
      </c>
      <c r="J2" s="29" t="s">
        <v>18</v>
      </c>
      <c r="K2" s="30" t="s">
        <v>19</v>
      </c>
      <c r="L2" s="29" t="s">
        <v>18</v>
      </c>
      <c r="M2" s="30" t="s">
        <v>19</v>
      </c>
      <c r="N2" s="29" t="s">
        <v>18</v>
      </c>
      <c r="O2" s="30" t="s">
        <v>19</v>
      </c>
      <c r="P2" s="29" t="s">
        <v>18</v>
      </c>
      <c r="Q2" s="30" t="s">
        <v>19</v>
      </c>
      <c r="R2" s="29" t="s">
        <v>18</v>
      </c>
      <c r="S2" s="30" t="s">
        <v>19</v>
      </c>
      <c r="V2" s="14" t="s">
        <v>9</v>
      </c>
      <c r="W2" s="14" t="s">
        <v>45</v>
      </c>
    </row>
    <row r="3" spans="1:24" ht="32" thickTop="1">
      <c r="A3" s="24" t="s">
        <v>11</v>
      </c>
      <c r="B3" s="10">
        <v>70.778752067045303</v>
      </c>
      <c r="C3" s="11">
        <v>84.741962654437202</v>
      </c>
      <c r="D3" s="10">
        <v>78.944501831909093</v>
      </c>
      <c r="E3" s="11">
        <v>78.997535755044595</v>
      </c>
      <c r="F3" s="10">
        <v>87.380008904078096</v>
      </c>
      <c r="G3" s="11">
        <v>87.359335882516902</v>
      </c>
      <c r="H3" s="32">
        <v>84.786548403306298</v>
      </c>
      <c r="I3" s="33">
        <v>67.992082332912503</v>
      </c>
      <c r="J3" s="32">
        <v>86.279365270637498</v>
      </c>
      <c r="K3" s="33">
        <v>84.979296656589497</v>
      </c>
      <c r="L3" s="32">
        <v>87.019918061931506</v>
      </c>
      <c r="M3" s="33">
        <v>87.129066666812903</v>
      </c>
      <c r="N3" s="32">
        <v>87.3520667915665</v>
      </c>
      <c r="O3" s="33">
        <v>87.334595894837406</v>
      </c>
      <c r="P3" s="32">
        <v>87.151202036987101</v>
      </c>
      <c r="Q3" s="33">
        <v>84.823002885804499</v>
      </c>
      <c r="R3" s="32">
        <v>85.428237732264805</v>
      </c>
      <c r="S3" s="33">
        <v>83.922068841369693</v>
      </c>
      <c r="V3" s="44">
        <f>AVERAGE(B3:S3)</f>
        <v>83.466641592780618</v>
      </c>
      <c r="W3" s="9">
        <f>_xlfn.STDEV.P(B3:S3)</f>
        <v>5.5800763418223331</v>
      </c>
    </row>
    <row r="4" spans="1:24">
      <c r="A4" s="25" t="s">
        <v>14</v>
      </c>
      <c r="B4" s="6">
        <v>0.52210624337657097</v>
      </c>
      <c r="C4" s="6">
        <v>0.62684357833176629</v>
      </c>
      <c r="D4" s="6">
        <v>4.6104213727978527</v>
      </c>
      <c r="E4" s="6">
        <v>4.1893029851991077</v>
      </c>
      <c r="F4" s="6">
        <v>7.1045016913573095E-2</v>
      </c>
      <c r="G4" s="6">
        <v>8.4044910630803105E-2</v>
      </c>
      <c r="H4" s="35">
        <v>2.1095848616453261</v>
      </c>
      <c r="I4" s="35">
        <v>13.24871100082219</v>
      </c>
      <c r="J4" s="35">
        <v>0.60857791627282598</v>
      </c>
      <c r="K4" s="35">
        <v>1.0862164625453361</v>
      </c>
      <c r="L4" s="35">
        <v>0.31167410269498852</v>
      </c>
      <c r="M4" s="35">
        <v>0.20409174535038221</v>
      </c>
      <c r="N4" s="35">
        <v>9.8317769947666389E-2</v>
      </c>
      <c r="O4" s="35">
        <v>0.11956679601198281</v>
      </c>
      <c r="P4" s="35">
        <v>0.193913400224104</v>
      </c>
      <c r="Q4" s="35">
        <v>0.67219766896992306</v>
      </c>
      <c r="R4" s="35">
        <v>1.7155271571015951</v>
      </c>
      <c r="S4" s="35">
        <v>2.9117160426277398</v>
      </c>
      <c r="V4" s="44">
        <f>AVERAGE(B4:S4)</f>
        <v>1.8546588350813187</v>
      </c>
      <c r="W4" s="4">
        <f>_xlfn.STDEV.P(B4:S4)</f>
        <v>3.083742961751335</v>
      </c>
    </row>
    <row r="5" spans="1:24">
      <c r="A5" s="25" t="s">
        <v>12</v>
      </c>
      <c r="B5" s="6">
        <v>10.797851034187319</v>
      </c>
      <c r="C5" s="1">
        <v>10.923432348246539</v>
      </c>
      <c r="D5" s="6">
        <v>13.064020367810359</v>
      </c>
      <c r="E5" s="1">
        <v>13.91109289573453</v>
      </c>
      <c r="F5" s="6">
        <v>10.63739254851639</v>
      </c>
      <c r="G5" s="1">
        <v>10.64028389874694</v>
      </c>
      <c r="H5" s="35">
        <v>10.78207361188619</v>
      </c>
      <c r="I5" s="36">
        <v>11.389693907982881</v>
      </c>
      <c r="J5" s="35">
        <v>10.968815261016591</v>
      </c>
      <c r="K5" s="36">
        <v>11.758666076541122</v>
      </c>
      <c r="L5" s="35">
        <v>10.72064501493093</v>
      </c>
      <c r="M5" s="36">
        <v>10.69578148616379</v>
      </c>
      <c r="N5" s="35">
        <v>10.628498694161291</v>
      </c>
      <c r="O5" s="36">
        <v>10.634608317086091</v>
      </c>
      <c r="P5" s="35">
        <v>10.67670809904911</v>
      </c>
      <c r="Q5" s="36">
        <v>10.857697708987891</v>
      </c>
      <c r="R5" s="35">
        <v>10.760508615100559</v>
      </c>
      <c r="S5" s="36">
        <v>10.924236290956021</v>
      </c>
      <c r="V5" s="44">
        <f>AVERAGE(B5:S5)</f>
        <v>11.154000343172473</v>
      </c>
      <c r="W5" s="4">
        <f>_xlfn.STDEV.P(B5:S5)</f>
        <v>0.8825856867228935</v>
      </c>
    </row>
    <row r="6" spans="1:24">
      <c r="A6" s="25" t="s">
        <v>15</v>
      </c>
      <c r="B6" s="6">
        <v>2.0808401059838699</v>
      </c>
      <c r="C6" s="1">
        <v>2.2851819438538898</v>
      </c>
      <c r="D6" s="6">
        <v>2.3031067629848998</v>
      </c>
      <c r="E6" s="1">
        <v>2.2313096335150902</v>
      </c>
      <c r="F6" s="6">
        <v>1.88703673280969</v>
      </c>
      <c r="G6" s="1">
        <v>1.8879627743733101</v>
      </c>
      <c r="H6" s="35">
        <v>2.0173235409451902</v>
      </c>
      <c r="I6" s="36">
        <v>2.7566140316524201</v>
      </c>
      <c r="J6" s="35">
        <v>1.9179892878570699</v>
      </c>
      <c r="K6" s="36">
        <v>1.94356467918042</v>
      </c>
      <c r="L6" s="35">
        <v>1.8940496762585599</v>
      </c>
      <c r="M6" s="36">
        <v>1.8910590681503601</v>
      </c>
      <c r="N6" s="35">
        <v>1.8899908899120399</v>
      </c>
      <c r="O6" s="36">
        <v>1.8881209458178101</v>
      </c>
      <c r="P6" s="35">
        <v>1.9001153487520499</v>
      </c>
      <c r="Q6" s="36">
        <v>2.0777301887149702</v>
      </c>
      <c r="R6" s="35">
        <v>1.9148519019555501</v>
      </c>
      <c r="S6" s="36">
        <v>1.9368771900078401</v>
      </c>
      <c r="V6" s="44">
        <f>AVERAGE(B6:S6)</f>
        <v>2.0390958168180568</v>
      </c>
      <c r="W6" s="4">
        <f>_xlfn.STDEV.P(B6:S6)</f>
        <v>0.22219658543147516</v>
      </c>
    </row>
    <row r="7" spans="1:24">
      <c r="A7" s="25" t="s">
        <v>7</v>
      </c>
      <c r="B7" s="6">
        <v>15.8204505494068</v>
      </c>
      <c r="C7" s="1">
        <v>1.4225794751305001</v>
      </c>
      <c r="D7" s="6">
        <v>1.07794966449772</v>
      </c>
      <c r="E7" s="1">
        <v>0.67075873050658097</v>
      </c>
      <c r="F7" s="6">
        <v>2.4516797682225099E-2</v>
      </c>
      <c r="G7" s="1">
        <v>2.8372533731949999E-2</v>
      </c>
      <c r="H7" s="35">
        <v>0.30446958221696502</v>
      </c>
      <c r="I7" s="36">
        <v>4.6128987266299504</v>
      </c>
      <c r="J7" s="35">
        <v>0.22525226421599501</v>
      </c>
      <c r="K7" s="36">
        <v>0.23225612514359001</v>
      </c>
      <c r="L7" s="35">
        <v>5.3713144183953197E-2</v>
      </c>
      <c r="M7" s="36">
        <v>8.0001033522514406E-2</v>
      </c>
      <c r="N7" s="35">
        <v>3.1125854412411801E-2</v>
      </c>
      <c r="O7" s="36">
        <v>2.31080462466795E-2</v>
      </c>
      <c r="P7" s="35">
        <v>7.8061114987617197E-2</v>
      </c>
      <c r="Q7" s="36">
        <v>1.56937154752265</v>
      </c>
      <c r="R7" s="35">
        <v>0.180874593577418</v>
      </c>
      <c r="S7" s="36">
        <v>0.30510163503864601</v>
      </c>
      <c r="V7" s="44">
        <f>AVERAGE(B7:S7)</f>
        <v>1.4856034121474535</v>
      </c>
      <c r="W7" s="4">
        <f>_xlfn.STDEV.P(B7:S7)</f>
        <v>3.6383696056718695</v>
      </c>
    </row>
    <row r="8" spans="1:24">
      <c r="A8" s="26" t="s">
        <v>16</v>
      </c>
      <c r="B8" s="6" t="s">
        <v>11</v>
      </c>
      <c r="C8" s="1" t="s">
        <v>11</v>
      </c>
      <c r="D8" s="6" t="s">
        <v>11</v>
      </c>
      <c r="E8" s="1" t="s">
        <v>11</v>
      </c>
      <c r="F8" s="6" t="s">
        <v>11</v>
      </c>
      <c r="G8" s="1" t="s">
        <v>11</v>
      </c>
      <c r="H8" s="35" t="s">
        <v>11</v>
      </c>
      <c r="I8" s="36" t="s">
        <v>11</v>
      </c>
      <c r="J8" s="35" t="s">
        <v>11</v>
      </c>
      <c r="K8" s="36" t="s">
        <v>11</v>
      </c>
      <c r="L8" s="35" t="s">
        <v>11</v>
      </c>
      <c r="M8" s="36" t="s">
        <v>11</v>
      </c>
      <c r="N8" s="35" t="s">
        <v>11</v>
      </c>
      <c r="O8" s="36" t="s">
        <v>11</v>
      </c>
      <c r="P8" s="35" t="s">
        <v>11</v>
      </c>
      <c r="Q8" s="36" t="s">
        <v>11</v>
      </c>
      <c r="R8" s="35" t="s">
        <v>11</v>
      </c>
      <c r="S8" s="36" t="s">
        <v>11</v>
      </c>
      <c r="V8" s="44">
        <f>COUNTIF(B8:S8,A2)</f>
        <v>18</v>
      </c>
      <c r="W8" s="70">
        <f>V8/18</f>
        <v>1</v>
      </c>
    </row>
    <row r="9" spans="1:24">
      <c r="A9" s="26" t="s">
        <v>17</v>
      </c>
      <c r="B9" s="6">
        <v>70.778752067045303</v>
      </c>
      <c r="C9" s="1">
        <v>84.741962654437202</v>
      </c>
      <c r="D9" s="6">
        <v>78.944501831909093</v>
      </c>
      <c r="E9" s="1">
        <v>78.997535755044595</v>
      </c>
      <c r="F9" s="6">
        <v>87.380008904078096</v>
      </c>
      <c r="G9" s="1">
        <v>87.359335882516902</v>
      </c>
      <c r="H9" s="35">
        <v>84.786548403306298</v>
      </c>
      <c r="I9" s="36">
        <v>67.992082332912503</v>
      </c>
      <c r="J9" s="35">
        <v>86.279365270637498</v>
      </c>
      <c r="K9" s="36">
        <v>84.979296656589497</v>
      </c>
      <c r="L9" s="35">
        <v>87.019918061931506</v>
      </c>
      <c r="M9" s="36">
        <v>87.129066666812903</v>
      </c>
      <c r="N9" s="35">
        <v>87.3520667915665</v>
      </c>
      <c r="O9" s="36">
        <v>87.334595894837406</v>
      </c>
      <c r="P9" s="35">
        <v>87.151202036987101</v>
      </c>
      <c r="Q9" s="36">
        <v>84.823002885804499</v>
      </c>
      <c r="R9" s="35">
        <v>85.428237732264805</v>
      </c>
      <c r="S9" s="36">
        <v>83.922068841369693</v>
      </c>
      <c r="V9" s="44">
        <f t="shared" ref="V9:V14" si="0">AVERAGE(B9:S9)</f>
        <v>83.466641592780618</v>
      </c>
      <c r="W9" s="4">
        <f t="shared" ref="W9:W14" si="1">_xlfn.STDEV.P(B9:S9)</f>
        <v>5.5800763418223331</v>
      </c>
      <c r="X9" t="s">
        <v>46</v>
      </c>
    </row>
    <row r="10" spans="1:24">
      <c r="A10" s="27" t="s">
        <v>11</v>
      </c>
      <c r="B10" s="10">
        <v>80</v>
      </c>
      <c r="C10" s="11">
        <v>100</v>
      </c>
      <c r="D10" s="10">
        <v>100</v>
      </c>
      <c r="E10" s="11">
        <v>100</v>
      </c>
      <c r="F10" s="10">
        <v>100</v>
      </c>
      <c r="G10" s="11">
        <v>100</v>
      </c>
      <c r="H10" s="32">
        <v>100</v>
      </c>
      <c r="I10" s="33">
        <v>100</v>
      </c>
      <c r="J10" s="32">
        <v>100</v>
      </c>
      <c r="K10" s="33">
        <v>100</v>
      </c>
      <c r="L10" s="32">
        <v>100</v>
      </c>
      <c r="M10" s="33">
        <v>100</v>
      </c>
      <c r="N10" s="32">
        <v>100</v>
      </c>
      <c r="O10" s="33">
        <v>100</v>
      </c>
      <c r="P10" s="32">
        <v>100</v>
      </c>
      <c r="Q10" s="33">
        <v>100</v>
      </c>
      <c r="R10" s="32">
        <v>100</v>
      </c>
      <c r="S10" s="33">
        <v>100</v>
      </c>
      <c r="V10" s="44">
        <f t="shared" si="0"/>
        <v>98.888888888888886</v>
      </c>
      <c r="W10" s="9">
        <f t="shared" si="1"/>
        <v>4.5812284729085127</v>
      </c>
      <c r="X10" s="44">
        <f>COUNTIF(B$15:S$15,$A10)</f>
        <v>18</v>
      </c>
    </row>
    <row r="11" spans="1:24">
      <c r="A11" s="25" t="s">
        <v>14</v>
      </c>
      <c r="B11" s="6">
        <v>0</v>
      </c>
      <c r="C11" s="1">
        <v>0</v>
      </c>
      <c r="D11" s="6">
        <v>0</v>
      </c>
      <c r="E11" s="1">
        <v>0</v>
      </c>
      <c r="F11" s="6">
        <v>0</v>
      </c>
      <c r="G11" s="1">
        <v>0</v>
      </c>
      <c r="H11" s="35">
        <v>0</v>
      </c>
      <c r="I11" s="36">
        <v>0</v>
      </c>
      <c r="J11" s="35">
        <v>0</v>
      </c>
      <c r="K11" s="36">
        <v>0</v>
      </c>
      <c r="L11" s="35">
        <v>0</v>
      </c>
      <c r="M11" s="36">
        <v>0</v>
      </c>
      <c r="N11" s="35">
        <v>0</v>
      </c>
      <c r="O11" s="36">
        <v>0</v>
      </c>
      <c r="P11" s="35">
        <v>0</v>
      </c>
      <c r="Q11" s="36">
        <v>0</v>
      </c>
      <c r="R11" s="35">
        <v>0</v>
      </c>
      <c r="S11" s="36">
        <v>0</v>
      </c>
      <c r="V11" s="44">
        <f t="shared" si="0"/>
        <v>0</v>
      </c>
      <c r="W11" s="4">
        <f t="shared" si="1"/>
        <v>0</v>
      </c>
      <c r="X11" s="44">
        <f>COUNTIF(B$15:S$15,$A11)+COUNTIF(B$15:S$15,"CONFUSED")+COUNTIF(B$15:S$15,"DISGUSTED")</f>
        <v>0</v>
      </c>
    </row>
    <row r="12" spans="1:24">
      <c r="A12" s="25" t="s">
        <v>12</v>
      </c>
      <c r="B12" s="6">
        <v>0</v>
      </c>
      <c r="C12" s="1">
        <v>0</v>
      </c>
      <c r="D12" s="6">
        <v>0</v>
      </c>
      <c r="E12" s="1">
        <v>0</v>
      </c>
      <c r="F12" s="6">
        <v>0</v>
      </c>
      <c r="G12" s="1">
        <v>0</v>
      </c>
      <c r="H12" s="35">
        <v>0</v>
      </c>
      <c r="I12" s="36">
        <v>0</v>
      </c>
      <c r="J12" s="35">
        <v>0</v>
      </c>
      <c r="K12" s="36">
        <v>0</v>
      </c>
      <c r="L12" s="35">
        <v>0</v>
      </c>
      <c r="M12" s="36">
        <v>0</v>
      </c>
      <c r="N12" s="35">
        <v>0</v>
      </c>
      <c r="O12" s="36">
        <v>0</v>
      </c>
      <c r="P12" s="35">
        <v>0</v>
      </c>
      <c r="Q12" s="36">
        <v>0</v>
      </c>
      <c r="R12" s="35">
        <v>0</v>
      </c>
      <c r="S12" s="36">
        <v>0</v>
      </c>
      <c r="V12" s="44">
        <f t="shared" si="0"/>
        <v>0</v>
      </c>
      <c r="W12" s="4">
        <f t="shared" si="1"/>
        <v>0</v>
      </c>
      <c r="X12" s="44">
        <f>COUNTIF(B$15:S$15,$A12)+COUNTIF(B$15:S$15,"FEAR")</f>
        <v>0</v>
      </c>
    </row>
    <row r="13" spans="1:24">
      <c r="A13" s="25" t="s">
        <v>15</v>
      </c>
      <c r="B13" s="6">
        <v>0</v>
      </c>
      <c r="C13" s="1">
        <v>0</v>
      </c>
      <c r="D13" s="6">
        <v>0</v>
      </c>
      <c r="E13" s="1">
        <v>0</v>
      </c>
      <c r="F13" s="6">
        <v>0</v>
      </c>
      <c r="G13" s="1">
        <v>0</v>
      </c>
      <c r="H13" s="35">
        <v>0</v>
      </c>
      <c r="I13" s="36">
        <v>0</v>
      </c>
      <c r="J13" s="35">
        <v>0</v>
      </c>
      <c r="K13" s="36">
        <v>0</v>
      </c>
      <c r="L13" s="35">
        <v>0</v>
      </c>
      <c r="M13" s="36">
        <v>0</v>
      </c>
      <c r="N13" s="35">
        <v>0</v>
      </c>
      <c r="O13" s="36">
        <v>0</v>
      </c>
      <c r="P13" s="35">
        <v>0</v>
      </c>
      <c r="Q13" s="36">
        <v>0</v>
      </c>
      <c r="R13" s="35">
        <v>0</v>
      </c>
      <c r="S13" s="36">
        <v>0</v>
      </c>
      <c r="V13" s="44">
        <f t="shared" si="0"/>
        <v>0</v>
      </c>
      <c r="W13" s="4">
        <f t="shared" si="1"/>
        <v>0</v>
      </c>
      <c r="X13" s="44">
        <f>COUNTIF(B$15:S$15,$A13)</f>
        <v>0</v>
      </c>
    </row>
    <row r="14" spans="1:24">
      <c r="A14" s="25" t="s">
        <v>7</v>
      </c>
      <c r="B14" s="6">
        <v>20</v>
      </c>
      <c r="C14" s="1">
        <v>0</v>
      </c>
      <c r="D14" s="6">
        <v>0</v>
      </c>
      <c r="E14" s="1">
        <v>0</v>
      </c>
      <c r="F14" s="6">
        <v>0</v>
      </c>
      <c r="G14" s="1">
        <v>0</v>
      </c>
      <c r="H14" s="35">
        <v>0</v>
      </c>
      <c r="I14" s="36">
        <v>0</v>
      </c>
      <c r="J14" s="35">
        <v>0</v>
      </c>
      <c r="K14" s="36">
        <v>0</v>
      </c>
      <c r="L14" s="35">
        <v>0</v>
      </c>
      <c r="M14" s="36">
        <v>0</v>
      </c>
      <c r="N14" s="35">
        <v>0</v>
      </c>
      <c r="O14" s="36">
        <v>0</v>
      </c>
      <c r="P14" s="35">
        <v>0</v>
      </c>
      <c r="Q14" s="36">
        <v>0</v>
      </c>
      <c r="R14" s="35">
        <v>0</v>
      </c>
      <c r="S14" s="36">
        <v>0</v>
      </c>
      <c r="V14" s="44">
        <f t="shared" si="0"/>
        <v>1.1111111111111112</v>
      </c>
      <c r="W14" s="4">
        <f t="shared" si="1"/>
        <v>4.5812284729085118</v>
      </c>
      <c r="X14" s="44">
        <f>COUNTIF(B$15:S$15,$A14)</f>
        <v>0</v>
      </c>
    </row>
    <row r="15" spans="1:24">
      <c r="A15" s="26" t="s">
        <v>16</v>
      </c>
      <c r="B15" s="6" t="s">
        <v>11</v>
      </c>
      <c r="C15" s="1" t="s">
        <v>11</v>
      </c>
      <c r="D15" s="6" t="s">
        <v>11</v>
      </c>
      <c r="E15" s="1" t="s">
        <v>11</v>
      </c>
      <c r="F15" s="6" t="s">
        <v>11</v>
      </c>
      <c r="G15" s="1" t="s">
        <v>11</v>
      </c>
      <c r="H15" s="35" t="s">
        <v>11</v>
      </c>
      <c r="I15" s="36" t="s">
        <v>11</v>
      </c>
      <c r="J15" s="35" t="s">
        <v>11</v>
      </c>
      <c r="K15" s="36" t="s">
        <v>11</v>
      </c>
      <c r="L15" s="35" t="s">
        <v>11</v>
      </c>
      <c r="M15" s="36" t="s">
        <v>11</v>
      </c>
      <c r="N15" s="35" t="s">
        <v>11</v>
      </c>
      <c r="O15" s="36" t="s">
        <v>11</v>
      </c>
      <c r="P15" s="35" t="s">
        <v>11</v>
      </c>
      <c r="Q15" s="36" t="s">
        <v>11</v>
      </c>
      <c r="R15" s="35" t="s">
        <v>11</v>
      </c>
      <c r="S15" s="36" t="s">
        <v>11</v>
      </c>
      <c r="V15" s="44">
        <f>COUNTIF(B15:S15,A2)</f>
        <v>18</v>
      </c>
      <c r="W15" s="70">
        <f>V15/18</f>
        <v>1</v>
      </c>
      <c r="X15" s="44"/>
    </row>
    <row r="16" spans="1:24">
      <c r="A16" s="26" t="s">
        <v>17</v>
      </c>
      <c r="B16" s="6">
        <v>80</v>
      </c>
      <c r="C16" s="1">
        <v>100</v>
      </c>
      <c r="D16" s="6">
        <v>100</v>
      </c>
      <c r="E16" s="1">
        <v>100</v>
      </c>
      <c r="F16" s="6">
        <v>100</v>
      </c>
      <c r="G16" s="1">
        <v>100</v>
      </c>
      <c r="H16" s="35">
        <v>100</v>
      </c>
      <c r="I16" s="36">
        <v>100</v>
      </c>
      <c r="J16" s="35">
        <v>100</v>
      </c>
      <c r="K16" s="36">
        <v>100</v>
      </c>
      <c r="L16" s="35">
        <v>100</v>
      </c>
      <c r="M16" s="36">
        <v>100</v>
      </c>
      <c r="N16" s="35">
        <v>100</v>
      </c>
      <c r="O16" s="36">
        <v>100</v>
      </c>
      <c r="P16" s="35">
        <v>100</v>
      </c>
      <c r="Q16" s="36">
        <v>100</v>
      </c>
      <c r="R16" s="35">
        <v>100</v>
      </c>
      <c r="S16" s="36">
        <v>100</v>
      </c>
      <c r="V16" s="44">
        <f>AVERAGE(B16:S16)</f>
        <v>98.888888888888886</v>
      </c>
      <c r="W16" s="4">
        <f>_xlfn.STDEV.P(B16:S16)</f>
        <v>4.5812284729085127</v>
      </c>
    </row>
    <row r="17" spans="1:24"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24" ht="34" thickBot="1">
      <c r="A18" s="12" t="s">
        <v>2</v>
      </c>
      <c r="B18" s="13" t="s">
        <v>18</v>
      </c>
      <c r="C18" s="14" t="s">
        <v>19</v>
      </c>
      <c r="D18" s="13" t="s">
        <v>18</v>
      </c>
      <c r="E18" s="14" t="s">
        <v>19</v>
      </c>
      <c r="F18" s="13" t="s">
        <v>18</v>
      </c>
      <c r="G18" s="14" t="s">
        <v>19</v>
      </c>
      <c r="H18" s="29" t="s">
        <v>18</v>
      </c>
      <c r="I18" s="30" t="s">
        <v>19</v>
      </c>
      <c r="J18" s="29" t="s">
        <v>18</v>
      </c>
      <c r="K18" s="30" t="s">
        <v>19</v>
      </c>
      <c r="L18" s="29" t="s">
        <v>18</v>
      </c>
      <c r="M18" s="30" t="s">
        <v>19</v>
      </c>
      <c r="N18" s="29" t="s">
        <v>18</v>
      </c>
      <c r="O18" s="30" t="s">
        <v>19</v>
      </c>
      <c r="P18" s="29" t="s">
        <v>18</v>
      </c>
      <c r="Q18" s="30" t="s">
        <v>19</v>
      </c>
      <c r="R18" s="29" t="s">
        <v>18</v>
      </c>
      <c r="S18" s="30" t="s">
        <v>19</v>
      </c>
      <c r="W18" s="14" t="s">
        <v>20</v>
      </c>
    </row>
    <row r="19" spans="1:24" ht="32" thickTop="1">
      <c r="A19" s="2" t="s">
        <v>0</v>
      </c>
      <c r="B19" s="5">
        <v>0.15575447437079801</v>
      </c>
      <c r="C19" s="4">
        <v>0.120146626780346</v>
      </c>
      <c r="D19" s="5">
        <v>2.9069036627080699E-2</v>
      </c>
      <c r="E19" s="4">
        <v>3.1459835611339901E-2</v>
      </c>
      <c r="F19" s="5">
        <v>0.15724391547109901</v>
      </c>
      <c r="G19" s="4">
        <v>0.27710109562896901</v>
      </c>
      <c r="H19" s="39">
        <v>2.0926724758819901</v>
      </c>
      <c r="I19" s="40">
        <v>1.61916281690231</v>
      </c>
      <c r="J19" s="39">
        <v>0.10442278276113399</v>
      </c>
      <c r="K19" s="40">
        <v>3.7232261218055999E-2</v>
      </c>
      <c r="L19" s="39">
        <v>5.5818888055650599E-2</v>
      </c>
      <c r="M19" s="40">
        <v>0.229951302647948</v>
      </c>
      <c r="N19" s="39">
        <v>0.39823738867521602</v>
      </c>
      <c r="O19" s="40">
        <v>0.33857691406190898</v>
      </c>
      <c r="P19" s="39">
        <v>0.30332192044759099</v>
      </c>
      <c r="Q19" s="40">
        <v>0.29671421243893897</v>
      </c>
      <c r="R19" s="39">
        <v>0.27753890298981099</v>
      </c>
      <c r="S19" s="40">
        <v>0.16740280758127399</v>
      </c>
      <c r="V19" s="44">
        <f>AVERAGE(B19:S19)</f>
        <v>0.3717682032306367</v>
      </c>
      <c r="W19" s="4">
        <f>_xlfn.STDEV.P(B19:S19)</f>
        <v>0.54169506314150229</v>
      </c>
    </row>
    <row r="20" spans="1:24">
      <c r="A20" s="2" t="s">
        <v>4</v>
      </c>
      <c r="B20" s="5">
        <v>0.69176565623297204</v>
      </c>
      <c r="C20" s="4">
        <v>0.60022556081986389</v>
      </c>
      <c r="D20" s="5">
        <v>4.0486745613808002E-2</v>
      </c>
      <c r="E20" s="4">
        <v>9.8410444039549794E-2</v>
      </c>
      <c r="F20" s="5">
        <v>0.69466858570116008</v>
      </c>
      <c r="G20" s="4">
        <v>1.1622426811799269</v>
      </c>
      <c r="H20" s="39">
        <v>13.844687106234161</v>
      </c>
      <c r="I20" s="40">
        <v>7.8238580817443601</v>
      </c>
      <c r="J20" s="39">
        <v>0.663223453264148</v>
      </c>
      <c r="K20" s="40">
        <v>0.2880981345241353</v>
      </c>
      <c r="L20" s="39">
        <v>0.19795899911781692</v>
      </c>
      <c r="M20" s="40">
        <v>1.161833047017911</v>
      </c>
      <c r="N20" s="39">
        <v>1.721931187829137</v>
      </c>
      <c r="O20" s="40">
        <v>1.889499795469229</v>
      </c>
      <c r="P20" s="39">
        <v>2.0308406062305187</v>
      </c>
      <c r="Q20" s="40">
        <v>1.7044614495094081</v>
      </c>
      <c r="R20" s="39">
        <v>1.0085522349574489</v>
      </c>
      <c r="S20" s="40">
        <v>0.53977845778365707</v>
      </c>
      <c r="V20" s="44">
        <f>AVERAGE(B20:S20)</f>
        <v>2.0090290126260673</v>
      </c>
      <c r="W20" s="4">
        <f>_xlfn.STDEV.P(B20:S20)</f>
        <v>3.3308763755673034</v>
      </c>
    </row>
    <row r="21" spans="1:24">
      <c r="A21" s="7" t="s">
        <v>2</v>
      </c>
      <c r="B21" s="8">
        <v>81.151227069719297</v>
      </c>
      <c r="C21" s="9">
        <v>82.594409108625896</v>
      </c>
      <c r="D21" s="8">
        <v>97.922727811055339</v>
      </c>
      <c r="E21" s="9">
        <v>97.844986445138019</v>
      </c>
      <c r="F21" s="8">
        <v>97.138645989344212</v>
      </c>
      <c r="G21" s="9">
        <v>96.374248391166205</v>
      </c>
      <c r="H21" s="41">
        <v>73.954692394233405</v>
      </c>
      <c r="I21" s="42">
        <v>85.427328505333293</v>
      </c>
      <c r="J21" s="41">
        <v>96.385125406613042</v>
      </c>
      <c r="K21" s="42">
        <v>97.619173733547882</v>
      </c>
      <c r="L21" s="41">
        <v>97.438224493723411</v>
      </c>
      <c r="M21" s="42">
        <v>80.327326541956921</v>
      </c>
      <c r="N21" s="41">
        <v>95.10025261626609</v>
      </c>
      <c r="O21" s="42">
        <v>94.679597833215098</v>
      </c>
      <c r="P21" s="41">
        <v>94.423283845813202</v>
      </c>
      <c r="Q21" s="42">
        <v>95.297323867688903</v>
      </c>
      <c r="R21" s="41">
        <v>96.7751569059632</v>
      </c>
      <c r="S21" s="42">
        <v>97.136353840015659</v>
      </c>
      <c r="V21" s="44">
        <f>AVERAGE(B21:S21)</f>
        <v>92.088338044412168</v>
      </c>
      <c r="W21" s="9">
        <f>_xlfn.STDEV.P(B21:S21)</f>
        <v>7.412402268780995</v>
      </c>
    </row>
    <row r="22" spans="1:24">
      <c r="A22" s="2" t="s">
        <v>5</v>
      </c>
      <c r="B22" s="5">
        <v>3.7158638565445101</v>
      </c>
      <c r="C22" s="4">
        <v>1.7854525365118701</v>
      </c>
      <c r="D22" s="5">
        <v>1.99202198442116</v>
      </c>
      <c r="E22" s="4">
        <v>1.9937279202571001</v>
      </c>
      <c r="F22" s="5">
        <v>1.7961917814256001</v>
      </c>
      <c r="G22" s="4">
        <v>1.81529276366785</v>
      </c>
      <c r="H22" s="39">
        <v>2.5573574086336599</v>
      </c>
      <c r="I22" s="40">
        <v>2.0422231261333499</v>
      </c>
      <c r="J22" s="39">
        <v>1.98028845039563</v>
      </c>
      <c r="K22" s="40">
        <v>1.97741074342795</v>
      </c>
      <c r="L22" s="39">
        <v>1.98769091595055</v>
      </c>
      <c r="M22" s="40">
        <v>1.99797998876733</v>
      </c>
      <c r="N22" s="39">
        <v>1.7490081857878199</v>
      </c>
      <c r="O22" s="40">
        <v>1.7370126439223501</v>
      </c>
      <c r="P22" s="39">
        <v>1.9963514569760601</v>
      </c>
      <c r="Q22" s="40">
        <v>1.9794686263249499</v>
      </c>
      <c r="R22" s="39">
        <v>1.7420761925277599</v>
      </c>
      <c r="S22" s="40">
        <v>1.9812328077841701</v>
      </c>
      <c r="V22" s="44">
        <f>AVERAGE(B22:S22)</f>
        <v>2.0459250771922037</v>
      </c>
      <c r="W22" s="4">
        <f>_xlfn.STDEV.P(B22:S22)</f>
        <v>0.44353180862199637</v>
      </c>
    </row>
    <row r="23" spans="1:24">
      <c r="A23" s="25" t="s">
        <v>7</v>
      </c>
      <c r="B23" s="5">
        <v>14.2853889431323</v>
      </c>
      <c r="C23" s="4">
        <v>14.8997661672619</v>
      </c>
      <c r="D23" s="5">
        <v>1.5694422282566001E-2</v>
      </c>
      <c r="E23" s="4">
        <v>3.14153549539192E-2</v>
      </c>
      <c r="F23" s="5">
        <v>0.213249728057822</v>
      </c>
      <c r="G23" s="4">
        <v>0.37111506835693697</v>
      </c>
      <c r="H23" s="39">
        <v>7.5505906150166497</v>
      </c>
      <c r="I23" s="40">
        <v>3.08742746988659</v>
      </c>
      <c r="J23" s="39">
        <v>0.86693990696602297</v>
      </c>
      <c r="K23" s="40">
        <v>7.8085127281886602E-2</v>
      </c>
      <c r="L23" s="39">
        <v>0.320306703152552</v>
      </c>
      <c r="M23" s="40">
        <v>16.282909119609801</v>
      </c>
      <c r="N23" s="39">
        <v>1.0305706214416299</v>
      </c>
      <c r="O23" s="40">
        <v>1.3553128133313399</v>
      </c>
      <c r="P23" s="39">
        <v>1.2462021705325601</v>
      </c>
      <c r="Q23" s="40">
        <v>0.72203184403768605</v>
      </c>
      <c r="R23" s="39">
        <v>0.19667576356161801</v>
      </c>
      <c r="S23" s="40">
        <v>0.17523208683519001</v>
      </c>
      <c r="V23" s="44">
        <f>AVERAGE(B23:S23)</f>
        <v>3.4849396625388316</v>
      </c>
      <c r="W23" s="4">
        <f>_xlfn.STDEV.P(B23:S23)</f>
        <v>5.50370100244605</v>
      </c>
    </row>
    <row r="24" spans="1:24">
      <c r="A24" s="3" t="s">
        <v>8</v>
      </c>
      <c r="B24" s="5" t="s">
        <v>12</v>
      </c>
      <c r="C24" s="4" t="s">
        <v>12</v>
      </c>
      <c r="D24" s="5" t="s">
        <v>12</v>
      </c>
      <c r="E24" s="4" t="s">
        <v>12</v>
      </c>
      <c r="F24" s="5" t="s">
        <v>12</v>
      </c>
      <c r="G24" s="4" t="s">
        <v>12</v>
      </c>
      <c r="H24" s="39" t="s">
        <v>12</v>
      </c>
      <c r="I24" s="40" t="s">
        <v>12</v>
      </c>
      <c r="J24" s="39" t="s">
        <v>12</v>
      </c>
      <c r="K24" s="40" t="s">
        <v>12</v>
      </c>
      <c r="L24" s="39" t="s">
        <v>12</v>
      </c>
      <c r="M24" s="40" t="s">
        <v>12</v>
      </c>
      <c r="N24" s="39" t="s">
        <v>12</v>
      </c>
      <c r="O24" s="40" t="s">
        <v>12</v>
      </c>
      <c r="P24" s="39" t="s">
        <v>12</v>
      </c>
      <c r="Q24" s="40" t="s">
        <v>12</v>
      </c>
      <c r="R24" s="39" t="s">
        <v>12</v>
      </c>
      <c r="S24" s="40" t="s">
        <v>12</v>
      </c>
      <c r="V24" s="44">
        <f>COUNTIF(B24:S24,"SURPRISED")+COUNTIF(B24:S24,"FEAR")</f>
        <v>18</v>
      </c>
      <c r="W24" s="70">
        <f>V24/18</f>
        <v>1</v>
      </c>
    </row>
    <row r="25" spans="1:24">
      <c r="A25" s="3" t="s">
        <v>6</v>
      </c>
      <c r="B25" s="5">
        <v>81.151227069719297</v>
      </c>
      <c r="C25" s="5">
        <v>82.594409108625896</v>
      </c>
      <c r="D25" s="5">
        <v>97.922727811055339</v>
      </c>
      <c r="E25" s="5">
        <v>97.844986445138019</v>
      </c>
      <c r="F25" s="5">
        <v>97.138645989344212</v>
      </c>
      <c r="G25" s="5">
        <v>96.374248391166205</v>
      </c>
      <c r="H25" s="39">
        <v>73.954692394233405</v>
      </c>
      <c r="I25" s="39">
        <v>85.427328505333293</v>
      </c>
      <c r="J25" s="39">
        <v>96.385125406613042</v>
      </c>
      <c r="K25" s="39">
        <v>97.619173733547882</v>
      </c>
      <c r="L25" s="39">
        <v>97.438224493723411</v>
      </c>
      <c r="M25" s="39">
        <v>80.327326541956921</v>
      </c>
      <c r="N25" s="39">
        <v>95.10025261626609</v>
      </c>
      <c r="O25" s="39">
        <v>94.679597833215098</v>
      </c>
      <c r="P25" s="39">
        <v>94.423283845813202</v>
      </c>
      <c r="Q25" s="39">
        <v>95.297323867688903</v>
      </c>
      <c r="R25" s="39">
        <v>96.7751569059632</v>
      </c>
      <c r="S25" s="39">
        <v>97.136353840015659</v>
      </c>
      <c r="V25" s="44">
        <f t="shared" ref="V25:V30" si="2">AVERAGE(B25:S25)</f>
        <v>92.088338044412168</v>
      </c>
      <c r="W25" s="4">
        <f>VAR(B25:S25)</f>
        <v>58.1756901821255</v>
      </c>
    </row>
    <row r="26" spans="1:24">
      <c r="A26" s="2" t="s">
        <v>0</v>
      </c>
      <c r="B26" s="5">
        <v>0</v>
      </c>
      <c r="C26" s="4">
        <v>0</v>
      </c>
      <c r="D26" s="5">
        <v>0</v>
      </c>
      <c r="E26" s="4">
        <v>0</v>
      </c>
      <c r="F26" s="5">
        <v>0</v>
      </c>
      <c r="G26" s="4">
        <v>0</v>
      </c>
      <c r="H26" s="39">
        <v>0</v>
      </c>
      <c r="I26" s="40">
        <v>0</v>
      </c>
      <c r="J26" s="39">
        <v>0</v>
      </c>
      <c r="K26" s="40">
        <v>0</v>
      </c>
      <c r="L26" s="39">
        <v>0</v>
      </c>
      <c r="M26" s="40">
        <v>0</v>
      </c>
      <c r="N26" s="39">
        <v>0</v>
      </c>
      <c r="O26" s="40">
        <v>0</v>
      </c>
      <c r="P26" s="39">
        <v>0</v>
      </c>
      <c r="Q26" s="40">
        <v>0</v>
      </c>
      <c r="R26" s="39">
        <v>0</v>
      </c>
      <c r="S26" s="40">
        <v>0</v>
      </c>
      <c r="V26" s="44">
        <f t="shared" si="2"/>
        <v>0</v>
      </c>
      <c r="W26" s="4">
        <f>_xlfn.STDEV.P(B26:S26)</f>
        <v>0</v>
      </c>
      <c r="X26" s="44">
        <f>COUNTIF(B$31:S$31,$A26)</f>
        <v>0</v>
      </c>
    </row>
    <row r="27" spans="1:24">
      <c r="A27" s="2" t="s">
        <v>4</v>
      </c>
      <c r="B27" s="5">
        <v>0</v>
      </c>
      <c r="C27" s="4">
        <v>0</v>
      </c>
      <c r="D27" s="5">
        <v>0</v>
      </c>
      <c r="E27" s="4">
        <v>0</v>
      </c>
      <c r="F27" s="5">
        <v>0</v>
      </c>
      <c r="G27" s="4">
        <v>0</v>
      </c>
      <c r="H27" s="39">
        <v>0</v>
      </c>
      <c r="I27" s="40">
        <v>0</v>
      </c>
      <c r="J27" s="39">
        <v>0</v>
      </c>
      <c r="K27" s="40">
        <v>0</v>
      </c>
      <c r="L27" s="39">
        <v>0</v>
      </c>
      <c r="M27" s="40">
        <v>0</v>
      </c>
      <c r="N27" s="39">
        <v>0</v>
      </c>
      <c r="O27" s="40">
        <v>0</v>
      </c>
      <c r="P27" s="39">
        <v>0</v>
      </c>
      <c r="Q27" s="40">
        <v>0</v>
      </c>
      <c r="R27" s="39">
        <v>0</v>
      </c>
      <c r="S27" s="40">
        <v>0</v>
      </c>
      <c r="V27" s="44">
        <f t="shared" si="2"/>
        <v>0</v>
      </c>
      <c r="W27" s="4">
        <f>_xlfn.STDEV.P(B27:S27)</f>
        <v>0</v>
      </c>
      <c r="X27" s="44">
        <f>COUNTIF(B$31:S$31,$A27)+COUNTIF(B$31:S$31,"CONFUSED")+COUNTIF(B$31:S$31,"DISGUSTED")</f>
        <v>0</v>
      </c>
    </row>
    <row r="28" spans="1:24">
      <c r="A28" s="7" t="s">
        <v>2</v>
      </c>
      <c r="B28" s="8">
        <v>80</v>
      </c>
      <c r="C28" s="9">
        <v>80</v>
      </c>
      <c r="D28" s="8">
        <v>100</v>
      </c>
      <c r="E28" s="9">
        <v>100</v>
      </c>
      <c r="F28" s="8">
        <v>100</v>
      </c>
      <c r="G28" s="9">
        <v>100</v>
      </c>
      <c r="H28" s="41">
        <v>100</v>
      </c>
      <c r="I28" s="42">
        <v>100</v>
      </c>
      <c r="J28" s="41">
        <v>100</v>
      </c>
      <c r="K28" s="42">
        <v>100</v>
      </c>
      <c r="L28" s="41">
        <v>100</v>
      </c>
      <c r="M28" s="42">
        <v>75</v>
      </c>
      <c r="N28" s="41">
        <v>99.999999999999901</v>
      </c>
      <c r="O28" s="42">
        <v>100</v>
      </c>
      <c r="P28" s="41">
        <v>100</v>
      </c>
      <c r="Q28" s="42">
        <v>100</v>
      </c>
      <c r="R28" s="41">
        <v>100</v>
      </c>
      <c r="S28" s="42">
        <v>100</v>
      </c>
      <c r="V28" s="44">
        <f t="shared" si="2"/>
        <v>96.388888888888886</v>
      </c>
      <c r="W28" s="9">
        <f>_xlfn.STDEV.P(B28:S28)</f>
        <v>8.1318228712802458</v>
      </c>
      <c r="X28" s="44">
        <f>COUNTIF(B$31:S$31,$A28)+COUNTIF(B$31:S$31,"FEAR")</f>
        <v>18</v>
      </c>
    </row>
    <row r="29" spans="1:24">
      <c r="A29" s="2" t="s">
        <v>5</v>
      </c>
      <c r="B29" s="5">
        <v>0</v>
      </c>
      <c r="C29" s="4">
        <v>0</v>
      </c>
      <c r="D29" s="5">
        <v>0</v>
      </c>
      <c r="E29" s="4">
        <v>0</v>
      </c>
      <c r="F29" s="5">
        <v>0</v>
      </c>
      <c r="G29" s="4">
        <v>0</v>
      </c>
      <c r="H29" s="39">
        <v>0</v>
      </c>
      <c r="I29" s="40">
        <v>0</v>
      </c>
      <c r="J29" s="39">
        <v>0</v>
      </c>
      <c r="K29" s="40">
        <v>0</v>
      </c>
      <c r="L29" s="39">
        <v>0</v>
      </c>
      <c r="M29" s="40">
        <v>0</v>
      </c>
      <c r="N29" s="39">
        <v>0</v>
      </c>
      <c r="O29" s="40">
        <v>0</v>
      </c>
      <c r="P29" s="39">
        <v>0</v>
      </c>
      <c r="Q29" s="40">
        <v>0</v>
      </c>
      <c r="R29" s="39">
        <v>0</v>
      </c>
      <c r="S29" s="40">
        <v>0</v>
      </c>
      <c r="V29" s="44">
        <f t="shared" si="2"/>
        <v>0</v>
      </c>
      <c r="W29" s="4">
        <f>_xlfn.STDEV.P(B29:S29)</f>
        <v>0</v>
      </c>
      <c r="X29" s="44">
        <f>COUNTIF(B$31:S$31,$A29)</f>
        <v>0</v>
      </c>
    </row>
    <row r="30" spans="1:24">
      <c r="A30" s="25" t="s">
        <v>7</v>
      </c>
      <c r="B30" s="5">
        <v>20</v>
      </c>
      <c r="C30" s="4">
        <v>20</v>
      </c>
      <c r="D30" s="5">
        <v>0</v>
      </c>
      <c r="E30" s="4">
        <v>0</v>
      </c>
      <c r="F30" s="5">
        <v>0</v>
      </c>
      <c r="G30" s="4">
        <v>0</v>
      </c>
      <c r="H30" s="39">
        <v>0</v>
      </c>
      <c r="I30" s="40">
        <v>0</v>
      </c>
      <c r="J30" s="39">
        <v>0</v>
      </c>
      <c r="K30" s="40">
        <v>0</v>
      </c>
      <c r="L30" s="39">
        <v>0</v>
      </c>
      <c r="M30" s="40">
        <v>25</v>
      </c>
      <c r="N30" s="39">
        <v>0</v>
      </c>
      <c r="O30" s="40">
        <v>0</v>
      </c>
      <c r="P30" s="39">
        <v>0</v>
      </c>
      <c r="Q30" s="40">
        <v>0</v>
      </c>
      <c r="R30" s="39">
        <v>0</v>
      </c>
      <c r="S30" s="40">
        <v>0</v>
      </c>
      <c r="V30" s="44">
        <f t="shared" si="2"/>
        <v>3.6111111111111112</v>
      </c>
      <c r="W30" s="4">
        <f>_xlfn.STDEV.P(B30:S30)</f>
        <v>8.1318228712802476</v>
      </c>
      <c r="X30" s="44">
        <f>COUNTIF(B$31:S$31,$A30)</f>
        <v>0</v>
      </c>
    </row>
    <row r="31" spans="1:24">
      <c r="A31" s="3" t="s">
        <v>8</v>
      </c>
      <c r="B31" s="5" t="s">
        <v>12</v>
      </c>
      <c r="C31" s="4" t="s">
        <v>12</v>
      </c>
      <c r="D31" s="5" t="s">
        <v>12</v>
      </c>
      <c r="E31" s="4" t="s">
        <v>12</v>
      </c>
      <c r="F31" s="5" t="s">
        <v>12</v>
      </c>
      <c r="G31" s="4" t="s">
        <v>12</v>
      </c>
      <c r="H31" s="39" t="s">
        <v>12</v>
      </c>
      <c r="I31" s="40" t="s">
        <v>12</v>
      </c>
      <c r="J31" s="39" t="s">
        <v>12</v>
      </c>
      <c r="K31" s="40" t="s">
        <v>12</v>
      </c>
      <c r="L31" s="39" t="s">
        <v>12</v>
      </c>
      <c r="M31" s="40" t="s">
        <v>12</v>
      </c>
      <c r="N31" s="39" t="s">
        <v>12</v>
      </c>
      <c r="O31" s="40" t="s">
        <v>12</v>
      </c>
      <c r="P31" s="39" t="s">
        <v>12</v>
      </c>
      <c r="Q31" s="40" t="s">
        <v>12</v>
      </c>
      <c r="R31" s="39" t="s">
        <v>12</v>
      </c>
      <c r="S31" s="40" t="s">
        <v>12</v>
      </c>
      <c r="V31" s="44">
        <f>COUNTIF(B31:S31,"SURPRISED")+COUNTIF(B31:S31,"FEAR")</f>
        <v>18</v>
      </c>
      <c r="W31" s="70">
        <f>V31/18</f>
        <v>1</v>
      </c>
    </row>
    <row r="32" spans="1:24">
      <c r="A32" s="3" t="s">
        <v>6</v>
      </c>
      <c r="B32" s="5">
        <v>80</v>
      </c>
      <c r="C32" s="4">
        <v>80</v>
      </c>
      <c r="D32" s="5">
        <v>100</v>
      </c>
      <c r="E32" s="4">
        <v>100</v>
      </c>
      <c r="F32" s="5">
        <v>60</v>
      </c>
      <c r="G32" s="4">
        <v>100</v>
      </c>
      <c r="H32" s="39">
        <v>80</v>
      </c>
      <c r="I32" s="40">
        <v>100</v>
      </c>
      <c r="J32" s="39">
        <v>100</v>
      </c>
      <c r="K32" s="40">
        <v>100</v>
      </c>
      <c r="L32" s="39">
        <v>100</v>
      </c>
      <c r="M32" s="40">
        <v>75</v>
      </c>
      <c r="N32" s="39">
        <v>66.6666666666666</v>
      </c>
      <c r="O32" s="40">
        <v>80</v>
      </c>
      <c r="P32" s="39">
        <v>100</v>
      </c>
      <c r="Q32" s="40">
        <v>100</v>
      </c>
      <c r="R32" s="39">
        <v>100</v>
      </c>
      <c r="S32" s="40">
        <v>100</v>
      </c>
      <c r="V32" s="44">
        <f>AVERAGE(B32:S32)</f>
        <v>90.092592592592581</v>
      </c>
      <c r="W32" s="4">
        <f>_xlfn.STDEV.P(B32:S32)</f>
        <v>13.269200184087188</v>
      </c>
    </row>
    <row r="33" spans="1:24"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4" ht="34" thickBot="1">
      <c r="A34" s="12" t="s">
        <v>4</v>
      </c>
      <c r="B34" s="13" t="s">
        <v>18</v>
      </c>
      <c r="C34" s="14" t="s">
        <v>19</v>
      </c>
      <c r="D34" s="13" t="s">
        <v>18</v>
      </c>
      <c r="E34" s="14" t="s">
        <v>19</v>
      </c>
      <c r="F34" s="13" t="s">
        <v>18</v>
      </c>
      <c r="G34" s="14" t="s">
        <v>19</v>
      </c>
      <c r="H34" s="29" t="s">
        <v>18</v>
      </c>
      <c r="I34" s="30" t="s">
        <v>19</v>
      </c>
      <c r="J34" s="29" t="s">
        <v>18</v>
      </c>
      <c r="K34" s="30" t="s">
        <v>19</v>
      </c>
      <c r="L34" s="29" t="s">
        <v>18</v>
      </c>
      <c r="M34" s="30" t="s">
        <v>19</v>
      </c>
      <c r="N34" s="29" t="s">
        <v>18</v>
      </c>
      <c r="O34" s="30" t="s">
        <v>19</v>
      </c>
      <c r="P34" s="29" t="s">
        <v>18</v>
      </c>
      <c r="Q34" s="30" t="s">
        <v>19</v>
      </c>
      <c r="R34" s="29" t="s">
        <v>18</v>
      </c>
      <c r="S34" s="30" t="s">
        <v>19</v>
      </c>
      <c r="W34" s="14" t="s">
        <v>20</v>
      </c>
    </row>
    <row r="35" spans="1:24" ht="32" thickTop="1">
      <c r="A35" s="2" t="s">
        <v>0</v>
      </c>
      <c r="B35" s="5">
        <v>0.27614417002270503</v>
      </c>
      <c r="C35" s="4">
        <v>0.82560864431094405</v>
      </c>
      <c r="D35" s="5">
        <v>0.17698480508839201</v>
      </c>
      <c r="E35" s="4">
        <v>0.48826721248566801</v>
      </c>
      <c r="F35" s="5">
        <v>0.194615928295653</v>
      </c>
      <c r="G35" s="4">
        <v>0.18125830195478701</v>
      </c>
      <c r="H35" s="39">
        <v>0.98981546143415</v>
      </c>
      <c r="I35" s="40">
        <v>3.6465778060320302</v>
      </c>
      <c r="J35" s="39">
        <v>0.124738748667857</v>
      </c>
      <c r="K35" s="40">
        <v>0.25416266959004402</v>
      </c>
      <c r="L35" s="39">
        <v>0.18924670087148299</v>
      </c>
      <c r="M35" s="40">
        <v>4.8708672916473003E-2</v>
      </c>
      <c r="N35" s="39">
        <v>0.960742031814384</v>
      </c>
      <c r="O35" s="40">
        <v>1.2022929329654799</v>
      </c>
      <c r="P35" s="39">
        <v>0.21182322273556001</v>
      </c>
      <c r="Q35" s="40">
        <v>0.90109237036813605</v>
      </c>
      <c r="R35" s="39">
        <v>0.93726505282622297</v>
      </c>
      <c r="S35" s="40">
        <v>9.3070728635344501E-3</v>
      </c>
      <c r="V35" s="44">
        <f>AVERAGE(B35:S35)</f>
        <v>0.64548065584686132</v>
      </c>
      <c r="W35" s="4">
        <f>_xlfn.STDEV.P(B35:S35)</f>
        <v>0.81983266480632766</v>
      </c>
    </row>
    <row r="36" spans="1:24">
      <c r="A36" s="22" t="s">
        <v>14</v>
      </c>
      <c r="B36" s="8">
        <v>7.167432453086823</v>
      </c>
      <c r="C36" s="9">
        <v>11.174059133558327</v>
      </c>
      <c r="D36" s="8">
        <v>28.859601223591618</v>
      </c>
      <c r="E36" s="9">
        <v>28.362020356512875</v>
      </c>
      <c r="F36" s="8">
        <v>86.710941620680671</v>
      </c>
      <c r="G36" s="9">
        <v>86.849603686679842</v>
      </c>
      <c r="H36" s="41">
        <v>38.444699546028026</v>
      </c>
      <c r="I36" s="42">
        <v>25.369255390346368</v>
      </c>
      <c r="J36" s="41">
        <v>1.332364568194939</v>
      </c>
      <c r="K36" s="42">
        <v>33.828936565934306</v>
      </c>
      <c r="L36" s="41">
        <v>84.192156476953386</v>
      </c>
      <c r="M36" s="42">
        <v>87.124349950839161</v>
      </c>
      <c r="N36" s="41">
        <v>14.20060340715728</v>
      </c>
      <c r="O36" s="42">
        <v>18.997992257777142</v>
      </c>
      <c r="P36" s="41">
        <v>86.16257361905221</v>
      </c>
      <c r="Q36" s="42">
        <v>83.332893719950249</v>
      </c>
      <c r="R36" s="41">
        <v>80.806181981255051</v>
      </c>
      <c r="S36" s="42">
        <v>87.46509652112664</v>
      </c>
      <c r="V36" s="44">
        <f>AVERAGE(B36:S36)</f>
        <v>49.465597915484707</v>
      </c>
      <c r="W36" s="9">
        <f>_xlfn.STDEV.P(B36:S36)</f>
        <v>33.241037021159194</v>
      </c>
    </row>
    <row r="37" spans="1:24">
      <c r="A37" s="2" t="s">
        <v>2</v>
      </c>
      <c r="B37" s="5">
        <v>10.90383647822375</v>
      </c>
      <c r="C37" s="4">
        <v>10.764851015343741</v>
      </c>
      <c r="D37" s="5">
        <v>19.80071186984112</v>
      </c>
      <c r="E37" s="4">
        <v>18.41924272820258</v>
      </c>
      <c r="F37" s="5">
        <v>10.855009217640889</v>
      </c>
      <c r="G37" s="4">
        <v>10.811420672364719</v>
      </c>
      <c r="H37" s="39">
        <v>12.304926370916341</v>
      </c>
      <c r="I37" s="40">
        <v>11.239580280512161</v>
      </c>
      <c r="J37" s="39">
        <v>10.75676860436022</v>
      </c>
      <c r="K37" s="40">
        <v>10.726200772190861</v>
      </c>
      <c r="L37" s="39">
        <v>10.97482924117031</v>
      </c>
      <c r="M37" s="40">
        <v>10.684342059321541</v>
      </c>
      <c r="N37" s="39">
        <v>11.195079403563209</v>
      </c>
      <c r="O37" s="40">
        <v>11.4007159112249</v>
      </c>
      <c r="P37" s="39">
        <v>10.989866666330119</v>
      </c>
      <c r="Q37" s="40">
        <v>11.879923606245459</v>
      </c>
      <c r="R37" s="39">
        <v>11.80459934308295</v>
      </c>
      <c r="S37" s="40">
        <v>10.61868514204224</v>
      </c>
      <c r="V37" s="44">
        <f>AVERAGE(B37:S37)</f>
        <v>12.007254965698728</v>
      </c>
      <c r="W37" s="4">
        <f>_xlfn.STDEV.P(B37:S37)</f>
        <v>2.5616520710836785</v>
      </c>
    </row>
    <row r="38" spans="1:24">
      <c r="A38" s="2" t="s">
        <v>5</v>
      </c>
      <c r="B38" s="5">
        <v>19.285398084619398</v>
      </c>
      <c r="C38" s="4">
        <v>34.775299831384999</v>
      </c>
      <c r="D38" s="5">
        <v>4.0810948752298497</v>
      </c>
      <c r="E38" s="4">
        <v>33.581259159515902</v>
      </c>
      <c r="F38" s="5">
        <v>2.0504734335294299</v>
      </c>
      <c r="G38" s="4">
        <v>1.9922286631619099</v>
      </c>
      <c r="H38" s="39">
        <v>7.75140193579713</v>
      </c>
      <c r="I38" s="40">
        <v>14.280811932955499</v>
      </c>
      <c r="J38" s="39">
        <v>71.612020351355397</v>
      </c>
      <c r="K38" s="40">
        <v>47.156062425315497</v>
      </c>
      <c r="L38" s="39">
        <v>4.0316003240603404</v>
      </c>
      <c r="M38" s="40">
        <v>1.92818135795058</v>
      </c>
      <c r="N38" s="39">
        <v>6.7188479882679202</v>
      </c>
      <c r="O38" s="40">
        <v>2.5381329490676401</v>
      </c>
      <c r="P38" s="39">
        <v>2.4343765906555301</v>
      </c>
      <c r="Q38" s="40">
        <v>2.2893556641998298</v>
      </c>
      <c r="R38" s="39">
        <v>2.29198456596473</v>
      </c>
      <c r="S38" s="40">
        <v>1.88547685917359</v>
      </c>
      <c r="V38" s="44">
        <f>AVERAGE(B38:S38)</f>
        <v>14.482444832900288</v>
      </c>
      <c r="W38" s="4">
        <f>_xlfn.STDEV.P(B38:S38)</f>
        <v>19.244003115522261</v>
      </c>
    </row>
    <row r="39" spans="1:24">
      <c r="A39" s="25" t="s">
        <v>7</v>
      </c>
      <c r="B39" s="5">
        <v>62.367188814047203</v>
      </c>
      <c r="C39" s="4">
        <v>42.460181375401802</v>
      </c>
      <c r="D39" s="5">
        <v>47.081607226248899</v>
      </c>
      <c r="E39" s="4">
        <v>19.149210543282798</v>
      </c>
      <c r="F39" s="5">
        <v>0.18895979985328801</v>
      </c>
      <c r="G39" s="4">
        <v>0.165488675838626</v>
      </c>
      <c r="H39" s="39">
        <v>40.509156685824202</v>
      </c>
      <c r="I39" s="40">
        <v>45.463774590153797</v>
      </c>
      <c r="J39" s="39">
        <v>16.174107727421401</v>
      </c>
      <c r="K39" s="40">
        <v>8.0346375669691596</v>
      </c>
      <c r="L39" s="39">
        <v>0.61216725694437102</v>
      </c>
      <c r="M39" s="40">
        <v>0.21441795897209001</v>
      </c>
      <c r="N39" s="39">
        <v>66.924727169197098</v>
      </c>
      <c r="O39" s="40">
        <v>65.860865948964701</v>
      </c>
      <c r="P39" s="39">
        <v>0.20135990122650599</v>
      </c>
      <c r="Q39" s="40">
        <v>1.59673463923629</v>
      </c>
      <c r="R39" s="39">
        <v>4.1599690568708798</v>
      </c>
      <c r="S39" s="40">
        <v>2.1434404793935099E-2</v>
      </c>
      <c r="V39" s="44">
        <f>AVERAGE(B39:S39)</f>
        <v>23.399221630069277</v>
      </c>
      <c r="W39" s="4">
        <f>_xlfn.STDEV.P(B39:S39)</f>
        <v>25.046107667212539</v>
      </c>
    </row>
    <row r="40" spans="1:24">
      <c r="A40" s="3" t="s">
        <v>8</v>
      </c>
      <c r="B40" s="5" t="s">
        <v>10</v>
      </c>
      <c r="C40" s="4" t="s">
        <v>10</v>
      </c>
      <c r="D40" s="5" t="s">
        <v>10</v>
      </c>
      <c r="E40" s="4" t="s">
        <v>15</v>
      </c>
      <c r="F40" s="5" t="s">
        <v>14</v>
      </c>
      <c r="G40" s="4" t="s">
        <v>14</v>
      </c>
      <c r="H40" s="39" t="s">
        <v>10</v>
      </c>
      <c r="I40" s="40" t="s">
        <v>10</v>
      </c>
      <c r="J40" s="39" t="s">
        <v>15</v>
      </c>
      <c r="K40" s="40" t="s">
        <v>15</v>
      </c>
      <c r="L40" s="39" t="s">
        <v>14</v>
      </c>
      <c r="M40" s="40" t="s">
        <v>47</v>
      </c>
      <c r="N40" s="39" t="s">
        <v>10</v>
      </c>
      <c r="O40" s="40" t="s">
        <v>10</v>
      </c>
      <c r="P40" s="39" t="s">
        <v>47</v>
      </c>
      <c r="Q40" s="40" t="s">
        <v>14</v>
      </c>
      <c r="R40" s="39" t="s">
        <v>14</v>
      </c>
      <c r="S40" s="40" t="s">
        <v>14</v>
      </c>
      <c r="V40" s="44">
        <f>COUNTIF(B40:I40,"ANGRY")+COUNTIF(B40:I40,"CONFUSED")+COUNTIF(B40:I40,"DISGUSTED")</f>
        <v>2</v>
      </c>
      <c r="W40" s="70">
        <f>V40/18</f>
        <v>0.1111111111111111</v>
      </c>
    </row>
    <row r="41" spans="1:24">
      <c r="A41" s="3" t="s">
        <v>6</v>
      </c>
      <c r="B41" s="5">
        <v>62.367188814047203</v>
      </c>
      <c r="C41" s="5">
        <v>42.460181375401802</v>
      </c>
      <c r="D41" s="5">
        <v>47.081607226248899</v>
      </c>
      <c r="E41" s="5">
        <v>33.581259159515902</v>
      </c>
      <c r="F41" s="5">
        <v>86.710941620680671</v>
      </c>
      <c r="G41" s="5">
        <v>86.849603686679842</v>
      </c>
      <c r="H41" s="39">
        <v>40.509156685824202</v>
      </c>
      <c r="I41" s="39">
        <v>45.463774590153797</v>
      </c>
      <c r="J41" s="39">
        <v>71.612020351355397</v>
      </c>
      <c r="K41" s="39">
        <v>47.156062425315497</v>
      </c>
      <c r="L41" s="39">
        <v>84.192156476953386</v>
      </c>
      <c r="M41" s="39">
        <v>87.124349950839161</v>
      </c>
      <c r="N41" s="39">
        <v>66.924727169197098</v>
      </c>
      <c r="O41" s="39">
        <v>65.860865948964701</v>
      </c>
      <c r="P41" s="39">
        <v>86.16257361905221</v>
      </c>
      <c r="Q41" s="39">
        <v>83.332893719950249</v>
      </c>
      <c r="R41" s="39">
        <v>80.806181981255051</v>
      </c>
      <c r="S41" s="39">
        <v>87.46509652112664</v>
      </c>
      <c r="V41" s="44">
        <f t="shared" ref="V41:V46" si="3">AVERAGE(B41:S41)</f>
        <v>66.981146740142336</v>
      </c>
      <c r="W41" s="4">
        <f>VAR(B41:S41)</f>
        <v>379.15468761636549</v>
      </c>
    </row>
    <row r="42" spans="1:24">
      <c r="A42" s="2" t="s">
        <v>0</v>
      </c>
      <c r="B42" s="5">
        <v>0</v>
      </c>
      <c r="C42" s="4">
        <v>0</v>
      </c>
      <c r="D42" s="5">
        <v>0</v>
      </c>
      <c r="E42" s="4">
        <v>0</v>
      </c>
      <c r="F42" s="5">
        <v>0</v>
      </c>
      <c r="G42" s="4">
        <v>0</v>
      </c>
      <c r="H42" s="39">
        <v>0</v>
      </c>
      <c r="I42" s="40">
        <v>0</v>
      </c>
      <c r="J42" s="39">
        <v>0</v>
      </c>
      <c r="K42" s="40">
        <v>0</v>
      </c>
      <c r="L42" s="39">
        <v>0</v>
      </c>
      <c r="M42" s="40">
        <v>0</v>
      </c>
      <c r="N42" s="39">
        <v>0</v>
      </c>
      <c r="O42" s="40">
        <v>0</v>
      </c>
      <c r="P42" s="39">
        <v>0</v>
      </c>
      <c r="Q42" s="40">
        <v>0</v>
      </c>
      <c r="R42" s="39">
        <v>0</v>
      </c>
      <c r="S42" s="40">
        <v>0</v>
      </c>
      <c r="V42" s="44">
        <f t="shared" si="3"/>
        <v>0</v>
      </c>
      <c r="W42" s="4">
        <f>_xlfn.STDEV.P(B42:S42)</f>
        <v>0</v>
      </c>
      <c r="X42" s="44">
        <f>COUNTIF(B$47:S$47,$A42)</f>
        <v>0</v>
      </c>
    </row>
    <row r="43" spans="1:24">
      <c r="A43" s="22" t="s">
        <v>14</v>
      </c>
      <c r="B43" s="8">
        <v>0</v>
      </c>
      <c r="C43" s="9">
        <v>0</v>
      </c>
      <c r="D43" s="8">
        <v>0</v>
      </c>
      <c r="E43" s="9">
        <v>0</v>
      </c>
      <c r="F43" s="8">
        <v>0</v>
      </c>
      <c r="G43" s="9">
        <v>100</v>
      </c>
      <c r="H43" s="41">
        <v>0</v>
      </c>
      <c r="I43" s="42">
        <v>0</v>
      </c>
      <c r="J43" s="41">
        <v>0</v>
      </c>
      <c r="K43" s="42">
        <v>50</v>
      </c>
      <c r="L43" s="41">
        <v>0</v>
      </c>
      <c r="M43" s="42">
        <v>100</v>
      </c>
      <c r="N43" s="41">
        <v>0</v>
      </c>
      <c r="O43" s="42">
        <v>0</v>
      </c>
      <c r="P43" s="41">
        <v>100</v>
      </c>
      <c r="Q43" s="42">
        <v>100</v>
      </c>
      <c r="R43" s="41">
        <v>0</v>
      </c>
      <c r="S43" s="42">
        <v>100</v>
      </c>
      <c r="V43" s="44">
        <f t="shared" si="3"/>
        <v>30.555555555555557</v>
      </c>
      <c r="W43" s="9">
        <f>_xlfn.STDEV.P(B43:S43)</f>
        <v>44.531165394114993</v>
      </c>
      <c r="X43" s="44">
        <f>COUNTIF(B$47:S$47,$A43)+COUNTIF(B$47:S$47,"CONFUSED")+COUNTIF(B$47:S$47,"DISGUSTED")</f>
        <v>10</v>
      </c>
    </row>
    <row r="44" spans="1:24">
      <c r="A44" s="2" t="s">
        <v>2</v>
      </c>
      <c r="B44" s="5">
        <v>0</v>
      </c>
      <c r="C44" s="4">
        <v>0</v>
      </c>
      <c r="D44" s="5">
        <v>0</v>
      </c>
      <c r="E44" s="4">
        <v>0</v>
      </c>
      <c r="F44" s="5">
        <v>0</v>
      </c>
      <c r="G44" s="4">
        <v>0</v>
      </c>
      <c r="H44" s="39">
        <v>0</v>
      </c>
      <c r="I44" s="40">
        <v>0</v>
      </c>
      <c r="J44" s="39">
        <v>0</v>
      </c>
      <c r="K44" s="40">
        <v>0</v>
      </c>
      <c r="L44" s="39">
        <v>0</v>
      </c>
      <c r="M44" s="40">
        <v>0</v>
      </c>
      <c r="N44" s="39">
        <v>0</v>
      </c>
      <c r="O44" s="40">
        <v>0</v>
      </c>
      <c r="P44" s="39">
        <v>0</v>
      </c>
      <c r="Q44" s="40">
        <v>0</v>
      </c>
      <c r="R44" s="39">
        <v>0</v>
      </c>
      <c r="S44" s="40">
        <v>0</v>
      </c>
      <c r="V44" s="44">
        <f t="shared" si="3"/>
        <v>0</v>
      </c>
      <c r="W44" s="4">
        <f>_xlfn.STDEV.P(B44:S44)</f>
        <v>0</v>
      </c>
      <c r="X44" s="44">
        <f>COUNTIF(B$47:S$47,$A44)+COUNTIF(B$47:S$47,"FEAR")</f>
        <v>0</v>
      </c>
    </row>
    <row r="45" spans="1:24">
      <c r="A45" s="2" t="s">
        <v>5</v>
      </c>
      <c r="B45" s="5">
        <v>25</v>
      </c>
      <c r="C45" s="4">
        <v>75</v>
      </c>
      <c r="D45" s="5">
        <v>0</v>
      </c>
      <c r="E45" s="4">
        <v>33.3333333333333</v>
      </c>
      <c r="F45" s="5">
        <v>0</v>
      </c>
      <c r="G45" s="4">
        <v>0</v>
      </c>
      <c r="H45" s="39">
        <v>0</v>
      </c>
      <c r="I45" s="40">
        <v>0</v>
      </c>
      <c r="J45" s="39">
        <v>75</v>
      </c>
      <c r="K45" s="40">
        <v>50</v>
      </c>
      <c r="L45" s="39">
        <v>0</v>
      </c>
      <c r="M45" s="40">
        <v>0</v>
      </c>
      <c r="N45" s="39">
        <v>0</v>
      </c>
      <c r="O45" s="40">
        <v>0</v>
      </c>
      <c r="P45" s="39">
        <v>0</v>
      </c>
      <c r="Q45" s="40">
        <v>0</v>
      </c>
      <c r="R45" s="39">
        <v>0</v>
      </c>
      <c r="S45" s="40">
        <v>0</v>
      </c>
      <c r="V45" s="44">
        <f t="shared" si="3"/>
        <v>14.351851851851851</v>
      </c>
      <c r="W45" s="4">
        <f>_xlfn.STDEV.P(B45:S45)</f>
        <v>25.580536636187603</v>
      </c>
      <c r="X45" s="44">
        <f>COUNTIF(B$47:S$47,$A45)</f>
        <v>2</v>
      </c>
    </row>
    <row r="46" spans="1:24">
      <c r="A46" s="25" t="s">
        <v>7</v>
      </c>
      <c r="B46" s="5">
        <v>75</v>
      </c>
      <c r="C46" s="4">
        <v>25</v>
      </c>
      <c r="D46" s="5">
        <v>100</v>
      </c>
      <c r="E46" s="4">
        <v>66.6666666666666</v>
      </c>
      <c r="F46" s="5">
        <v>0</v>
      </c>
      <c r="G46" s="4">
        <v>0</v>
      </c>
      <c r="H46" s="39">
        <v>50</v>
      </c>
      <c r="I46" s="40">
        <v>100</v>
      </c>
      <c r="J46" s="39">
        <v>25</v>
      </c>
      <c r="K46" s="40">
        <v>0</v>
      </c>
      <c r="L46" s="39">
        <v>0</v>
      </c>
      <c r="M46" s="40">
        <v>0</v>
      </c>
      <c r="N46" s="39">
        <v>100</v>
      </c>
      <c r="O46" s="40">
        <v>100</v>
      </c>
      <c r="P46" s="39">
        <v>0</v>
      </c>
      <c r="Q46" s="40">
        <v>0</v>
      </c>
      <c r="R46" s="39">
        <v>0</v>
      </c>
      <c r="S46" s="40">
        <v>0</v>
      </c>
      <c r="V46" s="44">
        <f t="shared" si="3"/>
        <v>35.648148148148145</v>
      </c>
      <c r="W46" s="4">
        <f>_xlfn.STDEV.P(B46:S46)</f>
        <v>41.462979504735912</v>
      </c>
      <c r="X46" s="44">
        <f>COUNTIF(B$47:S$47,$A46)</f>
        <v>6</v>
      </c>
    </row>
    <row r="47" spans="1:24">
      <c r="A47" s="3" t="s">
        <v>8</v>
      </c>
      <c r="B47" s="5" t="s">
        <v>10</v>
      </c>
      <c r="C47" s="4" t="s">
        <v>15</v>
      </c>
      <c r="D47" s="5" t="s">
        <v>10</v>
      </c>
      <c r="E47" s="4" t="s">
        <v>10</v>
      </c>
      <c r="F47" s="5" t="s">
        <v>14</v>
      </c>
      <c r="G47" s="4" t="s">
        <v>14</v>
      </c>
      <c r="H47" s="39" t="s">
        <v>14</v>
      </c>
      <c r="I47" s="40" t="s">
        <v>10</v>
      </c>
      <c r="J47" s="39" t="s">
        <v>15</v>
      </c>
      <c r="K47" s="40" t="s">
        <v>14</v>
      </c>
      <c r="L47" s="39" t="s">
        <v>14</v>
      </c>
      <c r="M47" s="40" t="s">
        <v>47</v>
      </c>
      <c r="N47" s="39" t="s">
        <v>10</v>
      </c>
      <c r="O47" s="40" t="s">
        <v>10</v>
      </c>
      <c r="P47" s="39" t="s">
        <v>47</v>
      </c>
      <c r="Q47" s="40" t="s">
        <v>14</v>
      </c>
      <c r="R47" s="39" t="s">
        <v>14</v>
      </c>
      <c r="S47" s="40" t="s">
        <v>14</v>
      </c>
      <c r="V47" s="44">
        <f>COUNTIF(B47:S47,"ANGRY")+COUNTIF(B47:S47,"CONFUSED")+COUNTIF(B47:S47,"DISGUSTED")</f>
        <v>10</v>
      </c>
      <c r="W47" s="70">
        <f>V47/18</f>
        <v>0.55555555555555558</v>
      </c>
    </row>
    <row r="48" spans="1:24">
      <c r="A48" s="3" t="s">
        <v>6</v>
      </c>
      <c r="B48" s="5">
        <v>75</v>
      </c>
      <c r="C48" s="4">
        <v>75</v>
      </c>
      <c r="D48" s="5">
        <v>100</v>
      </c>
      <c r="E48" s="4">
        <v>66.6666666666666</v>
      </c>
      <c r="F48" s="5">
        <v>60</v>
      </c>
      <c r="G48" s="4">
        <v>75</v>
      </c>
      <c r="H48" s="39">
        <v>50</v>
      </c>
      <c r="I48" s="40">
        <v>100</v>
      </c>
      <c r="J48" s="39">
        <v>75</v>
      </c>
      <c r="K48" s="40">
        <v>50</v>
      </c>
      <c r="L48" s="39">
        <v>60</v>
      </c>
      <c r="M48" s="40">
        <v>100</v>
      </c>
      <c r="N48" s="39">
        <v>100</v>
      </c>
      <c r="O48" s="40">
        <v>100</v>
      </c>
      <c r="P48" s="39">
        <v>75</v>
      </c>
      <c r="Q48" s="40">
        <v>100</v>
      </c>
      <c r="R48" s="39">
        <v>75</v>
      </c>
      <c r="S48" s="40">
        <v>100</v>
      </c>
      <c r="V48" s="44">
        <f>AVERAGE(B48:S48)</f>
        <v>79.81481481481481</v>
      </c>
      <c r="W48" s="4">
        <f>_xlfn.STDEV.P(B48:S48)</f>
        <v>17.83747692333192</v>
      </c>
    </row>
    <row r="49" spans="1:24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</row>
    <row r="50" spans="1:24" ht="34" thickBot="1">
      <c r="A50" s="12" t="s">
        <v>5</v>
      </c>
      <c r="B50" s="13" t="s">
        <v>18</v>
      </c>
      <c r="C50" s="14" t="s">
        <v>19</v>
      </c>
      <c r="D50" s="13" t="s">
        <v>18</v>
      </c>
      <c r="E50" s="14" t="s">
        <v>19</v>
      </c>
      <c r="F50" s="13" t="s">
        <v>18</v>
      </c>
      <c r="G50" s="14" t="s">
        <v>19</v>
      </c>
      <c r="H50" s="29" t="s">
        <v>18</v>
      </c>
      <c r="I50" s="30" t="s">
        <v>19</v>
      </c>
      <c r="J50" s="29" t="s">
        <v>18</v>
      </c>
      <c r="K50" s="30" t="s">
        <v>19</v>
      </c>
      <c r="L50" s="29" t="s">
        <v>18</v>
      </c>
      <c r="M50" s="30" t="s">
        <v>19</v>
      </c>
      <c r="N50" s="29" t="s">
        <v>18</v>
      </c>
      <c r="O50" s="30" t="s">
        <v>19</v>
      </c>
      <c r="P50" s="29" t="s">
        <v>18</v>
      </c>
      <c r="Q50" s="30" t="s">
        <v>19</v>
      </c>
      <c r="R50" s="29" t="s">
        <v>18</v>
      </c>
      <c r="S50" s="30" t="s">
        <v>19</v>
      </c>
      <c r="W50" s="14" t="s">
        <v>20</v>
      </c>
    </row>
    <row r="51" spans="1:24" ht="32" thickTop="1">
      <c r="A51" s="2" t="s">
        <v>0</v>
      </c>
      <c r="B51" s="5">
        <v>0.139081133389932</v>
      </c>
      <c r="C51" s="4">
        <v>8.8264313012688694E-2</v>
      </c>
      <c r="D51" s="5">
        <v>0.28583744149155998</v>
      </c>
      <c r="E51" s="4">
        <v>0.157092773626583</v>
      </c>
      <c r="F51" s="5">
        <v>0.64070914552104197</v>
      </c>
      <c r="G51" s="4">
        <v>0.75653637086470904</v>
      </c>
      <c r="H51" s="39">
        <v>1.56160416370604</v>
      </c>
      <c r="I51" s="40">
        <v>2.8101058117476199</v>
      </c>
      <c r="J51" s="39">
        <v>0.285708269782951</v>
      </c>
      <c r="K51" s="40">
        <v>0.26156033780226101</v>
      </c>
      <c r="L51" s="39">
        <v>6.4774982783515203</v>
      </c>
      <c r="M51" s="40">
        <v>4.5880067766272097</v>
      </c>
      <c r="N51" s="39">
        <v>1.40055546859797</v>
      </c>
      <c r="O51" s="40">
        <v>0.42665816755434499</v>
      </c>
      <c r="P51" s="39">
        <v>0.34508495745379703</v>
      </c>
      <c r="Q51" s="40">
        <v>7.2709465889753604</v>
      </c>
      <c r="R51" s="39">
        <v>0.57409203311040602</v>
      </c>
      <c r="S51" s="40">
        <v>0.186020291561596</v>
      </c>
      <c r="V51" s="44">
        <f>AVERAGE(B51:S51)</f>
        <v>1.5697423512876438</v>
      </c>
      <c r="W51" s="4">
        <f>_xlfn.STDEV.P(B51:S51)</f>
        <v>2.1826257539946643</v>
      </c>
    </row>
    <row r="52" spans="1:24">
      <c r="A52" s="21" t="s">
        <v>14</v>
      </c>
      <c r="B52" s="5">
        <v>0.71827107103016807</v>
      </c>
      <c r="C52" s="4">
        <v>0.65071901447576597</v>
      </c>
      <c r="D52" s="5">
        <v>8.2882293098371438</v>
      </c>
      <c r="E52" s="4">
        <v>22.522460716149194</v>
      </c>
      <c r="F52" s="5">
        <v>36.091421935898261</v>
      </c>
      <c r="G52" s="4">
        <v>58.143709518176301</v>
      </c>
      <c r="H52" s="39">
        <v>13.086726499210508</v>
      </c>
      <c r="I52" s="40">
        <v>20.168333708673931</v>
      </c>
      <c r="J52" s="39">
        <v>6.0171107051860107</v>
      </c>
      <c r="K52" s="40">
        <v>3.8067088580860071</v>
      </c>
      <c r="L52" s="39">
        <v>17.453516337917051</v>
      </c>
      <c r="M52" s="40">
        <v>35.234849945196288</v>
      </c>
      <c r="N52" s="39">
        <v>6.8176723165156794</v>
      </c>
      <c r="O52" s="40">
        <v>4.4291399593986771</v>
      </c>
      <c r="P52" s="39">
        <v>2.4792873379917562</v>
      </c>
      <c r="Q52" s="40">
        <v>22.503458483141699</v>
      </c>
      <c r="R52" s="39">
        <v>15.958501314750199</v>
      </c>
      <c r="S52" s="40">
        <v>28.297011663456288</v>
      </c>
      <c r="V52" s="44">
        <f>AVERAGE(B52:S52)</f>
        <v>16.814840483060607</v>
      </c>
      <c r="W52" s="4">
        <f>_xlfn.STDEV.P(B52:S52)</f>
        <v>14.869363071838688</v>
      </c>
    </row>
    <row r="53" spans="1:24">
      <c r="A53" s="2" t="s">
        <v>2</v>
      </c>
      <c r="B53" s="5">
        <v>10.331729818739941</v>
      </c>
      <c r="C53" s="4">
        <v>9.9418518665459104</v>
      </c>
      <c r="D53" s="5">
        <v>25.617027141119131</v>
      </c>
      <c r="E53" s="4">
        <v>13.989277927209208</v>
      </c>
      <c r="F53" s="5">
        <v>10.279907175483579</v>
      </c>
      <c r="G53" s="4">
        <v>11.52233707647272</v>
      </c>
      <c r="H53" s="39">
        <v>11.158154342875321</v>
      </c>
      <c r="I53" s="40">
        <v>11.49773827891589</v>
      </c>
      <c r="J53" s="39">
        <v>12.20745672242508</v>
      </c>
      <c r="K53" s="40">
        <v>12.961579820743161</v>
      </c>
      <c r="L53" s="39">
        <v>11.538230419556539</v>
      </c>
      <c r="M53" s="40">
        <v>13.912869526446801</v>
      </c>
      <c r="N53" s="39">
        <v>11.5485863619773</v>
      </c>
      <c r="O53" s="40">
        <v>11.042984983737171</v>
      </c>
      <c r="P53" s="39">
        <v>10.59887613017754</v>
      </c>
      <c r="Q53" s="40">
        <v>13.49586693026253</v>
      </c>
      <c r="R53" s="39">
        <v>10.25780820883972</v>
      </c>
      <c r="S53" s="40">
        <v>9.7435726636619506</v>
      </c>
      <c r="V53" s="44">
        <f>AVERAGE(B53:S53)</f>
        <v>12.313658633066082</v>
      </c>
      <c r="W53" s="4">
        <f>_xlfn.STDEV.P(B53:S53)</f>
        <v>3.4726216832219867</v>
      </c>
    </row>
    <row r="54" spans="1:24">
      <c r="A54" s="7" t="s">
        <v>5</v>
      </c>
      <c r="B54" s="8">
        <v>67.022179490613297</v>
      </c>
      <c r="C54" s="9">
        <v>76.182621318976501</v>
      </c>
      <c r="D54" s="8">
        <v>2.7733539426619598</v>
      </c>
      <c r="E54" s="9">
        <v>5.0286308199703198</v>
      </c>
      <c r="F54" s="8">
        <v>36.239371752780201</v>
      </c>
      <c r="G54" s="9">
        <v>18.923687965263301</v>
      </c>
      <c r="H54" s="41">
        <v>7.7017487672821403</v>
      </c>
      <c r="I54" s="42">
        <v>6.00957742528455</v>
      </c>
      <c r="J54" s="41">
        <v>80.030360783255404</v>
      </c>
      <c r="K54" s="42">
        <v>81.609170831814694</v>
      </c>
      <c r="L54" s="41">
        <v>33.936044027452297</v>
      </c>
      <c r="M54" s="42">
        <v>9.3022089083096091</v>
      </c>
      <c r="N54" s="41">
        <v>2.7346617050431901</v>
      </c>
      <c r="O54" s="42">
        <v>2.2182085425445499</v>
      </c>
      <c r="P54" s="41">
        <v>84.979779459300701</v>
      </c>
      <c r="Q54" s="42">
        <v>45.423974307565601</v>
      </c>
      <c r="R54" s="41">
        <v>63.247229512723202</v>
      </c>
      <c r="S54" s="42">
        <v>61.508209003903197</v>
      </c>
      <c r="V54" s="44">
        <f>AVERAGE(B54:S54)</f>
        <v>38.048389920263588</v>
      </c>
      <c r="W54" s="9">
        <f>_xlfn.STDEV.P(B54:S54)</f>
        <v>31.110203725997167</v>
      </c>
    </row>
    <row r="55" spans="1:24">
      <c r="A55" s="25" t="s">
        <v>7</v>
      </c>
      <c r="B55" s="5">
        <v>21.788738486226499</v>
      </c>
      <c r="C55" s="4">
        <v>13.136543486989</v>
      </c>
      <c r="D55" s="5">
        <v>63.035552164890099</v>
      </c>
      <c r="E55" s="4">
        <v>58.302537763044597</v>
      </c>
      <c r="F55" s="5">
        <v>16.748589990316798</v>
      </c>
      <c r="G55" s="4">
        <v>10.6537290692229</v>
      </c>
      <c r="H55" s="39">
        <v>66.491766226925904</v>
      </c>
      <c r="I55" s="40">
        <v>59.514244775377897</v>
      </c>
      <c r="J55" s="39">
        <v>1.4593635193504599</v>
      </c>
      <c r="K55" s="40">
        <v>1.36098015155381</v>
      </c>
      <c r="L55" s="39">
        <v>30.5947109367224</v>
      </c>
      <c r="M55" s="40">
        <v>36.962064843420002</v>
      </c>
      <c r="N55" s="39">
        <v>77.498524147865794</v>
      </c>
      <c r="O55" s="40">
        <v>81.883008346765195</v>
      </c>
      <c r="P55" s="39">
        <v>1.59697211507609</v>
      </c>
      <c r="Q55" s="40">
        <v>11.305753690054599</v>
      </c>
      <c r="R55" s="39">
        <v>9.9623689305763001</v>
      </c>
      <c r="S55" s="40">
        <v>0.26518637741689799</v>
      </c>
      <c r="V55" s="44">
        <f>AVERAGE(B55:S55)</f>
        <v>31.25336861232196</v>
      </c>
      <c r="W55" s="4">
        <f>_xlfn.STDEV.P(B55:S55)</f>
        <v>27.930407224778865</v>
      </c>
    </row>
    <row r="56" spans="1:24">
      <c r="A56" s="3" t="s">
        <v>8</v>
      </c>
      <c r="B56" s="5" t="s">
        <v>15</v>
      </c>
      <c r="C56" s="4" t="s">
        <v>15</v>
      </c>
      <c r="D56" s="5" t="s">
        <v>10</v>
      </c>
      <c r="E56" s="4" t="s">
        <v>10</v>
      </c>
      <c r="F56" s="5" t="s">
        <v>15</v>
      </c>
      <c r="G56" s="4" t="s">
        <v>14</v>
      </c>
      <c r="H56" s="39" t="s">
        <v>10</v>
      </c>
      <c r="I56" s="40" t="s">
        <v>10</v>
      </c>
      <c r="J56" s="39" t="s">
        <v>15</v>
      </c>
      <c r="K56" s="40" t="s">
        <v>15</v>
      </c>
      <c r="L56" s="39" t="s">
        <v>15</v>
      </c>
      <c r="M56" s="40" t="s">
        <v>10</v>
      </c>
      <c r="N56" s="39" t="s">
        <v>10</v>
      </c>
      <c r="O56" s="40" t="s">
        <v>10</v>
      </c>
      <c r="P56" s="39" t="s">
        <v>15</v>
      </c>
      <c r="Q56" s="40" t="s">
        <v>15</v>
      </c>
      <c r="R56" s="39" t="s">
        <v>15</v>
      </c>
      <c r="S56" s="40" t="s">
        <v>15</v>
      </c>
      <c r="V56" s="44">
        <f>COUNTIF(B56:S56,"SAD")</f>
        <v>10</v>
      </c>
      <c r="W56" s="70">
        <f>V56/18</f>
        <v>0.55555555555555558</v>
      </c>
    </row>
    <row r="57" spans="1:24">
      <c r="A57" s="3" t="s">
        <v>6</v>
      </c>
      <c r="B57" s="5">
        <v>67.022179490613297</v>
      </c>
      <c r="C57" s="4">
        <v>76.182621318976501</v>
      </c>
      <c r="D57" s="5">
        <v>63.035552164890099</v>
      </c>
      <c r="E57" s="4">
        <v>58.302537763044597</v>
      </c>
      <c r="F57" s="5">
        <v>36.239371752780201</v>
      </c>
      <c r="G57" s="4">
        <v>49.9732304819441</v>
      </c>
      <c r="H57" s="39">
        <v>66.491766226925904</v>
      </c>
      <c r="I57" s="40">
        <v>59.514244775377897</v>
      </c>
      <c r="J57" s="39">
        <v>80.030360783255404</v>
      </c>
      <c r="K57" s="40">
        <v>81.609170831814694</v>
      </c>
      <c r="L57" s="39">
        <v>33.936044027452297</v>
      </c>
      <c r="M57" s="40">
        <v>36.962064843420002</v>
      </c>
      <c r="N57" s="39">
        <v>77.498524147865794</v>
      </c>
      <c r="O57" s="40">
        <v>81.883008346765195</v>
      </c>
      <c r="P57" s="39">
        <v>84.979779459300701</v>
      </c>
      <c r="Q57" s="40">
        <v>45.423974307565601</v>
      </c>
      <c r="R57" s="39">
        <v>63.247229512723202</v>
      </c>
      <c r="S57" s="40">
        <v>61.508209003903197</v>
      </c>
      <c r="V57" s="44">
        <f t="shared" ref="V57:V62" si="4">AVERAGE(B57:S57)</f>
        <v>62.43554829103438</v>
      </c>
      <c r="W57" s="4">
        <f t="shared" ref="W57:W62" si="5">_xlfn.STDEV.P(B57:S57)</f>
        <v>16.049530971418616</v>
      </c>
    </row>
    <row r="58" spans="1:24">
      <c r="A58" s="2" t="s">
        <v>0</v>
      </c>
      <c r="B58" s="5">
        <v>0</v>
      </c>
      <c r="C58" s="4">
        <v>0</v>
      </c>
      <c r="D58" s="5">
        <v>0</v>
      </c>
      <c r="E58" s="4">
        <v>0</v>
      </c>
      <c r="F58" s="5">
        <v>0</v>
      </c>
      <c r="G58" s="4">
        <v>0</v>
      </c>
      <c r="H58" s="39">
        <v>0</v>
      </c>
      <c r="I58" s="40">
        <v>0</v>
      </c>
      <c r="J58" s="39">
        <v>0</v>
      </c>
      <c r="K58" s="40">
        <v>0</v>
      </c>
      <c r="L58" s="39">
        <v>0</v>
      </c>
      <c r="M58" s="40">
        <v>0</v>
      </c>
      <c r="N58" s="39">
        <v>0</v>
      </c>
      <c r="O58" s="40">
        <v>0</v>
      </c>
      <c r="P58" s="39">
        <v>0</v>
      </c>
      <c r="Q58" s="40">
        <v>0</v>
      </c>
      <c r="R58" s="39">
        <v>0</v>
      </c>
      <c r="S58" s="40">
        <v>0</v>
      </c>
      <c r="V58" s="44">
        <f t="shared" si="4"/>
        <v>0</v>
      </c>
      <c r="W58" s="4">
        <f t="shared" si="5"/>
        <v>0</v>
      </c>
      <c r="X58" s="44">
        <f>COUNTIF(B$63:S$63,$A58)</f>
        <v>0</v>
      </c>
    </row>
    <row r="59" spans="1:24">
      <c r="A59" s="21" t="s">
        <v>14</v>
      </c>
      <c r="B59" s="5">
        <v>0</v>
      </c>
      <c r="C59" s="4">
        <v>0</v>
      </c>
      <c r="D59" s="5">
        <v>0</v>
      </c>
      <c r="E59" s="4">
        <v>0</v>
      </c>
      <c r="F59" s="5">
        <v>25</v>
      </c>
      <c r="G59" s="4">
        <v>80</v>
      </c>
      <c r="H59" s="39">
        <v>0</v>
      </c>
      <c r="I59" s="40">
        <v>0</v>
      </c>
      <c r="J59" s="39">
        <v>0</v>
      </c>
      <c r="K59" s="40">
        <v>0</v>
      </c>
      <c r="L59" s="39">
        <v>0</v>
      </c>
      <c r="M59" s="40">
        <v>25</v>
      </c>
      <c r="N59" s="39">
        <v>0</v>
      </c>
      <c r="O59" s="40">
        <v>0</v>
      </c>
      <c r="P59" s="39">
        <v>0</v>
      </c>
      <c r="Q59" s="40">
        <v>0</v>
      </c>
      <c r="R59" s="39">
        <v>0</v>
      </c>
      <c r="S59" s="40">
        <v>20</v>
      </c>
      <c r="V59" s="44">
        <f t="shared" si="4"/>
        <v>8.3333333333333339</v>
      </c>
      <c r="W59" s="4">
        <f t="shared" si="5"/>
        <v>19.436506316151</v>
      </c>
      <c r="X59" s="44">
        <f>COUNTIF(B$63:S$63,$A59)+COUNTIF(B$63:S$63,"CONFUSED")+COUNTIF(B$63:S$63,"DISGUSTED")</f>
        <v>1</v>
      </c>
    </row>
    <row r="60" spans="1:24">
      <c r="A60" s="2" t="s">
        <v>2</v>
      </c>
      <c r="B60" s="5">
        <v>0</v>
      </c>
      <c r="C60" s="4">
        <v>0</v>
      </c>
      <c r="D60" s="5">
        <v>0</v>
      </c>
      <c r="E60" s="4">
        <v>0</v>
      </c>
      <c r="F60" s="5">
        <v>0</v>
      </c>
      <c r="G60" s="4">
        <v>0</v>
      </c>
      <c r="H60" s="39">
        <v>0</v>
      </c>
      <c r="I60" s="40">
        <v>0</v>
      </c>
      <c r="J60" s="39">
        <v>0</v>
      </c>
      <c r="K60" s="40">
        <v>0</v>
      </c>
      <c r="L60" s="39">
        <v>0</v>
      </c>
      <c r="M60" s="40">
        <v>0</v>
      </c>
      <c r="N60" s="39">
        <v>0</v>
      </c>
      <c r="O60" s="40">
        <v>0</v>
      </c>
      <c r="P60" s="39">
        <v>0</v>
      </c>
      <c r="Q60" s="40">
        <v>0</v>
      </c>
      <c r="R60" s="39">
        <v>0</v>
      </c>
      <c r="S60" s="40">
        <v>0</v>
      </c>
      <c r="V60" s="44">
        <f t="shared" si="4"/>
        <v>0</v>
      </c>
      <c r="W60" s="4">
        <f t="shared" si="5"/>
        <v>0</v>
      </c>
      <c r="X60" s="44">
        <f>COUNTIF(B$63:S$63,$A60)+COUNTIF(B$63:S$63,"FEAR")</f>
        <v>0</v>
      </c>
    </row>
    <row r="61" spans="1:24">
      <c r="A61" s="7" t="s">
        <v>5</v>
      </c>
      <c r="B61" s="8">
        <v>75</v>
      </c>
      <c r="C61" s="9">
        <v>100</v>
      </c>
      <c r="D61" s="8">
        <v>0</v>
      </c>
      <c r="E61" s="9">
        <v>0</v>
      </c>
      <c r="F61" s="8">
        <v>75</v>
      </c>
      <c r="G61" s="9">
        <v>20</v>
      </c>
      <c r="H61" s="41">
        <v>0</v>
      </c>
      <c r="I61" s="42">
        <v>0</v>
      </c>
      <c r="J61" s="41">
        <v>100</v>
      </c>
      <c r="K61" s="42">
        <v>100</v>
      </c>
      <c r="L61" s="41">
        <v>60</v>
      </c>
      <c r="M61" s="42">
        <v>0</v>
      </c>
      <c r="N61" s="41">
        <v>0</v>
      </c>
      <c r="O61" s="42">
        <v>0</v>
      </c>
      <c r="P61" s="41">
        <v>100</v>
      </c>
      <c r="Q61" s="42">
        <v>100</v>
      </c>
      <c r="R61" s="41">
        <v>75</v>
      </c>
      <c r="S61" s="42">
        <v>80</v>
      </c>
      <c r="V61" s="44">
        <f t="shared" si="4"/>
        <v>49.166666666666664</v>
      </c>
      <c r="W61" s="9">
        <f t="shared" si="5"/>
        <v>43.309288200620941</v>
      </c>
      <c r="X61" s="44">
        <f>COUNTIF(B$63:S$63,$A61)</f>
        <v>10</v>
      </c>
    </row>
    <row r="62" spans="1:24">
      <c r="A62" s="25" t="s">
        <v>7</v>
      </c>
      <c r="B62" s="5">
        <v>25</v>
      </c>
      <c r="C62" s="4">
        <v>0</v>
      </c>
      <c r="D62" s="5">
        <v>100</v>
      </c>
      <c r="E62" s="4">
        <v>100</v>
      </c>
      <c r="F62" s="5">
        <v>0</v>
      </c>
      <c r="G62" s="4">
        <v>0</v>
      </c>
      <c r="H62" s="39">
        <v>100</v>
      </c>
      <c r="I62" s="40">
        <v>100</v>
      </c>
      <c r="J62" s="39">
        <v>0</v>
      </c>
      <c r="K62" s="40">
        <v>0</v>
      </c>
      <c r="L62" s="39">
        <v>40</v>
      </c>
      <c r="M62" s="40">
        <v>75</v>
      </c>
      <c r="N62" s="39">
        <v>100</v>
      </c>
      <c r="O62" s="40">
        <v>100</v>
      </c>
      <c r="P62" s="39">
        <v>0</v>
      </c>
      <c r="Q62" s="40">
        <v>0</v>
      </c>
      <c r="R62" s="39">
        <v>25</v>
      </c>
      <c r="S62" s="40">
        <v>0</v>
      </c>
      <c r="V62" s="44">
        <f t="shared" si="4"/>
        <v>42.5</v>
      </c>
      <c r="W62" s="4">
        <f t="shared" si="5"/>
        <v>44.698061106346287</v>
      </c>
      <c r="X62" s="44">
        <f>COUNTIF(B$63:S$63,$A62)</f>
        <v>7</v>
      </c>
    </row>
    <row r="63" spans="1:24">
      <c r="A63" s="3" t="s">
        <v>8</v>
      </c>
      <c r="B63" s="5" t="s">
        <v>15</v>
      </c>
      <c r="C63" s="4" t="s">
        <v>15</v>
      </c>
      <c r="D63" s="5" t="s">
        <v>10</v>
      </c>
      <c r="E63" s="4" t="s">
        <v>10</v>
      </c>
      <c r="F63" s="5" t="s">
        <v>15</v>
      </c>
      <c r="G63" s="4" t="s">
        <v>14</v>
      </c>
      <c r="H63" s="39" t="s">
        <v>10</v>
      </c>
      <c r="I63" s="40" t="s">
        <v>10</v>
      </c>
      <c r="J63" s="39" t="s">
        <v>15</v>
      </c>
      <c r="K63" s="40" t="s">
        <v>15</v>
      </c>
      <c r="L63" s="39" t="s">
        <v>15</v>
      </c>
      <c r="M63" s="40" t="s">
        <v>10</v>
      </c>
      <c r="N63" s="39" t="s">
        <v>10</v>
      </c>
      <c r="O63" s="40" t="s">
        <v>10</v>
      </c>
      <c r="P63" s="39" t="s">
        <v>15</v>
      </c>
      <c r="Q63" s="40" t="s">
        <v>15</v>
      </c>
      <c r="R63" s="39" t="s">
        <v>15</v>
      </c>
      <c r="S63" s="40" t="s">
        <v>15</v>
      </c>
      <c r="V63" s="44">
        <f>COUNTIF(B63:S63,"SAD")</f>
        <v>10</v>
      </c>
      <c r="W63" s="70">
        <f>V63/18</f>
        <v>0.55555555555555558</v>
      </c>
    </row>
    <row r="64" spans="1:24">
      <c r="A64" s="3" t="s">
        <v>6</v>
      </c>
      <c r="B64" s="5">
        <v>75</v>
      </c>
      <c r="C64" s="4">
        <v>100</v>
      </c>
      <c r="D64" s="5">
        <v>100</v>
      </c>
      <c r="E64" s="4">
        <v>100</v>
      </c>
      <c r="F64" s="5">
        <v>75</v>
      </c>
      <c r="G64" s="4">
        <v>80</v>
      </c>
      <c r="H64" s="39">
        <v>100</v>
      </c>
      <c r="I64" s="40">
        <v>100</v>
      </c>
      <c r="J64" s="39">
        <v>100</v>
      </c>
      <c r="K64" s="40">
        <v>100</v>
      </c>
      <c r="L64" s="39">
        <v>60</v>
      </c>
      <c r="M64" s="40">
        <v>75</v>
      </c>
      <c r="N64" s="39">
        <v>100</v>
      </c>
      <c r="O64" s="40">
        <v>100</v>
      </c>
      <c r="P64" s="39">
        <v>100</v>
      </c>
      <c r="Q64" s="40">
        <v>100</v>
      </c>
      <c r="R64" s="39">
        <v>75</v>
      </c>
      <c r="S64" s="40">
        <v>80</v>
      </c>
      <c r="V64" s="44">
        <f>AVERAGE(B64:S64)</f>
        <v>90</v>
      </c>
      <c r="W64" s="4">
        <f>_xlfn.STDEV.P(B64:S64)</f>
        <v>13.123346456686352</v>
      </c>
    </row>
    <row r="65" spans="1:24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</row>
    <row r="66" spans="1:24" ht="34" thickBot="1">
      <c r="A66" s="12" t="s">
        <v>7</v>
      </c>
      <c r="B66" s="13" t="s">
        <v>18</v>
      </c>
      <c r="C66" s="14" t="s">
        <v>19</v>
      </c>
      <c r="D66" s="13" t="s">
        <v>18</v>
      </c>
      <c r="E66" s="14" t="s">
        <v>19</v>
      </c>
      <c r="F66" s="13" t="s">
        <v>18</v>
      </c>
      <c r="G66" s="14" t="s">
        <v>19</v>
      </c>
      <c r="H66" s="29" t="s">
        <v>18</v>
      </c>
      <c r="I66" s="30" t="s">
        <v>19</v>
      </c>
      <c r="J66" s="29" t="s">
        <v>18</v>
      </c>
      <c r="K66" s="30" t="s">
        <v>19</v>
      </c>
      <c r="L66" s="29" t="s">
        <v>18</v>
      </c>
      <c r="M66" s="30" t="s">
        <v>19</v>
      </c>
      <c r="N66" s="29" t="s">
        <v>18</v>
      </c>
      <c r="O66" s="30" t="s">
        <v>19</v>
      </c>
      <c r="P66" s="29" t="s">
        <v>18</v>
      </c>
      <c r="Q66" s="30" t="s">
        <v>19</v>
      </c>
      <c r="R66" s="29" t="s">
        <v>18</v>
      </c>
      <c r="S66" s="30" t="s">
        <v>19</v>
      </c>
      <c r="W66" s="14" t="s">
        <v>20</v>
      </c>
    </row>
    <row r="67" spans="1:24" ht="32" thickTop="1">
      <c r="A67" s="2" t="s">
        <v>0</v>
      </c>
      <c r="B67" s="5">
        <v>0.117672681659109</v>
      </c>
      <c r="C67" s="5">
        <v>3.2261723447095901E-2</v>
      </c>
      <c r="D67" s="5">
        <v>0.58610550211103296</v>
      </c>
      <c r="E67" s="5">
        <v>0.12380311125233701</v>
      </c>
      <c r="F67" s="5">
        <v>7.8271753519971995E-2</v>
      </c>
      <c r="G67" s="5">
        <v>1.52109874989788E-2</v>
      </c>
      <c r="H67" s="39">
        <v>0.44182999577840898</v>
      </c>
      <c r="I67" s="39">
        <v>0.63922589308918298</v>
      </c>
      <c r="J67" s="39">
        <v>6.9358710216856995E-2</v>
      </c>
      <c r="K67" s="39">
        <v>0.24633078790164001</v>
      </c>
      <c r="L67" s="39">
        <v>63.120572530793403</v>
      </c>
      <c r="M67" s="39">
        <v>78.169697973931605</v>
      </c>
      <c r="N67" s="39">
        <v>31.837090535974902</v>
      </c>
      <c r="O67" s="39">
        <v>21.7255357448091</v>
      </c>
      <c r="P67" s="39">
        <v>0.76048664423648404</v>
      </c>
      <c r="Q67" s="39">
        <v>0.41890673378056598</v>
      </c>
      <c r="R67" s="39">
        <v>4.3614142736835797</v>
      </c>
      <c r="S67" s="39">
        <v>3.76735650801366</v>
      </c>
      <c r="V67" s="44">
        <f>AVERAGE(B67:S67)</f>
        <v>11.472840671760995</v>
      </c>
      <c r="W67" s="4">
        <f>_xlfn.STDEV.P(B67:S67)</f>
        <v>22.664284700077609</v>
      </c>
    </row>
    <row r="68" spans="1:24">
      <c r="A68" s="2" t="s">
        <v>4</v>
      </c>
      <c r="B68" s="5">
        <v>0.40039054684863151</v>
      </c>
      <c r="C68" s="5">
        <v>0.12578157668936948</v>
      </c>
      <c r="D68" s="5">
        <v>7.8209025224567004</v>
      </c>
      <c r="E68" s="5">
        <v>10.940762432424116</v>
      </c>
      <c r="F68" s="5">
        <v>0.69428323630212097</v>
      </c>
      <c r="G68" s="5">
        <v>0.12145611200751169</v>
      </c>
      <c r="H68" s="39">
        <v>1.5286407337920831</v>
      </c>
      <c r="I68" s="39">
        <v>2.8234167875131346</v>
      </c>
      <c r="J68" s="39">
        <v>0.57579163414986401</v>
      </c>
      <c r="K68" s="39">
        <v>2.0871605166441198</v>
      </c>
      <c r="L68" s="39">
        <v>3.121518749917997</v>
      </c>
      <c r="M68" s="39">
        <v>1.3651131505836172</v>
      </c>
      <c r="N68" s="39">
        <v>1.643477579421414</v>
      </c>
      <c r="O68" s="39">
        <v>1.4647624798932879</v>
      </c>
      <c r="P68" s="39">
        <v>1.5583797068136098</v>
      </c>
      <c r="Q68" s="39">
        <v>1.25835161741473</v>
      </c>
      <c r="R68" s="39">
        <v>16.53265425345975</v>
      </c>
      <c r="S68" s="39">
        <v>8.3001070418817591</v>
      </c>
      <c r="V68" s="44">
        <f>AVERAGE(B68:S68)</f>
        <v>3.4646083710118791</v>
      </c>
      <c r="W68" s="4">
        <f>_xlfn.STDEV.P(B68:S68)</f>
        <v>4.3662792623997975</v>
      </c>
    </row>
    <row r="69" spans="1:24">
      <c r="A69" s="2" t="s">
        <v>2</v>
      </c>
      <c r="B69" s="5">
        <v>11.097034724273179</v>
      </c>
      <c r="C69" s="5">
        <v>10.75102730025133</v>
      </c>
      <c r="D69" s="5">
        <v>20.112696979884319</v>
      </c>
      <c r="E69" s="5">
        <v>12.64489416299296</v>
      </c>
      <c r="F69" s="5">
        <v>10.81508416858135</v>
      </c>
      <c r="G69" s="5">
        <v>10.63217788593516</v>
      </c>
      <c r="H69" s="39">
        <v>10.73140391152606</v>
      </c>
      <c r="I69" s="39">
        <v>10.80353283878285</v>
      </c>
      <c r="J69" s="39">
        <v>10.78134587507542</v>
      </c>
      <c r="K69" s="39">
        <v>10.975190118625941</v>
      </c>
      <c r="L69" s="39">
        <v>11.55663778158266</v>
      </c>
      <c r="M69" s="39">
        <v>11.331413766523429</v>
      </c>
      <c r="N69" s="39">
        <v>11.02554992963335</v>
      </c>
      <c r="O69" s="39">
        <v>11.024876836770259</v>
      </c>
      <c r="P69" s="39">
        <v>10.07741211804195</v>
      </c>
      <c r="Q69" s="39">
        <v>10.859065467819061</v>
      </c>
      <c r="R69" s="39">
        <v>13.189789171167309</v>
      </c>
      <c r="S69" s="39">
        <v>11.634530208702941</v>
      </c>
      <c r="V69" s="44">
        <f>AVERAGE(B69:S69)</f>
        <v>11.669092402564976</v>
      </c>
      <c r="W69" s="4">
        <f>_xlfn.STDEV.P(B69:S69)</f>
        <v>2.1676721571539743</v>
      </c>
    </row>
    <row r="70" spans="1:24">
      <c r="A70" s="2" t="s">
        <v>5</v>
      </c>
      <c r="B70" s="5">
        <v>6.4370534581063401</v>
      </c>
      <c r="C70" s="5">
        <v>2.3979158674604801</v>
      </c>
      <c r="D70" s="5">
        <v>2.5476717790937999</v>
      </c>
      <c r="E70" s="5">
        <v>2.3075479434589301</v>
      </c>
      <c r="F70" s="5">
        <v>2.6856485325695001</v>
      </c>
      <c r="G70" s="5">
        <v>1.9124493387392201</v>
      </c>
      <c r="H70" s="39">
        <v>1.9947792807914599</v>
      </c>
      <c r="I70" s="39">
        <v>2.1596158833037702</v>
      </c>
      <c r="J70" s="39">
        <v>1.9376555623791401</v>
      </c>
      <c r="K70" s="39">
        <v>5.7611458073854198</v>
      </c>
      <c r="L70" s="39">
        <v>2.1982206920855401</v>
      </c>
      <c r="M70" s="39">
        <v>2.1689718617851002</v>
      </c>
      <c r="N70" s="39">
        <v>2.26974354149253</v>
      </c>
      <c r="O70" s="39">
        <v>2.2440264253198401</v>
      </c>
      <c r="P70" s="39">
        <v>24.3182349967229</v>
      </c>
      <c r="Q70" s="39">
        <v>9.4932325079756499</v>
      </c>
      <c r="R70" s="39">
        <v>3.8789528631249199</v>
      </c>
      <c r="S70" s="39">
        <v>2.7474212830309699</v>
      </c>
      <c r="V70" s="44">
        <f>AVERAGE(B70:S70)</f>
        <v>4.414460423601418</v>
      </c>
      <c r="W70" s="4">
        <f>_xlfn.STDEV.P(B70:S70)</f>
        <v>5.2095103034591412</v>
      </c>
    </row>
    <row r="71" spans="1:24">
      <c r="A71" s="7" t="s">
        <v>7</v>
      </c>
      <c r="B71" s="8">
        <v>81.947848589112695</v>
      </c>
      <c r="C71" s="8">
        <v>86.693013532151696</v>
      </c>
      <c r="D71" s="8">
        <v>68.932623216454004</v>
      </c>
      <c r="E71" s="8">
        <v>73.982992349871594</v>
      </c>
      <c r="F71" s="8">
        <v>85.726712309026993</v>
      </c>
      <c r="G71" s="8">
        <v>87.318705675819103</v>
      </c>
      <c r="H71" s="41">
        <v>85.3033460781119</v>
      </c>
      <c r="I71" s="41">
        <v>83.574208597310999</v>
      </c>
      <c r="J71" s="41">
        <v>86.635848218178694</v>
      </c>
      <c r="K71" s="41">
        <v>80.930172769442805</v>
      </c>
      <c r="L71" s="41">
        <v>20.003050245620301</v>
      </c>
      <c r="M71" s="41">
        <v>6.9648032471761301</v>
      </c>
      <c r="N71" s="41">
        <v>53.224138413477696</v>
      </c>
      <c r="O71" s="41">
        <v>63.540798513207399</v>
      </c>
      <c r="P71" s="41">
        <v>63.285486534184997</v>
      </c>
      <c r="Q71" s="41">
        <v>77.970443673009896</v>
      </c>
      <c r="R71" s="41">
        <v>62.037189438564397</v>
      </c>
      <c r="S71" s="41">
        <v>73.550584958370607</v>
      </c>
      <c r="V71" s="44">
        <f>AVERAGE(B71:S71)</f>
        <v>68.978998131060663</v>
      </c>
      <c r="W71" s="9">
        <f>_xlfn.STDEV.P(B71:S71)</f>
        <v>22.063662320364539</v>
      </c>
    </row>
    <row r="72" spans="1:24">
      <c r="A72" s="3" t="s">
        <v>8</v>
      </c>
      <c r="B72" s="5" t="s">
        <v>10</v>
      </c>
      <c r="C72" s="5" t="s">
        <v>10</v>
      </c>
      <c r="D72" s="5" t="s">
        <v>10</v>
      </c>
      <c r="E72" s="5" t="s">
        <v>10</v>
      </c>
      <c r="F72" s="5" t="s">
        <v>10</v>
      </c>
      <c r="G72" s="5" t="s">
        <v>10</v>
      </c>
      <c r="H72" s="39" t="s">
        <v>10</v>
      </c>
      <c r="I72" s="39" t="s">
        <v>10</v>
      </c>
      <c r="J72" s="39" t="s">
        <v>10</v>
      </c>
      <c r="K72" s="39" t="s">
        <v>10</v>
      </c>
      <c r="L72" s="39" t="s">
        <v>11</v>
      </c>
      <c r="M72" s="39" t="s">
        <v>11</v>
      </c>
      <c r="N72" s="39" t="s">
        <v>10</v>
      </c>
      <c r="O72" s="39" t="s">
        <v>10</v>
      </c>
      <c r="P72" s="39" t="s">
        <v>10</v>
      </c>
      <c r="Q72" s="39" t="s">
        <v>10</v>
      </c>
      <c r="R72" s="39" t="s">
        <v>10</v>
      </c>
      <c r="S72" s="39" t="s">
        <v>10</v>
      </c>
      <c r="V72" s="44">
        <f>COUNTIF(B72:S72,"CALM")</f>
        <v>16</v>
      </c>
      <c r="W72" s="70">
        <f>V72/18</f>
        <v>0.88888888888888884</v>
      </c>
    </row>
    <row r="73" spans="1:24">
      <c r="A73" s="3" t="s">
        <v>6</v>
      </c>
      <c r="B73" s="5">
        <v>81.947848589112695</v>
      </c>
      <c r="C73" s="5">
        <v>86.693013532151696</v>
      </c>
      <c r="D73" s="5">
        <v>68.932623216454004</v>
      </c>
      <c r="E73" s="5">
        <v>73.982992349871594</v>
      </c>
      <c r="F73" s="5">
        <v>85.726712309026993</v>
      </c>
      <c r="G73" s="5">
        <v>87.318705675819103</v>
      </c>
      <c r="H73" s="39">
        <v>85.3033460781119</v>
      </c>
      <c r="I73" s="39">
        <v>83.574208597310999</v>
      </c>
      <c r="J73" s="39">
        <v>86.635848218178694</v>
      </c>
      <c r="K73" s="39">
        <v>80.930172769442805</v>
      </c>
      <c r="L73" s="39">
        <v>63.120572530793403</v>
      </c>
      <c r="M73" s="39">
        <v>78.169697973931605</v>
      </c>
      <c r="N73" s="39">
        <v>53.224138413477696</v>
      </c>
      <c r="O73" s="39">
        <v>63.540798513207399</v>
      </c>
      <c r="P73" s="39">
        <v>63.285486534184997</v>
      </c>
      <c r="Q73" s="39">
        <v>77.970443673009896</v>
      </c>
      <c r="R73" s="39">
        <v>62.037189438564397</v>
      </c>
      <c r="S73" s="39">
        <v>73.550584958370607</v>
      </c>
      <c r="V73" s="44">
        <f t="shared" ref="V73:V78" si="6">AVERAGE(B73:S73)</f>
        <v>75.330243520612257</v>
      </c>
      <c r="W73" s="4">
        <f t="shared" ref="W73:W78" si="7">_xlfn.STDEV.P(B73:S73)</f>
        <v>10.30315502255859</v>
      </c>
    </row>
    <row r="74" spans="1:24">
      <c r="A74" s="2" t="s">
        <v>0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39">
        <v>0</v>
      </c>
      <c r="I74" s="39">
        <v>0</v>
      </c>
      <c r="J74" s="39">
        <v>0</v>
      </c>
      <c r="K74" s="39">
        <v>0</v>
      </c>
      <c r="L74" s="39">
        <v>100</v>
      </c>
      <c r="M74" s="39">
        <v>100</v>
      </c>
      <c r="N74" s="39">
        <v>25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V74" s="44">
        <f t="shared" si="6"/>
        <v>12.5</v>
      </c>
      <c r="W74" s="4">
        <f t="shared" si="7"/>
        <v>31.457643480294792</v>
      </c>
      <c r="X74" s="44">
        <f>COUNTIF(B$79:S$79,$A74)</f>
        <v>2</v>
      </c>
    </row>
    <row r="75" spans="1:24">
      <c r="A75" s="2" t="s">
        <v>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V75" s="44">
        <f t="shared" si="6"/>
        <v>0</v>
      </c>
      <c r="W75" s="4">
        <f t="shared" si="7"/>
        <v>0</v>
      </c>
      <c r="X75" s="44">
        <f>COUNTIF(B$79:S$79,$A75)+COUNTIF(B$79:S$79,"CONFUSED")+COUNTIF(B$79:S$79,"DISGUSTED")</f>
        <v>0</v>
      </c>
    </row>
    <row r="76" spans="1:24">
      <c r="A76" s="2" t="s">
        <v>2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39">
        <v>0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V76" s="44">
        <f t="shared" si="6"/>
        <v>0</v>
      </c>
      <c r="W76" s="4">
        <f t="shared" si="7"/>
        <v>0</v>
      </c>
      <c r="X76" s="44">
        <f>COUNTIF(B$79:S$79,$A76)+COUNTIF(B$79:S$79,"FEAR")</f>
        <v>0</v>
      </c>
    </row>
    <row r="77" spans="1:24">
      <c r="A77" s="2" t="s">
        <v>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V77" s="44">
        <f t="shared" si="6"/>
        <v>0</v>
      </c>
      <c r="W77" s="4">
        <f t="shared" si="7"/>
        <v>0</v>
      </c>
      <c r="X77" s="44">
        <f>COUNTIF(B$79:S$79,$A77)</f>
        <v>0</v>
      </c>
    </row>
    <row r="78" spans="1:24">
      <c r="A78" s="7" t="s">
        <v>7</v>
      </c>
      <c r="B78" s="8">
        <v>100</v>
      </c>
      <c r="C78" s="8">
        <v>100</v>
      </c>
      <c r="D78" s="8">
        <v>100</v>
      </c>
      <c r="E78" s="8">
        <v>100</v>
      </c>
      <c r="F78" s="8">
        <v>100</v>
      </c>
      <c r="G78" s="8">
        <v>100</v>
      </c>
      <c r="H78" s="41">
        <v>100</v>
      </c>
      <c r="I78" s="41">
        <v>100</v>
      </c>
      <c r="J78" s="41">
        <v>100</v>
      </c>
      <c r="K78" s="41">
        <v>100</v>
      </c>
      <c r="L78" s="41">
        <v>0</v>
      </c>
      <c r="M78" s="41">
        <v>0</v>
      </c>
      <c r="N78" s="41">
        <v>75</v>
      </c>
      <c r="O78" s="41">
        <v>100</v>
      </c>
      <c r="P78" s="41">
        <v>100</v>
      </c>
      <c r="Q78" s="41">
        <v>100</v>
      </c>
      <c r="R78" s="41">
        <v>100</v>
      </c>
      <c r="S78" s="41">
        <v>100</v>
      </c>
      <c r="V78" s="44">
        <f t="shared" si="6"/>
        <v>87.5</v>
      </c>
      <c r="W78" s="9">
        <f t="shared" si="7"/>
        <v>31.457643480294792</v>
      </c>
      <c r="X78" s="44">
        <f>COUNTIF(B$79:S$79,$A78)</f>
        <v>16</v>
      </c>
    </row>
    <row r="79" spans="1:24">
      <c r="A79" s="3" t="s">
        <v>8</v>
      </c>
      <c r="B79" s="5" t="s">
        <v>10</v>
      </c>
      <c r="C79" s="5" t="s">
        <v>10</v>
      </c>
      <c r="D79" s="5" t="s">
        <v>10</v>
      </c>
      <c r="E79" s="5" t="s">
        <v>10</v>
      </c>
      <c r="F79" s="5" t="s">
        <v>10</v>
      </c>
      <c r="G79" s="5" t="s">
        <v>10</v>
      </c>
      <c r="H79" s="39" t="s">
        <v>10</v>
      </c>
      <c r="I79" s="39" t="s">
        <v>10</v>
      </c>
      <c r="J79" s="39" t="s">
        <v>10</v>
      </c>
      <c r="K79" s="39" t="s">
        <v>10</v>
      </c>
      <c r="L79" s="39" t="s">
        <v>11</v>
      </c>
      <c r="M79" s="39" t="s">
        <v>11</v>
      </c>
      <c r="N79" s="39" t="s">
        <v>10</v>
      </c>
      <c r="O79" s="39" t="s">
        <v>10</v>
      </c>
      <c r="P79" s="39" t="s">
        <v>10</v>
      </c>
      <c r="Q79" s="39" t="s">
        <v>10</v>
      </c>
      <c r="R79" s="39" t="s">
        <v>10</v>
      </c>
      <c r="S79" s="39" t="s">
        <v>10</v>
      </c>
      <c r="V79" s="44">
        <f>COUNTIF(B72:S72,"CALM")</f>
        <v>16</v>
      </c>
      <c r="W79" s="70">
        <f>V79/18</f>
        <v>0.88888888888888884</v>
      </c>
    </row>
    <row r="80" spans="1:24">
      <c r="A80" s="3" t="s">
        <v>6</v>
      </c>
      <c r="B80" s="5">
        <v>100</v>
      </c>
      <c r="C80" s="5">
        <v>100</v>
      </c>
      <c r="D80" s="5">
        <v>100</v>
      </c>
      <c r="E80" s="5">
        <v>100</v>
      </c>
      <c r="F80" s="5">
        <v>100</v>
      </c>
      <c r="G80" s="5">
        <v>100</v>
      </c>
      <c r="H80" s="39">
        <v>100</v>
      </c>
      <c r="I80" s="39">
        <v>100</v>
      </c>
      <c r="J80" s="39">
        <v>100</v>
      </c>
      <c r="K80" s="39">
        <v>100</v>
      </c>
      <c r="L80" s="39">
        <v>100</v>
      </c>
      <c r="M80" s="39">
        <v>100</v>
      </c>
      <c r="N80" s="39">
        <v>75</v>
      </c>
      <c r="O80" s="39">
        <v>100</v>
      </c>
      <c r="P80" s="39">
        <v>100</v>
      </c>
      <c r="Q80" s="39">
        <v>100</v>
      </c>
      <c r="R80" s="39">
        <v>100</v>
      </c>
      <c r="S80" s="39">
        <v>100</v>
      </c>
      <c r="V80" s="44">
        <f t="shared" ref="V80" si="8">AVERAGE(B80:S80)</f>
        <v>98.611111111111114</v>
      </c>
      <c r="W80" s="4">
        <f>_xlfn.STDEV.P(B80:S80)</f>
        <v>5.7265355911356393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50A5-C025-EF4C-B6E0-AC654CECB5AB}">
  <dimension ref="A1:Z28"/>
  <sheetViews>
    <sheetView topLeftCell="F2" zoomScale="25" workbookViewId="0">
      <selection activeCell="R1" sqref="R1"/>
    </sheetView>
  </sheetViews>
  <sheetFormatPr baseColWidth="10" defaultRowHeight="20"/>
  <cols>
    <col min="1" max="6" width="20.85546875" customWidth="1"/>
    <col min="7" max="7" width="18.140625" customWidth="1"/>
    <col min="8" max="13" width="21.42578125" customWidth="1"/>
    <col min="17" max="17" width="63.140625" bestFit="1" customWidth="1"/>
    <col min="18" max="18" width="68.7109375" bestFit="1" customWidth="1"/>
    <col min="19" max="23" width="21.5703125" customWidth="1"/>
    <col min="26" max="26" width="15" bestFit="1" customWidth="1"/>
  </cols>
  <sheetData>
    <row r="1" spans="1:26" ht="152" customHeight="1" thickBot="1">
      <c r="A1" s="45" t="s">
        <v>21</v>
      </c>
      <c r="B1" s="46" t="s">
        <v>11</v>
      </c>
      <c r="C1" s="47" t="s">
        <v>14</v>
      </c>
      <c r="D1" s="47" t="s">
        <v>12</v>
      </c>
      <c r="E1" s="47" t="s">
        <v>15</v>
      </c>
      <c r="F1" s="48" t="s">
        <v>10</v>
      </c>
      <c r="H1" s="45" t="s">
        <v>21</v>
      </c>
      <c r="I1" s="46" t="s">
        <v>11</v>
      </c>
      <c r="J1" s="47" t="s">
        <v>14</v>
      </c>
      <c r="K1" s="47" t="s">
        <v>12</v>
      </c>
      <c r="L1" s="47" t="s">
        <v>15</v>
      </c>
      <c r="M1" s="48" t="s">
        <v>10</v>
      </c>
      <c r="Q1" s="64" t="s">
        <v>22</v>
      </c>
      <c r="R1" s="65">
        <f>(I2+J3+K4+L5+M6)/SUM(I2:M6)</f>
        <v>0.8</v>
      </c>
    </row>
    <row r="2" spans="1:26" ht="152" customHeight="1">
      <c r="A2" s="49" t="s">
        <v>11</v>
      </c>
      <c r="B2" s="50">
        <f>After!X10</f>
        <v>90.25</v>
      </c>
      <c r="C2" s="51">
        <f>After!X11</f>
        <v>6.25</v>
      </c>
      <c r="D2" s="51">
        <f>After!X12</f>
        <v>2.5</v>
      </c>
      <c r="E2" s="51">
        <f>After!X13</f>
        <v>0</v>
      </c>
      <c r="F2" s="52">
        <f>After!X14</f>
        <v>1</v>
      </c>
      <c r="H2" s="49" t="s">
        <v>11</v>
      </c>
      <c r="I2" s="50">
        <f>'After 9外れ'!X10</f>
        <v>18</v>
      </c>
      <c r="J2" s="51">
        <f>'After 9外れ'!X11</f>
        <v>0</v>
      </c>
      <c r="K2" s="51">
        <f>'After 9外れ'!X12</f>
        <v>0</v>
      </c>
      <c r="L2" s="51">
        <f>'After 9外れ'!X13</f>
        <v>0</v>
      </c>
      <c r="M2" s="51">
        <f>'After 9外れ'!X14</f>
        <v>0</v>
      </c>
      <c r="Q2" s="64" t="s">
        <v>23</v>
      </c>
      <c r="R2" s="65">
        <f>AVERAGE(Z7:Z11)</f>
        <v>0.83882967607105541</v>
      </c>
    </row>
    <row r="3" spans="1:26" ht="152" customHeight="1">
      <c r="A3" s="53" t="s">
        <v>14</v>
      </c>
      <c r="B3" s="54">
        <f>After!X42</f>
        <v>0</v>
      </c>
      <c r="C3" s="55">
        <f>After!X43</f>
        <v>27.5</v>
      </c>
      <c r="D3" s="55">
        <f>After!X44</f>
        <v>5</v>
      </c>
      <c r="E3" s="55">
        <f>After!X45</f>
        <v>13.916666666666666</v>
      </c>
      <c r="F3" s="56">
        <f>After!X46</f>
        <v>32.083333333333329</v>
      </c>
      <c r="H3" s="57" t="s">
        <v>14</v>
      </c>
      <c r="I3" s="54">
        <f>'After 9外れ'!X42</f>
        <v>0</v>
      </c>
      <c r="J3" s="55">
        <f>'After 9外れ'!X43</f>
        <v>10</v>
      </c>
      <c r="K3" s="55">
        <f>'After 9外れ'!X44</f>
        <v>0</v>
      </c>
      <c r="L3" s="55">
        <f>'After 9外れ'!X45</f>
        <v>2</v>
      </c>
      <c r="M3" s="56">
        <f>'After 9外れ'!X46</f>
        <v>6</v>
      </c>
      <c r="Q3" s="64" t="s">
        <v>24</v>
      </c>
      <c r="R3" s="65">
        <f>AVERAGE(Z14:Z18)</f>
        <v>0.79999999999999993</v>
      </c>
    </row>
    <row r="4" spans="1:26" ht="152" customHeight="1">
      <c r="A4" s="57" t="s">
        <v>12</v>
      </c>
      <c r="B4" s="54">
        <f>After!X26</f>
        <v>0</v>
      </c>
      <c r="C4" s="55">
        <f>After!X27</f>
        <v>0</v>
      </c>
      <c r="D4" s="58">
        <f>After!X28</f>
        <v>96.75</v>
      </c>
      <c r="E4" s="55">
        <f>After!X29</f>
        <v>0</v>
      </c>
      <c r="F4" s="56">
        <f>After!X30</f>
        <v>3.25</v>
      </c>
      <c r="H4" s="57" t="s">
        <v>12</v>
      </c>
      <c r="I4" s="54">
        <f>'After 9外れ'!X26</f>
        <v>0</v>
      </c>
      <c r="J4" s="55">
        <f>'After 9外れ'!X27</f>
        <v>0</v>
      </c>
      <c r="K4" s="58">
        <f>'After 9外れ'!X28</f>
        <v>18</v>
      </c>
      <c r="L4" s="55">
        <f>'After 9外れ'!X29</f>
        <v>0</v>
      </c>
      <c r="M4" s="56">
        <f>'After 9外れ'!X30</f>
        <v>0</v>
      </c>
      <c r="Q4" s="64" t="s">
        <v>25</v>
      </c>
      <c r="R4" s="71">
        <f>AVERAGE(R21:R25)</f>
        <v>0.7969082647925757</v>
      </c>
    </row>
    <row r="5" spans="1:26" ht="152" customHeight="1" thickBot="1">
      <c r="A5" s="57" t="s">
        <v>15</v>
      </c>
      <c r="B5" s="54">
        <f>After!X58</f>
        <v>0</v>
      </c>
      <c r="C5" s="55">
        <f>After!X59</f>
        <v>17.5</v>
      </c>
      <c r="D5" s="55">
        <f>After!X60</f>
        <v>0</v>
      </c>
      <c r="E5" s="59">
        <f>After!X61</f>
        <v>44.25</v>
      </c>
      <c r="F5" s="56">
        <f>After!X62</f>
        <v>38.25</v>
      </c>
      <c r="H5" s="57" t="s">
        <v>15</v>
      </c>
      <c r="I5" s="54">
        <f>'After 9外れ'!X58</f>
        <v>0</v>
      </c>
      <c r="J5" s="55">
        <f>'After 9外れ'!X59</f>
        <v>1</v>
      </c>
      <c r="K5" s="55">
        <f>'After 9外れ'!X60</f>
        <v>0</v>
      </c>
      <c r="L5" s="59">
        <f>'After 9外れ'!X61</f>
        <v>10</v>
      </c>
      <c r="M5" s="56">
        <f>'After 9外れ'!X62</f>
        <v>7</v>
      </c>
    </row>
    <row r="6" spans="1:26" ht="152" customHeight="1" thickBot="1">
      <c r="A6" s="60" t="s">
        <v>10</v>
      </c>
      <c r="B6" s="61">
        <f>After!X74</f>
        <v>11.25</v>
      </c>
      <c r="C6" s="62">
        <f>After!X75</f>
        <v>0</v>
      </c>
      <c r="D6" s="62">
        <f>After!X76</f>
        <v>0</v>
      </c>
      <c r="E6" s="62">
        <f>After!X77</f>
        <v>0</v>
      </c>
      <c r="F6" s="63">
        <f>After!X78</f>
        <v>88.75</v>
      </c>
      <c r="H6" s="60" t="s">
        <v>10</v>
      </c>
      <c r="I6" s="61">
        <f>'After 9外れ'!X74</f>
        <v>2</v>
      </c>
      <c r="J6" s="62">
        <f>'After 9外れ'!X75</f>
        <v>0</v>
      </c>
      <c r="K6" s="62">
        <f>'After 9外れ'!X76</f>
        <v>0</v>
      </c>
      <c r="L6" s="62">
        <f>'After 9外れ'!X77</f>
        <v>0</v>
      </c>
      <c r="M6" s="63">
        <f>'After 9外れ'!X78</f>
        <v>16</v>
      </c>
      <c r="Q6" s="64" t="s">
        <v>23</v>
      </c>
      <c r="R6" s="45" t="s">
        <v>21</v>
      </c>
      <c r="S6" s="15" t="s">
        <v>11</v>
      </c>
      <c r="T6" s="16" t="s">
        <v>4</v>
      </c>
      <c r="U6" s="16" t="s">
        <v>12</v>
      </c>
      <c r="V6" s="16" t="s">
        <v>15</v>
      </c>
      <c r="W6" s="17" t="s">
        <v>10</v>
      </c>
    </row>
    <row r="7" spans="1:26" ht="83" thickBot="1">
      <c r="R7" s="18" t="s">
        <v>11</v>
      </c>
      <c r="S7" s="66">
        <f>I2/SUM(I$2:I$6)</f>
        <v>0.9</v>
      </c>
      <c r="T7" s="66">
        <f t="shared" ref="T7:W11" si="0">J2/SUM(J$2:J$6)</f>
        <v>0</v>
      </c>
      <c r="U7" s="66">
        <f t="shared" si="0"/>
        <v>0</v>
      </c>
      <c r="V7" s="66">
        <f t="shared" si="0"/>
        <v>0</v>
      </c>
      <c r="W7" s="66">
        <f t="shared" si="0"/>
        <v>0</v>
      </c>
      <c r="Y7" s="67" t="s">
        <v>26</v>
      </c>
      <c r="Z7" s="68">
        <f>S7</f>
        <v>0.9</v>
      </c>
    </row>
    <row r="8" spans="1:26" ht="83" thickBot="1">
      <c r="R8" s="19" t="s">
        <v>4</v>
      </c>
      <c r="S8" s="66">
        <f t="shared" ref="S8:S11" si="1">I3/SUM(I$2:I$6)</f>
        <v>0</v>
      </c>
      <c r="T8" s="66">
        <f t="shared" si="0"/>
        <v>0.90909090909090906</v>
      </c>
      <c r="U8" s="66">
        <f t="shared" si="0"/>
        <v>0</v>
      </c>
      <c r="V8" s="66">
        <f t="shared" si="0"/>
        <v>0.16666666666666666</v>
      </c>
      <c r="W8" s="66">
        <f t="shared" si="0"/>
        <v>0.20689655172413793</v>
      </c>
      <c r="Y8" s="67" t="s">
        <v>27</v>
      </c>
      <c r="Z8" s="68">
        <f>T8</f>
        <v>0.90909090909090906</v>
      </c>
    </row>
    <row r="9" spans="1:26" ht="83" thickBot="1">
      <c r="R9" s="19" t="s">
        <v>12</v>
      </c>
      <c r="S9" s="66">
        <f t="shared" si="1"/>
        <v>0</v>
      </c>
      <c r="T9" s="66">
        <f t="shared" si="0"/>
        <v>0</v>
      </c>
      <c r="U9" s="66">
        <f t="shared" si="0"/>
        <v>1</v>
      </c>
      <c r="V9" s="66">
        <f t="shared" si="0"/>
        <v>0</v>
      </c>
      <c r="W9" s="66">
        <f t="shared" si="0"/>
        <v>0</v>
      </c>
      <c r="Y9" s="67" t="s">
        <v>28</v>
      </c>
      <c r="Z9" s="68">
        <f>U9</f>
        <v>1</v>
      </c>
    </row>
    <row r="10" spans="1:26" ht="83" thickBot="1">
      <c r="R10" s="19" t="s">
        <v>15</v>
      </c>
      <c r="S10" s="66">
        <f t="shared" si="1"/>
        <v>0</v>
      </c>
      <c r="T10" s="66">
        <f>J5/SUM(J$2:J$6)</f>
        <v>9.0909090909090912E-2</v>
      </c>
      <c r="U10" s="66">
        <f t="shared" si="0"/>
        <v>0</v>
      </c>
      <c r="V10" s="66">
        <f>L5/SUM(L$2:L$6)</f>
        <v>0.83333333333333337</v>
      </c>
      <c r="W10" s="66">
        <f t="shared" si="0"/>
        <v>0.2413793103448276</v>
      </c>
      <c r="Y10" s="67" t="s">
        <v>29</v>
      </c>
      <c r="Z10" s="68">
        <f>V10</f>
        <v>0.83333333333333337</v>
      </c>
    </row>
    <row r="11" spans="1:26" ht="83" thickBot="1">
      <c r="R11" s="20" t="s">
        <v>10</v>
      </c>
      <c r="S11" s="66">
        <f t="shared" si="1"/>
        <v>0.1</v>
      </c>
      <c r="T11" s="66">
        <f t="shared" si="0"/>
        <v>0</v>
      </c>
      <c r="U11" s="66">
        <f t="shared" si="0"/>
        <v>0</v>
      </c>
      <c r="V11" s="66">
        <f t="shared" si="0"/>
        <v>0</v>
      </c>
      <c r="W11" s="66">
        <f t="shared" si="0"/>
        <v>0.55172413793103448</v>
      </c>
      <c r="Y11" s="67" t="s">
        <v>30</v>
      </c>
      <c r="Z11" s="68">
        <f>W11</f>
        <v>0.55172413793103448</v>
      </c>
    </row>
    <row r="12" spans="1:26" ht="21" thickBot="1"/>
    <row r="13" spans="1:26" ht="196" thickBot="1">
      <c r="Q13" s="64" t="s">
        <v>24</v>
      </c>
      <c r="R13" s="45" t="s">
        <v>21</v>
      </c>
      <c r="S13" s="15" t="s">
        <v>11</v>
      </c>
      <c r="T13" s="16" t="s">
        <v>4</v>
      </c>
      <c r="U13" s="16" t="s">
        <v>12</v>
      </c>
      <c r="V13" s="16" t="s">
        <v>15</v>
      </c>
      <c r="W13" s="17" t="s">
        <v>10</v>
      </c>
    </row>
    <row r="14" spans="1:26" ht="83" thickBot="1">
      <c r="R14" s="18" t="s">
        <v>11</v>
      </c>
      <c r="S14" s="66">
        <f>I2/SUM($I2:$M2)</f>
        <v>1</v>
      </c>
      <c r="T14" s="66">
        <f t="shared" ref="T14:W18" si="2">J2/SUM($I2:$M2)</f>
        <v>0</v>
      </c>
      <c r="U14" s="66">
        <f t="shared" si="2"/>
        <v>0</v>
      </c>
      <c r="V14" s="66">
        <f t="shared" si="2"/>
        <v>0</v>
      </c>
      <c r="W14" s="66">
        <f t="shared" si="2"/>
        <v>0</v>
      </c>
      <c r="Y14" s="67" t="s">
        <v>31</v>
      </c>
      <c r="Z14" s="68">
        <f>S14</f>
        <v>1</v>
      </c>
    </row>
    <row r="15" spans="1:26" ht="83" thickBot="1">
      <c r="R15" s="19" t="s">
        <v>4</v>
      </c>
      <c r="S15" s="66">
        <f t="shared" ref="S15:S18" si="3">I3/SUM($I3:$M3)</f>
        <v>0</v>
      </c>
      <c r="T15" s="66">
        <f t="shared" si="2"/>
        <v>0.55555555555555558</v>
      </c>
      <c r="U15" s="66">
        <f t="shared" si="2"/>
        <v>0</v>
      </c>
      <c r="V15" s="66">
        <f t="shared" si="2"/>
        <v>0.1111111111111111</v>
      </c>
      <c r="W15" s="66">
        <f t="shared" si="2"/>
        <v>0.33333333333333331</v>
      </c>
      <c r="Y15" s="67" t="s">
        <v>32</v>
      </c>
      <c r="Z15" s="68">
        <f>T15</f>
        <v>0.55555555555555558</v>
      </c>
    </row>
    <row r="16" spans="1:26" ht="83" thickBot="1">
      <c r="R16" s="19" t="s">
        <v>12</v>
      </c>
      <c r="S16" s="66">
        <f t="shared" si="3"/>
        <v>0</v>
      </c>
      <c r="T16" s="66">
        <f t="shared" si="2"/>
        <v>0</v>
      </c>
      <c r="U16" s="66">
        <f t="shared" si="2"/>
        <v>1</v>
      </c>
      <c r="V16" s="66">
        <f t="shared" si="2"/>
        <v>0</v>
      </c>
      <c r="W16" s="66">
        <f t="shared" si="2"/>
        <v>0</v>
      </c>
      <c r="Y16" s="67" t="s">
        <v>33</v>
      </c>
      <c r="Z16" s="68">
        <f>U16</f>
        <v>1</v>
      </c>
    </row>
    <row r="17" spans="17:26" ht="83" thickBot="1">
      <c r="R17" s="19" t="s">
        <v>15</v>
      </c>
      <c r="S17" s="66">
        <f t="shared" si="3"/>
        <v>0</v>
      </c>
      <c r="T17" s="66">
        <f t="shared" si="2"/>
        <v>5.5555555555555552E-2</v>
      </c>
      <c r="U17" s="66">
        <f t="shared" si="2"/>
        <v>0</v>
      </c>
      <c r="V17" s="66">
        <f t="shared" si="2"/>
        <v>0.55555555555555558</v>
      </c>
      <c r="W17" s="66">
        <f t="shared" si="2"/>
        <v>0.3888888888888889</v>
      </c>
      <c r="Y17" s="67" t="s">
        <v>34</v>
      </c>
      <c r="Z17" s="68">
        <f>V17</f>
        <v>0.55555555555555558</v>
      </c>
    </row>
    <row r="18" spans="17:26" ht="83" thickBot="1">
      <c r="R18" s="20" t="s">
        <v>10</v>
      </c>
      <c r="S18" s="66">
        <f t="shared" si="3"/>
        <v>0.1111111111111111</v>
      </c>
      <c r="T18" s="66">
        <f t="shared" si="2"/>
        <v>0</v>
      </c>
      <c r="U18" s="66">
        <f t="shared" si="2"/>
        <v>0</v>
      </c>
      <c r="V18" s="66">
        <f t="shared" si="2"/>
        <v>0</v>
      </c>
      <c r="W18" s="66">
        <f t="shared" si="2"/>
        <v>0.88888888888888884</v>
      </c>
      <c r="Y18" s="67" t="s">
        <v>35</v>
      </c>
      <c r="Z18" s="68">
        <f>W18</f>
        <v>0.88888888888888884</v>
      </c>
    </row>
    <row r="19" spans="17:26" ht="61">
      <c r="Y19" s="67"/>
      <c r="Z19" s="68"/>
    </row>
    <row r="20" spans="17:26" ht="89">
      <c r="Q20" s="64" t="s">
        <v>25</v>
      </c>
      <c r="Y20" s="67"/>
      <c r="Z20" s="68"/>
    </row>
    <row r="21" spans="17:26" ht="89">
      <c r="Q21" s="64" t="s">
        <v>36</v>
      </c>
      <c r="R21" s="69">
        <f>2/(1/Z7+1/Z14)</f>
        <v>0.94736842105263153</v>
      </c>
    </row>
    <row r="22" spans="17:26" ht="89">
      <c r="Q22" s="64" t="s">
        <v>37</v>
      </c>
      <c r="R22" s="69">
        <f t="shared" ref="R22:R25" si="4">2/(1/Z8+1/Z15)</f>
        <v>0.68965517241379315</v>
      </c>
    </row>
    <row r="23" spans="17:26" ht="89">
      <c r="Q23" s="64" t="s">
        <v>38</v>
      </c>
      <c r="R23" s="69">
        <f t="shared" si="4"/>
        <v>1</v>
      </c>
    </row>
    <row r="24" spans="17:26" ht="89">
      <c r="Q24" s="64" t="s">
        <v>39</v>
      </c>
      <c r="R24" s="69">
        <f t="shared" si="4"/>
        <v>0.66666666666666663</v>
      </c>
    </row>
    <row r="25" spans="17:26" ht="89">
      <c r="Q25" s="64" t="s">
        <v>40</v>
      </c>
      <c r="R25" s="69">
        <f t="shared" si="4"/>
        <v>0.68085106382978722</v>
      </c>
    </row>
    <row r="26" spans="17:26" ht="89">
      <c r="Q26" s="64"/>
      <c r="R26" s="69"/>
    </row>
    <row r="27" spans="17:26" ht="89">
      <c r="Q27" s="64"/>
      <c r="R27" s="69"/>
    </row>
    <row r="28" spans="17:26" ht="89">
      <c r="Q28" s="64"/>
      <c r="R28" s="69"/>
    </row>
  </sheetData>
  <phoneticPr fontId="1"/>
  <conditionalFormatting sqref="B5:F5">
    <cfRule type="colorScale" priority="14">
      <colorScale>
        <cfvo type="min"/>
        <cfvo type="max"/>
        <color rgb="FFFFFFFF"/>
        <color rgb="FF4472C4"/>
      </colorScale>
    </cfRule>
  </conditionalFormatting>
  <conditionalFormatting sqref="B2:F2">
    <cfRule type="colorScale" priority="15">
      <colorScale>
        <cfvo type="min"/>
        <cfvo type="max"/>
        <color rgb="FFFFFFFF"/>
        <color rgb="FF4472C4"/>
      </colorScale>
    </cfRule>
    <cfRule type="top10" dxfId="17" priority="16" rank="1"/>
  </conditionalFormatting>
  <conditionalFormatting sqref="B4:F4">
    <cfRule type="colorScale" priority="17">
      <colorScale>
        <cfvo type="min"/>
        <cfvo type="max"/>
        <color rgb="FFFFFFFF"/>
        <color rgb="FF4472C4"/>
      </colorScale>
    </cfRule>
  </conditionalFormatting>
  <conditionalFormatting sqref="B6:F6">
    <cfRule type="colorScale" priority="18">
      <colorScale>
        <cfvo type="min"/>
        <cfvo type="max"/>
        <color rgb="FFFFFFFF"/>
        <color rgb="FF4472C4"/>
      </colorScale>
    </cfRule>
  </conditionalFormatting>
  <conditionalFormatting sqref="B3:F3">
    <cfRule type="colorScale" priority="13">
      <colorScale>
        <cfvo type="min"/>
        <cfvo type="max"/>
        <color rgb="FFFFFFFF"/>
        <color rgb="FF4472C4"/>
      </colorScale>
    </cfRule>
  </conditionalFormatting>
  <conditionalFormatting sqref="B2:F6">
    <cfRule type="colorScale" priority="11">
      <colorScale>
        <cfvo type="min"/>
        <cfvo type="max"/>
        <color rgb="FFFFFFFF"/>
        <color rgb="FF4472C4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I5:M5">
    <cfRule type="colorScale" priority="6">
      <colorScale>
        <cfvo type="min"/>
        <cfvo type="max"/>
        <color rgb="FFFFFFFF"/>
        <color rgb="FF4472C4"/>
      </colorScale>
    </cfRule>
  </conditionalFormatting>
  <conditionalFormatting sqref="I2:M2">
    <cfRule type="colorScale" priority="7">
      <colorScale>
        <cfvo type="min"/>
        <cfvo type="max"/>
        <color rgb="FFFFFFFF"/>
        <color rgb="FF4472C4"/>
      </colorScale>
    </cfRule>
    <cfRule type="top10" dxfId="16" priority="8" rank="1"/>
  </conditionalFormatting>
  <conditionalFormatting sqref="I4:M4">
    <cfRule type="colorScale" priority="9">
      <colorScale>
        <cfvo type="min"/>
        <cfvo type="max"/>
        <color rgb="FFFFFFFF"/>
        <color rgb="FF4472C4"/>
      </colorScale>
    </cfRule>
  </conditionalFormatting>
  <conditionalFormatting sqref="I6:M6">
    <cfRule type="colorScale" priority="10">
      <colorScale>
        <cfvo type="min"/>
        <cfvo type="max"/>
        <color rgb="FFFFFFFF"/>
        <color rgb="FF4472C4"/>
      </colorScale>
    </cfRule>
  </conditionalFormatting>
  <conditionalFormatting sqref="I3:M3">
    <cfRule type="colorScale" priority="5">
      <colorScale>
        <cfvo type="min"/>
        <cfvo type="max"/>
        <color rgb="FFFFFFFF"/>
        <color rgb="FF4472C4"/>
      </colorScale>
    </cfRule>
  </conditionalFormatting>
  <conditionalFormatting sqref="I2:M6">
    <cfRule type="colorScale" priority="3">
      <colorScale>
        <cfvo type="min"/>
        <cfvo type="max"/>
        <color rgb="FFFFFFFF"/>
        <color rgb="FF4472C4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S7:W11">
    <cfRule type="colorScale" priority="19">
      <colorScale>
        <cfvo type="min"/>
        <cfvo type="max"/>
        <color theme="0"/>
        <color theme="4"/>
      </colorScale>
    </cfRule>
    <cfRule type="top10" dxfId="15" priority="20" rank="1"/>
  </conditionalFormatting>
  <conditionalFormatting sqref="S14:W18">
    <cfRule type="colorScale" priority="1">
      <colorScale>
        <cfvo type="min"/>
        <cfvo type="max"/>
        <color theme="0"/>
        <color theme="4"/>
      </colorScale>
    </cfRule>
    <cfRule type="top10" dxfId="14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E4EF-3F33-AA43-BCBB-3342C5E94C01}">
  <dimension ref="A1:X80"/>
  <sheetViews>
    <sheetView topLeftCell="A12" zoomScale="39" workbookViewId="0">
      <pane xSplit="1" topLeftCell="E1" activePane="topRight" state="frozen"/>
      <selection pane="topRight" activeCell="W80" sqref="W80"/>
    </sheetView>
  </sheetViews>
  <sheetFormatPr baseColWidth="10" defaultRowHeight="31"/>
  <cols>
    <col min="1" max="1" width="19.28515625" bestFit="1" customWidth="1"/>
    <col min="22" max="22" width="13.7109375" style="44" bestFit="1" customWidth="1"/>
    <col min="23" max="23" width="18.28515625" bestFit="1" customWidth="1"/>
  </cols>
  <sheetData>
    <row r="1" spans="1:24" s="43" customFormat="1" ht="38">
      <c r="B1" s="73">
        <v>1</v>
      </c>
      <c r="C1" s="73"/>
      <c r="D1" s="73">
        <v>2</v>
      </c>
      <c r="E1" s="73"/>
      <c r="F1" s="73">
        <v>3</v>
      </c>
      <c r="G1" s="73"/>
      <c r="H1" s="73">
        <v>4</v>
      </c>
      <c r="I1" s="73"/>
      <c r="J1" s="72">
        <v>5</v>
      </c>
      <c r="K1" s="72"/>
      <c r="L1" s="72">
        <v>6</v>
      </c>
      <c r="M1" s="72"/>
      <c r="N1" s="72">
        <v>7</v>
      </c>
      <c r="O1" s="72"/>
      <c r="P1" s="72">
        <v>8</v>
      </c>
      <c r="Q1" s="72"/>
      <c r="R1" s="72">
        <v>10</v>
      </c>
      <c r="S1" s="72"/>
      <c r="V1" s="44"/>
    </row>
    <row r="2" spans="1:24" ht="34" thickBot="1">
      <c r="A2" s="28" t="s">
        <v>11</v>
      </c>
      <c r="B2" s="29" t="s">
        <v>18</v>
      </c>
      <c r="C2" s="30" t="s">
        <v>19</v>
      </c>
      <c r="D2" s="13" t="s">
        <v>18</v>
      </c>
      <c r="E2" s="14" t="s">
        <v>19</v>
      </c>
      <c r="F2" s="13" t="s">
        <v>18</v>
      </c>
      <c r="G2" s="14" t="s">
        <v>19</v>
      </c>
      <c r="H2" s="13" t="s">
        <v>18</v>
      </c>
      <c r="I2" s="14" t="s">
        <v>19</v>
      </c>
      <c r="J2" s="29" t="s">
        <v>18</v>
      </c>
      <c r="K2" s="30" t="s">
        <v>19</v>
      </c>
      <c r="L2" s="29" t="s">
        <v>18</v>
      </c>
      <c r="M2" s="30" t="s">
        <v>19</v>
      </c>
      <c r="N2" s="29" t="s">
        <v>18</v>
      </c>
      <c r="O2" s="30" t="s">
        <v>19</v>
      </c>
      <c r="P2" s="29" t="s">
        <v>18</v>
      </c>
      <c r="Q2" s="30" t="s">
        <v>19</v>
      </c>
      <c r="R2" s="29" t="s">
        <v>18</v>
      </c>
      <c r="S2" s="30" t="s">
        <v>19</v>
      </c>
      <c r="V2" s="14" t="s">
        <v>9</v>
      </c>
      <c r="W2" s="14" t="s">
        <v>45</v>
      </c>
    </row>
    <row r="3" spans="1:24" ht="32" thickTop="1">
      <c r="A3" s="31" t="s">
        <v>11</v>
      </c>
      <c r="B3" s="32">
        <v>86.097765882917003</v>
      </c>
      <c r="C3" s="33">
        <v>82.810815970213</v>
      </c>
      <c r="D3" s="10">
        <v>81.631791175051404</v>
      </c>
      <c r="E3" s="11">
        <v>37.915873945041596</v>
      </c>
      <c r="F3" s="10">
        <v>87.429708987917195</v>
      </c>
      <c r="G3" s="11">
        <v>87.374587738354805</v>
      </c>
      <c r="H3" s="10">
        <v>62.533723633286698</v>
      </c>
      <c r="I3" s="11">
        <v>71.988634350690901</v>
      </c>
      <c r="J3" s="32">
        <v>86.912157396518197</v>
      </c>
      <c r="K3" s="33">
        <v>70.5344536894588</v>
      </c>
      <c r="L3" s="32">
        <v>86.502534005692596</v>
      </c>
      <c r="M3" s="33">
        <v>77.470489921706005</v>
      </c>
      <c r="N3" s="32">
        <v>87.265418106358396</v>
      </c>
      <c r="O3" s="33">
        <v>87.166949945593601</v>
      </c>
      <c r="P3" s="32">
        <v>86.930698759060604</v>
      </c>
      <c r="Q3" s="33">
        <v>81.369959550549495</v>
      </c>
      <c r="R3" s="32">
        <v>85.428237732264805</v>
      </c>
      <c r="S3" s="33">
        <v>83.922068841369693</v>
      </c>
      <c r="V3" s="44">
        <f>AVERAGE(B3:S3)</f>
        <v>79.515881646224713</v>
      </c>
      <c r="W3" s="9">
        <f>_xlfn.STDEV.P(B3:S3)</f>
        <v>12.198374605526565</v>
      </c>
    </row>
    <row r="4" spans="1:24">
      <c r="A4" s="34" t="s">
        <v>14</v>
      </c>
      <c r="B4" s="35">
        <v>0.85295932171732192</v>
      </c>
      <c r="C4" s="35">
        <v>1.4467118293557641</v>
      </c>
      <c r="D4" s="6">
        <v>3.2423823876391</v>
      </c>
      <c r="E4" s="6">
        <v>10.847701518102591</v>
      </c>
      <c r="F4" s="6">
        <v>4.1246903038185595E-2</v>
      </c>
      <c r="G4" s="6">
        <v>7.3760429397656896E-2</v>
      </c>
      <c r="H4" s="6">
        <v>4.4813868691294605</v>
      </c>
      <c r="I4" s="6">
        <v>10.042187680992459</v>
      </c>
      <c r="J4" s="35">
        <v>0.370843853493244</v>
      </c>
      <c r="K4" s="35">
        <v>1.6890108847088361</v>
      </c>
      <c r="L4" s="35">
        <v>0.57095655746994955</v>
      </c>
      <c r="M4" s="35">
        <v>0.90654213105556702</v>
      </c>
      <c r="N4" s="35">
        <v>0.15112796207236068</v>
      </c>
      <c r="O4" s="35">
        <v>0.22026115162125692</v>
      </c>
      <c r="P4" s="35">
        <v>0.34936375040940981</v>
      </c>
      <c r="Q4" s="35">
        <v>4.6478852386531697</v>
      </c>
      <c r="R4" s="35">
        <v>1.7155271571015951</v>
      </c>
      <c r="S4" s="35">
        <v>2.9117160426277398</v>
      </c>
      <c r="V4" s="44">
        <f>AVERAGE(B4:S4)</f>
        <v>2.4756428704769813</v>
      </c>
      <c r="W4" s="4">
        <f>_xlfn.STDEV.P(B4:S4)</f>
        <v>3.1532929564996244</v>
      </c>
    </row>
    <row r="5" spans="1:24">
      <c r="A5" s="34" t="s">
        <v>12</v>
      </c>
      <c r="B5" s="35">
        <v>10.88781688466611</v>
      </c>
      <c r="C5" s="36">
        <v>11.427557036124501</v>
      </c>
      <c r="D5" s="6">
        <v>12.28268824707253</v>
      </c>
      <c r="E5" s="1">
        <v>17.11320450136294</v>
      </c>
      <c r="F5" s="6">
        <v>10.62666135388335</v>
      </c>
      <c r="G5" s="1">
        <v>10.635999888373821</v>
      </c>
      <c r="H5" s="6">
        <v>11.23309242374761</v>
      </c>
      <c r="I5" s="1">
        <v>11.632588143047119</v>
      </c>
      <c r="J5" s="35">
        <v>10.733981934801239</v>
      </c>
      <c r="K5" s="36">
        <v>11.281680603171509</v>
      </c>
      <c r="L5" s="35">
        <v>10.938364949811479</v>
      </c>
      <c r="M5" s="36">
        <v>11.0882301121047</v>
      </c>
      <c r="N5" s="35">
        <v>10.66578092200794</v>
      </c>
      <c r="O5" s="36">
        <v>10.679914160622349</v>
      </c>
      <c r="P5" s="35">
        <v>10.71650864583326</v>
      </c>
      <c r="Q5" s="36">
        <v>11.368152009091009</v>
      </c>
      <c r="R5" s="35">
        <v>10.760508615100559</v>
      </c>
      <c r="S5" s="36">
        <v>10.924236290956021</v>
      </c>
      <c r="V5" s="44">
        <f>AVERAGE(B5:S5)</f>
        <v>11.388720373432115</v>
      </c>
      <c r="W5" s="4">
        <f>_xlfn.STDEV.P(B5:S5)</f>
        <v>1.4505422833772064</v>
      </c>
    </row>
    <row r="6" spans="1:24">
      <c r="A6" s="34" t="s">
        <v>15</v>
      </c>
      <c r="B6" s="35">
        <v>1.9453543744061901</v>
      </c>
      <c r="C6" s="36">
        <v>2.1334614341652598</v>
      </c>
      <c r="D6" s="6">
        <v>2.1927839458532201</v>
      </c>
      <c r="E6" s="1">
        <v>28.552285526710602</v>
      </c>
      <c r="F6" s="6">
        <v>1.8837943003112301</v>
      </c>
      <c r="G6" s="1">
        <v>1.8862278212076999</v>
      </c>
      <c r="H6" s="6">
        <v>2.2929291670621499</v>
      </c>
      <c r="I6" s="1">
        <v>2.4945374778396601</v>
      </c>
      <c r="J6" s="35">
        <v>1.8990326742335299</v>
      </c>
      <c r="K6" s="36">
        <v>1.9790375408285501</v>
      </c>
      <c r="L6" s="35">
        <v>1.9044052744017299</v>
      </c>
      <c r="M6" s="36">
        <v>1.9802495940517899</v>
      </c>
      <c r="N6" s="35">
        <v>1.8894722114487601</v>
      </c>
      <c r="O6" s="36">
        <v>1.8896082510912999</v>
      </c>
      <c r="P6" s="35">
        <v>1.9012493040607099</v>
      </c>
      <c r="Q6" s="36">
        <v>2.08137419442461</v>
      </c>
      <c r="R6" s="35">
        <v>1.9148519019555501</v>
      </c>
      <c r="S6" s="36">
        <v>1.9368771900078401</v>
      </c>
      <c r="V6" s="44">
        <f>AVERAGE(B6:S6)</f>
        <v>3.486529565781133</v>
      </c>
      <c r="W6" s="4">
        <f>_xlfn.STDEV.P(B6:S6)</f>
        <v>6.0815520842497168</v>
      </c>
    </row>
    <row r="7" spans="1:24">
      <c r="A7" s="34" t="s">
        <v>7</v>
      </c>
      <c r="B7" s="35">
        <v>0.21610353629329801</v>
      </c>
      <c r="C7" s="36">
        <v>2.1814537301414401</v>
      </c>
      <c r="D7" s="6">
        <v>0.65035424438367995</v>
      </c>
      <c r="E7" s="1">
        <v>5.5709345087821402</v>
      </c>
      <c r="F7" s="6">
        <v>1.8588454849969599E-2</v>
      </c>
      <c r="G7" s="1">
        <v>2.94241226659154E-2</v>
      </c>
      <c r="H7" s="6">
        <v>19.4588679067739</v>
      </c>
      <c r="I7" s="1">
        <v>3.8420523474298101</v>
      </c>
      <c r="J7" s="35">
        <v>8.3984140953753394E-2</v>
      </c>
      <c r="K7" s="36">
        <v>14.5158172818322</v>
      </c>
      <c r="L7" s="35">
        <v>8.3739212624208595E-2</v>
      </c>
      <c r="M7" s="36">
        <v>8.5544882410819199</v>
      </c>
      <c r="N7" s="35">
        <v>2.8200798112447599E-2</v>
      </c>
      <c r="O7" s="36">
        <v>4.3266491071470403E-2</v>
      </c>
      <c r="P7" s="35">
        <v>0.10217954063594401</v>
      </c>
      <c r="Q7" s="36">
        <v>0.53262900728168705</v>
      </c>
      <c r="R7" s="35">
        <v>0.180874593577418</v>
      </c>
      <c r="S7" s="36">
        <v>0.30510163503864601</v>
      </c>
      <c r="V7" s="44">
        <f>AVERAGE(B7:S7)</f>
        <v>3.1332255440849917</v>
      </c>
      <c r="W7" s="4">
        <f>_xlfn.STDEV.P(B7:S7)</f>
        <v>5.4634689808123094</v>
      </c>
    </row>
    <row r="8" spans="1:24">
      <c r="A8" s="37" t="s">
        <v>16</v>
      </c>
      <c r="B8" s="35" t="s">
        <v>11</v>
      </c>
      <c r="C8" s="36" t="s">
        <v>11</v>
      </c>
      <c r="D8" s="6" t="s">
        <v>11</v>
      </c>
      <c r="E8" s="1" t="s">
        <v>11</v>
      </c>
      <c r="F8" s="6" t="s">
        <v>11</v>
      </c>
      <c r="G8" s="1" t="s">
        <v>11</v>
      </c>
      <c r="H8" s="6" t="s">
        <v>11</v>
      </c>
      <c r="I8" s="1" t="s">
        <v>11</v>
      </c>
      <c r="J8" s="35" t="s">
        <v>11</v>
      </c>
      <c r="K8" s="36" t="s">
        <v>11</v>
      </c>
      <c r="L8" s="35" t="s">
        <v>11</v>
      </c>
      <c r="M8" s="36" t="s">
        <v>11</v>
      </c>
      <c r="N8" s="35" t="s">
        <v>11</v>
      </c>
      <c r="O8" s="36" t="s">
        <v>11</v>
      </c>
      <c r="P8" s="35" t="s">
        <v>11</v>
      </c>
      <c r="Q8" s="36" t="s">
        <v>11</v>
      </c>
      <c r="R8" s="35" t="s">
        <v>11</v>
      </c>
      <c r="S8" s="36" t="s">
        <v>11</v>
      </c>
      <c r="V8" s="44">
        <f>COUNTIF(B8:S8,A2)</f>
        <v>18</v>
      </c>
      <c r="W8" s="70">
        <f>V8/20</f>
        <v>0.9</v>
      </c>
    </row>
    <row r="9" spans="1:24">
      <c r="A9" s="37" t="s">
        <v>17</v>
      </c>
      <c r="B9" s="35">
        <v>86.097765882917003</v>
      </c>
      <c r="C9" s="36">
        <v>82.810815970213</v>
      </c>
      <c r="D9" s="6">
        <v>81.631791175051404</v>
      </c>
      <c r="E9" s="1">
        <v>37.915873945041596</v>
      </c>
      <c r="F9" s="6">
        <v>87.429708987917195</v>
      </c>
      <c r="G9" s="1">
        <v>87.374587738354805</v>
      </c>
      <c r="H9" s="6">
        <v>62.533723633286698</v>
      </c>
      <c r="I9" s="1">
        <v>71.988634350690901</v>
      </c>
      <c r="J9" s="35">
        <v>86.912157396518197</v>
      </c>
      <c r="K9" s="36">
        <v>70.5344536894588</v>
      </c>
      <c r="L9" s="35">
        <v>86.502534005692596</v>
      </c>
      <c r="M9" s="36">
        <v>77.470489921706005</v>
      </c>
      <c r="N9" s="35">
        <v>87.265418106358396</v>
      </c>
      <c r="O9" s="36">
        <v>87.166949945593601</v>
      </c>
      <c r="P9" s="35">
        <v>86.930698759060604</v>
      </c>
      <c r="Q9" s="36">
        <v>81.369959550549495</v>
      </c>
      <c r="R9" s="35">
        <v>85.428237732264805</v>
      </c>
      <c r="S9" s="36">
        <v>83.922068841369693</v>
      </c>
      <c r="V9" s="44">
        <f t="shared" ref="V9:V14" si="0">AVERAGE(B9:S9)</f>
        <v>79.515881646224713</v>
      </c>
      <c r="W9" s="4">
        <f t="shared" ref="W9:W14" si="1">_xlfn.STDEV.P(B9:S9)</f>
        <v>12.198374605526565</v>
      </c>
      <c r="X9" t="s">
        <v>46</v>
      </c>
    </row>
    <row r="10" spans="1:24">
      <c r="A10" s="31" t="s">
        <v>11</v>
      </c>
      <c r="B10" s="32">
        <v>100</v>
      </c>
      <c r="C10" s="33">
        <v>100</v>
      </c>
      <c r="D10" s="10">
        <v>100</v>
      </c>
      <c r="E10" s="11">
        <v>60</v>
      </c>
      <c r="F10" s="10">
        <v>100</v>
      </c>
      <c r="G10" s="11">
        <v>100</v>
      </c>
      <c r="H10" s="10">
        <v>100</v>
      </c>
      <c r="I10" s="11">
        <v>100</v>
      </c>
      <c r="J10" s="32">
        <v>100</v>
      </c>
      <c r="K10" s="33">
        <v>75</v>
      </c>
      <c r="L10" s="32">
        <v>100</v>
      </c>
      <c r="M10" s="33">
        <v>100</v>
      </c>
      <c r="N10" s="32">
        <v>100</v>
      </c>
      <c r="O10" s="33">
        <v>100</v>
      </c>
      <c r="P10" s="32">
        <v>100</v>
      </c>
      <c r="Q10" s="33">
        <v>100</v>
      </c>
      <c r="R10" s="32">
        <v>100</v>
      </c>
      <c r="S10" s="33">
        <v>100</v>
      </c>
      <c r="V10" s="44">
        <f t="shared" si="0"/>
        <v>96.388888888888886</v>
      </c>
      <c r="W10" s="9">
        <f t="shared" si="1"/>
        <v>10.515274017082055</v>
      </c>
      <c r="X10" s="44">
        <f>COUNTIF(B$15:S$15,$A10)</f>
        <v>18</v>
      </c>
    </row>
    <row r="11" spans="1:24">
      <c r="A11" s="34" t="s">
        <v>14</v>
      </c>
      <c r="B11" s="35">
        <v>0</v>
      </c>
      <c r="C11" s="36">
        <v>0</v>
      </c>
      <c r="D11" s="6">
        <v>0</v>
      </c>
      <c r="E11" s="1">
        <v>0</v>
      </c>
      <c r="F11" s="6">
        <v>0</v>
      </c>
      <c r="G11" s="1">
        <v>0</v>
      </c>
      <c r="H11" s="6">
        <v>0</v>
      </c>
      <c r="I11" s="1">
        <v>0</v>
      </c>
      <c r="J11" s="35">
        <v>0</v>
      </c>
      <c r="K11" s="36">
        <v>0</v>
      </c>
      <c r="L11" s="35">
        <v>0</v>
      </c>
      <c r="M11" s="36">
        <v>0</v>
      </c>
      <c r="N11" s="35">
        <v>0</v>
      </c>
      <c r="O11" s="36">
        <v>0</v>
      </c>
      <c r="P11" s="35">
        <v>0</v>
      </c>
      <c r="Q11" s="36">
        <v>0</v>
      </c>
      <c r="R11" s="35">
        <v>0</v>
      </c>
      <c r="S11" s="36">
        <v>0</v>
      </c>
      <c r="V11" s="44">
        <f t="shared" si="0"/>
        <v>0</v>
      </c>
      <c r="W11" s="4">
        <f t="shared" si="1"/>
        <v>0</v>
      </c>
      <c r="X11" s="44">
        <f>COUNTIF(B$15:S$15,$A11)+COUNTIF(B$15:S$15,"CONFUSED")+COUNTIF(B$15:S$15,"DISGUSTED")</f>
        <v>0</v>
      </c>
    </row>
    <row r="12" spans="1:24">
      <c r="A12" s="34" t="s">
        <v>12</v>
      </c>
      <c r="B12" s="35">
        <v>0</v>
      </c>
      <c r="C12" s="36">
        <v>0</v>
      </c>
      <c r="D12" s="6">
        <v>0</v>
      </c>
      <c r="E12" s="1">
        <v>0</v>
      </c>
      <c r="F12" s="6">
        <v>0</v>
      </c>
      <c r="G12" s="1">
        <v>0</v>
      </c>
      <c r="H12" s="6">
        <v>0</v>
      </c>
      <c r="I12" s="1">
        <v>0</v>
      </c>
      <c r="J12" s="35">
        <v>0</v>
      </c>
      <c r="K12" s="36">
        <v>0</v>
      </c>
      <c r="L12" s="35">
        <v>0</v>
      </c>
      <c r="M12" s="36">
        <v>0</v>
      </c>
      <c r="N12" s="35">
        <v>0</v>
      </c>
      <c r="O12" s="36">
        <v>0</v>
      </c>
      <c r="P12" s="35">
        <v>0</v>
      </c>
      <c r="Q12" s="36">
        <v>0</v>
      </c>
      <c r="R12" s="35">
        <v>0</v>
      </c>
      <c r="S12" s="36">
        <v>0</v>
      </c>
      <c r="V12" s="44">
        <f t="shared" si="0"/>
        <v>0</v>
      </c>
      <c r="W12" s="4">
        <f t="shared" si="1"/>
        <v>0</v>
      </c>
      <c r="X12" s="44">
        <f>COUNTIF(B$15:S$15,$A12)+COUNTIF(B$15:S$15,"FEAR")</f>
        <v>0</v>
      </c>
    </row>
    <row r="13" spans="1:24">
      <c r="A13" s="34" t="s">
        <v>15</v>
      </c>
      <c r="B13" s="35">
        <v>0</v>
      </c>
      <c r="C13" s="36">
        <v>0</v>
      </c>
      <c r="D13" s="6">
        <v>0</v>
      </c>
      <c r="E13" s="1">
        <v>40</v>
      </c>
      <c r="F13" s="6">
        <v>0</v>
      </c>
      <c r="G13" s="1">
        <v>0</v>
      </c>
      <c r="H13" s="6">
        <v>0</v>
      </c>
      <c r="I13" s="1">
        <v>0</v>
      </c>
      <c r="J13" s="35">
        <v>0</v>
      </c>
      <c r="K13" s="36">
        <v>0</v>
      </c>
      <c r="L13" s="35">
        <v>0</v>
      </c>
      <c r="M13" s="36">
        <v>0</v>
      </c>
      <c r="N13" s="35">
        <v>0</v>
      </c>
      <c r="O13" s="36">
        <v>0</v>
      </c>
      <c r="P13" s="35">
        <v>0</v>
      </c>
      <c r="Q13" s="36">
        <v>0</v>
      </c>
      <c r="R13" s="35">
        <v>0</v>
      </c>
      <c r="S13" s="36">
        <v>0</v>
      </c>
      <c r="V13" s="44">
        <f t="shared" si="0"/>
        <v>2.2222222222222223</v>
      </c>
      <c r="W13" s="4">
        <f t="shared" si="1"/>
        <v>9.1624569458170235</v>
      </c>
      <c r="X13" s="44">
        <f>COUNTIF(B$15:S$15,$A13)</f>
        <v>0</v>
      </c>
    </row>
    <row r="14" spans="1:24">
      <c r="A14" s="34" t="s">
        <v>7</v>
      </c>
      <c r="B14" s="35">
        <v>0</v>
      </c>
      <c r="C14" s="36">
        <v>0</v>
      </c>
      <c r="D14" s="6">
        <v>0</v>
      </c>
      <c r="E14" s="1">
        <v>0</v>
      </c>
      <c r="F14" s="6">
        <v>0</v>
      </c>
      <c r="G14" s="1">
        <v>0</v>
      </c>
      <c r="H14" s="6">
        <v>0</v>
      </c>
      <c r="I14" s="1">
        <v>0</v>
      </c>
      <c r="J14" s="35">
        <v>0</v>
      </c>
      <c r="K14" s="36">
        <v>25</v>
      </c>
      <c r="L14" s="35">
        <v>0</v>
      </c>
      <c r="M14" s="36">
        <v>0</v>
      </c>
      <c r="N14" s="35">
        <v>0</v>
      </c>
      <c r="O14" s="36">
        <v>0</v>
      </c>
      <c r="P14" s="35">
        <v>0</v>
      </c>
      <c r="Q14" s="36">
        <v>0</v>
      </c>
      <c r="R14" s="35">
        <v>0</v>
      </c>
      <c r="S14" s="36">
        <v>0</v>
      </c>
      <c r="V14" s="44">
        <f t="shared" si="0"/>
        <v>1.3888888888888888</v>
      </c>
      <c r="W14" s="4">
        <f t="shared" si="1"/>
        <v>5.7265355911356393</v>
      </c>
      <c r="X14" s="44">
        <f>COUNTIF(B$15:S$15,$A14)</f>
        <v>0</v>
      </c>
    </row>
    <row r="15" spans="1:24">
      <c r="A15" s="37" t="s">
        <v>16</v>
      </c>
      <c r="B15" s="35" t="s">
        <v>11</v>
      </c>
      <c r="C15" s="36" t="s">
        <v>11</v>
      </c>
      <c r="D15" s="6" t="s">
        <v>11</v>
      </c>
      <c r="E15" s="1" t="s">
        <v>11</v>
      </c>
      <c r="F15" s="6" t="s">
        <v>11</v>
      </c>
      <c r="G15" s="1" t="s">
        <v>11</v>
      </c>
      <c r="H15" s="6" t="s">
        <v>11</v>
      </c>
      <c r="I15" s="1" t="s">
        <v>11</v>
      </c>
      <c r="J15" s="35" t="s">
        <v>11</v>
      </c>
      <c r="K15" s="36" t="s">
        <v>11</v>
      </c>
      <c r="L15" s="35" t="s">
        <v>11</v>
      </c>
      <c r="M15" s="36" t="s">
        <v>11</v>
      </c>
      <c r="N15" s="35" t="s">
        <v>11</v>
      </c>
      <c r="O15" s="36" t="s">
        <v>11</v>
      </c>
      <c r="P15" s="35" t="s">
        <v>11</v>
      </c>
      <c r="Q15" s="36" t="s">
        <v>11</v>
      </c>
      <c r="R15" s="35" t="s">
        <v>11</v>
      </c>
      <c r="S15" s="36" t="s">
        <v>11</v>
      </c>
      <c r="V15" s="44">
        <f>COUNTIF(B15:S15,A2)</f>
        <v>18</v>
      </c>
      <c r="W15" s="70">
        <f>V15/18</f>
        <v>1</v>
      </c>
      <c r="X15" s="44"/>
    </row>
    <row r="16" spans="1:24">
      <c r="A16" s="37" t="s">
        <v>17</v>
      </c>
      <c r="B16" s="35">
        <v>100</v>
      </c>
      <c r="C16" s="36">
        <v>100</v>
      </c>
      <c r="D16" s="6">
        <v>100</v>
      </c>
      <c r="E16" s="1">
        <v>60</v>
      </c>
      <c r="F16" s="6">
        <v>100</v>
      </c>
      <c r="G16" s="1">
        <v>100</v>
      </c>
      <c r="H16" s="6">
        <v>100</v>
      </c>
      <c r="I16" s="1">
        <v>100</v>
      </c>
      <c r="J16" s="35">
        <v>100</v>
      </c>
      <c r="K16" s="36">
        <v>75</v>
      </c>
      <c r="L16" s="35">
        <v>100</v>
      </c>
      <c r="M16" s="36">
        <v>100</v>
      </c>
      <c r="N16" s="35">
        <v>100</v>
      </c>
      <c r="O16" s="36">
        <v>100</v>
      </c>
      <c r="P16" s="35">
        <v>100</v>
      </c>
      <c r="Q16" s="36">
        <v>100</v>
      </c>
      <c r="R16" s="35">
        <v>100</v>
      </c>
      <c r="S16" s="36">
        <v>100</v>
      </c>
      <c r="V16" s="44">
        <f>AVERAGE(B16:S16)</f>
        <v>96.388888888888886</v>
      </c>
      <c r="W16" s="4">
        <f>_xlfn.STDEV.P(B16:S16)</f>
        <v>10.515274017082055</v>
      </c>
    </row>
    <row r="17" spans="1:24">
      <c r="A17" s="38"/>
      <c r="B17" s="38"/>
      <c r="C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24" ht="34" thickBot="1">
      <c r="A18" s="28" t="s">
        <v>12</v>
      </c>
      <c r="B18" s="29" t="s">
        <v>18</v>
      </c>
      <c r="C18" s="30" t="s">
        <v>19</v>
      </c>
      <c r="D18" s="13" t="s">
        <v>18</v>
      </c>
      <c r="E18" s="14" t="s">
        <v>19</v>
      </c>
      <c r="F18" s="13" t="s">
        <v>18</v>
      </c>
      <c r="G18" s="14" t="s">
        <v>19</v>
      </c>
      <c r="H18" s="13" t="s">
        <v>18</v>
      </c>
      <c r="I18" s="14" t="s">
        <v>19</v>
      </c>
      <c r="J18" s="29" t="s">
        <v>18</v>
      </c>
      <c r="K18" s="30" t="s">
        <v>19</v>
      </c>
      <c r="L18" s="29" t="s">
        <v>18</v>
      </c>
      <c r="M18" s="30" t="s">
        <v>19</v>
      </c>
      <c r="N18" s="29" t="s">
        <v>18</v>
      </c>
      <c r="O18" s="30" t="s">
        <v>19</v>
      </c>
      <c r="P18" s="29" t="s">
        <v>18</v>
      </c>
      <c r="Q18" s="30" t="s">
        <v>19</v>
      </c>
      <c r="R18" s="29" t="s">
        <v>18</v>
      </c>
      <c r="S18" s="30" t="s">
        <v>19</v>
      </c>
      <c r="W18" s="14" t="s">
        <v>20</v>
      </c>
    </row>
    <row r="19" spans="1:24" ht="32" thickTop="1">
      <c r="A19" s="34" t="s">
        <v>11</v>
      </c>
      <c r="B19" s="39">
        <v>4.0986782420038802E-2</v>
      </c>
      <c r="C19" s="40">
        <v>0.24980911095636399</v>
      </c>
      <c r="D19" s="5">
        <v>2.1968533972156999E-2</v>
      </c>
      <c r="E19" s="4">
        <v>3.5476142479229797E-2</v>
      </c>
      <c r="F19" s="5">
        <v>0.15974844349609199</v>
      </c>
      <c r="G19" s="4">
        <v>0.140114103842988</v>
      </c>
      <c r="H19" s="5">
        <v>1.0471858134371199</v>
      </c>
      <c r="I19" s="4">
        <v>1.6387452386327199</v>
      </c>
      <c r="J19" s="39">
        <v>0.16711896437084101</v>
      </c>
      <c r="K19" s="40">
        <v>1.1325690844909999</v>
      </c>
      <c r="L19" s="39">
        <v>0.35371772415394198</v>
      </c>
      <c r="M19" s="40">
        <v>0.21848838057706299</v>
      </c>
      <c r="N19" s="39">
        <v>0.87133384833555005</v>
      </c>
      <c r="O19" s="40">
        <v>0.30324066111937997</v>
      </c>
      <c r="P19" s="39">
        <v>0.87153588410717797</v>
      </c>
      <c r="Q19" s="40">
        <v>1.04456833442927</v>
      </c>
      <c r="R19" s="39">
        <v>0.27753890298981099</v>
      </c>
      <c r="S19" s="40">
        <v>0.16740280758127399</v>
      </c>
      <c r="V19" s="44">
        <f>AVERAGE(B19:S19)</f>
        <v>0.48564159785511218</v>
      </c>
      <c r="W19" s="4">
        <f>_xlfn.STDEV.P(B19:S19)</f>
        <v>0.46775013419938843</v>
      </c>
    </row>
    <row r="20" spans="1:24">
      <c r="A20" s="34" t="s">
        <v>14</v>
      </c>
      <c r="B20" s="39">
        <v>0.24460249252232452</v>
      </c>
      <c r="C20" s="40">
        <v>1.483396107831181</v>
      </c>
      <c r="D20" s="5">
        <v>5.9277998368578499E-2</v>
      </c>
      <c r="E20" s="4">
        <v>7.5929179079943093E-2</v>
      </c>
      <c r="F20" s="5">
        <v>0.67745077575675605</v>
      </c>
      <c r="G20" s="4">
        <v>1.0847060196925349</v>
      </c>
      <c r="H20" s="5">
        <v>4.93707231563556</v>
      </c>
      <c r="I20" s="4">
        <v>13.529616212010151</v>
      </c>
      <c r="J20" s="39">
        <v>1.7814252324747111</v>
      </c>
      <c r="K20" s="40">
        <v>12.867285766483301</v>
      </c>
      <c r="L20" s="39">
        <v>1.1804681467863589</v>
      </c>
      <c r="M20" s="40">
        <v>1.0563626599849709</v>
      </c>
      <c r="N20" s="39">
        <v>2.7820172019719722</v>
      </c>
      <c r="O20" s="40">
        <v>1.2518543903568089</v>
      </c>
      <c r="P20" s="39">
        <v>5.4344796210824899</v>
      </c>
      <c r="Q20" s="40">
        <v>20.221024526134091</v>
      </c>
      <c r="R20" s="39">
        <v>1.0085522349574489</v>
      </c>
      <c r="S20" s="40">
        <v>0.53977845778365707</v>
      </c>
      <c r="V20" s="44">
        <f>AVERAGE(B20:S20)</f>
        <v>3.9008499632729356</v>
      </c>
      <c r="W20" s="4">
        <f>_xlfn.STDEV.P(B20:S20)</f>
        <v>5.566365138502241</v>
      </c>
    </row>
    <row r="21" spans="1:24">
      <c r="A21" s="31" t="s">
        <v>12</v>
      </c>
      <c r="B21" s="41">
        <v>78.910915215347401</v>
      </c>
      <c r="C21" s="42">
        <v>81.607189383509194</v>
      </c>
      <c r="D21" s="8">
        <v>97.903934405816074</v>
      </c>
      <c r="E21" s="9">
        <v>97.961232442837897</v>
      </c>
      <c r="F21" s="8">
        <v>81.407466653579107</v>
      </c>
      <c r="G21" s="9">
        <v>96.512521451779904</v>
      </c>
      <c r="H21" s="8">
        <v>89.022820938760987</v>
      </c>
      <c r="I21" s="9">
        <v>73.795737349871104</v>
      </c>
      <c r="J21" s="41">
        <v>74.707436888359865</v>
      </c>
      <c r="K21" s="42">
        <v>44.312357239184081</v>
      </c>
      <c r="L21" s="41">
        <v>79.066812547786682</v>
      </c>
      <c r="M21" s="42">
        <v>95.952082532728284</v>
      </c>
      <c r="N21" s="41">
        <v>78.013172774532492</v>
      </c>
      <c r="O21" s="42">
        <v>95.864936473534001</v>
      </c>
      <c r="P21" s="41">
        <v>84.994846119793706</v>
      </c>
      <c r="Q21" s="42">
        <v>33.8521004492993</v>
      </c>
      <c r="R21" s="41">
        <v>96.7751569059632</v>
      </c>
      <c r="S21" s="42">
        <v>97.136353840015659</v>
      </c>
      <c r="V21" s="44">
        <f>AVERAGE(B21:S21)</f>
        <v>82.09983742292772</v>
      </c>
      <c r="W21" s="9">
        <f>_xlfn.STDEV.P(B21:S21)</f>
        <v>17.487053722777233</v>
      </c>
    </row>
    <row r="22" spans="1:24">
      <c r="A22" s="34" t="s">
        <v>15</v>
      </c>
      <c r="B22" s="39">
        <v>1.9915087488233501</v>
      </c>
      <c r="C22" s="40">
        <v>3.1229718725094799</v>
      </c>
      <c r="D22" s="5">
        <v>1.9856633591477599</v>
      </c>
      <c r="E22" s="4">
        <v>1.8708981255858601</v>
      </c>
      <c r="F22" s="5">
        <v>1.87075430921126</v>
      </c>
      <c r="G22" s="4">
        <v>1.9966899571568699</v>
      </c>
      <c r="H22" s="5">
        <v>2.5288809255517899</v>
      </c>
      <c r="I22" s="4">
        <v>2.2104794635160401</v>
      </c>
      <c r="J22" s="39">
        <v>1.95277836130704</v>
      </c>
      <c r="K22" s="40">
        <v>2.1323328713650498</v>
      </c>
      <c r="L22" s="39">
        <v>2.06726984252886</v>
      </c>
      <c r="M22" s="40">
        <v>1.9618130586642899</v>
      </c>
      <c r="N22" s="39">
        <v>1.9199306679461401</v>
      </c>
      <c r="O22" s="40">
        <v>1.72967601330723</v>
      </c>
      <c r="P22" s="39">
        <v>1.9261347043478501</v>
      </c>
      <c r="Q22" s="40">
        <v>2.2937761474859202</v>
      </c>
      <c r="R22" s="39">
        <v>1.7420761925277599</v>
      </c>
      <c r="S22" s="40">
        <v>1.9812328077841701</v>
      </c>
      <c r="V22" s="44">
        <f>AVERAGE(B22:S22)</f>
        <v>2.071381523820373</v>
      </c>
      <c r="W22" s="4">
        <f>_xlfn.STDEV.P(B22:S22)</f>
        <v>0.31542527867039805</v>
      </c>
    </row>
    <row r="23" spans="1:24">
      <c r="A23" s="34" t="s">
        <v>7</v>
      </c>
      <c r="B23" s="39">
        <v>18.8119867608868</v>
      </c>
      <c r="C23" s="40">
        <v>13.536633525193601</v>
      </c>
      <c r="D23" s="5">
        <v>2.9155702695331701E-2</v>
      </c>
      <c r="E23" s="4">
        <v>5.6464110016974302E-2</v>
      </c>
      <c r="F23" s="5">
        <v>15.884579817956601</v>
      </c>
      <c r="G23" s="4">
        <v>0.265968467527612</v>
      </c>
      <c r="H23" s="5">
        <v>2.4640400066143999</v>
      </c>
      <c r="I23" s="4">
        <v>8.8254217359697993</v>
      </c>
      <c r="J23" s="39">
        <v>21.3912405534874</v>
      </c>
      <c r="K23" s="40">
        <v>39.555455038476403</v>
      </c>
      <c r="L23" s="39">
        <v>17.331731738744001</v>
      </c>
      <c r="M23" s="40">
        <v>0.811253368045318</v>
      </c>
      <c r="N23" s="39">
        <v>16.413545507213701</v>
      </c>
      <c r="O23" s="40">
        <v>0.85029246168247297</v>
      </c>
      <c r="P23" s="39">
        <v>6.7730036706686301</v>
      </c>
      <c r="Q23" s="40">
        <v>42.588530542651299</v>
      </c>
      <c r="R23" s="39">
        <v>0.19667576356161801</v>
      </c>
      <c r="S23" s="40">
        <v>0.17523208683519001</v>
      </c>
      <c r="V23" s="44">
        <f>AVERAGE(B23:S23)</f>
        <v>11.442289492123733</v>
      </c>
      <c r="W23" s="4">
        <f>_xlfn.STDEV.P(B23:S23)</f>
        <v>12.845097067412906</v>
      </c>
    </row>
    <row r="24" spans="1:24">
      <c r="A24" s="37" t="s">
        <v>16</v>
      </c>
      <c r="B24" s="39" t="s">
        <v>12</v>
      </c>
      <c r="C24" s="40" t="s">
        <v>12</v>
      </c>
      <c r="D24" s="5" t="s">
        <v>12</v>
      </c>
      <c r="E24" s="4" t="s">
        <v>12</v>
      </c>
      <c r="F24" s="5" t="s">
        <v>12</v>
      </c>
      <c r="G24" s="4" t="s">
        <v>12</v>
      </c>
      <c r="H24" s="5" t="s">
        <v>12</v>
      </c>
      <c r="I24" s="4" t="s">
        <v>12</v>
      </c>
      <c r="J24" s="39" t="s">
        <v>12</v>
      </c>
      <c r="K24" s="40" t="s">
        <v>10</v>
      </c>
      <c r="L24" s="39" t="s">
        <v>12</v>
      </c>
      <c r="M24" s="40" t="s">
        <v>12</v>
      </c>
      <c r="N24" s="39" t="s">
        <v>12</v>
      </c>
      <c r="O24" s="40" t="s">
        <v>12</v>
      </c>
      <c r="P24" s="39" t="s">
        <v>12</v>
      </c>
      <c r="Q24" s="40" t="s">
        <v>10</v>
      </c>
      <c r="R24" s="39" t="s">
        <v>12</v>
      </c>
      <c r="S24" s="40" t="s">
        <v>12</v>
      </c>
      <c r="V24" s="44">
        <f>COUNTIF(B24:S24,"SURPRISED")+COUNTIF(B24:S24,"FEAR")</f>
        <v>16</v>
      </c>
      <c r="W24" s="70">
        <f>V24/18</f>
        <v>0.88888888888888884</v>
      </c>
    </row>
    <row r="25" spans="1:24">
      <c r="A25" s="37" t="s">
        <v>17</v>
      </c>
      <c r="B25" s="39">
        <v>78.910915215347401</v>
      </c>
      <c r="C25" s="39">
        <v>81.607189383509194</v>
      </c>
      <c r="D25" s="5">
        <v>97.903934405816074</v>
      </c>
      <c r="E25" s="5">
        <v>97.961232442837897</v>
      </c>
      <c r="F25" s="5">
        <v>81.407466653579107</v>
      </c>
      <c r="G25" s="5">
        <v>96.512521451779904</v>
      </c>
      <c r="H25" s="5">
        <v>89.022820938760987</v>
      </c>
      <c r="I25" s="5">
        <v>73.795737349871104</v>
      </c>
      <c r="J25" s="39">
        <v>74.707436888359865</v>
      </c>
      <c r="K25" s="39">
        <v>44.312357239184081</v>
      </c>
      <c r="L25" s="39">
        <v>79.066812547786682</v>
      </c>
      <c r="M25" s="39">
        <v>95.952082532728284</v>
      </c>
      <c r="N25" s="39">
        <v>78.013172774532492</v>
      </c>
      <c r="O25" s="39">
        <v>95.864936473534001</v>
      </c>
      <c r="P25" s="39">
        <v>84.994846119793706</v>
      </c>
      <c r="Q25" s="39">
        <v>42.588530542651299</v>
      </c>
      <c r="R25" s="39">
        <v>96.7751569059632</v>
      </c>
      <c r="S25" s="39">
        <v>97.136353840015659</v>
      </c>
      <c r="V25" s="44">
        <f t="shared" ref="V25:V30" si="2">AVERAGE(B25:S25)</f>
        <v>82.585194650336177</v>
      </c>
      <c r="W25" s="4">
        <f>VAR(B25:S25)</f>
        <v>278.43563653427771</v>
      </c>
    </row>
    <row r="26" spans="1:24">
      <c r="A26" s="34" t="s">
        <v>11</v>
      </c>
      <c r="B26" s="39">
        <v>0</v>
      </c>
      <c r="C26" s="40">
        <v>0</v>
      </c>
      <c r="D26" s="5">
        <v>0</v>
      </c>
      <c r="E26" s="4">
        <v>0</v>
      </c>
      <c r="F26" s="5">
        <v>0</v>
      </c>
      <c r="G26" s="4">
        <v>0</v>
      </c>
      <c r="H26" s="5">
        <v>0</v>
      </c>
      <c r="I26" s="4">
        <v>0</v>
      </c>
      <c r="J26" s="39">
        <v>0</v>
      </c>
      <c r="K26" s="40">
        <v>0</v>
      </c>
      <c r="L26" s="39">
        <v>0</v>
      </c>
      <c r="M26" s="40">
        <v>0</v>
      </c>
      <c r="N26" s="39">
        <v>0</v>
      </c>
      <c r="O26" s="40">
        <v>0</v>
      </c>
      <c r="P26" s="39">
        <v>0</v>
      </c>
      <c r="Q26" s="40">
        <v>0</v>
      </c>
      <c r="R26" s="39">
        <v>0</v>
      </c>
      <c r="S26" s="40">
        <v>0</v>
      </c>
      <c r="V26" s="44">
        <f t="shared" si="2"/>
        <v>0</v>
      </c>
      <c r="W26" s="4">
        <f>_xlfn.STDEV.P(B26:S26)</f>
        <v>0</v>
      </c>
      <c r="X26" s="44">
        <f>COUNTIF(B$31:S$31,$A26)</f>
        <v>0</v>
      </c>
    </row>
    <row r="27" spans="1:24">
      <c r="A27" s="34" t="s">
        <v>14</v>
      </c>
      <c r="B27" s="39">
        <v>0</v>
      </c>
      <c r="C27" s="40">
        <v>0</v>
      </c>
      <c r="D27" s="5">
        <v>0</v>
      </c>
      <c r="E27" s="4">
        <v>0</v>
      </c>
      <c r="F27" s="5">
        <v>0</v>
      </c>
      <c r="G27" s="4">
        <v>0</v>
      </c>
      <c r="H27" s="5">
        <v>0</v>
      </c>
      <c r="I27" s="4">
        <v>0</v>
      </c>
      <c r="J27" s="39">
        <v>0</v>
      </c>
      <c r="K27" s="40">
        <v>0</v>
      </c>
      <c r="L27" s="39">
        <v>0</v>
      </c>
      <c r="M27" s="40">
        <v>0</v>
      </c>
      <c r="N27" s="39">
        <v>0</v>
      </c>
      <c r="O27" s="40">
        <v>0</v>
      </c>
      <c r="P27" s="39">
        <v>0</v>
      </c>
      <c r="Q27" s="40">
        <v>0</v>
      </c>
      <c r="R27" s="39">
        <v>0</v>
      </c>
      <c r="S27" s="40">
        <v>0</v>
      </c>
      <c r="V27" s="44">
        <f t="shared" si="2"/>
        <v>0</v>
      </c>
      <c r="W27" s="4">
        <f>_xlfn.STDEV.P(B27:S27)</f>
        <v>0</v>
      </c>
      <c r="X27" s="44">
        <f>COUNTIF(B$31:S$31,$A27)+COUNTIF(B$31:S$31,"CONFUSED")+COUNTIF(B$31:S$31,"DISGUSTED")</f>
        <v>0</v>
      </c>
    </row>
    <row r="28" spans="1:24">
      <c r="A28" s="31" t="s">
        <v>12</v>
      </c>
      <c r="B28" s="41">
        <v>75</v>
      </c>
      <c r="C28" s="42">
        <v>80</v>
      </c>
      <c r="D28" s="8">
        <v>100</v>
      </c>
      <c r="E28" s="9">
        <v>100</v>
      </c>
      <c r="F28" s="8">
        <v>80</v>
      </c>
      <c r="G28" s="9">
        <v>100</v>
      </c>
      <c r="H28" s="8">
        <v>100</v>
      </c>
      <c r="I28" s="9">
        <v>100</v>
      </c>
      <c r="J28" s="41">
        <v>75</v>
      </c>
      <c r="K28" s="42">
        <v>60</v>
      </c>
      <c r="L28" s="41">
        <v>75</v>
      </c>
      <c r="M28" s="42">
        <v>100</v>
      </c>
      <c r="N28" s="41">
        <v>66.6666666666666</v>
      </c>
      <c r="O28" s="42">
        <v>100</v>
      </c>
      <c r="P28" s="41">
        <v>100</v>
      </c>
      <c r="Q28" s="42">
        <v>20</v>
      </c>
      <c r="R28" s="41">
        <v>100</v>
      </c>
      <c r="S28" s="42">
        <v>100</v>
      </c>
      <c r="V28" s="44">
        <f t="shared" si="2"/>
        <v>85.092592592592581</v>
      </c>
      <c r="W28" s="9">
        <f>_xlfn.STDEV.P(B28:S28)</f>
        <v>20.797912275198669</v>
      </c>
      <c r="X28" s="44">
        <f>COUNTIF(B$31:S$31,$A28)+COUNTIF(B$31:S$31,"FEAR")</f>
        <v>17</v>
      </c>
    </row>
    <row r="29" spans="1:24">
      <c r="A29" s="34" t="s">
        <v>15</v>
      </c>
      <c r="B29" s="39">
        <v>0</v>
      </c>
      <c r="C29" s="40">
        <v>0</v>
      </c>
      <c r="D29" s="5">
        <v>0</v>
      </c>
      <c r="E29" s="4">
        <v>0</v>
      </c>
      <c r="F29" s="5">
        <v>0</v>
      </c>
      <c r="G29" s="4">
        <v>0</v>
      </c>
      <c r="H29" s="5">
        <v>0</v>
      </c>
      <c r="I29" s="4">
        <v>0</v>
      </c>
      <c r="J29" s="39">
        <v>0</v>
      </c>
      <c r="K29" s="40">
        <v>0</v>
      </c>
      <c r="L29" s="39">
        <v>0</v>
      </c>
      <c r="M29" s="40">
        <v>0</v>
      </c>
      <c r="N29" s="39">
        <v>0</v>
      </c>
      <c r="O29" s="40">
        <v>0</v>
      </c>
      <c r="P29" s="39">
        <v>0</v>
      </c>
      <c r="Q29" s="40">
        <v>0</v>
      </c>
      <c r="R29" s="39">
        <v>0</v>
      </c>
      <c r="S29" s="40">
        <v>0</v>
      </c>
      <c r="V29" s="44">
        <f t="shared" si="2"/>
        <v>0</v>
      </c>
      <c r="W29" s="4">
        <f>_xlfn.STDEV.P(B29:S29)</f>
        <v>0</v>
      </c>
      <c r="X29" s="44">
        <f>COUNTIF(B$31:S$31,$A29)</f>
        <v>0</v>
      </c>
    </row>
    <row r="30" spans="1:24">
      <c r="A30" s="34" t="s">
        <v>7</v>
      </c>
      <c r="B30" s="39">
        <v>25</v>
      </c>
      <c r="C30" s="40">
        <v>20</v>
      </c>
      <c r="D30" s="5">
        <v>0</v>
      </c>
      <c r="E30" s="4">
        <v>0</v>
      </c>
      <c r="F30" s="5">
        <v>20</v>
      </c>
      <c r="G30" s="4">
        <v>0</v>
      </c>
      <c r="H30" s="5">
        <v>0</v>
      </c>
      <c r="I30" s="4">
        <v>0</v>
      </c>
      <c r="J30" s="39">
        <v>25</v>
      </c>
      <c r="K30" s="40">
        <v>40</v>
      </c>
      <c r="L30" s="39">
        <v>25</v>
      </c>
      <c r="M30" s="40">
        <v>0</v>
      </c>
      <c r="N30" s="39">
        <v>33.3333333333333</v>
      </c>
      <c r="O30" s="40">
        <v>0</v>
      </c>
      <c r="P30" s="39">
        <v>0</v>
      </c>
      <c r="Q30" s="40">
        <v>80</v>
      </c>
      <c r="R30" s="39">
        <v>0</v>
      </c>
      <c r="S30" s="40">
        <v>0</v>
      </c>
      <c r="V30" s="44">
        <f t="shared" si="2"/>
        <v>14.907407407407407</v>
      </c>
      <c r="W30" s="4">
        <f>_xlfn.STDEV.P(B30:S30)</f>
        <v>20.797912275198648</v>
      </c>
      <c r="X30" s="44">
        <f>COUNTIF(B$31:S$31,$A30)</f>
        <v>1</v>
      </c>
    </row>
    <row r="31" spans="1:24">
      <c r="A31" s="37" t="s">
        <v>16</v>
      </c>
      <c r="B31" s="39" t="s">
        <v>12</v>
      </c>
      <c r="C31" s="40" t="s">
        <v>12</v>
      </c>
      <c r="D31" s="5" t="s">
        <v>12</v>
      </c>
      <c r="E31" s="4" t="s">
        <v>12</v>
      </c>
      <c r="F31" s="5" t="s">
        <v>12</v>
      </c>
      <c r="G31" s="4" t="s">
        <v>12</v>
      </c>
      <c r="H31" s="5" t="s">
        <v>12</v>
      </c>
      <c r="I31" s="4" t="s">
        <v>12</v>
      </c>
      <c r="J31" s="39" t="s">
        <v>12</v>
      </c>
      <c r="K31" s="40" t="s">
        <v>12</v>
      </c>
      <c r="L31" s="39" t="s">
        <v>12</v>
      </c>
      <c r="M31" s="40" t="s">
        <v>12</v>
      </c>
      <c r="N31" s="39" t="s">
        <v>12</v>
      </c>
      <c r="O31" s="40" t="s">
        <v>12</v>
      </c>
      <c r="P31" s="39" t="s">
        <v>12</v>
      </c>
      <c r="Q31" s="40" t="s">
        <v>10</v>
      </c>
      <c r="R31" s="39" t="s">
        <v>12</v>
      </c>
      <c r="S31" s="40" t="s">
        <v>12</v>
      </c>
      <c r="V31" s="44">
        <f>COUNTIF(B31:S31,"SURPRISED")+COUNTIF(B31:S31,"FEAR")</f>
        <v>17</v>
      </c>
      <c r="W31" s="70">
        <f>V31/18</f>
        <v>0.94444444444444442</v>
      </c>
    </row>
    <row r="32" spans="1:24">
      <c r="A32" s="37" t="s">
        <v>17</v>
      </c>
      <c r="B32" s="39">
        <v>75</v>
      </c>
      <c r="C32" s="40">
        <v>60</v>
      </c>
      <c r="D32" s="5">
        <v>100</v>
      </c>
      <c r="E32" s="4">
        <v>100</v>
      </c>
      <c r="F32" s="5">
        <v>80</v>
      </c>
      <c r="G32" s="4">
        <v>100</v>
      </c>
      <c r="H32" s="5">
        <v>100</v>
      </c>
      <c r="I32" s="4">
        <v>100</v>
      </c>
      <c r="J32" s="39">
        <v>75</v>
      </c>
      <c r="K32" s="40">
        <v>60</v>
      </c>
      <c r="L32" s="39">
        <v>75</v>
      </c>
      <c r="M32" s="40">
        <v>100</v>
      </c>
      <c r="N32" s="39">
        <v>66.6666666666666</v>
      </c>
      <c r="O32" s="40">
        <v>75</v>
      </c>
      <c r="P32" s="39">
        <v>100</v>
      </c>
      <c r="Q32" s="40">
        <v>80</v>
      </c>
      <c r="R32" s="39">
        <v>100</v>
      </c>
      <c r="S32" s="40">
        <v>100</v>
      </c>
      <c r="V32" s="44">
        <f>AVERAGE(B32:S32)</f>
        <v>85.925925925925924</v>
      </c>
      <c r="W32" s="4">
        <f>_xlfn.STDEV.P(B32:S32)</f>
        <v>14.99199603556232</v>
      </c>
    </row>
    <row r="33" spans="1:24">
      <c r="A33" s="38"/>
      <c r="B33" s="38"/>
      <c r="C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4" ht="34" thickBot="1">
      <c r="A34" s="28" t="s">
        <v>14</v>
      </c>
      <c r="B34" s="29" t="s">
        <v>18</v>
      </c>
      <c r="C34" s="30" t="s">
        <v>19</v>
      </c>
      <c r="D34" s="13" t="s">
        <v>18</v>
      </c>
      <c r="E34" s="14" t="s">
        <v>19</v>
      </c>
      <c r="F34" s="13" t="s">
        <v>18</v>
      </c>
      <c r="G34" s="14" t="s">
        <v>19</v>
      </c>
      <c r="H34" s="13" t="s">
        <v>18</v>
      </c>
      <c r="I34" s="14" t="s">
        <v>19</v>
      </c>
      <c r="J34" s="29" t="s">
        <v>18</v>
      </c>
      <c r="K34" s="30" t="s">
        <v>19</v>
      </c>
      <c r="L34" s="29" t="s">
        <v>18</v>
      </c>
      <c r="M34" s="30" t="s">
        <v>19</v>
      </c>
      <c r="N34" s="29" t="s">
        <v>18</v>
      </c>
      <c r="O34" s="30" t="s">
        <v>19</v>
      </c>
      <c r="P34" s="29" t="s">
        <v>18</v>
      </c>
      <c r="Q34" s="30" t="s">
        <v>19</v>
      </c>
      <c r="R34" s="29" t="s">
        <v>18</v>
      </c>
      <c r="S34" s="30" t="s">
        <v>19</v>
      </c>
      <c r="W34" s="14" t="s">
        <v>20</v>
      </c>
    </row>
    <row r="35" spans="1:24" ht="32" thickTop="1">
      <c r="A35" s="34" t="s">
        <v>11</v>
      </c>
      <c r="B35" s="39">
        <v>0.11528493160655499</v>
      </c>
      <c r="C35" s="40">
        <v>0.17445273546892001</v>
      </c>
      <c r="D35" s="5">
        <v>8.6626940690533102E-2</v>
      </c>
      <c r="E35" s="4">
        <v>5.6415562963850502E-2</v>
      </c>
      <c r="F35" s="5">
        <v>0.39679840528742999</v>
      </c>
      <c r="G35" s="4">
        <v>0.60460695395175301</v>
      </c>
      <c r="H35" s="5">
        <v>2.9167850028098998</v>
      </c>
      <c r="I35" s="4">
        <v>1.19570739489232</v>
      </c>
      <c r="J35" s="39">
        <v>0.207120639224707</v>
      </c>
      <c r="K35" s="40">
        <v>0.366554267314118</v>
      </c>
      <c r="L35" s="39">
        <v>1.4121454752542699</v>
      </c>
      <c r="M35" s="40">
        <v>0.91137833678587199</v>
      </c>
      <c r="N35" s="39">
        <v>0.86632815794916096</v>
      </c>
      <c r="O35" s="40">
        <v>0.51751015905645803</v>
      </c>
      <c r="P35" s="39">
        <v>0.11008869094608</v>
      </c>
      <c r="Q35" s="40">
        <v>0.44638125829333403</v>
      </c>
      <c r="R35" s="39">
        <v>0.93726505282622297</v>
      </c>
      <c r="S35" s="40">
        <v>9.3070728635344501E-3</v>
      </c>
      <c r="V35" s="44">
        <f>AVERAGE(B35:S35)</f>
        <v>0.6294865021213899</v>
      </c>
      <c r="W35" s="4">
        <f>_xlfn.STDEV.P(B35:S35)</f>
        <v>0.68688094824937873</v>
      </c>
    </row>
    <row r="36" spans="1:24">
      <c r="A36" s="31" t="s">
        <v>14</v>
      </c>
      <c r="B36" s="41">
        <v>5.8693978490875143</v>
      </c>
      <c r="C36" s="42">
        <v>2.3339387244874041</v>
      </c>
      <c r="D36" s="8">
        <v>16.335385657340836</v>
      </c>
      <c r="E36" s="9">
        <v>7.689183774210437</v>
      </c>
      <c r="F36" s="8">
        <v>24.37785643654253</v>
      </c>
      <c r="G36" s="9">
        <v>29.36295132470045</v>
      </c>
      <c r="H36" s="8">
        <v>25.897757638054657</v>
      </c>
      <c r="I36" s="9">
        <v>42.311640108746346</v>
      </c>
      <c r="J36" s="41">
        <v>17.693882925898762</v>
      </c>
      <c r="K36" s="42">
        <v>11.867230950667519</v>
      </c>
      <c r="L36" s="41">
        <v>13.634753742233533</v>
      </c>
      <c r="M36" s="42">
        <v>9.4778813849923225</v>
      </c>
      <c r="N36" s="41">
        <v>6.1233415980526305</v>
      </c>
      <c r="O36" s="42">
        <v>9.9821624698586611</v>
      </c>
      <c r="P36" s="41">
        <v>87.119636135594504</v>
      </c>
      <c r="Q36" s="42">
        <v>84.379992959287819</v>
      </c>
      <c r="R36" s="41">
        <v>80.806181981255051</v>
      </c>
      <c r="S36" s="42">
        <v>87.46509652112664</v>
      </c>
      <c r="V36" s="44">
        <f>AVERAGE(B36:S36)</f>
        <v>31.262681787896536</v>
      </c>
      <c r="W36" s="9">
        <f>_xlfn.STDEV.P(B36:S36)</f>
        <v>30.228094692531716</v>
      </c>
    </row>
    <row r="37" spans="1:24">
      <c r="A37" s="34" t="s">
        <v>12</v>
      </c>
      <c r="B37" s="39">
        <v>9.8567721259203793</v>
      </c>
      <c r="C37" s="40">
        <v>9.0266669458389011</v>
      </c>
      <c r="D37" s="5">
        <v>9.3397120403105003</v>
      </c>
      <c r="E37" s="4">
        <v>9.6796743867301096</v>
      </c>
      <c r="F37" s="5">
        <v>9.42017136663444</v>
      </c>
      <c r="G37" s="4">
        <v>9.3074043939252213</v>
      </c>
      <c r="H37" s="5">
        <v>11.21828922787515</v>
      </c>
      <c r="I37" s="4">
        <v>11.331862174626909</v>
      </c>
      <c r="J37" s="39">
        <v>10.053305434898551</v>
      </c>
      <c r="K37" s="40">
        <v>10.351362688363931</v>
      </c>
      <c r="L37" s="39">
        <v>11.559871401463681</v>
      </c>
      <c r="M37" s="40">
        <v>12.183786595047629</v>
      </c>
      <c r="N37" s="39">
        <v>11.06108908105054</v>
      </c>
      <c r="O37" s="40">
        <v>11.32255616700912</v>
      </c>
      <c r="P37" s="39">
        <v>10.728063840261811</v>
      </c>
      <c r="Q37" s="40">
        <v>11.21431154915466</v>
      </c>
      <c r="R37" s="39">
        <v>11.80459934308295</v>
      </c>
      <c r="S37" s="40">
        <v>10.61868514204224</v>
      </c>
      <c r="V37" s="44">
        <f>AVERAGE(B37:S37)</f>
        <v>10.559899105790928</v>
      </c>
      <c r="W37" s="4">
        <f>_xlfn.STDEV.P(B37:S37)</f>
        <v>0.93645767934900737</v>
      </c>
    </row>
    <row r="38" spans="1:24">
      <c r="A38" s="34" t="s">
        <v>15</v>
      </c>
      <c r="B38" s="39">
        <v>61.367648792152202</v>
      </c>
      <c r="C38" s="40">
        <v>52.903117152873101</v>
      </c>
      <c r="D38" s="5">
        <v>40.610427316334103</v>
      </c>
      <c r="E38" s="4">
        <v>40.293522532022898</v>
      </c>
      <c r="F38" s="5">
        <v>63.189736896152901</v>
      </c>
      <c r="G38" s="4">
        <v>58.033914851117302</v>
      </c>
      <c r="H38" s="5">
        <v>9.1363237657202401</v>
      </c>
      <c r="I38" s="4">
        <v>4.6101437789615796</v>
      </c>
      <c r="J38" s="39">
        <v>23.941841392925301</v>
      </c>
      <c r="K38" s="40">
        <v>24.930457067811499</v>
      </c>
      <c r="L38" s="39">
        <v>2.55330986129011</v>
      </c>
      <c r="M38" s="40">
        <v>2.5537964551812902</v>
      </c>
      <c r="N38" s="39">
        <v>5.9186212510798599</v>
      </c>
      <c r="O38" s="40">
        <v>2.4143683070753799</v>
      </c>
      <c r="P38" s="39">
        <v>1.9266964377347</v>
      </c>
      <c r="Q38" s="40">
        <v>2.1635728529271501</v>
      </c>
      <c r="R38" s="39">
        <v>2.29198456596473</v>
      </c>
      <c r="S38" s="40">
        <v>1.88547685917359</v>
      </c>
      <c r="V38" s="44">
        <f>AVERAGE(B38:S38)</f>
        <v>22.262497785360996</v>
      </c>
      <c r="W38" s="4">
        <f>_xlfn.STDEV.P(B38:S38)</f>
        <v>23.151445492203798</v>
      </c>
    </row>
    <row r="39" spans="1:24">
      <c r="A39" s="34" t="s">
        <v>7</v>
      </c>
      <c r="B39" s="39">
        <v>22.7908963012332</v>
      </c>
      <c r="C39" s="40">
        <v>35.561824441331503</v>
      </c>
      <c r="D39" s="5">
        <v>33.627848045323901</v>
      </c>
      <c r="E39" s="4">
        <v>42.281203744072599</v>
      </c>
      <c r="F39" s="5">
        <v>2.6154368953826301</v>
      </c>
      <c r="G39" s="4">
        <v>2.6911224763052002</v>
      </c>
      <c r="H39" s="5">
        <v>50.830844365539903</v>
      </c>
      <c r="I39" s="4">
        <v>40.550646542772697</v>
      </c>
      <c r="J39" s="39">
        <v>48.103849607052503</v>
      </c>
      <c r="K39" s="40">
        <v>52.484395025842801</v>
      </c>
      <c r="L39" s="39">
        <v>70.839919519758297</v>
      </c>
      <c r="M39" s="40">
        <v>74.873157227992806</v>
      </c>
      <c r="N39" s="39">
        <v>76.030619911867703</v>
      </c>
      <c r="O39" s="40">
        <v>75.763402897000304</v>
      </c>
      <c r="P39" s="39">
        <v>0.115514895462836</v>
      </c>
      <c r="Q39" s="40">
        <v>1.79574138033693</v>
      </c>
      <c r="R39" s="39">
        <v>4.1599690568708798</v>
      </c>
      <c r="S39" s="40">
        <v>2.1434404793935099E-2</v>
      </c>
      <c r="V39" s="44">
        <f>AVERAGE(B39:S39)</f>
        <v>35.285434818830034</v>
      </c>
      <c r="W39" s="4">
        <f>_xlfn.STDEV.P(B39:S39)</f>
        <v>27.65649085811868</v>
      </c>
    </row>
    <row r="40" spans="1:24">
      <c r="A40" s="37" t="s">
        <v>16</v>
      </c>
      <c r="B40" s="39" t="s">
        <v>15</v>
      </c>
      <c r="C40" s="40" t="s">
        <v>15</v>
      </c>
      <c r="D40" s="5" t="s">
        <v>15</v>
      </c>
      <c r="E40" s="4" t="s">
        <v>10</v>
      </c>
      <c r="F40" s="5" t="s">
        <v>15</v>
      </c>
      <c r="G40" s="4" t="s">
        <v>15</v>
      </c>
      <c r="H40" s="5" t="s">
        <v>10</v>
      </c>
      <c r="I40" s="4" t="s">
        <v>10</v>
      </c>
      <c r="J40" s="39" t="s">
        <v>10</v>
      </c>
      <c r="K40" s="40" t="s">
        <v>10</v>
      </c>
      <c r="L40" s="39" t="s">
        <v>10</v>
      </c>
      <c r="M40" s="40" t="s">
        <v>10</v>
      </c>
      <c r="N40" s="39" t="s">
        <v>10</v>
      </c>
      <c r="O40" s="40" t="s">
        <v>10</v>
      </c>
      <c r="P40" s="39" t="s">
        <v>47</v>
      </c>
      <c r="Q40" s="40" t="s">
        <v>47</v>
      </c>
      <c r="R40" s="39" t="s">
        <v>14</v>
      </c>
      <c r="S40" s="40" t="s">
        <v>14</v>
      </c>
      <c r="V40" s="44">
        <f>COUNTIF(B40:I40,"ANGRY")+COUNTIF(B40:I40,"CONFUSED")+COUNTIF(B40:I40,"DISGUSTED")</f>
        <v>0</v>
      </c>
      <c r="W40" s="70">
        <f>V40/($H$1*2)</f>
        <v>0</v>
      </c>
    </row>
    <row r="41" spans="1:24">
      <c r="A41" s="37" t="s">
        <v>17</v>
      </c>
      <c r="B41" s="39">
        <v>61.367648792152202</v>
      </c>
      <c r="C41" s="39">
        <v>52.903117152873101</v>
      </c>
      <c r="D41" s="5">
        <v>40.610427316334103</v>
      </c>
      <c r="E41" s="5">
        <v>42.281203744072599</v>
      </c>
      <c r="F41" s="5">
        <v>63.189736896152901</v>
      </c>
      <c r="G41" s="5">
        <v>58.033914851117302</v>
      </c>
      <c r="H41" s="5">
        <v>50.830844365539903</v>
      </c>
      <c r="I41" s="5">
        <v>42.311640108746346</v>
      </c>
      <c r="J41" s="39">
        <v>48.103849607052503</v>
      </c>
      <c r="K41" s="39">
        <v>52.484395025842801</v>
      </c>
      <c r="L41" s="39">
        <v>70.839919519758297</v>
      </c>
      <c r="M41" s="39">
        <v>74.873157227992806</v>
      </c>
      <c r="N41" s="39">
        <v>76.030619911867703</v>
      </c>
      <c r="O41" s="39">
        <v>75.763402897000304</v>
      </c>
      <c r="P41" s="39">
        <v>87.119636135594504</v>
      </c>
      <c r="Q41" s="39">
        <v>84.379992959287819</v>
      </c>
      <c r="R41" s="39">
        <v>80.806181981255051</v>
      </c>
      <c r="S41" s="39">
        <v>87.46509652112664</v>
      </c>
      <c r="V41" s="44">
        <f t="shared" ref="V41:V46" si="3">AVERAGE(B41:S41)</f>
        <v>63.855265834098162</v>
      </c>
      <c r="W41" s="4">
        <f>VAR(B41:S41)</f>
        <v>261.46317727469432</v>
      </c>
    </row>
    <row r="42" spans="1:24">
      <c r="A42" s="34" t="s">
        <v>11</v>
      </c>
      <c r="B42" s="39">
        <v>0</v>
      </c>
      <c r="C42" s="40">
        <v>0</v>
      </c>
      <c r="D42" s="5">
        <v>0</v>
      </c>
      <c r="E42" s="4">
        <v>0</v>
      </c>
      <c r="F42" s="5">
        <v>0</v>
      </c>
      <c r="G42" s="4">
        <v>0</v>
      </c>
      <c r="H42" s="5">
        <v>0</v>
      </c>
      <c r="I42" s="4">
        <v>0</v>
      </c>
      <c r="J42" s="39">
        <v>0</v>
      </c>
      <c r="K42" s="40">
        <v>0</v>
      </c>
      <c r="L42" s="39">
        <v>0</v>
      </c>
      <c r="M42" s="40">
        <v>0</v>
      </c>
      <c r="N42" s="39">
        <v>0</v>
      </c>
      <c r="O42" s="40">
        <v>0</v>
      </c>
      <c r="P42" s="39">
        <v>0</v>
      </c>
      <c r="Q42" s="40">
        <v>0</v>
      </c>
      <c r="R42" s="39">
        <v>0</v>
      </c>
      <c r="S42" s="40">
        <v>0</v>
      </c>
      <c r="V42" s="44">
        <f t="shared" si="3"/>
        <v>0</v>
      </c>
      <c r="W42" s="4">
        <f>_xlfn.STDEV.P(B42:S42)</f>
        <v>0</v>
      </c>
      <c r="X42" s="44">
        <f>COUNTIF(B$47:S$47,$A42)</f>
        <v>0</v>
      </c>
    </row>
    <row r="43" spans="1:24">
      <c r="A43" s="31" t="s">
        <v>14</v>
      </c>
      <c r="B43" s="41">
        <v>0</v>
      </c>
      <c r="C43" s="42">
        <v>0</v>
      </c>
      <c r="D43" s="8">
        <v>0</v>
      </c>
      <c r="E43" s="9">
        <v>0</v>
      </c>
      <c r="F43" s="8">
        <v>20</v>
      </c>
      <c r="G43" s="9">
        <v>0</v>
      </c>
      <c r="H43" s="8">
        <v>0</v>
      </c>
      <c r="I43" s="9">
        <v>20</v>
      </c>
      <c r="J43" s="41">
        <v>0</v>
      </c>
      <c r="K43" s="42">
        <v>0</v>
      </c>
      <c r="L43" s="41">
        <v>0</v>
      </c>
      <c r="M43" s="42">
        <v>0</v>
      </c>
      <c r="N43" s="41">
        <v>0</v>
      </c>
      <c r="O43" s="42">
        <v>0</v>
      </c>
      <c r="P43" s="41">
        <v>0</v>
      </c>
      <c r="Q43" s="42">
        <v>100</v>
      </c>
      <c r="R43" s="41">
        <v>0</v>
      </c>
      <c r="S43" s="42">
        <v>100</v>
      </c>
      <c r="V43" s="44">
        <f t="shared" si="3"/>
        <v>13.333333333333334</v>
      </c>
      <c r="W43" s="9">
        <f>_xlfn.STDEV.P(B43:S43)</f>
        <v>31.269438398822864</v>
      </c>
      <c r="X43" s="44">
        <f>COUNTIF(B$47:S$47,$A43)+COUNTIF(B$47:S$47,"CONFUSED")+COUNTIF(B$47:S$47,"DISGUSTED")</f>
        <v>4</v>
      </c>
    </row>
    <row r="44" spans="1:24">
      <c r="A44" s="34" t="s">
        <v>12</v>
      </c>
      <c r="B44" s="39">
        <v>0</v>
      </c>
      <c r="C44" s="40">
        <v>0</v>
      </c>
      <c r="D44" s="5">
        <v>0</v>
      </c>
      <c r="E44" s="4">
        <v>0</v>
      </c>
      <c r="F44" s="5">
        <v>0</v>
      </c>
      <c r="G44" s="4">
        <v>0</v>
      </c>
      <c r="H44" s="5">
        <v>0</v>
      </c>
      <c r="I44" s="4">
        <v>0</v>
      </c>
      <c r="J44" s="39">
        <v>0</v>
      </c>
      <c r="K44" s="40">
        <v>0</v>
      </c>
      <c r="L44" s="39">
        <v>0</v>
      </c>
      <c r="M44" s="40">
        <v>0</v>
      </c>
      <c r="N44" s="39">
        <v>0</v>
      </c>
      <c r="O44" s="40">
        <v>0</v>
      </c>
      <c r="P44" s="39">
        <v>0</v>
      </c>
      <c r="Q44" s="40">
        <v>0</v>
      </c>
      <c r="R44" s="39">
        <v>0</v>
      </c>
      <c r="S44" s="40">
        <v>0</v>
      </c>
      <c r="V44" s="44">
        <f t="shared" si="3"/>
        <v>0</v>
      </c>
      <c r="W44" s="4">
        <f>_xlfn.STDEV.P(B44:S44)</f>
        <v>0</v>
      </c>
      <c r="X44" s="44">
        <f>COUNTIF(B$47:S$47,$A44)+COUNTIF(B$47:S$47,"FEAR")</f>
        <v>0</v>
      </c>
    </row>
    <row r="45" spans="1:24">
      <c r="A45" s="34" t="s">
        <v>15</v>
      </c>
      <c r="B45" s="39">
        <v>80</v>
      </c>
      <c r="C45" s="40">
        <v>80</v>
      </c>
      <c r="D45" s="5">
        <v>60</v>
      </c>
      <c r="E45" s="4">
        <v>25</v>
      </c>
      <c r="F45" s="5">
        <v>80</v>
      </c>
      <c r="G45" s="4">
        <v>100</v>
      </c>
      <c r="H45" s="5">
        <v>0</v>
      </c>
      <c r="I45" s="4">
        <v>0</v>
      </c>
      <c r="J45" s="39">
        <v>50</v>
      </c>
      <c r="K45" s="40">
        <v>40</v>
      </c>
      <c r="L45" s="39">
        <v>0</v>
      </c>
      <c r="M45" s="40">
        <v>0</v>
      </c>
      <c r="N45" s="39">
        <v>0</v>
      </c>
      <c r="O45" s="40">
        <v>0</v>
      </c>
      <c r="P45" s="39">
        <v>0</v>
      </c>
      <c r="Q45" s="40">
        <v>0</v>
      </c>
      <c r="R45" s="39">
        <v>0</v>
      </c>
      <c r="S45" s="40">
        <v>0</v>
      </c>
      <c r="V45" s="44">
        <f t="shared" si="3"/>
        <v>28.611111111111111</v>
      </c>
      <c r="W45" s="4">
        <f>_xlfn.STDEV.P(B45:S45)</f>
        <v>35.582671951525455</v>
      </c>
      <c r="X45" s="44">
        <f>COUNTIF(B$47:S$47,$A45)</f>
        <v>6</v>
      </c>
    </row>
    <row r="46" spans="1:24">
      <c r="A46" s="34" t="s">
        <v>7</v>
      </c>
      <c r="B46" s="39">
        <v>20</v>
      </c>
      <c r="C46" s="40">
        <v>20</v>
      </c>
      <c r="D46" s="5">
        <v>40</v>
      </c>
      <c r="E46" s="4">
        <v>75</v>
      </c>
      <c r="F46" s="5">
        <v>0</v>
      </c>
      <c r="G46" s="4">
        <v>0</v>
      </c>
      <c r="H46" s="5">
        <v>100</v>
      </c>
      <c r="I46" s="4">
        <v>80</v>
      </c>
      <c r="J46" s="39">
        <v>50</v>
      </c>
      <c r="K46" s="40">
        <v>60</v>
      </c>
      <c r="L46" s="39">
        <v>100</v>
      </c>
      <c r="M46" s="40">
        <v>100</v>
      </c>
      <c r="N46" s="39">
        <v>100</v>
      </c>
      <c r="O46" s="40">
        <v>100</v>
      </c>
      <c r="P46" s="39">
        <v>0</v>
      </c>
      <c r="Q46" s="40">
        <v>0</v>
      </c>
      <c r="R46" s="39">
        <v>0</v>
      </c>
      <c r="S46" s="40">
        <v>0</v>
      </c>
      <c r="V46" s="44">
        <f t="shared" si="3"/>
        <v>46.944444444444443</v>
      </c>
      <c r="W46" s="4">
        <f>_xlfn.STDEV.P(B46:S46)</f>
        <v>41.403800445828942</v>
      </c>
      <c r="X46" s="44">
        <f>COUNTIF(B$47:S$47,$A46)</f>
        <v>8</v>
      </c>
    </row>
    <row r="47" spans="1:24">
      <c r="A47" s="37" t="s">
        <v>16</v>
      </c>
      <c r="B47" s="39" t="s">
        <v>15</v>
      </c>
      <c r="C47" s="40" t="s">
        <v>15</v>
      </c>
      <c r="D47" s="5" t="s">
        <v>15</v>
      </c>
      <c r="E47" s="4" t="s">
        <v>10</v>
      </c>
      <c r="F47" s="5" t="s">
        <v>15</v>
      </c>
      <c r="G47" s="4" t="s">
        <v>15</v>
      </c>
      <c r="H47" s="5" t="s">
        <v>10</v>
      </c>
      <c r="I47" s="4" t="s">
        <v>10</v>
      </c>
      <c r="J47" s="39" t="s">
        <v>15</v>
      </c>
      <c r="K47" s="40" t="s">
        <v>10</v>
      </c>
      <c r="L47" s="39" t="s">
        <v>10</v>
      </c>
      <c r="M47" s="40" t="s">
        <v>10</v>
      </c>
      <c r="N47" s="39" t="s">
        <v>10</v>
      </c>
      <c r="O47" s="40" t="s">
        <v>10</v>
      </c>
      <c r="P47" s="39" t="s">
        <v>47</v>
      </c>
      <c r="Q47" s="40" t="s">
        <v>47</v>
      </c>
      <c r="R47" s="39" t="s">
        <v>14</v>
      </c>
      <c r="S47" s="40" t="s">
        <v>14</v>
      </c>
      <c r="V47" s="44">
        <f>COUNTIF(B47:S47,"ANGRY")+COUNTIF(B47:S47,"CONFUSED")+COUNTIF(B47:S47,"DISGUSTED")</f>
        <v>4</v>
      </c>
      <c r="W47" s="70">
        <f>V47/18</f>
        <v>0.22222222222222221</v>
      </c>
    </row>
    <row r="48" spans="1:24">
      <c r="A48" s="37" t="s">
        <v>17</v>
      </c>
      <c r="B48" s="39">
        <v>80</v>
      </c>
      <c r="C48" s="40">
        <v>80</v>
      </c>
      <c r="D48" s="5">
        <v>60</v>
      </c>
      <c r="E48" s="4">
        <v>75</v>
      </c>
      <c r="F48" s="5">
        <v>80</v>
      </c>
      <c r="G48" s="4">
        <v>100</v>
      </c>
      <c r="H48" s="5">
        <v>100</v>
      </c>
      <c r="I48" s="4">
        <v>80</v>
      </c>
      <c r="J48" s="39">
        <v>50</v>
      </c>
      <c r="K48" s="40">
        <v>60</v>
      </c>
      <c r="L48" s="39">
        <v>100</v>
      </c>
      <c r="M48" s="40">
        <v>100</v>
      </c>
      <c r="N48" s="39">
        <v>100</v>
      </c>
      <c r="O48" s="40">
        <v>100</v>
      </c>
      <c r="P48" s="39">
        <v>100</v>
      </c>
      <c r="Q48" s="40">
        <v>60</v>
      </c>
      <c r="R48" s="39">
        <v>75</v>
      </c>
      <c r="S48" s="40">
        <v>100</v>
      </c>
      <c r="V48" s="44">
        <f>AVERAGE(B48:S48)</f>
        <v>83.333333333333329</v>
      </c>
      <c r="W48" s="4">
        <f>_xlfn.STDEV.P(B48:S48)</f>
        <v>16.914819275153697</v>
      </c>
    </row>
    <row r="49" spans="1:24">
      <c r="A49" s="38"/>
      <c r="B49" s="38"/>
      <c r="C49" s="38"/>
      <c r="J49" s="38"/>
      <c r="K49" s="38"/>
      <c r="L49" s="38"/>
      <c r="M49" s="38"/>
      <c r="N49" s="38"/>
      <c r="O49" s="38"/>
      <c r="P49" s="38"/>
      <c r="Q49" s="38"/>
      <c r="R49" s="38"/>
      <c r="S49" s="38"/>
    </row>
    <row r="50" spans="1:24" ht="34" thickBot="1">
      <c r="A50" s="28" t="s">
        <v>15</v>
      </c>
      <c r="B50" s="29" t="s">
        <v>18</v>
      </c>
      <c r="C50" s="30" t="s">
        <v>19</v>
      </c>
      <c r="D50" s="13" t="s">
        <v>18</v>
      </c>
      <c r="E50" s="14" t="s">
        <v>19</v>
      </c>
      <c r="F50" s="13" t="s">
        <v>18</v>
      </c>
      <c r="G50" s="14" t="s">
        <v>19</v>
      </c>
      <c r="H50" s="13" t="s">
        <v>18</v>
      </c>
      <c r="I50" s="14" t="s">
        <v>19</v>
      </c>
      <c r="J50" s="29" t="s">
        <v>18</v>
      </c>
      <c r="K50" s="30" t="s">
        <v>19</v>
      </c>
      <c r="L50" s="29" t="s">
        <v>18</v>
      </c>
      <c r="M50" s="30" t="s">
        <v>19</v>
      </c>
      <c r="N50" s="29" t="s">
        <v>18</v>
      </c>
      <c r="O50" s="30" t="s">
        <v>19</v>
      </c>
      <c r="P50" s="29" t="s">
        <v>18</v>
      </c>
      <c r="Q50" s="30" t="s">
        <v>19</v>
      </c>
      <c r="R50" s="29" t="s">
        <v>18</v>
      </c>
      <c r="S50" s="30" t="s">
        <v>19</v>
      </c>
      <c r="W50" s="14" t="s">
        <v>20</v>
      </c>
    </row>
    <row r="51" spans="1:24" ht="32" thickTop="1">
      <c r="A51" s="34" t="s">
        <v>11</v>
      </c>
      <c r="B51" s="39">
        <v>0.12917191411724299</v>
      </c>
      <c r="C51" s="40">
        <v>0.18048575938202799</v>
      </c>
      <c r="D51" s="5">
        <v>6.8456502849330997E-2</v>
      </c>
      <c r="E51" s="4">
        <v>0.20696680765765299</v>
      </c>
      <c r="F51" s="5">
        <v>0.173993081843345</v>
      </c>
      <c r="G51" s="4">
        <v>0.39409611710887299</v>
      </c>
      <c r="H51" s="5">
        <v>3.60728492302322</v>
      </c>
      <c r="I51" s="4">
        <v>1.9311511127176699</v>
      </c>
      <c r="J51" s="39">
        <v>0.43640694683613301</v>
      </c>
      <c r="K51" s="40">
        <v>0.62103344586626597</v>
      </c>
      <c r="L51" s="39">
        <v>3.9829539569316501</v>
      </c>
      <c r="M51" s="40">
        <v>0.22236887635625399</v>
      </c>
      <c r="N51" s="39">
        <v>0.187959408973216</v>
      </c>
      <c r="O51" s="40">
        <v>0.68210686802515996</v>
      </c>
      <c r="P51" s="39">
        <v>2.58925262842829</v>
      </c>
      <c r="Q51" s="40">
        <v>10.159850920674099</v>
      </c>
      <c r="R51" s="39">
        <v>0.57409203311040602</v>
      </c>
      <c r="S51" s="40">
        <v>0.186020291561596</v>
      </c>
      <c r="V51" s="44">
        <f>AVERAGE(B51:S51)</f>
        <v>1.4629806441923574</v>
      </c>
      <c r="W51" s="4">
        <f>_xlfn.STDEV.P(B51:S51)</f>
        <v>2.4241800593953773</v>
      </c>
    </row>
    <row r="52" spans="1:24">
      <c r="A52" s="34" t="s">
        <v>14</v>
      </c>
      <c r="B52" s="39">
        <v>0.87189641347533697</v>
      </c>
      <c r="C52" s="40">
        <v>4.0339165973156836</v>
      </c>
      <c r="D52" s="5">
        <v>2.9409653747336209</v>
      </c>
      <c r="E52" s="4">
        <v>4.8343602048975569</v>
      </c>
      <c r="F52" s="5">
        <v>15.884739542838236</v>
      </c>
      <c r="G52" s="4">
        <v>42.550370779965178</v>
      </c>
      <c r="H52" s="5">
        <v>15.669092392345382</v>
      </c>
      <c r="I52" s="4">
        <v>16.85579268693046</v>
      </c>
      <c r="J52" s="39">
        <v>4.9488589034753598</v>
      </c>
      <c r="K52" s="40">
        <v>6.6746528476100195</v>
      </c>
      <c r="L52" s="39">
        <v>25.05863781433559</v>
      </c>
      <c r="M52" s="40">
        <v>1.4782645733155459</v>
      </c>
      <c r="N52" s="39">
        <v>0.39738904279904008</v>
      </c>
      <c r="O52" s="40">
        <v>4.2160392226187859</v>
      </c>
      <c r="P52" s="39">
        <v>71.742089659442073</v>
      </c>
      <c r="Q52" s="40">
        <v>61.075902353950319</v>
      </c>
      <c r="R52" s="39">
        <v>15.958501314750199</v>
      </c>
      <c r="S52" s="40">
        <v>28.297011663456288</v>
      </c>
      <c r="V52" s="44">
        <f>AVERAGE(B52:S52)</f>
        <v>17.971582299347478</v>
      </c>
      <c r="W52" s="4">
        <f>_xlfn.STDEV.P(B52:S52)</f>
        <v>20.381955457740556</v>
      </c>
    </row>
    <row r="53" spans="1:24">
      <c r="A53" s="34" t="s">
        <v>12</v>
      </c>
      <c r="B53" s="39">
        <v>10.45407223463345</v>
      </c>
      <c r="C53" s="40">
        <v>9.5220133187209601</v>
      </c>
      <c r="D53" s="5">
        <v>13.904304167706481</v>
      </c>
      <c r="E53" s="4">
        <v>32.273096265118653</v>
      </c>
      <c r="F53" s="5">
        <v>10.558948195030538</v>
      </c>
      <c r="G53" s="4">
        <v>10.171775357031279</v>
      </c>
      <c r="H53" s="5">
        <v>11.33968133453414</v>
      </c>
      <c r="I53" s="4">
        <v>11.38689723323394</v>
      </c>
      <c r="J53" s="39">
        <v>10.804713041576409</v>
      </c>
      <c r="K53" s="40">
        <v>11.1084462572476</v>
      </c>
      <c r="L53" s="39">
        <v>13.10727460868242</v>
      </c>
      <c r="M53" s="40">
        <v>11.07673743980677</v>
      </c>
      <c r="N53" s="39">
        <v>10.74197057195307</v>
      </c>
      <c r="O53" s="40">
        <v>11.477525590406369</v>
      </c>
      <c r="P53" s="39">
        <v>13.139805049663622</v>
      </c>
      <c r="Q53" s="40">
        <v>15.385317988531099</v>
      </c>
      <c r="R53" s="39">
        <v>10.25780820883972</v>
      </c>
      <c r="S53" s="40">
        <v>9.7435726636619506</v>
      </c>
      <c r="V53" s="44">
        <f>AVERAGE(B53:S53)</f>
        <v>12.580775529243247</v>
      </c>
      <c r="W53" s="4">
        <f>_xlfn.STDEV.P(B53:S53)</f>
        <v>5.0019916147461005</v>
      </c>
    </row>
    <row r="54" spans="1:24">
      <c r="A54" s="31" t="s">
        <v>15</v>
      </c>
      <c r="B54" s="41">
        <v>66.638577679925106</v>
      </c>
      <c r="C54" s="42">
        <v>58.0078735105212</v>
      </c>
      <c r="D54" s="8">
        <v>2.218716046171</v>
      </c>
      <c r="E54" s="9">
        <v>2.1648969199308201</v>
      </c>
      <c r="F54" s="8">
        <v>61.150549189927197</v>
      </c>
      <c r="G54" s="9">
        <v>33.131137098926203</v>
      </c>
      <c r="H54" s="8">
        <v>5.4584408546903802</v>
      </c>
      <c r="I54" s="9">
        <v>4.8867251931455202</v>
      </c>
      <c r="J54" s="41">
        <v>37.907683935690002</v>
      </c>
      <c r="K54" s="42">
        <v>66.147355629435694</v>
      </c>
      <c r="L54" s="41">
        <v>3.7398825496852202</v>
      </c>
      <c r="M54" s="42">
        <v>3.4186084282955398</v>
      </c>
      <c r="N54" s="41">
        <v>1.93862174602379</v>
      </c>
      <c r="O54" s="42">
        <v>2.57382815703067</v>
      </c>
      <c r="P54" s="41">
        <v>6.8116604884155398</v>
      </c>
      <c r="Q54" s="42">
        <v>5.3322940381463599</v>
      </c>
      <c r="R54" s="41">
        <v>63.247229512723202</v>
      </c>
      <c r="S54" s="42">
        <v>61.508209003903197</v>
      </c>
      <c r="V54" s="44">
        <f>AVERAGE(B54:S54)</f>
        <v>27.015682776810369</v>
      </c>
      <c r="W54" s="9">
        <f>_xlfn.STDEV.P(B54:S54)</f>
        <v>27.157500388466875</v>
      </c>
    </row>
    <row r="55" spans="1:24">
      <c r="A55" s="34" t="s">
        <v>7</v>
      </c>
      <c r="B55" s="39">
        <v>21.906281757848699</v>
      </c>
      <c r="C55" s="40">
        <v>28.255710814059999</v>
      </c>
      <c r="D55" s="5">
        <v>80.867557908539496</v>
      </c>
      <c r="E55" s="4">
        <v>60.5206798023952</v>
      </c>
      <c r="F55" s="5">
        <v>12.2317699903604</v>
      </c>
      <c r="G55" s="4">
        <v>13.7526206469683</v>
      </c>
      <c r="H55" s="5">
        <v>63.925500495406801</v>
      </c>
      <c r="I55" s="4">
        <v>64.939433773972198</v>
      </c>
      <c r="J55" s="39">
        <v>45.902337172421902</v>
      </c>
      <c r="K55" s="40">
        <v>15.4485118198403</v>
      </c>
      <c r="L55" s="39">
        <v>54.1112510703651</v>
      </c>
      <c r="M55" s="40">
        <v>83.804020682225797</v>
      </c>
      <c r="N55" s="39">
        <v>86.734059230250807</v>
      </c>
      <c r="O55" s="40">
        <v>81.050500161918904</v>
      </c>
      <c r="P55" s="39">
        <v>5.7171921740503704</v>
      </c>
      <c r="Q55" s="40">
        <v>8.0466346986979804</v>
      </c>
      <c r="R55" s="39">
        <v>9.9623689305763001</v>
      </c>
      <c r="S55" s="40">
        <v>0.26518637741689799</v>
      </c>
      <c r="V55" s="44">
        <f>AVERAGE(B55:S55)</f>
        <v>40.968978750406407</v>
      </c>
      <c r="W55" s="4">
        <f>_xlfn.STDEV.P(B55:S55)</f>
        <v>30.273074082201006</v>
      </c>
    </row>
    <row r="56" spans="1:24">
      <c r="A56" s="37" t="s">
        <v>16</v>
      </c>
      <c r="B56" s="39" t="s">
        <v>15</v>
      </c>
      <c r="C56" s="40" t="s">
        <v>15</v>
      </c>
      <c r="D56" s="5" t="s">
        <v>10</v>
      </c>
      <c r="E56" s="4" t="s">
        <v>10</v>
      </c>
      <c r="F56" s="5" t="s">
        <v>15</v>
      </c>
      <c r="G56" s="4" t="s">
        <v>14</v>
      </c>
      <c r="H56" s="5" t="s">
        <v>10</v>
      </c>
      <c r="I56" s="4" t="s">
        <v>10</v>
      </c>
      <c r="J56" s="39" t="s">
        <v>10</v>
      </c>
      <c r="K56" s="40" t="s">
        <v>15</v>
      </c>
      <c r="L56" s="39" t="s">
        <v>10</v>
      </c>
      <c r="M56" s="40" t="s">
        <v>10</v>
      </c>
      <c r="N56" s="39" t="s">
        <v>10</v>
      </c>
      <c r="O56" s="40" t="s">
        <v>10</v>
      </c>
      <c r="P56" s="39" t="s">
        <v>47</v>
      </c>
      <c r="Q56" s="40" t="s">
        <v>47</v>
      </c>
      <c r="R56" s="39" t="s">
        <v>15</v>
      </c>
      <c r="S56" s="40" t="s">
        <v>15</v>
      </c>
      <c r="V56" s="44">
        <f>COUNTIF(B56:S56,"SAD")</f>
        <v>6</v>
      </c>
      <c r="W56" s="70">
        <f>V56/20</f>
        <v>0.3</v>
      </c>
    </row>
    <row r="57" spans="1:24">
      <c r="A57" s="37" t="s">
        <v>17</v>
      </c>
      <c r="B57" s="39">
        <v>66.638577679925106</v>
      </c>
      <c r="C57" s="40">
        <v>58.0078735105212</v>
      </c>
      <c r="D57" s="5">
        <v>80.867557908539496</v>
      </c>
      <c r="E57" s="4">
        <v>60.5206798023952</v>
      </c>
      <c r="F57" s="5">
        <v>61.150549189927197</v>
      </c>
      <c r="G57" s="4">
        <v>36.888592239492503</v>
      </c>
      <c r="H57" s="5">
        <v>63.925500495406801</v>
      </c>
      <c r="I57" s="4">
        <v>64.939433773972198</v>
      </c>
      <c r="J57" s="39">
        <v>45.902337172421902</v>
      </c>
      <c r="K57" s="40">
        <v>66.147355629435694</v>
      </c>
      <c r="L57" s="39">
        <v>54.1112510703651</v>
      </c>
      <c r="M57" s="40">
        <v>83.804020682225797</v>
      </c>
      <c r="N57" s="39">
        <v>86.734059230250807</v>
      </c>
      <c r="O57" s="40">
        <v>81.050500161918904</v>
      </c>
      <c r="P57" s="39">
        <v>64.089286425865097</v>
      </c>
      <c r="Q57" s="40">
        <v>32.171299351693399</v>
      </c>
      <c r="R57" s="39">
        <v>63.247229512723202</v>
      </c>
      <c r="S57" s="40">
        <v>61.508209003903197</v>
      </c>
      <c r="V57" s="44">
        <f t="shared" ref="V57:V62" si="4">AVERAGE(B57:S57)</f>
        <v>62.872461824499041</v>
      </c>
      <c r="W57" s="4">
        <f t="shared" ref="W57:W62" si="5">_xlfn.STDEV.P(B57:S57)</f>
        <v>14.356898360725227</v>
      </c>
    </row>
    <row r="58" spans="1:24">
      <c r="A58" s="34" t="s">
        <v>11</v>
      </c>
      <c r="B58" s="39">
        <v>0</v>
      </c>
      <c r="C58" s="40">
        <v>0</v>
      </c>
      <c r="D58" s="5">
        <v>0</v>
      </c>
      <c r="E58" s="4">
        <v>0</v>
      </c>
      <c r="F58" s="5">
        <v>0</v>
      </c>
      <c r="G58" s="4">
        <v>0</v>
      </c>
      <c r="H58" s="5">
        <v>0</v>
      </c>
      <c r="I58" s="4">
        <v>0</v>
      </c>
      <c r="J58" s="39">
        <v>0</v>
      </c>
      <c r="K58" s="40">
        <v>0</v>
      </c>
      <c r="L58" s="39">
        <v>0</v>
      </c>
      <c r="M58" s="40">
        <v>0</v>
      </c>
      <c r="N58" s="39">
        <v>0</v>
      </c>
      <c r="O58" s="40">
        <v>0</v>
      </c>
      <c r="P58" s="39">
        <v>0</v>
      </c>
      <c r="Q58" s="40">
        <v>0</v>
      </c>
      <c r="R58" s="39">
        <v>0</v>
      </c>
      <c r="S58" s="40">
        <v>0</v>
      </c>
      <c r="V58" s="44">
        <f t="shared" si="4"/>
        <v>0</v>
      </c>
      <c r="W58" s="4">
        <f t="shared" si="5"/>
        <v>0</v>
      </c>
      <c r="X58" s="44">
        <f>COUNTIF(B$63:S$63,$A58)</f>
        <v>0</v>
      </c>
    </row>
    <row r="59" spans="1:24">
      <c r="A59" s="34" t="s">
        <v>14</v>
      </c>
      <c r="B59" s="39">
        <v>0</v>
      </c>
      <c r="C59" s="40">
        <v>0</v>
      </c>
      <c r="D59" s="5">
        <v>0</v>
      </c>
      <c r="E59" s="4">
        <v>0</v>
      </c>
      <c r="F59" s="5">
        <v>0</v>
      </c>
      <c r="G59" s="4">
        <v>60</v>
      </c>
      <c r="H59" s="5">
        <v>0</v>
      </c>
      <c r="I59" s="4">
        <v>0</v>
      </c>
      <c r="J59" s="39">
        <v>0</v>
      </c>
      <c r="K59" s="40">
        <v>0</v>
      </c>
      <c r="L59" s="39">
        <v>0</v>
      </c>
      <c r="M59" s="40">
        <v>0</v>
      </c>
      <c r="N59" s="39">
        <v>0</v>
      </c>
      <c r="O59" s="40">
        <v>0</v>
      </c>
      <c r="P59" s="39">
        <v>100</v>
      </c>
      <c r="Q59" s="40">
        <v>100</v>
      </c>
      <c r="R59" s="39">
        <v>0</v>
      </c>
      <c r="S59" s="40">
        <v>20</v>
      </c>
      <c r="V59" s="44">
        <f t="shared" si="4"/>
        <v>15.555555555555555</v>
      </c>
      <c r="W59" s="4">
        <f t="shared" si="5"/>
        <v>33.035708327374458</v>
      </c>
      <c r="X59" s="44">
        <f>COUNTIF(B$63:S$63,$A59)+COUNTIF(B$63:S$63,"CONFUSED")+COUNTIF(B$63:S$63,"DISGUSTED")</f>
        <v>3</v>
      </c>
    </row>
    <row r="60" spans="1:24">
      <c r="A60" s="34" t="s">
        <v>12</v>
      </c>
      <c r="B60" s="39">
        <v>0</v>
      </c>
      <c r="C60" s="40">
        <v>0</v>
      </c>
      <c r="D60" s="5">
        <v>0</v>
      </c>
      <c r="E60" s="4">
        <v>20</v>
      </c>
      <c r="F60" s="5">
        <v>0</v>
      </c>
      <c r="G60" s="4">
        <v>0</v>
      </c>
      <c r="H60" s="5">
        <v>0</v>
      </c>
      <c r="I60" s="4">
        <v>0</v>
      </c>
      <c r="J60" s="39">
        <v>0</v>
      </c>
      <c r="K60" s="40">
        <v>0</v>
      </c>
      <c r="L60" s="39">
        <v>0</v>
      </c>
      <c r="M60" s="40">
        <v>0</v>
      </c>
      <c r="N60" s="39">
        <v>0</v>
      </c>
      <c r="O60" s="40">
        <v>0</v>
      </c>
      <c r="P60" s="39">
        <v>0</v>
      </c>
      <c r="Q60" s="40">
        <v>0</v>
      </c>
      <c r="R60" s="39">
        <v>0</v>
      </c>
      <c r="S60" s="40">
        <v>0</v>
      </c>
      <c r="V60" s="44">
        <f t="shared" si="4"/>
        <v>1.1111111111111112</v>
      </c>
      <c r="W60" s="4">
        <f t="shared" si="5"/>
        <v>4.5812284729085118</v>
      </c>
      <c r="X60" s="44">
        <f>COUNTIF(B$63:S$63,$A60)+COUNTIF(B$63:S$63,"FEAR")</f>
        <v>0</v>
      </c>
    </row>
    <row r="61" spans="1:24">
      <c r="A61" s="31" t="s">
        <v>15</v>
      </c>
      <c r="B61" s="41">
        <v>80</v>
      </c>
      <c r="C61" s="42">
        <v>80</v>
      </c>
      <c r="D61" s="8">
        <v>0</v>
      </c>
      <c r="E61" s="9">
        <v>0</v>
      </c>
      <c r="F61" s="8">
        <v>100</v>
      </c>
      <c r="G61" s="9">
        <v>40</v>
      </c>
      <c r="H61" s="8">
        <v>0</v>
      </c>
      <c r="I61" s="9">
        <v>0</v>
      </c>
      <c r="J61" s="41">
        <v>33.3333333333333</v>
      </c>
      <c r="K61" s="42">
        <v>83.3333333333333</v>
      </c>
      <c r="L61" s="41">
        <v>0</v>
      </c>
      <c r="M61" s="42">
        <v>0</v>
      </c>
      <c r="N61" s="41">
        <v>0</v>
      </c>
      <c r="O61" s="42">
        <v>0</v>
      </c>
      <c r="P61" s="41">
        <v>0</v>
      </c>
      <c r="Q61" s="42">
        <v>0</v>
      </c>
      <c r="R61" s="41">
        <v>75</v>
      </c>
      <c r="S61" s="42">
        <v>80</v>
      </c>
      <c r="V61" s="44">
        <f t="shared" si="4"/>
        <v>31.759259259259256</v>
      </c>
      <c r="W61" s="9">
        <f t="shared" si="5"/>
        <v>38.242534259797644</v>
      </c>
      <c r="X61" s="44">
        <f>COUNTIF(B$63:S$63,$A61)</f>
        <v>6</v>
      </c>
    </row>
    <row r="62" spans="1:24">
      <c r="A62" s="34" t="s">
        <v>7</v>
      </c>
      <c r="B62" s="39">
        <v>20</v>
      </c>
      <c r="C62" s="40">
        <v>20</v>
      </c>
      <c r="D62" s="5">
        <v>100</v>
      </c>
      <c r="E62" s="4">
        <v>80</v>
      </c>
      <c r="F62" s="5">
        <v>0</v>
      </c>
      <c r="G62" s="4">
        <v>0</v>
      </c>
      <c r="H62" s="5">
        <v>100</v>
      </c>
      <c r="I62" s="4">
        <v>100</v>
      </c>
      <c r="J62" s="39">
        <v>66.6666666666666</v>
      </c>
      <c r="K62" s="40">
        <v>16.6666666666666</v>
      </c>
      <c r="L62" s="39">
        <v>100</v>
      </c>
      <c r="M62" s="40">
        <v>100</v>
      </c>
      <c r="N62" s="39">
        <v>100</v>
      </c>
      <c r="O62" s="40">
        <v>100</v>
      </c>
      <c r="P62" s="39">
        <v>0</v>
      </c>
      <c r="Q62" s="40">
        <v>0</v>
      </c>
      <c r="R62" s="39">
        <v>25</v>
      </c>
      <c r="S62" s="40">
        <v>0</v>
      </c>
      <c r="V62" s="44">
        <f t="shared" si="4"/>
        <v>51.574074074074069</v>
      </c>
      <c r="W62" s="4">
        <f t="shared" si="5"/>
        <v>43.887033090941308</v>
      </c>
      <c r="X62" s="44">
        <f>COUNTIF(B$63:S$63,$A62)</f>
        <v>9</v>
      </c>
    </row>
    <row r="63" spans="1:24">
      <c r="A63" s="37" t="s">
        <v>16</v>
      </c>
      <c r="B63" s="39" t="s">
        <v>15</v>
      </c>
      <c r="C63" s="40" t="s">
        <v>15</v>
      </c>
      <c r="D63" s="5" t="s">
        <v>10</v>
      </c>
      <c r="E63" s="4" t="s">
        <v>10</v>
      </c>
      <c r="F63" s="5" t="s">
        <v>15</v>
      </c>
      <c r="G63" s="4" t="s">
        <v>14</v>
      </c>
      <c r="H63" s="5" t="s">
        <v>10</v>
      </c>
      <c r="I63" s="4" t="s">
        <v>10</v>
      </c>
      <c r="J63" s="39" t="s">
        <v>10</v>
      </c>
      <c r="K63" s="40" t="s">
        <v>15</v>
      </c>
      <c r="L63" s="39" t="s">
        <v>10</v>
      </c>
      <c r="M63" s="40" t="s">
        <v>10</v>
      </c>
      <c r="N63" s="39" t="s">
        <v>10</v>
      </c>
      <c r="O63" s="40" t="s">
        <v>10</v>
      </c>
      <c r="P63" s="39" t="s">
        <v>47</v>
      </c>
      <c r="Q63" s="40" t="s">
        <v>47</v>
      </c>
      <c r="R63" s="39" t="s">
        <v>15</v>
      </c>
      <c r="S63" s="40" t="s">
        <v>15</v>
      </c>
      <c r="V63" s="44">
        <f>COUNTIF(B63:S63,"SAD")</f>
        <v>6</v>
      </c>
      <c r="W63" s="70">
        <f>V63/18</f>
        <v>0.33333333333333331</v>
      </c>
    </row>
    <row r="64" spans="1:24">
      <c r="A64" s="37" t="s">
        <v>17</v>
      </c>
      <c r="B64" s="39">
        <v>80</v>
      </c>
      <c r="C64" s="40">
        <v>80</v>
      </c>
      <c r="D64" s="5">
        <v>100</v>
      </c>
      <c r="E64" s="4">
        <v>80</v>
      </c>
      <c r="F64" s="5">
        <v>100</v>
      </c>
      <c r="G64" s="4">
        <v>60</v>
      </c>
      <c r="H64" s="5">
        <v>100</v>
      </c>
      <c r="I64" s="4">
        <v>100</v>
      </c>
      <c r="J64" s="39">
        <v>66.6666666666666</v>
      </c>
      <c r="K64" s="40">
        <v>83.3333333333333</v>
      </c>
      <c r="L64" s="39">
        <v>100</v>
      </c>
      <c r="M64" s="40">
        <v>100</v>
      </c>
      <c r="N64" s="39">
        <v>100</v>
      </c>
      <c r="O64" s="40">
        <v>100</v>
      </c>
      <c r="P64" s="39">
        <v>100</v>
      </c>
      <c r="Q64" s="40">
        <v>60</v>
      </c>
      <c r="R64" s="39">
        <v>75</v>
      </c>
      <c r="S64" s="40">
        <v>80</v>
      </c>
      <c r="V64" s="44">
        <f>AVERAGE(B64:S64)</f>
        <v>86.944444444444443</v>
      </c>
      <c r="W64" s="4">
        <f>_xlfn.STDEV.P(B64:S64)</f>
        <v>14.425735747331982</v>
      </c>
    </row>
    <row r="65" spans="1:24">
      <c r="A65" s="38"/>
      <c r="B65" s="38"/>
      <c r="C65" s="38"/>
      <c r="J65" s="38"/>
      <c r="K65" s="38"/>
      <c r="L65" s="38"/>
      <c r="M65" s="38"/>
      <c r="N65" s="38"/>
      <c r="O65" s="38"/>
      <c r="P65" s="38"/>
      <c r="Q65" s="38"/>
      <c r="R65" s="38"/>
      <c r="S65" s="38"/>
    </row>
    <row r="66" spans="1:24" ht="34" thickBot="1">
      <c r="A66" s="28" t="s">
        <v>10</v>
      </c>
      <c r="B66" s="29" t="s">
        <v>18</v>
      </c>
      <c r="C66" s="30" t="s">
        <v>19</v>
      </c>
      <c r="D66" s="13" t="s">
        <v>18</v>
      </c>
      <c r="E66" s="14" t="s">
        <v>19</v>
      </c>
      <c r="F66" s="13" t="s">
        <v>18</v>
      </c>
      <c r="G66" s="14" t="s">
        <v>19</v>
      </c>
      <c r="H66" s="13" t="s">
        <v>18</v>
      </c>
      <c r="I66" s="14" t="s">
        <v>19</v>
      </c>
      <c r="J66" s="29" t="s">
        <v>18</v>
      </c>
      <c r="K66" s="30" t="s">
        <v>19</v>
      </c>
      <c r="L66" s="29" t="s">
        <v>18</v>
      </c>
      <c r="M66" s="30" t="s">
        <v>19</v>
      </c>
      <c r="N66" s="29" t="s">
        <v>18</v>
      </c>
      <c r="O66" s="30" t="s">
        <v>19</v>
      </c>
      <c r="P66" s="29" t="s">
        <v>18</v>
      </c>
      <c r="Q66" s="30" t="s">
        <v>19</v>
      </c>
      <c r="R66" s="29" t="s">
        <v>18</v>
      </c>
      <c r="S66" s="30" t="s">
        <v>19</v>
      </c>
      <c r="W66" s="14" t="s">
        <v>20</v>
      </c>
    </row>
    <row r="67" spans="1:24" ht="32" thickTop="1">
      <c r="A67" s="34" t="s">
        <v>11</v>
      </c>
      <c r="B67" s="39">
        <v>2.2447546608724799E-2</v>
      </c>
      <c r="C67" s="39">
        <v>2.97320968952418E-2</v>
      </c>
      <c r="D67" s="5">
        <v>7.29347872090257E-2</v>
      </c>
      <c r="E67" s="5">
        <v>0.213621707575435</v>
      </c>
      <c r="F67" s="5">
        <v>0.20002128781689299</v>
      </c>
      <c r="G67" s="5">
        <v>3.5897926538363899E-2</v>
      </c>
      <c r="H67" s="5">
        <v>0.97758585897200501</v>
      </c>
      <c r="I67" s="5">
        <v>1.74958897804725</v>
      </c>
      <c r="J67" s="39">
        <v>2.5644851199371699E-2</v>
      </c>
      <c r="K67" s="39">
        <v>1.76266364843836</v>
      </c>
      <c r="L67" s="39">
        <v>36.602883833232902</v>
      </c>
      <c r="M67" s="39">
        <v>34.650229434469402</v>
      </c>
      <c r="N67" s="39">
        <v>10.199867087528901</v>
      </c>
      <c r="O67" s="39">
        <v>5.1960167205397898</v>
      </c>
      <c r="P67" s="39">
        <v>5.7597363822842002E-2</v>
      </c>
      <c r="Q67" s="39">
        <v>6.5197206152120393E-2</v>
      </c>
      <c r="R67" s="39">
        <v>4.3614142736835797</v>
      </c>
      <c r="S67" s="39">
        <v>3.76735650801366</v>
      </c>
      <c r="V67" s="44">
        <f>AVERAGE(B67:S67)</f>
        <v>5.5550389509302143</v>
      </c>
      <c r="W67" s="4">
        <f>_xlfn.STDEV.P(B67:S67)</f>
        <v>10.945403999041481</v>
      </c>
    </row>
    <row r="68" spans="1:24">
      <c r="A68" s="34" t="s">
        <v>14</v>
      </c>
      <c r="B68" s="39">
        <v>0.21724580512498431</v>
      </c>
      <c r="C68" s="39">
        <v>0.17979101308003601</v>
      </c>
      <c r="D68" s="5">
        <v>1.739529966808939</v>
      </c>
      <c r="E68" s="5">
        <v>5.467102649222908</v>
      </c>
      <c r="F68" s="5">
        <v>1.8525593590349931</v>
      </c>
      <c r="G68" s="5">
        <v>0.22793790226670199</v>
      </c>
      <c r="H68" s="5">
        <v>4.1381338715074589</v>
      </c>
      <c r="I68" s="5">
        <v>10.847331914976854</v>
      </c>
      <c r="J68" s="39">
        <v>0.29344385296039782</v>
      </c>
      <c r="K68" s="39">
        <v>21.068848932328169</v>
      </c>
      <c r="L68" s="39">
        <v>3.1023728318786894</v>
      </c>
      <c r="M68" s="39">
        <v>1.5881536954432751</v>
      </c>
      <c r="N68" s="39">
        <v>1.3572160190281</v>
      </c>
      <c r="O68" s="39">
        <v>0.9926536422794171</v>
      </c>
      <c r="P68" s="39">
        <v>0.14859711928261091</v>
      </c>
      <c r="Q68" s="39">
        <v>0.1196303080499371</v>
      </c>
      <c r="R68" s="39">
        <v>16.53265425345975</v>
      </c>
      <c r="S68" s="39">
        <v>8.3001070418817591</v>
      </c>
      <c r="V68" s="44">
        <f>AVERAGE(B68:S68)</f>
        <v>4.342961676589721</v>
      </c>
      <c r="W68" s="4">
        <f>_xlfn.STDEV.P(B68:S68)</f>
        <v>5.9300429842409299</v>
      </c>
    </row>
    <row r="69" spans="1:24">
      <c r="A69" s="34" t="s">
        <v>12</v>
      </c>
      <c r="B69" s="39">
        <v>10.88778996827301</v>
      </c>
      <c r="C69" s="39">
        <v>10.72625579664081</v>
      </c>
      <c r="D69" s="5">
        <v>13.235161830247701</v>
      </c>
      <c r="E69" s="5">
        <v>33.078260036545231</v>
      </c>
      <c r="F69" s="5">
        <v>10.872785909641371</v>
      </c>
      <c r="G69" s="5">
        <v>10.646378145616989</v>
      </c>
      <c r="H69" s="5">
        <v>10.900476586261799</v>
      </c>
      <c r="I69" s="5">
        <v>11.153964224145579</v>
      </c>
      <c r="J69" s="39">
        <v>10.667271404478829</v>
      </c>
      <c r="K69" s="39">
        <v>12.86860495531214</v>
      </c>
      <c r="L69" s="39">
        <v>12.395462965761201</v>
      </c>
      <c r="M69" s="39">
        <v>11.428331479122111</v>
      </c>
      <c r="N69" s="39">
        <v>11.04497441484021</v>
      </c>
      <c r="O69" s="39">
        <v>10.947794716071041</v>
      </c>
      <c r="P69" s="39">
        <v>10.66814420085143</v>
      </c>
      <c r="Q69" s="39">
        <v>10.641376421606999</v>
      </c>
      <c r="R69" s="39">
        <v>13.189789171167309</v>
      </c>
      <c r="S69" s="39">
        <v>11.634530208702941</v>
      </c>
      <c r="V69" s="44">
        <f>AVERAGE(B69:S69)</f>
        <v>12.610408468627035</v>
      </c>
      <c r="W69" s="4">
        <f>_xlfn.STDEV.P(B69:S69)</f>
        <v>5.0398460927278723</v>
      </c>
    </row>
    <row r="70" spans="1:24">
      <c r="A70" s="34" t="s">
        <v>15</v>
      </c>
      <c r="B70" s="39">
        <v>4.7966021741814098</v>
      </c>
      <c r="C70" s="39">
        <v>3.6610893596801302</v>
      </c>
      <c r="D70" s="5">
        <v>2.0555777911339499</v>
      </c>
      <c r="E70" s="5">
        <v>2.1271168551252702</v>
      </c>
      <c r="F70" s="5">
        <v>2.49145975992188</v>
      </c>
      <c r="G70" s="5">
        <v>1.9154910555137901</v>
      </c>
      <c r="H70" s="5">
        <v>2.2063606104287401</v>
      </c>
      <c r="I70" s="5">
        <v>2.9056469100570301</v>
      </c>
      <c r="J70" s="39">
        <v>1.8997026085822499</v>
      </c>
      <c r="K70" s="39">
        <v>21.169596457136802</v>
      </c>
      <c r="L70" s="39">
        <v>2.5142973712189498</v>
      </c>
      <c r="M70" s="39">
        <v>2.1153063562226602</v>
      </c>
      <c r="N70" s="39">
        <v>2.1701946799985099</v>
      </c>
      <c r="O70" s="39">
        <v>2.0818396208775298</v>
      </c>
      <c r="P70" s="39">
        <v>1.94305018297532</v>
      </c>
      <c r="Q70" s="39">
        <v>1.8929972082237001</v>
      </c>
      <c r="R70" s="39">
        <v>3.8789528631249199</v>
      </c>
      <c r="S70" s="39">
        <v>2.7474212830309699</v>
      </c>
      <c r="V70" s="44">
        <f>AVERAGE(B70:S70)</f>
        <v>3.5873723970796565</v>
      </c>
      <c r="W70" s="4">
        <f>_xlfn.STDEV.P(B70:S70)</f>
        <v>4.334974874151964</v>
      </c>
    </row>
    <row r="71" spans="1:24">
      <c r="A71" s="31" t="s">
        <v>7</v>
      </c>
      <c r="B71" s="41">
        <v>84.075914505811795</v>
      </c>
      <c r="C71" s="41">
        <v>85.403131733703702</v>
      </c>
      <c r="D71" s="8">
        <v>82.896795624600301</v>
      </c>
      <c r="E71" s="8">
        <v>59.113898751531103</v>
      </c>
      <c r="F71" s="8">
        <v>84.583173683584803</v>
      </c>
      <c r="G71" s="8">
        <v>87.174294970064096</v>
      </c>
      <c r="H71" s="8">
        <v>81.777443072829897</v>
      </c>
      <c r="I71" s="8">
        <v>73.343467972773198</v>
      </c>
      <c r="J71" s="41">
        <v>87.113937282779105</v>
      </c>
      <c r="K71" s="41">
        <v>43.130286006784402</v>
      </c>
      <c r="L71" s="41">
        <v>45.384982997908203</v>
      </c>
      <c r="M71" s="41">
        <v>50.217979034742399</v>
      </c>
      <c r="N71" s="41">
        <v>75.227747798604199</v>
      </c>
      <c r="O71" s="41">
        <v>80.781695300232201</v>
      </c>
      <c r="P71" s="41">
        <v>87.182611133067795</v>
      </c>
      <c r="Q71" s="41">
        <v>87.280798855967205</v>
      </c>
      <c r="R71" s="41">
        <v>62.037189438564397</v>
      </c>
      <c r="S71" s="41">
        <v>73.550584958370607</v>
      </c>
      <c r="V71" s="44">
        <f>AVERAGE(B71:S71)</f>
        <v>73.904218506773304</v>
      </c>
      <c r="W71" s="9">
        <f>_xlfn.STDEV.P(B71:S71)</f>
        <v>14.774063829731693</v>
      </c>
    </row>
    <row r="72" spans="1:24">
      <c r="A72" s="37" t="s">
        <v>16</v>
      </c>
      <c r="B72" s="39" t="s">
        <v>10</v>
      </c>
      <c r="C72" s="39" t="s">
        <v>10</v>
      </c>
      <c r="D72" s="5" t="s">
        <v>10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  <c r="J72" s="39" t="s">
        <v>10</v>
      </c>
      <c r="K72" s="39" t="s">
        <v>10</v>
      </c>
      <c r="L72" s="39" t="s">
        <v>10</v>
      </c>
      <c r="M72" s="39" t="s">
        <v>10</v>
      </c>
      <c r="N72" s="39" t="s">
        <v>10</v>
      </c>
      <c r="O72" s="39" t="s">
        <v>10</v>
      </c>
      <c r="P72" s="39" t="s">
        <v>10</v>
      </c>
      <c r="Q72" s="39" t="s">
        <v>10</v>
      </c>
      <c r="R72" s="39" t="s">
        <v>10</v>
      </c>
      <c r="S72" s="39" t="s">
        <v>10</v>
      </c>
      <c r="V72" s="44">
        <f>COUNTIF(B72:S72,"CALM")</f>
        <v>18</v>
      </c>
      <c r="W72" s="70">
        <f>V72/20</f>
        <v>0.9</v>
      </c>
    </row>
    <row r="73" spans="1:24">
      <c r="A73" s="37" t="s">
        <v>17</v>
      </c>
      <c r="B73" s="39">
        <v>84.075914505811795</v>
      </c>
      <c r="C73" s="39">
        <v>85.403131733703702</v>
      </c>
      <c r="D73" s="5">
        <v>82.896795624600301</v>
      </c>
      <c r="E73" s="5">
        <v>59.113898751531103</v>
      </c>
      <c r="F73" s="5">
        <v>84.583173683584803</v>
      </c>
      <c r="G73" s="5">
        <v>87.174294970064096</v>
      </c>
      <c r="H73" s="5">
        <v>81.777443072829897</v>
      </c>
      <c r="I73" s="5">
        <v>73.343467972773198</v>
      </c>
      <c r="J73" s="39">
        <v>87.113937282779105</v>
      </c>
      <c r="K73" s="39">
        <v>43.130286006784402</v>
      </c>
      <c r="L73" s="39">
        <v>45.384982997908203</v>
      </c>
      <c r="M73" s="39">
        <v>50.217979034742399</v>
      </c>
      <c r="N73" s="39">
        <v>75.227747798604199</v>
      </c>
      <c r="O73" s="39">
        <v>80.781695300232201</v>
      </c>
      <c r="P73" s="39">
        <v>87.182611133067795</v>
      </c>
      <c r="Q73" s="39">
        <v>87.280798855967205</v>
      </c>
      <c r="R73" s="39">
        <v>62.037189438564397</v>
      </c>
      <c r="S73" s="39">
        <v>73.550584958370607</v>
      </c>
      <c r="V73" s="44">
        <f t="shared" ref="V73:V78" si="6">AVERAGE(B73:S73)</f>
        <v>73.904218506773304</v>
      </c>
      <c r="W73" s="4">
        <f t="shared" ref="W73:W78" si="7">_xlfn.STDEV.P(B73:S73)</f>
        <v>14.774063829731693</v>
      </c>
    </row>
    <row r="74" spans="1:24">
      <c r="A74" s="34" t="s">
        <v>11</v>
      </c>
      <c r="B74" s="39">
        <v>0</v>
      </c>
      <c r="C74" s="39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39">
        <v>0</v>
      </c>
      <c r="K74" s="39">
        <v>0</v>
      </c>
      <c r="L74" s="39">
        <v>50</v>
      </c>
      <c r="M74" s="39">
        <v>50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V74" s="44">
        <f t="shared" si="6"/>
        <v>5.5555555555555554</v>
      </c>
      <c r="W74" s="4">
        <f t="shared" si="7"/>
        <v>15.713484026367722</v>
      </c>
      <c r="X74" s="44">
        <f>COUNTIF(B$79:S$79,$A74)</f>
        <v>2</v>
      </c>
    </row>
    <row r="75" spans="1:24">
      <c r="A75" s="34" t="s">
        <v>14</v>
      </c>
      <c r="B75" s="39">
        <v>0</v>
      </c>
      <c r="C75" s="39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V75" s="44">
        <f t="shared" si="6"/>
        <v>0</v>
      </c>
      <c r="W75" s="4">
        <f t="shared" si="7"/>
        <v>0</v>
      </c>
      <c r="X75" s="44">
        <f>COUNTIF(B$79:S$79,$A75)+COUNTIF(B$79:S$79,"CONFUSED")+COUNTIF(B$79:S$79,"DISGUSTED")</f>
        <v>0</v>
      </c>
    </row>
    <row r="76" spans="1:24">
      <c r="A76" s="34" t="s">
        <v>12</v>
      </c>
      <c r="B76" s="39">
        <v>0</v>
      </c>
      <c r="C76" s="39">
        <v>0</v>
      </c>
      <c r="D76" s="5">
        <v>0</v>
      </c>
      <c r="E76" s="5">
        <v>20</v>
      </c>
      <c r="F76" s="5">
        <v>0</v>
      </c>
      <c r="G76" s="5">
        <v>0</v>
      </c>
      <c r="H76" s="5">
        <v>0</v>
      </c>
      <c r="I76" s="5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V76" s="44">
        <f t="shared" si="6"/>
        <v>1.1111111111111112</v>
      </c>
      <c r="W76" s="4">
        <f t="shared" si="7"/>
        <v>4.5812284729085118</v>
      </c>
      <c r="X76" s="44">
        <f>COUNTIF(B$79:S$79,$A76)+COUNTIF(B$79:S$79,"FEAR")</f>
        <v>0</v>
      </c>
    </row>
    <row r="77" spans="1:24">
      <c r="A77" s="34" t="s">
        <v>15</v>
      </c>
      <c r="B77" s="39">
        <v>0</v>
      </c>
      <c r="C77" s="39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39">
        <v>0</v>
      </c>
      <c r="K77" s="39">
        <v>33.3333333333333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V77" s="44">
        <f t="shared" si="6"/>
        <v>1.8518518518518501</v>
      </c>
      <c r="W77" s="4">
        <f t="shared" si="7"/>
        <v>7.6353807881808446</v>
      </c>
      <c r="X77" s="44">
        <f>COUNTIF(B$79:S$79,$A77)</f>
        <v>0</v>
      </c>
    </row>
    <row r="78" spans="1:24">
      <c r="A78" s="31" t="s">
        <v>7</v>
      </c>
      <c r="B78" s="41">
        <v>100</v>
      </c>
      <c r="C78" s="41">
        <v>100</v>
      </c>
      <c r="D78" s="8">
        <v>100</v>
      </c>
      <c r="E78" s="8">
        <v>80</v>
      </c>
      <c r="F78" s="8">
        <v>100</v>
      </c>
      <c r="G78" s="8">
        <v>100</v>
      </c>
      <c r="H78" s="8">
        <v>100</v>
      </c>
      <c r="I78" s="8">
        <v>100</v>
      </c>
      <c r="J78" s="41">
        <v>100</v>
      </c>
      <c r="K78" s="41">
        <v>66.6666666666666</v>
      </c>
      <c r="L78" s="41">
        <v>50</v>
      </c>
      <c r="M78" s="41">
        <v>50</v>
      </c>
      <c r="N78" s="41">
        <v>100</v>
      </c>
      <c r="O78" s="41">
        <v>100</v>
      </c>
      <c r="P78" s="41">
        <v>100</v>
      </c>
      <c r="Q78" s="41">
        <v>100</v>
      </c>
      <c r="R78" s="41">
        <v>100</v>
      </c>
      <c r="S78" s="41">
        <v>100</v>
      </c>
      <c r="V78" s="44">
        <f t="shared" si="6"/>
        <v>91.481481481481467</v>
      </c>
      <c r="W78" s="9">
        <f t="shared" si="7"/>
        <v>17.004800419628193</v>
      </c>
      <c r="X78" s="44">
        <f>COUNTIF(B$79:S$79,$A78)</f>
        <v>16</v>
      </c>
    </row>
    <row r="79" spans="1:24">
      <c r="A79" s="37" t="s">
        <v>16</v>
      </c>
      <c r="B79" s="39" t="s">
        <v>10</v>
      </c>
      <c r="C79" s="39" t="s">
        <v>10</v>
      </c>
      <c r="D79" s="5" t="s">
        <v>10</v>
      </c>
      <c r="E79" s="5" t="s">
        <v>10</v>
      </c>
      <c r="F79" s="5" t="s">
        <v>10</v>
      </c>
      <c r="G79" s="5" t="s">
        <v>10</v>
      </c>
      <c r="H79" s="5" t="s">
        <v>10</v>
      </c>
      <c r="I79" s="5" t="s">
        <v>10</v>
      </c>
      <c r="J79" s="39" t="s">
        <v>10</v>
      </c>
      <c r="K79" s="39" t="s">
        <v>10</v>
      </c>
      <c r="L79" s="39" t="s">
        <v>11</v>
      </c>
      <c r="M79" s="39" t="s">
        <v>11</v>
      </c>
      <c r="N79" s="39" t="s">
        <v>10</v>
      </c>
      <c r="O79" s="39" t="s">
        <v>10</v>
      </c>
      <c r="P79" s="39" t="s">
        <v>10</v>
      </c>
      <c r="Q79" s="39" t="s">
        <v>10</v>
      </c>
      <c r="R79" s="39" t="s">
        <v>10</v>
      </c>
      <c r="S79" s="39" t="s">
        <v>10</v>
      </c>
      <c r="V79" s="44">
        <f>COUNTIF(B72:S72,"CALM")</f>
        <v>18</v>
      </c>
      <c r="W79" s="70">
        <f>V79/18</f>
        <v>1</v>
      </c>
    </row>
    <row r="80" spans="1:24">
      <c r="A80" s="37" t="s">
        <v>17</v>
      </c>
      <c r="B80" s="39">
        <v>100</v>
      </c>
      <c r="C80" s="39">
        <v>100</v>
      </c>
      <c r="D80" s="5">
        <v>100</v>
      </c>
      <c r="E80" s="5">
        <v>80</v>
      </c>
      <c r="F80" s="5">
        <v>100</v>
      </c>
      <c r="G80" s="5">
        <v>100</v>
      </c>
      <c r="H80" s="5">
        <v>100</v>
      </c>
      <c r="I80" s="5">
        <v>100</v>
      </c>
      <c r="J80" s="39">
        <v>100</v>
      </c>
      <c r="K80" s="39">
        <v>66.6666666666666</v>
      </c>
      <c r="L80" s="39">
        <v>50</v>
      </c>
      <c r="M80" s="39">
        <v>50</v>
      </c>
      <c r="N80" s="39">
        <v>100</v>
      </c>
      <c r="O80" s="39">
        <v>100</v>
      </c>
      <c r="P80" s="39">
        <v>100</v>
      </c>
      <c r="Q80" s="39">
        <v>100</v>
      </c>
      <c r="R80" s="39">
        <v>100</v>
      </c>
      <c r="S80" s="39">
        <v>100</v>
      </c>
      <c r="V80" s="44">
        <f t="shared" ref="V80" si="8">AVERAGE(B80:S80)</f>
        <v>91.481481481481467</v>
      </c>
      <c r="W80" s="4">
        <f>_xlfn.STDEV.P(B80:S80)</f>
        <v>17.004800419628193</v>
      </c>
    </row>
  </sheetData>
  <mergeCells count="9"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774C-C6E9-224C-A8D1-4E52E5431351}">
  <dimension ref="A1:Z28"/>
  <sheetViews>
    <sheetView topLeftCell="E1" zoomScale="25" zoomScaleNormal="25" workbookViewId="0">
      <selection activeCell="M6" sqref="M6"/>
    </sheetView>
  </sheetViews>
  <sheetFormatPr baseColWidth="10" defaultRowHeight="20"/>
  <cols>
    <col min="1" max="6" width="25.28515625" customWidth="1"/>
    <col min="7" max="7" width="33.85546875" customWidth="1"/>
    <col min="8" max="13" width="22.7109375" customWidth="1"/>
    <col min="17" max="17" width="63.140625" bestFit="1" customWidth="1"/>
    <col min="18" max="18" width="54.5703125" bestFit="1" customWidth="1"/>
    <col min="19" max="23" width="21.5703125" customWidth="1"/>
    <col min="26" max="26" width="27.5703125" bestFit="1" customWidth="1"/>
  </cols>
  <sheetData>
    <row r="1" spans="1:26" ht="159" customHeight="1" thickBot="1">
      <c r="A1" s="45" t="s">
        <v>13</v>
      </c>
      <c r="B1" s="46" t="s">
        <v>11</v>
      </c>
      <c r="C1" s="47" t="s">
        <v>4</v>
      </c>
      <c r="D1" s="47" t="s">
        <v>12</v>
      </c>
      <c r="E1" s="47" t="s">
        <v>15</v>
      </c>
      <c r="F1" s="48" t="s">
        <v>10</v>
      </c>
      <c r="H1" s="45" t="s">
        <v>21</v>
      </c>
      <c r="I1" s="46" t="s">
        <v>11</v>
      </c>
      <c r="J1" s="47" t="s">
        <v>14</v>
      </c>
      <c r="K1" s="47" t="s">
        <v>12</v>
      </c>
      <c r="L1" s="47" t="s">
        <v>15</v>
      </c>
      <c r="M1" s="48" t="s">
        <v>10</v>
      </c>
      <c r="Q1" s="64" t="s">
        <v>22</v>
      </c>
      <c r="R1" s="65">
        <f>(I2+J3+K4+L5+M6)/SUM(I2:M6)</f>
        <v>0.67777777777777781</v>
      </c>
    </row>
    <row r="2" spans="1:26" ht="159" customHeight="1">
      <c r="A2" s="49" t="s">
        <v>11</v>
      </c>
      <c r="B2" s="50">
        <f>Before!X10</f>
        <v>90.75</v>
      </c>
      <c r="C2" s="51">
        <f>Before!X11</f>
        <v>0</v>
      </c>
      <c r="D2" s="51">
        <f>Before!X12</f>
        <v>6</v>
      </c>
      <c r="E2" s="51">
        <f>Before!X13</f>
        <v>2</v>
      </c>
      <c r="F2" s="52">
        <f>Before!X14</f>
        <v>1.25</v>
      </c>
      <c r="H2" s="49" t="s">
        <v>11</v>
      </c>
      <c r="I2" s="50">
        <f>'Before (2)'!X10</f>
        <v>18</v>
      </c>
      <c r="J2" s="51">
        <f>'Before (2)'!X11</f>
        <v>0</v>
      </c>
      <c r="K2" s="51">
        <f>'Before (2)'!X12</f>
        <v>0</v>
      </c>
      <c r="L2" s="51">
        <f>'Before (2)'!X13</f>
        <v>0</v>
      </c>
      <c r="M2" s="52">
        <f>'Before (2)'!X14</f>
        <v>0</v>
      </c>
      <c r="Q2" s="64" t="s">
        <v>23</v>
      </c>
      <c r="R2" s="65">
        <f>AVERAGE(Z7:Z11)</f>
        <v>0.68840336134453783</v>
      </c>
    </row>
    <row r="3" spans="1:26" ht="159" customHeight="1">
      <c r="A3" s="53" t="s">
        <v>14</v>
      </c>
      <c r="B3" s="54">
        <f>Before!X42</f>
        <v>0</v>
      </c>
      <c r="C3" s="55">
        <f>Before!X43</f>
        <v>22</v>
      </c>
      <c r="D3" s="55">
        <f>Before!X44</f>
        <v>0</v>
      </c>
      <c r="E3" s="55">
        <f>Before!X45</f>
        <v>25.75</v>
      </c>
      <c r="F3" s="56">
        <f>Before!X46</f>
        <v>42.25</v>
      </c>
      <c r="H3" s="57" t="s">
        <v>14</v>
      </c>
      <c r="I3" s="54">
        <f>'Before (2)'!X42</f>
        <v>0</v>
      </c>
      <c r="J3" s="55">
        <f>'Before (2)'!X43</f>
        <v>4</v>
      </c>
      <c r="K3" s="55">
        <f>'Before (2)'!X44</f>
        <v>0</v>
      </c>
      <c r="L3" s="55">
        <f>'Before (2)'!X45</f>
        <v>6</v>
      </c>
      <c r="M3" s="56">
        <f>'Before (2)'!X46</f>
        <v>8</v>
      </c>
      <c r="Q3" s="64" t="s">
        <v>24</v>
      </c>
      <c r="R3" s="65">
        <f>AVERAGE(Z14:Z18)</f>
        <v>0.67777777777777781</v>
      </c>
    </row>
    <row r="4" spans="1:26" ht="159" customHeight="1">
      <c r="A4" s="57" t="s">
        <v>12</v>
      </c>
      <c r="B4" s="54">
        <f>Before!X26</f>
        <v>0</v>
      </c>
      <c r="C4" s="55">
        <f>Before!X27</f>
        <v>0</v>
      </c>
      <c r="D4" s="58">
        <f>Before!X28</f>
        <v>85.333333333333329</v>
      </c>
      <c r="E4" s="55">
        <f>Before!X29</f>
        <v>0</v>
      </c>
      <c r="F4" s="56">
        <f>Before!X30</f>
        <v>14.666666666666666</v>
      </c>
      <c r="H4" s="57" t="s">
        <v>12</v>
      </c>
      <c r="I4" s="54">
        <f>'Before (2)'!X26</f>
        <v>0</v>
      </c>
      <c r="J4" s="55">
        <f>'Before (2)'!X27</f>
        <v>0</v>
      </c>
      <c r="K4" s="58">
        <f>'Before (2)'!X28</f>
        <v>17</v>
      </c>
      <c r="L4" s="55">
        <f>'Before (2)'!X29</f>
        <v>0</v>
      </c>
      <c r="M4" s="56">
        <f>'Before (2)'!X30</f>
        <v>1</v>
      </c>
      <c r="Q4" s="64" t="s">
        <v>25</v>
      </c>
      <c r="R4" s="71">
        <f>AVERAGE(R21:R25)</f>
        <v>0.65083632157316362</v>
      </c>
    </row>
    <row r="5" spans="1:26" ht="159" customHeight="1" thickBot="1">
      <c r="A5" s="57" t="s">
        <v>15</v>
      </c>
      <c r="B5" s="54">
        <f>Before!X58</f>
        <v>0</v>
      </c>
      <c r="C5" s="55">
        <f>Before!X59</f>
        <v>23</v>
      </c>
      <c r="D5" s="55">
        <f>Before!X60</f>
        <v>1</v>
      </c>
      <c r="E5" s="59">
        <f>Before!X61</f>
        <v>29.583333333333332</v>
      </c>
      <c r="F5" s="56">
        <f>Before!X62</f>
        <v>46.416666666666664</v>
      </c>
      <c r="H5" s="57" t="s">
        <v>15</v>
      </c>
      <c r="I5" s="54">
        <f>'Before (2)'!X58</f>
        <v>0</v>
      </c>
      <c r="J5" s="55">
        <f>'Before (2)'!X59</f>
        <v>3</v>
      </c>
      <c r="K5" s="55">
        <f>'Before (2)'!X60</f>
        <v>0</v>
      </c>
      <c r="L5" s="59">
        <f>'Before (2)'!X61</f>
        <v>6</v>
      </c>
      <c r="M5" s="56">
        <f>'Before (2)'!X62</f>
        <v>9</v>
      </c>
    </row>
    <row r="6" spans="1:26" ht="159" customHeight="1" thickBot="1">
      <c r="A6" s="60" t="s">
        <v>10</v>
      </c>
      <c r="B6" s="61">
        <f>Before!X74</f>
        <v>5</v>
      </c>
      <c r="C6" s="62">
        <f>Before!X75</f>
        <v>1</v>
      </c>
      <c r="D6" s="62">
        <f>Before!X76</f>
        <v>1</v>
      </c>
      <c r="E6" s="62">
        <f>Before!X77</f>
        <v>1.666666666666665</v>
      </c>
      <c r="F6" s="63">
        <f>Before!X78</f>
        <v>91.333333333333329</v>
      </c>
      <c r="H6" s="60" t="s">
        <v>10</v>
      </c>
      <c r="I6" s="61">
        <f>'Before (2)'!X74</f>
        <v>2</v>
      </c>
      <c r="J6" s="62">
        <f>'Before (2)'!X75</f>
        <v>0</v>
      </c>
      <c r="K6" s="62">
        <f>'Before (2)'!X76</f>
        <v>0</v>
      </c>
      <c r="L6" s="62">
        <f>'Before (2)'!X77</f>
        <v>0</v>
      </c>
      <c r="M6" s="63">
        <f>'Before (2)'!X78</f>
        <v>16</v>
      </c>
      <c r="Q6" s="64" t="s">
        <v>23</v>
      </c>
      <c r="R6" s="45" t="s">
        <v>21</v>
      </c>
      <c r="S6" s="15" t="s">
        <v>11</v>
      </c>
      <c r="T6" s="16" t="s">
        <v>4</v>
      </c>
      <c r="U6" s="16" t="s">
        <v>12</v>
      </c>
      <c r="V6" s="16" t="s">
        <v>15</v>
      </c>
      <c r="W6" s="17" t="s">
        <v>10</v>
      </c>
    </row>
    <row r="7" spans="1:26" ht="83" thickBot="1">
      <c r="R7" s="18" t="s">
        <v>11</v>
      </c>
      <c r="S7" s="66">
        <f>I2/SUM(I$2:I$6)</f>
        <v>0.9</v>
      </c>
      <c r="T7" s="66">
        <f>J2/SUM(J$2:J$6)</f>
        <v>0</v>
      </c>
      <c r="U7" s="66">
        <f t="shared" ref="U7:W11" si="0">K2/SUM(K$2:K$6)</f>
        <v>0</v>
      </c>
      <c r="V7" s="66">
        <f t="shared" si="0"/>
        <v>0</v>
      </c>
      <c r="W7" s="66">
        <f t="shared" si="0"/>
        <v>0</v>
      </c>
      <c r="Y7" s="67" t="s">
        <v>26</v>
      </c>
      <c r="Z7" s="68">
        <f>S7</f>
        <v>0.9</v>
      </c>
    </row>
    <row r="8" spans="1:26" ht="83" thickBot="1">
      <c r="R8" s="19" t="s">
        <v>4</v>
      </c>
      <c r="S8" s="66">
        <f t="shared" ref="S8:T11" si="1">I3/SUM(I$2:I$6)</f>
        <v>0</v>
      </c>
      <c r="T8" s="66">
        <f t="shared" si="1"/>
        <v>0.5714285714285714</v>
      </c>
      <c r="U8" s="66">
        <f t="shared" si="0"/>
        <v>0</v>
      </c>
      <c r="V8" s="66">
        <f t="shared" si="0"/>
        <v>0.5</v>
      </c>
      <c r="W8" s="66">
        <f t="shared" si="0"/>
        <v>0.23529411764705882</v>
      </c>
      <c r="Y8" s="67" t="s">
        <v>27</v>
      </c>
      <c r="Z8" s="68">
        <f>T8</f>
        <v>0.5714285714285714</v>
      </c>
    </row>
    <row r="9" spans="1:26" ht="83" thickBot="1">
      <c r="R9" s="19" t="s">
        <v>12</v>
      </c>
      <c r="S9" s="66">
        <f t="shared" si="1"/>
        <v>0</v>
      </c>
      <c r="T9" s="66">
        <f t="shared" si="1"/>
        <v>0</v>
      </c>
      <c r="U9" s="66">
        <f t="shared" si="0"/>
        <v>1</v>
      </c>
      <c r="V9" s="66">
        <f t="shared" si="0"/>
        <v>0</v>
      </c>
      <c r="W9" s="66">
        <f t="shared" si="0"/>
        <v>2.9411764705882353E-2</v>
      </c>
      <c r="Y9" s="67" t="s">
        <v>28</v>
      </c>
      <c r="Z9" s="68">
        <f>U9</f>
        <v>1</v>
      </c>
    </row>
    <row r="10" spans="1:26" ht="83" thickBot="1">
      <c r="R10" s="19" t="s">
        <v>15</v>
      </c>
      <c r="S10" s="66">
        <f t="shared" si="1"/>
        <v>0</v>
      </c>
      <c r="T10" s="66">
        <f t="shared" si="1"/>
        <v>0.42857142857142855</v>
      </c>
      <c r="U10" s="66">
        <f t="shared" si="0"/>
        <v>0</v>
      </c>
      <c r="V10" s="66">
        <f>L5/SUM(L$2:L$6)</f>
        <v>0.5</v>
      </c>
      <c r="W10" s="66">
        <f t="shared" si="0"/>
        <v>0.26470588235294118</v>
      </c>
      <c r="Y10" s="67" t="s">
        <v>29</v>
      </c>
      <c r="Z10" s="68">
        <f>V10</f>
        <v>0.5</v>
      </c>
    </row>
    <row r="11" spans="1:26" ht="83" thickBot="1">
      <c r="R11" s="20" t="s">
        <v>10</v>
      </c>
      <c r="S11" s="66">
        <f t="shared" si="1"/>
        <v>0.1</v>
      </c>
      <c r="T11" s="66">
        <f t="shared" si="1"/>
        <v>0</v>
      </c>
      <c r="U11" s="66">
        <f t="shared" si="0"/>
        <v>0</v>
      </c>
      <c r="V11" s="66">
        <f t="shared" si="0"/>
        <v>0</v>
      </c>
      <c r="W11" s="66">
        <f t="shared" si="0"/>
        <v>0.47058823529411764</v>
      </c>
      <c r="Y11" s="67" t="s">
        <v>30</v>
      </c>
      <c r="Z11" s="68">
        <f>W11</f>
        <v>0.47058823529411764</v>
      </c>
    </row>
    <row r="12" spans="1:26" ht="21" thickBot="1"/>
    <row r="13" spans="1:26" ht="196" thickBot="1">
      <c r="Q13" s="64" t="s">
        <v>24</v>
      </c>
      <c r="R13" s="45" t="s">
        <v>21</v>
      </c>
      <c r="S13" s="15" t="s">
        <v>11</v>
      </c>
      <c r="T13" s="16" t="s">
        <v>4</v>
      </c>
      <c r="U13" s="16" t="s">
        <v>12</v>
      </c>
      <c r="V13" s="16" t="s">
        <v>15</v>
      </c>
      <c r="W13" s="17" t="s">
        <v>10</v>
      </c>
    </row>
    <row r="14" spans="1:26" ht="83" thickBot="1">
      <c r="R14" s="18" t="s">
        <v>11</v>
      </c>
      <c r="S14" s="66">
        <f>I2/SUM($I2:$M2)</f>
        <v>1</v>
      </c>
      <c r="T14" s="66">
        <f t="shared" ref="T14:W18" si="2">J2/SUM($I2:$M2)</f>
        <v>0</v>
      </c>
      <c r="U14" s="66">
        <f t="shared" si="2"/>
        <v>0</v>
      </c>
      <c r="V14" s="66">
        <f t="shared" si="2"/>
        <v>0</v>
      </c>
      <c r="W14" s="66">
        <f t="shared" si="2"/>
        <v>0</v>
      </c>
      <c r="Y14" s="67" t="s">
        <v>31</v>
      </c>
      <c r="Z14" s="68">
        <f>S14</f>
        <v>1</v>
      </c>
    </row>
    <row r="15" spans="1:26" ht="83" thickBot="1">
      <c r="R15" s="19" t="s">
        <v>4</v>
      </c>
      <c r="S15" s="66">
        <f t="shared" ref="S15:S18" si="3">I3/SUM($I3:$M3)</f>
        <v>0</v>
      </c>
      <c r="T15" s="66">
        <f t="shared" si="2"/>
        <v>0.22222222222222221</v>
      </c>
      <c r="U15" s="66">
        <f t="shared" si="2"/>
        <v>0</v>
      </c>
      <c r="V15" s="66">
        <f t="shared" si="2"/>
        <v>0.33333333333333331</v>
      </c>
      <c r="W15" s="66">
        <f t="shared" si="2"/>
        <v>0.44444444444444442</v>
      </c>
      <c r="Y15" s="67" t="s">
        <v>32</v>
      </c>
      <c r="Z15" s="68">
        <f>T15</f>
        <v>0.22222222222222221</v>
      </c>
    </row>
    <row r="16" spans="1:26" ht="83" thickBot="1">
      <c r="R16" s="19" t="s">
        <v>12</v>
      </c>
      <c r="S16" s="66">
        <f t="shared" si="3"/>
        <v>0</v>
      </c>
      <c r="T16" s="66">
        <f t="shared" si="2"/>
        <v>0</v>
      </c>
      <c r="U16" s="66">
        <f t="shared" si="2"/>
        <v>0.94444444444444442</v>
      </c>
      <c r="V16" s="66">
        <f t="shared" si="2"/>
        <v>0</v>
      </c>
      <c r="W16" s="66">
        <f t="shared" si="2"/>
        <v>5.5555555555555552E-2</v>
      </c>
      <c r="Y16" s="67" t="s">
        <v>33</v>
      </c>
      <c r="Z16" s="68">
        <f>U16</f>
        <v>0.94444444444444442</v>
      </c>
    </row>
    <row r="17" spans="17:26" ht="83" thickBot="1">
      <c r="R17" s="19" t="s">
        <v>15</v>
      </c>
      <c r="S17" s="66">
        <f t="shared" si="3"/>
        <v>0</v>
      </c>
      <c r="T17" s="66">
        <f t="shared" si="2"/>
        <v>0.16666666666666666</v>
      </c>
      <c r="U17" s="66">
        <f t="shared" si="2"/>
        <v>0</v>
      </c>
      <c r="V17" s="66">
        <f t="shared" si="2"/>
        <v>0.33333333333333331</v>
      </c>
      <c r="W17" s="66">
        <f t="shared" si="2"/>
        <v>0.5</v>
      </c>
      <c r="Y17" s="67" t="s">
        <v>34</v>
      </c>
      <c r="Z17" s="68">
        <f>V17</f>
        <v>0.33333333333333331</v>
      </c>
    </row>
    <row r="18" spans="17:26" ht="83" thickBot="1">
      <c r="R18" s="20" t="s">
        <v>10</v>
      </c>
      <c r="S18" s="66">
        <f t="shared" si="3"/>
        <v>0.1111111111111111</v>
      </c>
      <c r="T18" s="66">
        <f t="shared" si="2"/>
        <v>0</v>
      </c>
      <c r="U18" s="66">
        <f t="shared" si="2"/>
        <v>0</v>
      </c>
      <c r="V18" s="66">
        <f t="shared" si="2"/>
        <v>0</v>
      </c>
      <c r="W18" s="66">
        <f t="shared" si="2"/>
        <v>0.88888888888888884</v>
      </c>
      <c r="Y18" s="67" t="s">
        <v>35</v>
      </c>
      <c r="Z18" s="68">
        <f>W18</f>
        <v>0.88888888888888884</v>
      </c>
    </row>
    <row r="19" spans="17:26" ht="61">
      <c r="Y19" s="67"/>
      <c r="Z19" s="68"/>
    </row>
    <row r="20" spans="17:26" ht="89">
      <c r="Q20" s="64" t="s">
        <v>25</v>
      </c>
      <c r="Y20" s="67"/>
      <c r="Z20" s="68"/>
    </row>
    <row r="21" spans="17:26" ht="89">
      <c r="Q21" s="64" t="s">
        <v>36</v>
      </c>
      <c r="R21" s="69">
        <f>2/(1/Z7+1/Z14)</f>
        <v>0.94736842105263153</v>
      </c>
    </row>
    <row r="22" spans="17:26" ht="89">
      <c r="Q22" s="64" t="s">
        <v>37</v>
      </c>
      <c r="R22" s="69">
        <f t="shared" ref="R22:R23" si="4">2/(1/Z8+1/Z15)</f>
        <v>0.32</v>
      </c>
    </row>
    <row r="23" spans="17:26" ht="89">
      <c r="Q23" s="64" t="s">
        <v>38</v>
      </c>
      <c r="R23" s="69">
        <f t="shared" si="4"/>
        <v>0.97142857142857153</v>
      </c>
    </row>
    <row r="24" spans="17:26" ht="89">
      <c r="Q24" s="64" t="s">
        <v>39</v>
      </c>
      <c r="R24" s="69">
        <f>2/(1/Z10+1/Z17)</f>
        <v>0.4</v>
      </c>
    </row>
    <row r="25" spans="17:26" ht="89">
      <c r="Q25" s="64" t="s">
        <v>40</v>
      </c>
      <c r="R25" s="69">
        <f t="shared" ref="R25" si="5">2/(1/Z11+1/Z18)</f>
        <v>0.61538461538461542</v>
      </c>
    </row>
    <row r="26" spans="17:26" ht="89">
      <c r="Q26" s="64"/>
      <c r="R26" s="69"/>
    </row>
    <row r="27" spans="17:26" ht="89">
      <c r="Q27" s="64"/>
      <c r="R27" s="69"/>
    </row>
    <row r="28" spans="17:26" ht="89">
      <c r="Q28" s="64"/>
      <c r="R28" s="69"/>
    </row>
  </sheetData>
  <phoneticPr fontId="1"/>
  <conditionalFormatting sqref="B5:F5">
    <cfRule type="colorScale" priority="16">
      <colorScale>
        <cfvo type="min"/>
        <cfvo type="max"/>
        <color rgb="FFFFFFFF"/>
        <color rgb="FF4472C4"/>
      </colorScale>
    </cfRule>
  </conditionalFormatting>
  <conditionalFormatting sqref="B2:F2">
    <cfRule type="colorScale" priority="17">
      <colorScale>
        <cfvo type="min"/>
        <cfvo type="max"/>
        <color rgb="FFFFFFFF"/>
        <color rgb="FF4472C4"/>
      </colorScale>
    </cfRule>
    <cfRule type="top10" dxfId="13" priority="18" rank="1"/>
  </conditionalFormatting>
  <conditionalFormatting sqref="B4:F4">
    <cfRule type="colorScale" priority="19">
      <colorScale>
        <cfvo type="min"/>
        <cfvo type="max"/>
        <color rgb="FFFFFFFF"/>
        <color rgb="FF4472C4"/>
      </colorScale>
    </cfRule>
  </conditionalFormatting>
  <conditionalFormatting sqref="B6:F6">
    <cfRule type="colorScale" priority="20">
      <colorScale>
        <cfvo type="min"/>
        <cfvo type="max"/>
        <color rgb="FFFFFFFF"/>
        <color rgb="FF4472C4"/>
      </colorScale>
    </cfRule>
  </conditionalFormatting>
  <conditionalFormatting sqref="B3:F3">
    <cfRule type="colorScale" priority="15">
      <colorScale>
        <cfvo type="min"/>
        <cfvo type="max"/>
        <color rgb="FFFFFFFF"/>
        <color rgb="FF4472C4"/>
      </colorScale>
    </cfRule>
  </conditionalFormatting>
  <conditionalFormatting sqref="B2:F6">
    <cfRule type="colorScale" priority="13">
      <colorScale>
        <cfvo type="min"/>
        <cfvo type="max"/>
        <color rgb="FFFFFFFF"/>
        <color rgb="FF4472C4"/>
      </colorScale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I5:M5">
    <cfRule type="colorScale" priority="8">
      <colorScale>
        <cfvo type="min"/>
        <cfvo type="max"/>
        <color rgb="FFFFFFFF"/>
        <color rgb="FF4472C4"/>
      </colorScale>
    </cfRule>
  </conditionalFormatting>
  <conditionalFormatting sqref="I2:M2">
    <cfRule type="colorScale" priority="9">
      <colorScale>
        <cfvo type="min"/>
        <cfvo type="max"/>
        <color rgb="FFFFFFFF"/>
        <color rgb="FF4472C4"/>
      </colorScale>
    </cfRule>
    <cfRule type="top10" dxfId="12" priority="10" rank="1"/>
  </conditionalFormatting>
  <conditionalFormatting sqref="I4:M4">
    <cfRule type="colorScale" priority="11">
      <colorScale>
        <cfvo type="min"/>
        <cfvo type="max"/>
        <color rgb="FFFFFFFF"/>
        <color rgb="FF4472C4"/>
      </colorScale>
    </cfRule>
  </conditionalFormatting>
  <conditionalFormatting sqref="I6:M6">
    <cfRule type="colorScale" priority="12">
      <colorScale>
        <cfvo type="min"/>
        <cfvo type="max"/>
        <color rgb="FFFFFFFF"/>
        <color rgb="FF4472C4"/>
      </colorScale>
    </cfRule>
  </conditionalFormatting>
  <conditionalFormatting sqref="I3:M3">
    <cfRule type="colorScale" priority="7">
      <colorScale>
        <cfvo type="min"/>
        <cfvo type="max"/>
        <color rgb="FFFFFFFF"/>
        <color rgb="FF4472C4"/>
      </colorScale>
    </cfRule>
  </conditionalFormatting>
  <conditionalFormatting sqref="I2:M6">
    <cfRule type="colorScale" priority="5">
      <colorScale>
        <cfvo type="min"/>
        <cfvo type="max"/>
        <color rgb="FFFFFFFF"/>
        <color rgb="FF4472C4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S7:W11">
    <cfRule type="colorScale" priority="3">
      <colorScale>
        <cfvo type="min"/>
        <cfvo type="max"/>
        <color theme="0"/>
        <color theme="4"/>
      </colorScale>
    </cfRule>
    <cfRule type="top10" dxfId="11" priority="4" rank="1"/>
  </conditionalFormatting>
  <conditionalFormatting sqref="S14:W18">
    <cfRule type="colorScale" priority="1">
      <colorScale>
        <cfvo type="min"/>
        <cfvo type="max"/>
        <color theme="0"/>
        <color theme="4"/>
      </colorScale>
    </cfRule>
    <cfRule type="top10" dxfId="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52C3-3510-8C43-8812-325610E77D73}">
  <dimension ref="A1:Z80"/>
  <sheetViews>
    <sheetView topLeftCell="C68" zoomScale="58" workbookViewId="0">
      <selection activeCell="R63" sqref="R63:S63"/>
    </sheetView>
  </sheetViews>
  <sheetFormatPr baseColWidth="10" defaultRowHeight="31"/>
  <cols>
    <col min="1" max="1" width="16.7109375" bestFit="1" customWidth="1"/>
    <col min="10" max="10" width="10.7109375" customWidth="1"/>
    <col min="17" max="17" width="10.7109375" customWidth="1"/>
    <col min="19" max="19" width="10.7109375" customWidth="1"/>
    <col min="21" max="21" width="10.7109375" customWidth="1"/>
    <col min="24" max="24" width="13.7109375" style="44" bestFit="1" customWidth="1"/>
    <col min="25" max="25" width="18.28515625" bestFit="1" customWidth="1"/>
  </cols>
  <sheetData>
    <row r="1" spans="1:26" ht="38">
      <c r="B1" s="72">
        <v>1</v>
      </c>
      <c r="C1" s="72"/>
      <c r="D1" s="72">
        <v>2</v>
      </c>
      <c r="E1" s="72"/>
      <c r="F1" s="72">
        <v>3</v>
      </c>
      <c r="G1" s="72"/>
      <c r="H1" s="72">
        <v>4</v>
      </c>
      <c r="I1" s="72"/>
      <c r="J1" s="72">
        <v>5</v>
      </c>
      <c r="K1" s="72"/>
      <c r="L1" s="72">
        <v>6</v>
      </c>
      <c r="M1" s="72"/>
      <c r="N1" s="72">
        <v>7</v>
      </c>
      <c r="O1" s="72"/>
      <c r="P1" s="72">
        <v>8</v>
      </c>
      <c r="Q1" s="72"/>
      <c r="R1" s="72">
        <v>9</v>
      </c>
      <c r="S1" s="72"/>
      <c r="T1" s="72">
        <v>10</v>
      </c>
      <c r="U1" s="72"/>
      <c r="Y1" s="43"/>
      <c r="Z1" s="43"/>
    </row>
    <row r="2" spans="1:26" ht="34" thickBot="1">
      <c r="A2" s="23" t="s">
        <v>11</v>
      </c>
      <c r="B2" s="13" t="s">
        <v>18</v>
      </c>
      <c r="C2" s="14" t="s">
        <v>19</v>
      </c>
      <c r="D2" s="13" t="s">
        <v>18</v>
      </c>
      <c r="E2" s="14" t="s">
        <v>19</v>
      </c>
      <c r="F2" s="13" t="s">
        <v>18</v>
      </c>
      <c r="G2" s="14" t="s">
        <v>19</v>
      </c>
      <c r="H2" s="29" t="s">
        <v>18</v>
      </c>
      <c r="I2" s="30" t="s">
        <v>19</v>
      </c>
      <c r="J2" s="29" t="s">
        <v>18</v>
      </c>
      <c r="K2" s="30" t="s">
        <v>19</v>
      </c>
      <c r="L2" s="29" t="s">
        <v>18</v>
      </c>
      <c r="M2" s="30" t="s">
        <v>19</v>
      </c>
      <c r="N2" s="29" t="s">
        <v>18</v>
      </c>
      <c r="O2" s="30" t="s">
        <v>19</v>
      </c>
      <c r="P2" s="29" t="s">
        <v>18</v>
      </c>
      <c r="Q2" s="30" t="s">
        <v>19</v>
      </c>
      <c r="R2" s="29" t="s">
        <v>18</v>
      </c>
      <c r="S2" s="30" t="s">
        <v>19</v>
      </c>
      <c r="T2" s="29" t="s">
        <v>18</v>
      </c>
      <c r="U2" s="30" t="s">
        <v>19</v>
      </c>
      <c r="X2" s="14" t="s">
        <v>9</v>
      </c>
      <c r="Y2" s="14" t="s">
        <v>45</v>
      </c>
    </row>
    <row r="3" spans="1:26" ht="32" thickTop="1">
      <c r="A3" s="24" t="s">
        <v>11</v>
      </c>
      <c r="B3" s="10">
        <v>70.778752067045303</v>
      </c>
      <c r="C3" s="11">
        <v>84.741962654437202</v>
      </c>
      <c r="D3" s="10">
        <v>78.944501831909093</v>
      </c>
      <c r="E3" s="11">
        <v>78.997535755044595</v>
      </c>
      <c r="F3" s="10">
        <v>87.380008904078096</v>
      </c>
      <c r="G3" s="11">
        <v>87.359335882516902</v>
      </c>
      <c r="H3" s="32">
        <v>84.786548403306298</v>
      </c>
      <c r="I3" s="33">
        <v>67.992082332912503</v>
      </c>
      <c r="J3" s="32">
        <v>86.279365270637498</v>
      </c>
      <c r="K3" s="33">
        <v>84.979296656589497</v>
      </c>
      <c r="L3" s="32">
        <v>87.019918061931506</v>
      </c>
      <c r="M3" s="33">
        <v>87.129066666812903</v>
      </c>
      <c r="N3" s="32">
        <v>87.3520667915665</v>
      </c>
      <c r="O3" s="33">
        <v>87.334595894837406</v>
      </c>
      <c r="P3" s="32">
        <v>87.151202036987101</v>
      </c>
      <c r="Q3" s="33">
        <v>84.823002885804499</v>
      </c>
      <c r="R3" s="32">
        <v>24.267595757474801</v>
      </c>
      <c r="S3" s="33">
        <v>12.068877787000201</v>
      </c>
      <c r="T3" s="32">
        <v>85.428237732264805</v>
      </c>
      <c r="U3" s="33">
        <v>83.922068841369693</v>
      </c>
      <c r="X3" s="44">
        <f>AVERAGE(B3:U3)</f>
        <v>76.936801110726307</v>
      </c>
      <c r="Y3" s="9">
        <f>_xlfn.STDEV.P(B3:U3)</f>
        <v>20.383647742130577</v>
      </c>
    </row>
    <row r="4" spans="1:26">
      <c r="A4" s="25" t="s">
        <v>14</v>
      </c>
      <c r="B4" s="6">
        <v>0.52210624337657097</v>
      </c>
      <c r="C4" s="6">
        <v>0.62684357833176629</v>
      </c>
      <c r="D4" s="6">
        <v>4.6104213727978527</v>
      </c>
      <c r="E4" s="6">
        <v>4.1893029851991077</v>
      </c>
      <c r="F4" s="6">
        <v>7.1045016913573095E-2</v>
      </c>
      <c r="G4" s="6">
        <v>8.4044910630803105E-2</v>
      </c>
      <c r="H4" s="35">
        <v>2.1095848616453261</v>
      </c>
      <c r="I4" s="35">
        <v>13.24871100082219</v>
      </c>
      <c r="J4" s="35">
        <v>0.60857791627282598</v>
      </c>
      <c r="K4" s="35">
        <v>1.0862164625453361</v>
      </c>
      <c r="L4" s="35">
        <v>0.31167410269498852</v>
      </c>
      <c r="M4" s="35">
        <v>0.20409174535038221</v>
      </c>
      <c r="N4" s="35">
        <v>9.8317769947666389E-2</v>
      </c>
      <c r="O4" s="35">
        <v>0.11956679601198281</v>
      </c>
      <c r="P4" s="35">
        <v>0.193913400224104</v>
      </c>
      <c r="Q4" s="35">
        <v>0.67219766896992306</v>
      </c>
      <c r="R4" s="35">
        <v>47.033710902258306</v>
      </c>
      <c r="S4" s="35">
        <v>28.562867401465653</v>
      </c>
      <c r="T4" s="35">
        <v>1.7155271571015951</v>
      </c>
      <c r="U4" s="35">
        <v>2.9117160426277398</v>
      </c>
      <c r="X4" s="44">
        <f t="shared" ref="X4:X7" si="0">AVERAGE(B4:U4)</f>
        <v>5.4490218667593853</v>
      </c>
      <c r="Y4" s="4">
        <f>_xlfn.STDEV.P(B4:U4)</f>
        <v>11.548282794898581</v>
      </c>
    </row>
    <row r="5" spans="1:26">
      <c r="A5" s="25" t="s">
        <v>12</v>
      </c>
      <c r="B5" s="6">
        <v>10.797851034187319</v>
      </c>
      <c r="C5" s="1">
        <v>10.923432348246539</v>
      </c>
      <c r="D5" s="6">
        <v>13.064020367810359</v>
      </c>
      <c r="E5" s="1">
        <v>13.91109289573453</v>
      </c>
      <c r="F5" s="6">
        <v>10.63739254851639</v>
      </c>
      <c r="G5" s="1">
        <v>10.64028389874694</v>
      </c>
      <c r="H5" s="35">
        <v>10.78207361188619</v>
      </c>
      <c r="I5" s="36">
        <v>11.389693907982881</v>
      </c>
      <c r="J5" s="35">
        <v>10.968815261016591</v>
      </c>
      <c r="K5" s="36">
        <v>11.758666076541122</v>
      </c>
      <c r="L5" s="35">
        <v>10.72064501493093</v>
      </c>
      <c r="M5" s="36">
        <v>10.69578148616379</v>
      </c>
      <c r="N5" s="35">
        <v>10.628498694161291</v>
      </c>
      <c r="O5" s="36">
        <v>10.634608317086091</v>
      </c>
      <c r="P5" s="35">
        <v>10.67670809904911</v>
      </c>
      <c r="Q5" s="36">
        <v>10.857697708987891</v>
      </c>
      <c r="R5" s="35">
        <v>24.164704025367541</v>
      </c>
      <c r="S5" s="36">
        <v>56.55869481870058</v>
      </c>
      <c r="T5" s="35">
        <v>10.760508615100559</v>
      </c>
      <c r="U5" s="36">
        <v>10.924236290956021</v>
      </c>
      <c r="X5" s="44">
        <f t="shared" si="0"/>
        <v>14.074770251058629</v>
      </c>
      <c r="Y5" s="4">
        <f>_xlfn.STDEV.P(B5:U5)</f>
        <v>10.183977583746488</v>
      </c>
    </row>
    <row r="6" spans="1:26">
      <c r="A6" s="25" t="s">
        <v>15</v>
      </c>
      <c r="B6" s="6">
        <v>2.0808401059838699</v>
      </c>
      <c r="C6" s="1">
        <v>2.2851819438538898</v>
      </c>
      <c r="D6" s="6">
        <v>2.3031067629848998</v>
      </c>
      <c r="E6" s="1">
        <v>2.2313096335150902</v>
      </c>
      <c r="F6" s="6">
        <v>1.88703673280969</v>
      </c>
      <c r="G6" s="1">
        <v>1.8879627743733101</v>
      </c>
      <c r="H6" s="35">
        <v>2.0173235409451902</v>
      </c>
      <c r="I6" s="36">
        <v>2.7566140316524201</v>
      </c>
      <c r="J6" s="35">
        <v>1.9179892878570699</v>
      </c>
      <c r="K6" s="36">
        <v>1.94356467918042</v>
      </c>
      <c r="L6" s="35">
        <v>1.8940496762585599</v>
      </c>
      <c r="M6" s="36">
        <v>1.8910590681503601</v>
      </c>
      <c r="N6" s="35">
        <v>1.8899908899120399</v>
      </c>
      <c r="O6" s="36">
        <v>1.8881209458178101</v>
      </c>
      <c r="P6" s="35">
        <v>1.9001153487520499</v>
      </c>
      <c r="Q6" s="36">
        <v>2.0777301887149702</v>
      </c>
      <c r="R6" s="35">
        <v>2.4374797601235798</v>
      </c>
      <c r="S6" s="36">
        <v>2.18716413620781</v>
      </c>
      <c r="T6" s="35">
        <v>1.9148519019555501</v>
      </c>
      <c r="U6" s="36">
        <v>1.9368771900078401</v>
      </c>
      <c r="X6" s="44">
        <f t="shared" si="0"/>
        <v>2.066418429952821</v>
      </c>
      <c r="Y6" s="4">
        <f>_xlfn.STDEV.P(B6:U6)</f>
        <v>0.22960697900038293</v>
      </c>
    </row>
    <row r="7" spans="1:26">
      <c r="A7" s="25" t="s">
        <v>7</v>
      </c>
      <c r="B7" s="6">
        <v>15.8204505494068</v>
      </c>
      <c r="C7" s="1">
        <v>1.4225794751305001</v>
      </c>
      <c r="D7" s="6">
        <v>1.07794966449772</v>
      </c>
      <c r="E7" s="1">
        <v>0.67075873050658097</v>
      </c>
      <c r="F7" s="6">
        <v>2.4516797682225099E-2</v>
      </c>
      <c r="G7" s="1">
        <v>2.8372533731949999E-2</v>
      </c>
      <c r="H7" s="35">
        <v>0.30446958221696502</v>
      </c>
      <c r="I7" s="36">
        <v>4.6128987266299504</v>
      </c>
      <c r="J7" s="35">
        <v>0.22525226421599501</v>
      </c>
      <c r="K7" s="36">
        <v>0.23225612514359001</v>
      </c>
      <c r="L7" s="35">
        <v>5.3713144183953197E-2</v>
      </c>
      <c r="M7" s="36">
        <v>8.0001033522514406E-2</v>
      </c>
      <c r="N7" s="35">
        <v>3.1125854412411801E-2</v>
      </c>
      <c r="O7" s="36">
        <v>2.31080462466795E-2</v>
      </c>
      <c r="P7" s="35">
        <v>7.8061114987617197E-2</v>
      </c>
      <c r="Q7" s="36">
        <v>1.56937154752265</v>
      </c>
      <c r="R7" s="35">
        <v>2.0965095547755501</v>
      </c>
      <c r="S7" s="36">
        <v>0.62239585662557895</v>
      </c>
      <c r="T7" s="35">
        <v>0.180874593577418</v>
      </c>
      <c r="U7" s="36">
        <v>0.30510163503864601</v>
      </c>
      <c r="X7" s="44">
        <f t="shared" si="0"/>
        <v>1.4729883415027647</v>
      </c>
      <c r="Y7" s="4">
        <f>_xlfn.STDEV.P(B7:U7)</f>
        <v>3.4597279645475534</v>
      </c>
    </row>
    <row r="8" spans="1:26">
      <c r="A8" s="26" t="s">
        <v>16</v>
      </c>
      <c r="B8" s="6" t="s">
        <v>11</v>
      </c>
      <c r="C8" s="1" t="s">
        <v>11</v>
      </c>
      <c r="D8" s="6" t="s">
        <v>11</v>
      </c>
      <c r="E8" s="1" t="s">
        <v>11</v>
      </c>
      <c r="F8" s="6" t="s">
        <v>11</v>
      </c>
      <c r="G8" s="1" t="s">
        <v>11</v>
      </c>
      <c r="H8" s="35" t="s">
        <v>11</v>
      </c>
      <c r="I8" s="36" t="s">
        <v>11</v>
      </c>
      <c r="J8" s="35" t="s">
        <v>11</v>
      </c>
      <c r="K8" s="36" t="s">
        <v>11</v>
      </c>
      <c r="L8" s="35" t="s">
        <v>11</v>
      </c>
      <c r="M8" s="36" t="s">
        <v>11</v>
      </c>
      <c r="N8" s="35" t="s">
        <v>11</v>
      </c>
      <c r="O8" s="36" t="s">
        <v>11</v>
      </c>
      <c r="P8" s="35" t="s">
        <v>11</v>
      </c>
      <c r="Q8" s="36" t="s">
        <v>11</v>
      </c>
      <c r="R8" s="35" t="s">
        <v>14</v>
      </c>
      <c r="S8" s="36" t="s">
        <v>3</v>
      </c>
      <c r="T8" s="35" t="s">
        <v>11</v>
      </c>
      <c r="U8" s="36" t="s">
        <v>11</v>
      </c>
      <c r="X8" s="44">
        <f>COUNTIF(B8:U8,A2)</f>
        <v>18</v>
      </c>
      <c r="Y8" s="70">
        <f>X8/20</f>
        <v>0.9</v>
      </c>
    </row>
    <row r="9" spans="1:26">
      <c r="A9" s="26" t="s">
        <v>17</v>
      </c>
      <c r="B9" s="6">
        <v>70.778752067045303</v>
      </c>
      <c r="C9" s="1">
        <v>84.741962654437202</v>
      </c>
      <c r="D9" s="6">
        <v>78.944501831909093</v>
      </c>
      <c r="E9" s="1">
        <v>78.997535755044595</v>
      </c>
      <c r="F9" s="6">
        <v>87.380008904078096</v>
      </c>
      <c r="G9" s="1">
        <v>87.359335882516902</v>
      </c>
      <c r="H9" s="35">
        <v>84.786548403306298</v>
      </c>
      <c r="I9" s="36">
        <v>67.992082332912503</v>
      </c>
      <c r="J9" s="35">
        <v>86.279365270637498</v>
      </c>
      <c r="K9" s="36">
        <v>84.979296656589497</v>
      </c>
      <c r="L9" s="35">
        <v>87.019918061931506</v>
      </c>
      <c r="M9" s="36">
        <v>87.129066666812903</v>
      </c>
      <c r="N9" s="35">
        <v>87.3520667915665</v>
      </c>
      <c r="O9" s="36">
        <v>87.334595894837406</v>
      </c>
      <c r="P9" s="35">
        <v>87.151202036987101</v>
      </c>
      <c r="Q9" s="36">
        <v>84.823002885804499</v>
      </c>
      <c r="R9" s="35">
        <v>38.0696265578771</v>
      </c>
      <c r="S9" s="36">
        <v>50.3981695186473</v>
      </c>
      <c r="T9" s="35">
        <v>85.428237732264805</v>
      </c>
      <c r="U9" s="36">
        <v>83.922068841369693</v>
      </c>
      <c r="X9" s="44">
        <f t="shared" ref="X9" si="1">AVERAGE(B9:U9)</f>
        <v>79.543367237328795</v>
      </c>
      <c r="Y9" s="4">
        <f t="shared" ref="Y9:Y14" si="2">_xlfn.STDEV.P(B9:U9)</f>
        <v>13.051899711697583</v>
      </c>
      <c r="Z9" t="s">
        <v>46</v>
      </c>
    </row>
    <row r="10" spans="1:26">
      <c r="A10" s="27" t="s">
        <v>11</v>
      </c>
      <c r="B10" s="10">
        <v>80</v>
      </c>
      <c r="C10" s="11">
        <v>100</v>
      </c>
      <c r="D10" s="10">
        <v>100</v>
      </c>
      <c r="E10" s="11">
        <v>100</v>
      </c>
      <c r="F10" s="10">
        <v>100</v>
      </c>
      <c r="G10" s="11">
        <v>100</v>
      </c>
      <c r="H10" s="32">
        <v>100</v>
      </c>
      <c r="I10" s="33">
        <v>100</v>
      </c>
      <c r="J10" s="32">
        <v>100</v>
      </c>
      <c r="K10" s="33">
        <v>100</v>
      </c>
      <c r="L10" s="32">
        <v>100</v>
      </c>
      <c r="M10" s="33">
        <v>100</v>
      </c>
      <c r="N10" s="32">
        <v>100</v>
      </c>
      <c r="O10" s="33">
        <v>100</v>
      </c>
      <c r="P10" s="32">
        <v>100</v>
      </c>
      <c r="Q10" s="33">
        <v>100</v>
      </c>
      <c r="R10" s="32">
        <v>0</v>
      </c>
      <c r="S10" s="33">
        <v>25</v>
      </c>
      <c r="T10" s="32">
        <v>100</v>
      </c>
      <c r="U10" s="33">
        <v>100</v>
      </c>
      <c r="X10" s="44">
        <f>AVERAGE(B10:U10)</f>
        <v>90.25</v>
      </c>
      <c r="Y10" s="9">
        <f t="shared" si="2"/>
        <v>26.574188604734481</v>
      </c>
      <c r="Z10" s="44">
        <f>COUNTIF(B$15:U$15,$A10)</f>
        <v>18</v>
      </c>
    </row>
    <row r="11" spans="1:26">
      <c r="A11" s="25" t="s">
        <v>14</v>
      </c>
      <c r="B11" s="6">
        <v>0</v>
      </c>
      <c r="C11" s="1">
        <v>0</v>
      </c>
      <c r="D11" s="6">
        <v>0</v>
      </c>
      <c r="E11" s="1">
        <v>0</v>
      </c>
      <c r="F11" s="6">
        <v>0</v>
      </c>
      <c r="G11" s="1">
        <v>0</v>
      </c>
      <c r="H11" s="35">
        <v>0</v>
      </c>
      <c r="I11" s="36">
        <v>0</v>
      </c>
      <c r="J11" s="35">
        <v>0</v>
      </c>
      <c r="K11" s="36">
        <v>0</v>
      </c>
      <c r="L11" s="35">
        <v>0</v>
      </c>
      <c r="M11" s="36">
        <v>0</v>
      </c>
      <c r="N11" s="35">
        <v>0</v>
      </c>
      <c r="O11" s="36">
        <v>0</v>
      </c>
      <c r="P11" s="35">
        <v>0</v>
      </c>
      <c r="Q11" s="36">
        <v>0</v>
      </c>
      <c r="R11" s="35">
        <v>100</v>
      </c>
      <c r="S11" s="36">
        <v>25</v>
      </c>
      <c r="T11" s="35">
        <v>0</v>
      </c>
      <c r="U11" s="36">
        <v>0</v>
      </c>
      <c r="X11" s="44">
        <f t="shared" ref="X11:X14" si="3">AVERAGE(B11:U11)</f>
        <v>6.25</v>
      </c>
      <c r="Y11" s="4">
        <f t="shared" si="2"/>
        <v>22.18529918662356</v>
      </c>
      <c r="Z11" s="44">
        <f>COUNTIF(B$15:U$15,$A11)+COUNTIF(B$15:U$15,"CONFUSED")+COUNTIF(B$15:U$15,"DISGUSTED")</f>
        <v>1</v>
      </c>
    </row>
    <row r="12" spans="1:26">
      <c r="A12" s="25" t="s">
        <v>12</v>
      </c>
      <c r="B12" s="6">
        <v>0</v>
      </c>
      <c r="C12" s="1">
        <v>0</v>
      </c>
      <c r="D12" s="6">
        <v>0</v>
      </c>
      <c r="E12" s="1">
        <v>0</v>
      </c>
      <c r="F12" s="6">
        <v>0</v>
      </c>
      <c r="G12" s="1">
        <v>0</v>
      </c>
      <c r="H12" s="35">
        <v>0</v>
      </c>
      <c r="I12" s="36">
        <v>0</v>
      </c>
      <c r="J12" s="35">
        <v>0</v>
      </c>
      <c r="K12" s="36">
        <v>0</v>
      </c>
      <c r="L12" s="35">
        <v>0</v>
      </c>
      <c r="M12" s="36">
        <v>0</v>
      </c>
      <c r="N12" s="35">
        <v>0</v>
      </c>
      <c r="O12" s="36">
        <v>0</v>
      </c>
      <c r="P12" s="35">
        <v>0</v>
      </c>
      <c r="Q12" s="36">
        <v>0</v>
      </c>
      <c r="R12" s="35">
        <v>0</v>
      </c>
      <c r="S12" s="36">
        <v>50</v>
      </c>
      <c r="T12" s="35">
        <v>0</v>
      </c>
      <c r="U12" s="36">
        <v>0</v>
      </c>
      <c r="X12" s="44">
        <f t="shared" si="3"/>
        <v>2.5</v>
      </c>
      <c r="Y12" s="4">
        <f t="shared" si="2"/>
        <v>10.897247358851684</v>
      </c>
      <c r="Z12" s="44">
        <f>COUNTIF(B$15:U$15,$A12)+COUNTIF(B$15:U$15,"FEAR")</f>
        <v>1</v>
      </c>
    </row>
    <row r="13" spans="1:26">
      <c r="A13" s="25" t="s">
        <v>15</v>
      </c>
      <c r="B13" s="6">
        <v>0</v>
      </c>
      <c r="C13" s="1">
        <v>0</v>
      </c>
      <c r="D13" s="6">
        <v>0</v>
      </c>
      <c r="E13" s="1">
        <v>0</v>
      </c>
      <c r="F13" s="6">
        <v>0</v>
      </c>
      <c r="G13" s="1">
        <v>0</v>
      </c>
      <c r="H13" s="35">
        <v>0</v>
      </c>
      <c r="I13" s="36">
        <v>0</v>
      </c>
      <c r="J13" s="35">
        <v>0</v>
      </c>
      <c r="K13" s="36">
        <v>0</v>
      </c>
      <c r="L13" s="35">
        <v>0</v>
      </c>
      <c r="M13" s="36">
        <v>0</v>
      </c>
      <c r="N13" s="35">
        <v>0</v>
      </c>
      <c r="O13" s="36">
        <v>0</v>
      </c>
      <c r="P13" s="35">
        <v>0</v>
      </c>
      <c r="Q13" s="36">
        <v>0</v>
      </c>
      <c r="R13" s="35">
        <v>0</v>
      </c>
      <c r="S13" s="36">
        <v>0</v>
      </c>
      <c r="T13" s="35">
        <v>0</v>
      </c>
      <c r="U13" s="36">
        <v>0</v>
      </c>
      <c r="X13" s="44">
        <f t="shared" si="3"/>
        <v>0</v>
      </c>
      <c r="Y13" s="4">
        <f t="shared" si="2"/>
        <v>0</v>
      </c>
      <c r="Z13" s="44">
        <f>COUNTIF(B$15:U$15,$A13)</f>
        <v>0</v>
      </c>
    </row>
    <row r="14" spans="1:26">
      <c r="A14" s="25" t="s">
        <v>7</v>
      </c>
      <c r="B14" s="6">
        <v>20</v>
      </c>
      <c r="C14" s="1">
        <v>0</v>
      </c>
      <c r="D14" s="6">
        <v>0</v>
      </c>
      <c r="E14" s="1">
        <v>0</v>
      </c>
      <c r="F14" s="6">
        <v>0</v>
      </c>
      <c r="G14" s="1">
        <v>0</v>
      </c>
      <c r="H14" s="35">
        <v>0</v>
      </c>
      <c r="I14" s="36">
        <v>0</v>
      </c>
      <c r="J14" s="35">
        <v>0</v>
      </c>
      <c r="K14" s="36">
        <v>0</v>
      </c>
      <c r="L14" s="35">
        <v>0</v>
      </c>
      <c r="M14" s="36">
        <v>0</v>
      </c>
      <c r="N14" s="35">
        <v>0</v>
      </c>
      <c r="O14" s="36">
        <v>0</v>
      </c>
      <c r="P14" s="35">
        <v>0</v>
      </c>
      <c r="Q14" s="36">
        <v>0</v>
      </c>
      <c r="R14" s="35">
        <v>0</v>
      </c>
      <c r="S14" s="36">
        <v>0</v>
      </c>
      <c r="T14" s="35">
        <v>0</v>
      </c>
      <c r="U14" s="36">
        <v>0</v>
      </c>
      <c r="X14" s="44">
        <f t="shared" si="3"/>
        <v>1</v>
      </c>
      <c r="Y14" s="4">
        <f t="shared" si="2"/>
        <v>4.358898943540674</v>
      </c>
      <c r="Z14" s="44">
        <f>COUNTIF(B$15:U$15,$A14)</f>
        <v>0</v>
      </c>
    </row>
    <row r="15" spans="1:26">
      <c r="A15" s="26" t="s">
        <v>16</v>
      </c>
      <c r="B15" s="6" t="s">
        <v>11</v>
      </c>
      <c r="C15" s="1" t="s">
        <v>11</v>
      </c>
      <c r="D15" s="6" t="s">
        <v>11</v>
      </c>
      <c r="E15" s="1" t="s">
        <v>11</v>
      </c>
      <c r="F15" s="6" t="s">
        <v>11</v>
      </c>
      <c r="G15" s="1" t="s">
        <v>11</v>
      </c>
      <c r="H15" s="35" t="s">
        <v>11</v>
      </c>
      <c r="I15" s="36" t="s">
        <v>11</v>
      </c>
      <c r="J15" s="35" t="s">
        <v>11</v>
      </c>
      <c r="K15" s="36" t="s">
        <v>11</v>
      </c>
      <c r="L15" s="35" t="s">
        <v>11</v>
      </c>
      <c r="M15" s="36" t="s">
        <v>11</v>
      </c>
      <c r="N15" s="35" t="s">
        <v>11</v>
      </c>
      <c r="O15" s="36" t="s">
        <v>11</v>
      </c>
      <c r="P15" s="35" t="s">
        <v>11</v>
      </c>
      <c r="Q15" s="36" t="s">
        <v>11</v>
      </c>
      <c r="R15" s="35" t="s">
        <v>14</v>
      </c>
      <c r="S15" s="36" t="s">
        <v>3</v>
      </c>
      <c r="T15" s="35" t="s">
        <v>11</v>
      </c>
      <c r="U15" s="36" t="s">
        <v>11</v>
      </c>
      <c r="X15" s="44">
        <f>COUNTIF(B15:U15,A2)</f>
        <v>18</v>
      </c>
      <c r="Y15" s="70">
        <f>X15/20</f>
        <v>0.9</v>
      </c>
      <c r="Z15" s="44"/>
    </row>
    <row r="16" spans="1:26">
      <c r="A16" s="26" t="s">
        <v>17</v>
      </c>
      <c r="B16" s="6">
        <v>80</v>
      </c>
      <c r="C16" s="1">
        <v>100</v>
      </c>
      <c r="D16" s="6">
        <v>100</v>
      </c>
      <c r="E16" s="1">
        <v>100</v>
      </c>
      <c r="F16" s="6">
        <v>100</v>
      </c>
      <c r="G16" s="1">
        <v>100</v>
      </c>
      <c r="H16" s="35">
        <v>100</v>
      </c>
      <c r="I16" s="36">
        <v>100</v>
      </c>
      <c r="J16" s="35">
        <v>100</v>
      </c>
      <c r="K16" s="36">
        <v>100</v>
      </c>
      <c r="L16" s="35">
        <v>100</v>
      </c>
      <c r="M16" s="36">
        <v>100</v>
      </c>
      <c r="N16" s="35">
        <v>100</v>
      </c>
      <c r="O16" s="36">
        <v>100</v>
      </c>
      <c r="P16" s="35">
        <v>100</v>
      </c>
      <c r="Q16" s="36">
        <v>100</v>
      </c>
      <c r="R16" s="35">
        <v>100</v>
      </c>
      <c r="S16" s="36">
        <v>50</v>
      </c>
      <c r="T16" s="35">
        <v>100</v>
      </c>
      <c r="U16" s="36">
        <v>100</v>
      </c>
      <c r="X16" s="44">
        <f t="shared" ref="X16" si="4">AVERAGE(B16:U16)</f>
        <v>96.5</v>
      </c>
      <c r="Y16" s="4">
        <f>_xlfn.STDEV.P(B16:U16)</f>
        <v>11.521718621802913</v>
      </c>
    </row>
    <row r="17" spans="1:26"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  <row r="18" spans="1:26" ht="34" thickBot="1">
      <c r="A18" s="12" t="s">
        <v>2</v>
      </c>
      <c r="B18" s="13" t="s">
        <v>18</v>
      </c>
      <c r="C18" s="14" t="s">
        <v>19</v>
      </c>
      <c r="D18" s="13" t="s">
        <v>18</v>
      </c>
      <c r="E18" s="14" t="s">
        <v>19</v>
      </c>
      <c r="F18" s="13" t="s">
        <v>18</v>
      </c>
      <c r="G18" s="14" t="s">
        <v>19</v>
      </c>
      <c r="H18" s="29" t="s">
        <v>18</v>
      </c>
      <c r="I18" s="30" t="s">
        <v>19</v>
      </c>
      <c r="J18" s="29" t="s">
        <v>18</v>
      </c>
      <c r="K18" s="30" t="s">
        <v>19</v>
      </c>
      <c r="L18" s="29" t="s">
        <v>18</v>
      </c>
      <c r="M18" s="30" t="s">
        <v>19</v>
      </c>
      <c r="N18" s="29" t="s">
        <v>18</v>
      </c>
      <c r="O18" s="30" t="s">
        <v>19</v>
      </c>
      <c r="P18" s="29" t="s">
        <v>18</v>
      </c>
      <c r="Q18" s="30" t="s">
        <v>19</v>
      </c>
      <c r="R18" s="29" t="s">
        <v>18</v>
      </c>
      <c r="S18" s="30" t="s">
        <v>19</v>
      </c>
      <c r="T18" s="29" t="s">
        <v>18</v>
      </c>
      <c r="U18" s="30" t="s">
        <v>19</v>
      </c>
      <c r="Y18" s="14" t="s">
        <v>20</v>
      </c>
    </row>
    <row r="19" spans="1:26" ht="32" thickTop="1">
      <c r="A19" s="2" t="s">
        <v>0</v>
      </c>
      <c r="B19" s="5">
        <v>0.15575447437079801</v>
      </c>
      <c r="C19" s="4">
        <v>0.120146626780346</v>
      </c>
      <c r="D19" s="5">
        <v>2.9069036627080699E-2</v>
      </c>
      <c r="E19" s="4">
        <v>3.1459835611339901E-2</v>
      </c>
      <c r="F19" s="5">
        <v>0.15724391547109901</v>
      </c>
      <c r="G19" s="4">
        <v>0.27710109562896901</v>
      </c>
      <c r="H19" s="39">
        <v>2.0926724758819901</v>
      </c>
      <c r="I19" s="40">
        <v>1.61916281690231</v>
      </c>
      <c r="J19" s="39">
        <v>0.10442278276113399</v>
      </c>
      <c r="K19" s="40">
        <v>3.7232261218055999E-2</v>
      </c>
      <c r="L19" s="39">
        <v>5.5818888055650599E-2</v>
      </c>
      <c r="M19" s="40">
        <v>0.229951302647948</v>
      </c>
      <c r="N19" s="39">
        <v>0.39823738867521602</v>
      </c>
      <c r="O19" s="40">
        <v>0.33857691406190898</v>
      </c>
      <c r="P19" s="39">
        <v>0.30332192044759099</v>
      </c>
      <c r="Q19" s="40">
        <v>0.29671421243893897</v>
      </c>
      <c r="R19" s="39">
        <v>4.7296703427946202E-2</v>
      </c>
      <c r="S19" s="40">
        <v>7.7118543784892801E-2</v>
      </c>
      <c r="T19" s="39">
        <v>0.27753890298981099</v>
      </c>
      <c r="U19" s="40">
        <v>0.16740280758127399</v>
      </c>
      <c r="X19" s="44">
        <f>AVERAGE(B19:U19)</f>
        <v>0.34081214526821502</v>
      </c>
      <c r="Y19" s="4">
        <f>_xlfn.STDEV.P(B19:U19)</f>
        <v>0.52224220297090196</v>
      </c>
    </row>
    <row r="20" spans="1:26">
      <c r="A20" s="2" t="s">
        <v>4</v>
      </c>
      <c r="B20" s="5">
        <v>0.69176565623297204</v>
      </c>
      <c r="C20" s="4">
        <v>0.60022556081986389</v>
      </c>
      <c r="D20" s="5">
        <v>4.0486745613808002E-2</v>
      </c>
      <c r="E20" s="4">
        <v>9.8410444039549794E-2</v>
      </c>
      <c r="F20" s="5">
        <v>0.69466858570116008</v>
      </c>
      <c r="G20" s="4">
        <v>1.1622426811799269</v>
      </c>
      <c r="H20" s="39">
        <v>13.844687106234161</v>
      </c>
      <c r="I20" s="40">
        <v>7.8238580817443601</v>
      </c>
      <c r="J20" s="39">
        <v>0.663223453264148</v>
      </c>
      <c r="K20" s="40">
        <v>0.2880981345241353</v>
      </c>
      <c r="L20" s="39">
        <v>0.19795899911781692</v>
      </c>
      <c r="M20" s="40">
        <v>1.161833047017911</v>
      </c>
      <c r="N20" s="39">
        <v>1.721931187829137</v>
      </c>
      <c r="O20" s="40">
        <v>1.889499795469229</v>
      </c>
      <c r="P20" s="39">
        <v>2.0308406062305187</v>
      </c>
      <c r="Q20" s="40">
        <v>1.7044614495094081</v>
      </c>
      <c r="R20" s="39">
        <v>0.13881206991632572</v>
      </c>
      <c r="S20" s="40">
        <v>0.32140453115194001</v>
      </c>
      <c r="T20" s="39">
        <v>1.0085522349574489</v>
      </c>
      <c r="U20" s="40">
        <v>0.53977845778365707</v>
      </c>
      <c r="X20" s="44">
        <f t="shared" ref="X20:X23" si="5">AVERAGE(B20:U20)</f>
        <v>1.8311369414168741</v>
      </c>
      <c r="Y20" s="4">
        <f>_xlfn.STDEV.P(B20:U20)</f>
        <v>3.204825656341622</v>
      </c>
    </row>
    <row r="21" spans="1:26">
      <c r="A21" s="7" t="s">
        <v>2</v>
      </c>
      <c r="B21" s="8">
        <v>81.151227069719297</v>
      </c>
      <c r="C21" s="9">
        <v>82.594409108625896</v>
      </c>
      <c r="D21" s="8">
        <v>97.922727811055339</v>
      </c>
      <c r="E21" s="9">
        <v>97.844986445138019</v>
      </c>
      <c r="F21" s="8">
        <v>97.138645989344212</v>
      </c>
      <c r="G21" s="9">
        <v>96.374248391166205</v>
      </c>
      <c r="H21" s="41">
        <v>73.954692394233405</v>
      </c>
      <c r="I21" s="42">
        <v>85.427328505333293</v>
      </c>
      <c r="J21" s="41">
        <v>96.385125406613042</v>
      </c>
      <c r="K21" s="42">
        <v>97.619173733547882</v>
      </c>
      <c r="L21" s="41">
        <v>97.438224493723411</v>
      </c>
      <c r="M21" s="42">
        <v>80.327326541956921</v>
      </c>
      <c r="N21" s="41">
        <v>95.10025261626609</v>
      </c>
      <c r="O21" s="42">
        <v>94.679597833215098</v>
      </c>
      <c r="P21" s="41">
        <v>94.423283845813202</v>
      </c>
      <c r="Q21" s="42">
        <v>95.297323867688903</v>
      </c>
      <c r="R21" s="41">
        <v>97.766204380996896</v>
      </c>
      <c r="S21" s="42">
        <v>97.412515839453604</v>
      </c>
      <c r="T21" s="41">
        <v>96.7751569059632</v>
      </c>
      <c r="U21" s="42">
        <v>97.136353840015659</v>
      </c>
      <c r="X21" s="44">
        <f t="shared" si="5"/>
        <v>92.638440250993469</v>
      </c>
      <c r="Y21" s="9">
        <f>_xlfn.STDEV.P(B21:U21)</f>
        <v>7.2232939842974533</v>
      </c>
    </row>
    <row r="22" spans="1:26">
      <c r="A22" s="2" t="s">
        <v>5</v>
      </c>
      <c r="B22" s="5">
        <v>3.7158638565445101</v>
      </c>
      <c r="C22" s="4">
        <v>1.7854525365118701</v>
      </c>
      <c r="D22" s="5">
        <v>1.99202198442116</v>
      </c>
      <c r="E22" s="4">
        <v>1.9937279202571001</v>
      </c>
      <c r="F22" s="5">
        <v>1.7961917814256001</v>
      </c>
      <c r="G22" s="4">
        <v>1.81529276366785</v>
      </c>
      <c r="H22" s="39">
        <v>2.5573574086336599</v>
      </c>
      <c r="I22" s="40">
        <v>2.0422231261333499</v>
      </c>
      <c r="J22" s="39">
        <v>1.98028845039563</v>
      </c>
      <c r="K22" s="40">
        <v>1.97741074342795</v>
      </c>
      <c r="L22" s="39">
        <v>1.98769091595055</v>
      </c>
      <c r="M22" s="40">
        <v>1.99797998876733</v>
      </c>
      <c r="N22" s="39">
        <v>1.7490081857878199</v>
      </c>
      <c r="O22" s="40">
        <v>1.7370126439223501</v>
      </c>
      <c r="P22" s="39">
        <v>1.9963514569760601</v>
      </c>
      <c r="Q22" s="40">
        <v>1.9794686263249499</v>
      </c>
      <c r="R22" s="39">
        <v>1.9860088888277101</v>
      </c>
      <c r="S22" s="40">
        <v>1.9761117453018999</v>
      </c>
      <c r="T22" s="39">
        <v>1.7420761925277599</v>
      </c>
      <c r="U22" s="40">
        <v>1.9812328077841701</v>
      </c>
      <c r="X22" s="44">
        <f t="shared" si="5"/>
        <v>2.0394386011794641</v>
      </c>
      <c r="Y22" s="4">
        <f>_xlfn.STDEV.P(B22:U22)</f>
        <v>0.42122385605444129</v>
      </c>
    </row>
    <row r="23" spans="1:26">
      <c r="A23" s="25" t="s">
        <v>7</v>
      </c>
      <c r="B23" s="5">
        <v>14.2853889431323</v>
      </c>
      <c r="C23" s="4">
        <v>14.8997661672619</v>
      </c>
      <c r="D23" s="5">
        <v>1.5694422282566001E-2</v>
      </c>
      <c r="E23" s="4">
        <v>3.14153549539192E-2</v>
      </c>
      <c r="F23" s="5">
        <v>0.213249728057822</v>
      </c>
      <c r="G23" s="4">
        <v>0.37111506835693697</v>
      </c>
      <c r="H23" s="39">
        <v>7.5505906150166497</v>
      </c>
      <c r="I23" s="40">
        <v>3.08742746988659</v>
      </c>
      <c r="J23" s="39">
        <v>0.86693990696602297</v>
      </c>
      <c r="K23" s="40">
        <v>7.8085127281886602E-2</v>
      </c>
      <c r="L23" s="39">
        <v>0.320306703152552</v>
      </c>
      <c r="M23" s="40">
        <v>16.282909119609801</v>
      </c>
      <c r="N23" s="39">
        <v>1.0305706214416299</v>
      </c>
      <c r="O23" s="40">
        <v>1.3553128133313399</v>
      </c>
      <c r="P23" s="39">
        <v>1.2462021705325601</v>
      </c>
      <c r="Q23" s="40">
        <v>0.72203184403768605</v>
      </c>
      <c r="R23" s="39">
        <v>6.1677956831130698E-2</v>
      </c>
      <c r="S23" s="40">
        <v>0.21284934030764399</v>
      </c>
      <c r="T23" s="39">
        <v>0.19667576356161801</v>
      </c>
      <c r="U23" s="40">
        <v>0.17523208683519001</v>
      </c>
      <c r="X23" s="44">
        <f t="shared" si="5"/>
        <v>3.1501720611418871</v>
      </c>
      <c r="Y23" s="4">
        <f>_xlfn.STDEV.P(B23:U23)</f>
        <v>5.3170337307636313</v>
      </c>
    </row>
    <row r="24" spans="1:26">
      <c r="A24" s="3" t="s">
        <v>8</v>
      </c>
      <c r="B24" s="5" t="s">
        <v>12</v>
      </c>
      <c r="C24" s="4" t="s">
        <v>12</v>
      </c>
      <c r="D24" s="5" t="s">
        <v>12</v>
      </c>
      <c r="E24" s="4" t="s">
        <v>12</v>
      </c>
      <c r="F24" s="5" t="s">
        <v>12</v>
      </c>
      <c r="G24" s="4" t="s">
        <v>12</v>
      </c>
      <c r="H24" s="39" t="s">
        <v>12</v>
      </c>
      <c r="I24" s="40" t="s">
        <v>12</v>
      </c>
      <c r="J24" s="39" t="s">
        <v>12</v>
      </c>
      <c r="K24" s="40" t="s">
        <v>12</v>
      </c>
      <c r="L24" s="39" t="s">
        <v>12</v>
      </c>
      <c r="M24" s="40" t="s">
        <v>12</v>
      </c>
      <c r="N24" s="39" t="s">
        <v>12</v>
      </c>
      <c r="O24" s="40" t="s">
        <v>12</v>
      </c>
      <c r="P24" s="39" t="s">
        <v>12</v>
      </c>
      <c r="Q24" s="40" t="s">
        <v>12</v>
      </c>
      <c r="R24" s="39" t="s">
        <v>12</v>
      </c>
      <c r="S24" s="40" t="s">
        <v>12</v>
      </c>
      <c r="T24" s="39" t="s">
        <v>12</v>
      </c>
      <c r="U24" s="40" t="s">
        <v>12</v>
      </c>
      <c r="X24" s="44">
        <f>COUNTIF(B24:U24,"SURPRISED")+COUNTIF(B24:U24,"FEAR")</f>
        <v>20</v>
      </c>
      <c r="Y24" s="70">
        <f>X24/20</f>
        <v>1</v>
      </c>
    </row>
    <row r="25" spans="1:26">
      <c r="A25" s="3" t="s">
        <v>6</v>
      </c>
      <c r="B25" s="5">
        <v>81.151227069719297</v>
      </c>
      <c r="C25" s="5">
        <v>82.594409108625896</v>
      </c>
      <c r="D25" s="5">
        <v>97.922727811055339</v>
      </c>
      <c r="E25" s="5">
        <v>97.844986445138019</v>
      </c>
      <c r="F25" s="5">
        <v>97.138645989344212</v>
      </c>
      <c r="G25" s="5">
        <v>96.374248391166205</v>
      </c>
      <c r="H25" s="39">
        <v>73.954692394233405</v>
      </c>
      <c r="I25" s="39">
        <v>85.427328505333293</v>
      </c>
      <c r="J25" s="39">
        <v>96.385125406613042</v>
      </c>
      <c r="K25" s="39">
        <v>97.619173733547882</v>
      </c>
      <c r="L25" s="39">
        <v>97.438224493723411</v>
      </c>
      <c r="M25" s="39">
        <v>80.327326541956921</v>
      </c>
      <c r="N25" s="39">
        <v>95.10025261626609</v>
      </c>
      <c r="O25" s="39">
        <v>94.679597833215098</v>
      </c>
      <c r="P25" s="39">
        <v>94.423283845813202</v>
      </c>
      <c r="Q25" s="39">
        <v>95.297323867688903</v>
      </c>
      <c r="R25" s="39">
        <v>97.766204380996896</v>
      </c>
      <c r="S25" s="39">
        <v>97.412515839453604</v>
      </c>
      <c r="T25" s="39">
        <v>96.7751569059632</v>
      </c>
      <c r="U25" s="39">
        <v>97.136353840015659</v>
      </c>
      <c r="X25" s="44">
        <f>AVERAGE(B25:U25)</f>
        <v>92.638440250993469</v>
      </c>
      <c r="Y25" s="4">
        <f>VAR(B25:U25)</f>
        <v>54.922079982723972</v>
      </c>
    </row>
    <row r="26" spans="1:26">
      <c r="A26" s="2" t="s">
        <v>0</v>
      </c>
      <c r="B26" s="5">
        <v>0</v>
      </c>
      <c r="C26" s="4">
        <v>0</v>
      </c>
      <c r="D26" s="5">
        <v>0</v>
      </c>
      <c r="E26" s="4">
        <v>0</v>
      </c>
      <c r="F26" s="5">
        <v>0</v>
      </c>
      <c r="G26" s="4">
        <v>0</v>
      </c>
      <c r="H26" s="39">
        <v>0</v>
      </c>
      <c r="I26" s="40">
        <v>0</v>
      </c>
      <c r="J26" s="39">
        <v>0</v>
      </c>
      <c r="K26" s="40">
        <v>0</v>
      </c>
      <c r="L26" s="39">
        <v>0</v>
      </c>
      <c r="M26" s="40">
        <v>0</v>
      </c>
      <c r="N26" s="39">
        <v>0</v>
      </c>
      <c r="O26" s="40">
        <v>0</v>
      </c>
      <c r="P26" s="39">
        <v>0</v>
      </c>
      <c r="Q26" s="40">
        <v>0</v>
      </c>
      <c r="R26" s="39">
        <v>0</v>
      </c>
      <c r="S26" s="40">
        <v>0</v>
      </c>
      <c r="T26" s="39">
        <v>0</v>
      </c>
      <c r="U26" s="40">
        <v>0</v>
      </c>
      <c r="X26" s="44">
        <f>AVERAGE(B26:U26)</f>
        <v>0</v>
      </c>
      <c r="Y26" s="4">
        <f>_xlfn.STDEV.P(B26:U26)</f>
        <v>0</v>
      </c>
      <c r="Z26" s="44">
        <f>COUNTIF(B$31:U$31,$A26)</f>
        <v>0</v>
      </c>
    </row>
    <row r="27" spans="1:26">
      <c r="A27" s="2" t="s">
        <v>4</v>
      </c>
      <c r="B27" s="5">
        <v>0</v>
      </c>
      <c r="C27" s="4">
        <v>0</v>
      </c>
      <c r="D27" s="5">
        <v>0</v>
      </c>
      <c r="E27" s="4">
        <v>0</v>
      </c>
      <c r="F27" s="5">
        <v>0</v>
      </c>
      <c r="G27" s="4">
        <v>0</v>
      </c>
      <c r="H27" s="39">
        <v>0</v>
      </c>
      <c r="I27" s="40">
        <v>0</v>
      </c>
      <c r="J27" s="39">
        <v>0</v>
      </c>
      <c r="K27" s="40">
        <v>0</v>
      </c>
      <c r="L27" s="39">
        <v>0</v>
      </c>
      <c r="M27" s="40">
        <v>0</v>
      </c>
      <c r="N27" s="39">
        <v>0</v>
      </c>
      <c r="O27" s="40">
        <v>0</v>
      </c>
      <c r="P27" s="39">
        <v>0</v>
      </c>
      <c r="Q27" s="40">
        <v>0</v>
      </c>
      <c r="R27" s="39">
        <v>0</v>
      </c>
      <c r="S27" s="40">
        <v>0</v>
      </c>
      <c r="T27" s="39">
        <v>0</v>
      </c>
      <c r="U27" s="40">
        <v>0</v>
      </c>
      <c r="X27" s="44">
        <f t="shared" ref="X27:X30" si="6">AVERAGE(B27:U27)</f>
        <v>0</v>
      </c>
      <c r="Y27" s="4">
        <f>_xlfn.STDEV.P(B27:U27)</f>
        <v>0</v>
      </c>
      <c r="Z27" s="44">
        <f>COUNTIF(B$31:U$31,$A27)+COUNTIF(B$31:U$31,"CONFUSED")+COUNTIF(B$31:U$31,"DISGUSTED")</f>
        <v>0</v>
      </c>
    </row>
    <row r="28" spans="1:26">
      <c r="A28" s="7" t="s">
        <v>2</v>
      </c>
      <c r="B28" s="8">
        <v>80</v>
      </c>
      <c r="C28" s="9">
        <v>80</v>
      </c>
      <c r="D28" s="8">
        <v>100</v>
      </c>
      <c r="E28" s="9">
        <v>100</v>
      </c>
      <c r="F28" s="8">
        <v>100</v>
      </c>
      <c r="G28" s="9">
        <v>100</v>
      </c>
      <c r="H28" s="41">
        <v>100</v>
      </c>
      <c r="I28" s="42">
        <v>100</v>
      </c>
      <c r="J28" s="41">
        <v>100</v>
      </c>
      <c r="K28" s="42">
        <v>100</v>
      </c>
      <c r="L28" s="41">
        <v>100</v>
      </c>
      <c r="M28" s="42">
        <v>75</v>
      </c>
      <c r="N28" s="41">
        <v>99.999999999999901</v>
      </c>
      <c r="O28" s="42">
        <v>100</v>
      </c>
      <c r="P28" s="41">
        <v>100</v>
      </c>
      <c r="Q28" s="42">
        <v>100</v>
      </c>
      <c r="R28" s="41">
        <v>100</v>
      </c>
      <c r="S28" s="42">
        <v>100</v>
      </c>
      <c r="T28" s="41">
        <v>100</v>
      </c>
      <c r="U28" s="42">
        <v>100</v>
      </c>
      <c r="X28" s="44">
        <f t="shared" si="6"/>
        <v>96.75</v>
      </c>
      <c r="Y28" s="9">
        <f>_xlfn.STDEV.P(B28:U28)</f>
        <v>7.7902182254414392</v>
      </c>
      <c r="Z28" s="44">
        <f>COUNTIF(B$31:U$31,$A28)+COUNTIF(B$31:U$31,"FEAR")</f>
        <v>20</v>
      </c>
    </row>
    <row r="29" spans="1:26">
      <c r="A29" s="2" t="s">
        <v>5</v>
      </c>
      <c r="B29" s="5">
        <v>0</v>
      </c>
      <c r="C29" s="4">
        <v>0</v>
      </c>
      <c r="D29" s="5">
        <v>0</v>
      </c>
      <c r="E29" s="4">
        <v>0</v>
      </c>
      <c r="F29" s="5">
        <v>0</v>
      </c>
      <c r="G29" s="4">
        <v>0</v>
      </c>
      <c r="H29" s="39">
        <v>0</v>
      </c>
      <c r="I29" s="40">
        <v>0</v>
      </c>
      <c r="J29" s="39">
        <v>0</v>
      </c>
      <c r="K29" s="40">
        <v>0</v>
      </c>
      <c r="L29" s="39">
        <v>0</v>
      </c>
      <c r="M29" s="40">
        <v>0</v>
      </c>
      <c r="N29" s="39">
        <v>0</v>
      </c>
      <c r="O29" s="40">
        <v>0</v>
      </c>
      <c r="P29" s="39">
        <v>0</v>
      </c>
      <c r="Q29" s="40">
        <v>0</v>
      </c>
      <c r="R29" s="39">
        <v>0</v>
      </c>
      <c r="S29" s="40">
        <v>0</v>
      </c>
      <c r="T29" s="39">
        <v>0</v>
      </c>
      <c r="U29" s="40">
        <v>0</v>
      </c>
      <c r="X29" s="44">
        <f t="shared" si="6"/>
        <v>0</v>
      </c>
      <c r="Y29" s="4">
        <f>_xlfn.STDEV.P(B29:U29)</f>
        <v>0</v>
      </c>
      <c r="Z29" s="44">
        <f>COUNTIF(B$31:U$31,$A29)</f>
        <v>0</v>
      </c>
    </row>
    <row r="30" spans="1:26">
      <c r="A30" s="25" t="s">
        <v>7</v>
      </c>
      <c r="B30" s="5">
        <v>20</v>
      </c>
      <c r="C30" s="4">
        <v>20</v>
      </c>
      <c r="D30" s="5">
        <v>0</v>
      </c>
      <c r="E30" s="4">
        <v>0</v>
      </c>
      <c r="F30" s="5">
        <v>0</v>
      </c>
      <c r="G30" s="4">
        <v>0</v>
      </c>
      <c r="H30" s="39">
        <v>0</v>
      </c>
      <c r="I30" s="40">
        <v>0</v>
      </c>
      <c r="J30" s="39">
        <v>0</v>
      </c>
      <c r="K30" s="40">
        <v>0</v>
      </c>
      <c r="L30" s="39">
        <v>0</v>
      </c>
      <c r="M30" s="40">
        <v>25</v>
      </c>
      <c r="N30" s="39">
        <v>0</v>
      </c>
      <c r="O30" s="40">
        <v>0</v>
      </c>
      <c r="P30" s="39">
        <v>0</v>
      </c>
      <c r="Q30" s="40">
        <v>0</v>
      </c>
      <c r="R30" s="39">
        <v>0</v>
      </c>
      <c r="S30" s="40">
        <v>0</v>
      </c>
      <c r="T30" s="39">
        <v>0</v>
      </c>
      <c r="U30" s="40">
        <v>0</v>
      </c>
      <c r="X30" s="44">
        <f t="shared" si="6"/>
        <v>3.25</v>
      </c>
      <c r="Y30" s="4">
        <f>_xlfn.STDEV.P(B30:U30)</f>
        <v>7.7902182254414418</v>
      </c>
      <c r="Z30" s="44">
        <f>COUNTIF(B$31:U$31,$A30)</f>
        <v>0</v>
      </c>
    </row>
    <row r="31" spans="1:26">
      <c r="A31" s="3" t="s">
        <v>8</v>
      </c>
      <c r="B31" s="5" t="s">
        <v>12</v>
      </c>
      <c r="C31" s="4" t="s">
        <v>12</v>
      </c>
      <c r="D31" s="5" t="s">
        <v>12</v>
      </c>
      <c r="E31" s="4" t="s">
        <v>12</v>
      </c>
      <c r="F31" s="5" t="s">
        <v>12</v>
      </c>
      <c r="G31" s="4" t="s">
        <v>12</v>
      </c>
      <c r="H31" s="39" t="s">
        <v>12</v>
      </c>
      <c r="I31" s="40" t="s">
        <v>12</v>
      </c>
      <c r="J31" s="39" t="s">
        <v>12</v>
      </c>
      <c r="K31" s="40" t="s">
        <v>12</v>
      </c>
      <c r="L31" s="39" t="s">
        <v>12</v>
      </c>
      <c r="M31" s="40" t="s">
        <v>12</v>
      </c>
      <c r="N31" s="39" t="s">
        <v>12</v>
      </c>
      <c r="O31" s="40" t="s">
        <v>12</v>
      </c>
      <c r="P31" s="39" t="s">
        <v>12</v>
      </c>
      <c r="Q31" s="40" t="s">
        <v>12</v>
      </c>
      <c r="R31" s="39" t="s">
        <v>12</v>
      </c>
      <c r="S31" s="40" t="s">
        <v>12</v>
      </c>
      <c r="T31" s="39" t="s">
        <v>12</v>
      </c>
      <c r="U31" s="40" t="s">
        <v>12</v>
      </c>
      <c r="X31" s="44">
        <f>COUNTIF(B31:U31,"SURPRISED")+COUNTIF(B31:U31,"FEAR")</f>
        <v>20</v>
      </c>
      <c r="Y31" s="70">
        <f>X31/20</f>
        <v>1</v>
      </c>
    </row>
    <row r="32" spans="1:26">
      <c r="A32" s="3" t="s">
        <v>6</v>
      </c>
      <c r="B32" s="5">
        <v>80</v>
      </c>
      <c r="C32" s="4">
        <v>80</v>
      </c>
      <c r="D32" s="5">
        <v>100</v>
      </c>
      <c r="E32" s="4">
        <v>100</v>
      </c>
      <c r="F32" s="5">
        <v>60</v>
      </c>
      <c r="G32" s="4">
        <v>100</v>
      </c>
      <c r="H32" s="39">
        <v>80</v>
      </c>
      <c r="I32" s="40">
        <v>100</v>
      </c>
      <c r="J32" s="39">
        <v>100</v>
      </c>
      <c r="K32" s="40">
        <v>100</v>
      </c>
      <c r="L32" s="39">
        <v>100</v>
      </c>
      <c r="M32" s="40">
        <v>75</v>
      </c>
      <c r="N32" s="39">
        <v>66.6666666666666</v>
      </c>
      <c r="O32" s="40">
        <v>80</v>
      </c>
      <c r="P32" s="39">
        <v>100</v>
      </c>
      <c r="Q32" s="40">
        <v>100</v>
      </c>
      <c r="R32" s="39">
        <v>100</v>
      </c>
      <c r="S32" s="40">
        <v>100</v>
      </c>
      <c r="T32" s="39">
        <v>100</v>
      </c>
      <c r="U32" s="40">
        <v>100</v>
      </c>
      <c r="X32" s="44">
        <f>AVERAGE(B32:U32)</f>
        <v>91.083333333333329</v>
      </c>
      <c r="Y32" s="4">
        <f>_xlfn.STDEV.P(B32:U32)</f>
        <v>12.934396433970639</v>
      </c>
    </row>
    <row r="33" spans="1:26"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 spans="1:26" ht="34" thickBot="1">
      <c r="A34" s="12" t="s">
        <v>4</v>
      </c>
      <c r="B34" s="13" t="s">
        <v>18</v>
      </c>
      <c r="C34" s="14" t="s">
        <v>19</v>
      </c>
      <c r="D34" s="13" t="s">
        <v>18</v>
      </c>
      <c r="E34" s="14" t="s">
        <v>19</v>
      </c>
      <c r="F34" s="13" t="s">
        <v>18</v>
      </c>
      <c r="G34" s="14" t="s">
        <v>19</v>
      </c>
      <c r="H34" s="29" t="s">
        <v>18</v>
      </c>
      <c r="I34" s="30" t="s">
        <v>19</v>
      </c>
      <c r="J34" s="29" t="s">
        <v>18</v>
      </c>
      <c r="K34" s="30" t="s">
        <v>19</v>
      </c>
      <c r="L34" s="29" t="s">
        <v>18</v>
      </c>
      <c r="M34" s="30" t="s">
        <v>19</v>
      </c>
      <c r="N34" s="29" t="s">
        <v>18</v>
      </c>
      <c r="O34" s="30" t="s">
        <v>19</v>
      </c>
      <c r="P34" s="29" t="s">
        <v>18</v>
      </c>
      <c r="Q34" s="30" t="s">
        <v>19</v>
      </c>
      <c r="R34" s="29" t="s">
        <v>18</v>
      </c>
      <c r="S34" s="30" t="s">
        <v>19</v>
      </c>
      <c r="T34" s="29" t="s">
        <v>18</v>
      </c>
      <c r="U34" s="30" t="s">
        <v>19</v>
      </c>
      <c r="Y34" s="14" t="s">
        <v>20</v>
      </c>
    </row>
    <row r="35" spans="1:26" ht="32" thickTop="1">
      <c r="A35" s="2" t="s">
        <v>0</v>
      </c>
      <c r="B35" s="5">
        <v>0.27614417002270503</v>
      </c>
      <c r="C35" s="4">
        <v>0.82560864431094405</v>
      </c>
      <c r="D35" s="5">
        <v>0.17698480508839201</v>
      </c>
      <c r="E35" s="4">
        <v>0.48826721248566801</v>
      </c>
      <c r="F35" s="5">
        <v>0.194615928295653</v>
      </c>
      <c r="G35" s="4">
        <v>0.18125830195478701</v>
      </c>
      <c r="H35" s="39">
        <v>0.98981546143415</v>
      </c>
      <c r="I35" s="40">
        <v>3.6465778060320302</v>
      </c>
      <c r="J35" s="39">
        <v>0.124738748667857</v>
      </c>
      <c r="K35" s="40">
        <v>0.25416266959004402</v>
      </c>
      <c r="L35" s="39">
        <v>0.18924670087148299</v>
      </c>
      <c r="M35" s="40">
        <v>4.8708672916473003E-2</v>
      </c>
      <c r="N35" s="39">
        <v>0.960742031814384</v>
      </c>
      <c r="O35" s="40">
        <v>1.2022929329654799</v>
      </c>
      <c r="P35" s="39">
        <v>0.21182322273556001</v>
      </c>
      <c r="Q35" s="40">
        <v>0.90109237036813605</v>
      </c>
      <c r="R35" s="39">
        <v>0.41929541386327601</v>
      </c>
      <c r="S35" s="40">
        <v>0.92151858774392703</v>
      </c>
      <c r="T35" s="39">
        <v>0.93726505282622297</v>
      </c>
      <c r="U35" s="40">
        <v>9.3070728635344501E-3</v>
      </c>
      <c r="X35" s="44">
        <f>AVERAGE(B35:U35)</f>
        <v>0.64797329034253537</v>
      </c>
      <c r="Y35" s="4">
        <f>_xlfn.STDEV.P(B35:U35)</f>
        <v>0.78184055945264819</v>
      </c>
    </row>
    <row r="36" spans="1:26">
      <c r="A36" s="22" t="s">
        <v>14</v>
      </c>
      <c r="B36" s="8">
        <v>7.167432453086823</v>
      </c>
      <c r="C36" s="9">
        <v>11.174059133558327</v>
      </c>
      <c r="D36" s="8">
        <v>28.859601223591618</v>
      </c>
      <c r="E36" s="9">
        <v>28.362020356512875</v>
      </c>
      <c r="F36" s="8">
        <v>86.710941620680671</v>
      </c>
      <c r="G36" s="9">
        <v>86.849603686679842</v>
      </c>
      <c r="H36" s="41">
        <v>38.444699546028026</v>
      </c>
      <c r="I36" s="42">
        <v>25.369255390346368</v>
      </c>
      <c r="J36" s="41">
        <v>1.332364568194939</v>
      </c>
      <c r="K36" s="42">
        <v>33.828936565934306</v>
      </c>
      <c r="L36" s="41">
        <v>84.192156476953386</v>
      </c>
      <c r="M36" s="42">
        <v>87.124349950839161</v>
      </c>
      <c r="N36" s="41">
        <v>14.20060340715728</v>
      </c>
      <c r="O36" s="42">
        <v>18.997992257777142</v>
      </c>
      <c r="P36" s="41">
        <v>86.16257361905221</v>
      </c>
      <c r="Q36" s="42">
        <v>83.332893719950249</v>
      </c>
      <c r="R36" s="41">
        <v>60.763769526570115</v>
      </c>
      <c r="S36" s="42">
        <v>33.426102942430283</v>
      </c>
      <c r="T36" s="41">
        <v>80.806181981255051</v>
      </c>
      <c r="U36" s="42">
        <v>87.46509652112664</v>
      </c>
      <c r="X36" s="44">
        <f t="shared" ref="X36:X39" si="7">AVERAGE(B36:U36)</f>
        <v>49.228531747386256</v>
      </c>
      <c r="Y36" s="9">
        <f>_xlfn.STDEV.P(B36:U36)</f>
        <v>31.838018023850363</v>
      </c>
    </row>
    <row r="37" spans="1:26">
      <c r="A37" s="2" t="s">
        <v>2</v>
      </c>
      <c r="B37" s="5">
        <v>10.90383647822375</v>
      </c>
      <c r="C37" s="4">
        <v>10.764851015343741</v>
      </c>
      <c r="D37" s="5">
        <v>19.80071186984112</v>
      </c>
      <c r="E37" s="4">
        <v>18.41924272820258</v>
      </c>
      <c r="F37" s="5">
        <v>10.855009217640889</v>
      </c>
      <c r="G37" s="4">
        <v>10.811420672364719</v>
      </c>
      <c r="H37" s="39">
        <v>12.304926370916341</v>
      </c>
      <c r="I37" s="40">
        <v>11.239580280512161</v>
      </c>
      <c r="J37" s="39">
        <v>10.75676860436022</v>
      </c>
      <c r="K37" s="40">
        <v>10.726200772190861</v>
      </c>
      <c r="L37" s="39">
        <v>10.97482924117031</v>
      </c>
      <c r="M37" s="40">
        <v>10.684342059321541</v>
      </c>
      <c r="N37" s="39">
        <v>11.195079403563209</v>
      </c>
      <c r="O37" s="40">
        <v>11.4007159112249</v>
      </c>
      <c r="P37" s="39">
        <v>10.989866666330119</v>
      </c>
      <c r="Q37" s="40">
        <v>11.879923606245459</v>
      </c>
      <c r="R37" s="39">
        <v>20.427970767573179</v>
      </c>
      <c r="S37" s="40">
        <v>59.212970297675483</v>
      </c>
      <c r="T37" s="39">
        <v>11.80459934308295</v>
      </c>
      <c r="U37" s="40">
        <v>10.61868514204224</v>
      </c>
      <c r="X37" s="44">
        <f t="shared" si="7"/>
        <v>14.788576522391287</v>
      </c>
      <c r="Y37" s="4">
        <f>_xlfn.STDEV.P(B37:U37)</f>
        <v>10.636470576709833</v>
      </c>
    </row>
    <row r="38" spans="1:26">
      <c r="A38" s="2" t="s">
        <v>5</v>
      </c>
      <c r="B38" s="5">
        <v>19.285398084619398</v>
      </c>
      <c r="C38" s="4">
        <v>34.775299831384999</v>
      </c>
      <c r="D38" s="5">
        <v>4.0810948752298497</v>
      </c>
      <c r="E38" s="4">
        <v>33.581259159515902</v>
      </c>
      <c r="F38" s="5">
        <v>2.0504734335294299</v>
      </c>
      <c r="G38" s="4">
        <v>1.9922286631619099</v>
      </c>
      <c r="H38" s="39">
        <v>7.75140193579713</v>
      </c>
      <c r="I38" s="40">
        <v>14.280811932955499</v>
      </c>
      <c r="J38" s="39">
        <v>71.612020351355397</v>
      </c>
      <c r="K38" s="40">
        <v>47.156062425315497</v>
      </c>
      <c r="L38" s="39">
        <v>4.0316003240603404</v>
      </c>
      <c r="M38" s="40">
        <v>1.92818135795058</v>
      </c>
      <c r="N38" s="39">
        <v>6.7188479882679202</v>
      </c>
      <c r="O38" s="40">
        <v>2.5381329490676401</v>
      </c>
      <c r="P38" s="39">
        <v>2.4343765906555301</v>
      </c>
      <c r="Q38" s="40">
        <v>2.2893556641998298</v>
      </c>
      <c r="R38" s="39">
        <v>16.9877900235604</v>
      </c>
      <c r="S38" s="40">
        <v>4.7882450243403802</v>
      </c>
      <c r="T38" s="39">
        <v>2.29198456596473</v>
      </c>
      <c r="U38" s="40">
        <v>1.88547685917359</v>
      </c>
      <c r="X38" s="44">
        <f t="shared" si="7"/>
        <v>14.123002102005298</v>
      </c>
      <c r="Y38" s="4">
        <f>_xlfn.STDEV.P(B38:U38)</f>
        <v>18.389725513586292</v>
      </c>
    </row>
    <row r="39" spans="1:26">
      <c r="A39" s="25" t="s">
        <v>7</v>
      </c>
      <c r="B39" s="5">
        <v>62.367188814047203</v>
      </c>
      <c r="C39" s="4">
        <v>42.460181375401802</v>
      </c>
      <c r="D39" s="5">
        <v>47.081607226248899</v>
      </c>
      <c r="E39" s="4">
        <v>19.149210543282798</v>
      </c>
      <c r="F39" s="5">
        <v>0.18895979985328801</v>
      </c>
      <c r="G39" s="4">
        <v>0.165488675838626</v>
      </c>
      <c r="H39" s="39">
        <v>40.509156685824202</v>
      </c>
      <c r="I39" s="40">
        <v>45.463774590153797</v>
      </c>
      <c r="J39" s="39">
        <v>16.174107727421401</v>
      </c>
      <c r="K39" s="40">
        <v>8.0346375669691596</v>
      </c>
      <c r="L39" s="39">
        <v>0.61216725694437102</v>
      </c>
      <c r="M39" s="40">
        <v>0.21441795897209001</v>
      </c>
      <c r="N39" s="39">
        <v>66.924727169197098</v>
      </c>
      <c r="O39" s="40">
        <v>65.860865948964701</v>
      </c>
      <c r="P39" s="39">
        <v>0.20135990122650599</v>
      </c>
      <c r="Q39" s="40">
        <v>1.59673463923629</v>
      </c>
      <c r="R39" s="39">
        <v>1.4011742684328301</v>
      </c>
      <c r="S39" s="40">
        <v>1.6511631478098401</v>
      </c>
      <c r="T39" s="39">
        <v>4.1599690568708798</v>
      </c>
      <c r="U39" s="40">
        <v>2.1434404793935099E-2</v>
      </c>
      <c r="X39" s="44">
        <f t="shared" si="7"/>
        <v>21.211916337874484</v>
      </c>
      <c r="Y39" s="4">
        <f>_xlfn.STDEV.P(B39:U39)</f>
        <v>24.65029534675412</v>
      </c>
    </row>
    <row r="40" spans="1:26">
      <c r="A40" s="3" t="s">
        <v>8</v>
      </c>
      <c r="B40" s="5" t="s">
        <v>10</v>
      </c>
      <c r="C40" s="4" t="s">
        <v>10</v>
      </c>
      <c r="D40" s="5" t="s">
        <v>10</v>
      </c>
      <c r="E40" s="4" t="s">
        <v>15</v>
      </c>
      <c r="F40" s="5" t="s">
        <v>14</v>
      </c>
      <c r="G40" s="4" t="s">
        <v>14</v>
      </c>
      <c r="H40" s="39" t="s">
        <v>10</v>
      </c>
      <c r="I40" s="40" t="s">
        <v>10</v>
      </c>
      <c r="J40" s="39" t="s">
        <v>15</v>
      </c>
      <c r="K40" s="40" t="s">
        <v>15</v>
      </c>
      <c r="L40" s="39" t="s">
        <v>14</v>
      </c>
      <c r="M40" s="40" t="s">
        <v>47</v>
      </c>
      <c r="N40" s="39" t="s">
        <v>10</v>
      </c>
      <c r="O40" s="40" t="s">
        <v>10</v>
      </c>
      <c r="P40" s="39" t="s">
        <v>47</v>
      </c>
      <c r="Q40" s="40" t="s">
        <v>14</v>
      </c>
      <c r="R40" s="39" t="s">
        <v>47</v>
      </c>
      <c r="S40" s="40" t="s">
        <v>3</v>
      </c>
      <c r="T40" s="39" t="s">
        <v>14</v>
      </c>
      <c r="U40" s="40" t="s">
        <v>14</v>
      </c>
      <c r="X40" s="44">
        <f>COUNTIF(B40:I40,"ANGRY")+COUNTIF(B40:I40,"CONFUSED")+COUNTIF(B40:I40,"DISGUSTED")</f>
        <v>2</v>
      </c>
      <c r="Y40" s="70">
        <f>X40/($H$1*2)</f>
        <v>0.25</v>
      </c>
    </row>
    <row r="41" spans="1:26">
      <c r="A41" s="3" t="s">
        <v>6</v>
      </c>
      <c r="B41" s="5">
        <v>62.367188814047203</v>
      </c>
      <c r="C41" s="5">
        <v>42.460181375401802</v>
      </c>
      <c r="D41" s="5">
        <v>47.081607226248899</v>
      </c>
      <c r="E41" s="5">
        <v>33.581259159515902</v>
      </c>
      <c r="F41" s="5">
        <v>86.710941620680671</v>
      </c>
      <c r="G41" s="5">
        <v>86.849603686679842</v>
      </c>
      <c r="H41" s="39">
        <v>40.509156685824202</v>
      </c>
      <c r="I41" s="39">
        <v>45.463774590153797</v>
      </c>
      <c r="J41" s="39">
        <v>71.612020351355397</v>
      </c>
      <c r="K41" s="39">
        <v>47.156062425315497</v>
      </c>
      <c r="L41" s="39">
        <v>84.192156476953386</v>
      </c>
      <c r="M41" s="39">
        <v>87.124349950839161</v>
      </c>
      <c r="N41" s="39">
        <v>66.924727169197098</v>
      </c>
      <c r="O41" s="39">
        <v>65.860865948964701</v>
      </c>
      <c r="P41" s="39">
        <v>86.16257361905221</v>
      </c>
      <c r="Q41" s="39">
        <v>83.332893719950249</v>
      </c>
      <c r="R41" s="39">
        <v>60.763769526570115</v>
      </c>
      <c r="S41" s="39">
        <v>59.212970297675483</v>
      </c>
      <c r="T41" s="39">
        <v>80.806181981255051</v>
      </c>
      <c r="U41" s="39">
        <v>87.46509652112664</v>
      </c>
      <c r="X41" s="44">
        <f>AVERAGE(B41:U41)</f>
        <v>66.281869057340373</v>
      </c>
      <c r="Y41" s="4">
        <f>VAR(B41:U41)</f>
        <v>343.93948676747783</v>
      </c>
    </row>
    <row r="42" spans="1:26">
      <c r="A42" s="2" t="s">
        <v>0</v>
      </c>
      <c r="B42" s="5">
        <v>0</v>
      </c>
      <c r="C42" s="4">
        <v>0</v>
      </c>
      <c r="D42" s="5">
        <v>0</v>
      </c>
      <c r="E42" s="4">
        <v>0</v>
      </c>
      <c r="F42" s="5">
        <v>0</v>
      </c>
      <c r="G42" s="4">
        <v>0</v>
      </c>
      <c r="H42" s="39">
        <v>0</v>
      </c>
      <c r="I42" s="40">
        <v>0</v>
      </c>
      <c r="J42" s="39">
        <v>0</v>
      </c>
      <c r="K42" s="40">
        <v>0</v>
      </c>
      <c r="L42" s="39">
        <v>0</v>
      </c>
      <c r="M42" s="40">
        <v>0</v>
      </c>
      <c r="N42" s="39">
        <v>0</v>
      </c>
      <c r="O42" s="40">
        <v>0</v>
      </c>
      <c r="P42" s="39">
        <v>0</v>
      </c>
      <c r="Q42" s="40">
        <v>0</v>
      </c>
      <c r="R42" s="39">
        <v>0</v>
      </c>
      <c r="S42" s="40">
        <v>0</v>
      </c>
      <c r="T42" s="39">
        <v>0</v>
      </c>
      <c r="U42" s="40">
        <v>0</v>
      </c>
      <c r="X42" s="44">
        <f>AVERAGE(B42:U42)</f>
        <v>0</v>
      </c>
      <c r="Y42" s="4">
        <f>_xlfn.STDEV.P(B42:U42)</f>
        <v>0</v>
      </c>
      <c r="Z42" s="44">
        <f>COUNTIF(B$47:U$47,$A42)</f>
        <v>0</v>
      </c>
    </row>
    <row r="43" spans="1:26">
      <c r="A43" s="22" t="s">
        <v>14</v>
      </c>
      <c r="B43" s="8">
        <v>0</v>
      </c>
      <c r="C43" s="9">
        <v>0</v>
      </c>
      <c r="D43" s="8">
        <v>0</v>
      </c>
      <c r="E43" s="9">
        <v>0</v>
      </c>
      <c r="F43" s="8">
        <v>0</v>
      </c>
      <c r="G43" s="9">
        <v>100</v>
      </c>
      <c r="H43" s="41">
        <v>0</v>
      </c>
      <c r="I43" s="42">
        <v>0</v>
      </c>
      <c r="J43" s="41">
        <v>0</v>
      </c>
      <c r="K43" s="42">
        <v>50</v>
      </c>
      <c r="L43" s="41">
        <v>0</v>
      </c>
      <c r="M43" s="42">
        <v>100</v>
      </c>
      <c r="N43" s="41">
        <v>0</v>
      </c>
      <c r="O43" s="42">
        <v>0</v>
      </c>
      <c r="P43" s="41">
        <v>100</v>
      </c>
      <c r="Q43" s="42">
        <v>100</v>
      </c>
      <c r="R43" s="41">
        <v>0</v>
      </c>
      <c r="S43" s="42">
        <v>0</v>
      </c>
      <c r="T43" s="41">
        <v>0</v>
      </c>
      <c r="U43" s="42">
        <v>100</v>
      </c>
      <c r="X43" s="44">
        <f t="shared" ref="X43:X46" si="8">AVERAGE(B43:U43)</f>
        <v>27.5</v>
      </c>
      <c r="Y43" s="9">
        <f>_xlfn.STDEV.P(B43:U43)</f>
        <v>43.229041164476456</v>
      </c>
      <c r="Z43" s="44">
        <f>COUNTIF(B$47:U$47,$A43)+COUNTIF(B$47:U$47,"CONFUSED")+COUNTIF(B$47:U$47,"DISGUSTED")</f>
        <v>11</v>
      </c>
    </row>
    <row r="44" spans="1:26">
      <c r="A44" s="2" t="s">
        <v>2</v>
      </c>
      <c r="B44" s="5">
        <v>0</v>
      </c>
      <c r="C44" s="4">
        <v>0</v>
      </c>
      <c r="D44" s="5">
        <v>0</v>
      </c>
      <c r="E44" s="4">
        <v>0</v>
      </c>
      <c r="F44" s="5">
        <v>0</v>
      </c>
      <c r="G44" s="4">
        <v>0</v>
      </c>
      <c r="H44" s="39">
        <v>0</v>
      </c>
      <c r="I44" s="40">
        <v>0</v>
      </c>
      <c r="J44" s="39">
        <v>0</v>
      </c>
      <c r="K44" s="40">
        <v>0</v>
      </c>
      <c r="L44" s="39">
        <v>0</v>
      </c>
      <c r="M44" s="40">
        <v>0</v>
      </c>
      <c r="N44" s="39">
        <v>0</v>
      </c>
      <c r="O44" s="40">
        <v>0</v>
      </c>
      <c r="P44" s="39">
        <v>0</v>
      </c>
      <c r="Q44" s="40">
        <v>0</v>
      </c>
      <c r="R44" s="39">
        <v>0</v>
      </c>
      <c r="S44" s="40">
        <v>100</v>
      </c>
      <c r="T44" s="39">
        <v>0</v>
      </c>
      <c r="U44" s="40">
        <v>0</v>
      </c>
      <c r="X44" s="44">
        <f t="shared" si="8"/>
        <v>5</v>
      </c>
      <c r="Y44" s="4">
        <f>_xlfn.STDEV.P(B44:U44)</f>
        <v>21.794494717703369</v>
      </c>
      <c r="Z44" s="44">
        <f>COUNTIF(B$47:U$47,$A44)+COUNTIF(B$47:U$47,"FEAR")</f>
        <v>1</v>
      </c>
    </row>
    <row r="45" spans="1:26">
      <c r="A45" s="2" t="s">
        <v>5</v>
      </c>
      <c r="B45" s="5">
        <v>25</v>
      </c>
      <c r="C45" s="4">
        <v>75</v>
      </c>
      <c r="D45" s="5">
        <v>0</v>
      </c>
      <c r="E45" s="4">
        <v>33.3333333333333</v>
      </c>
      <c r="F45" s="5">
        <v>0</v>
      </c>
      <c r="G45" s="4">
        <v>0</v>
      </c>
      <c r="H45" s="39">
        <v>0</v>
      </c>
      <c r="I45" s="40">
        <v>0</v>
      </c>
      <c r="J45" s="39">
        <v>75</v>
      </c>
      <c r="K45" s="40">
        <v>50</v>
      </c>
      <c r="L45" s="39">
        <v>0</v>
      </c>
      <c r="M45" s="40">
        <v>0</v>
      </c>
      <c r="N45" s="39">
        <v>0</v>
      </c>
      <c r="O45" s="40">
        <v>0</v>
      </c>
      <c r="P45" s="39">
        <v>0</v>
      </c>
      <c r="Q45" s="40">
        <v>0</v>
      </c>
      <c r="R45" s="39">
        <v>20</v>
      </c>
      <c r="S45" s="40">
        <v>0</v>
      </c>
      <c r="T45" s="39">
        <v>0</v>
      </c>
      <c r="U45" s="40">
        <v>0</v>
      </c>
      <c r="X45" s="44">
        <f t="shared" si="8"/>
        <v>13.916666666666666</v>
      </c>
      <c r="Y45" s="4">
        <f>_xlfn.STDEV.P(B45:U45)</f>
        <v>24.507793545002055</v>
      </c>
      <c r="Z45" s="44">
        <f>COUNTIF(B$47:U$47,$A45)</f>
        <v>2</v>
      </c>
    </row>
    <row r="46" spans="1:26">
      <c r="A46" s="25" t="s">
        <v>7</v>
      </c>
      <c r="B46" s="5">
        <v>75</v>
      </c>
      <c r="C46" s="4">
        <v>25</v>
      </c>
      <c r="D46" s="5">
        <v>100</v>
      </c>
      <c r="E46" s="4">
        <v>66.6666666666666</v>
      </c>
      <c r="F46" s="5">
        <v>0</v>
      </c>
      <c r="G46" s="4">
        <v>0</v>
      </c>
      <c r="H46" s="39">
        <v>50</v>
      </c>
      <c r="I46" s="40">
        <v>100</v>
      </c>
      <c r="J46" s="39">
        <v>25</v>
      </c>
      <c r="K46" s="40">
        <v>0</v>
      </c>
      <c r="L46" s="39">
        <v>0</v>
      </c>
      <c r="M46" s="40">
        <v>0</v>
      </c>
      <c r="N46" s="39">
        <v>100</v>
      </c>
      <c r="O46" s="40">
        <v>100</v>
      </c>
      <c r="P46" s="39">
        <v>0</v>
      </c>
      <c r="Q46" s="40">
        <v>0</v>
      </c>
      <c r="R46" s="39">
        <v>0</v>
      </c>
      <c r="S46" s="40">
        <v>0</v>
      </c>
      <c r="T46" s="39">
        <v>0</v>
      </c>
      <c r="U46" s="40">
        <v>0</v>
      </c>
      <c r="X46" s="44">
        <f t="shared" si="8"/>
        <v>32.083333333333329</v>
      </c>
      <c r="Y46" s="4">
        <f>_xlfn.STDEV.P(B46:U46)</f>
        <v>40.763119905675083</v>
      </c>
      <c r="Z46" s="44">
        <f>COUNTIF(B$47:U$47,$A46)</f>
        <v>6</v>
      </c>
    </row>
    <row r="47" spans="1:26">
      <c r="A47" s="3" t="s">
        <v>8</v>
      </c>
      <c r="B47" s="5" t="s">
        <v>10</v>
      </c>
      <c r="C47" s="4" t="s">
        <v>15</v>
      </c>
      <c r="D47" s="5" t="s">
        <v>10</v>
      </c>
      <c r="E47" s="4" t="s">
        <v>10</v>
      </c>
      <c r="F47" s="5" t="s">
        <v>14</v>
      </c>
      <c r="G47" s="4" t="s">
        <v>14</v>
      </c>
      <c r="H47" s="39" t="s">
        <v>14</v>
      </c>
      <c r="I47" s="40" t="s">
        <v>10</v>
      </c>
      <c r="J47" s="39" t="s">
        <v>15</v>
      </c>
      <c r="K47" s="40" t="s">
        <v>14</v>
      </c>
      <c r="L47" s="39" t="s">
        <v>14</v>
      </c>
      <c r="M47" s="40" t="s">
        <v>47</v>
      </c>
      <c r="N47" s="39" t="s">
        <v>10</v>
      </c>
      <c r="O47" s="40" t="s">
        <v>10</v>
      </c>
      <c r="P47" s="39" t="s">
        <v>47</v>
      </c>
      <c r="Q47" s="40" t="s">
        <v>14</v>
      </c>
      <c r="R47" s="39" t="s">
        <v>47</v>
      </c>
      <c r="S47" s="40" t="s">
        <v>3</v>
      </c>
      <c r="T47" s="39" t="s">
        <v>14</v>
      </c>
      <c r="U47" s="40" t="s">
        <v>14</v>
      </c>
      <c r="X47" s="44">
        <f>COUNTIF(B47:U47,"ANGRY")+COUNTIF(B47:U47,"CONFUSED")+COUNTIF(B47:U47,"DISGUSTED")</f>
        <v>11</v>
      </c>
      <c r="Y47" s="70">
        <f>X47/20</f>
        <v>0.55000000000000004</v>
      </c>
    </row>
    <row r="48" spans="1:26">
      <c r="A48" s="3" t="s">
        <v>6</v>
      </c>
      <c r="B48" s="5">
        <v>75</v>
      </c>
      <c r="C48" s="4">
        <v>75</v>
      </c>
      <c r="D48" s="5">
        <v>100</v>
      </c>
      <c r="E48" s="4">
        <v>66.6666666666666</v>
      </c>
      <c r="F48" s="5">
        <v>60</v>
      </c>
      <c r="G48" s="4">
        <v>75</v>
      </c>
      <c r="H48" s="39">
        <v>50</v>
      </c>
      <c r="I48" s="40">
        <v>100</v>
      </c>
      <c r="J48" s="39">
        <v>75</v>
      </c>
      <c r="K48" s="40">
        <v>50</v>
      </c>
      <c r="L48" s="39">
        <v>60</v>
      </c>
      <c r="M48" s="40">
        <v>100</v>
      </c>
      <c r="N48" s="39">
        <v>100</v>
      </c>
      <c r="O48" s="40">
        <v>100</v>
      </c>
      <c r="P48" s="39">
        <v>75</v>
      </c>
      <c r="Q48" s="40">
        <v>100</v>
      </c>
      <c r="R48" s="39">
        <v>80</v>
      </c>
      <c r="S48" s="40">
        <v>100</v>
      </c>
      <c r="T48" s="39">
        <v>75</v>
      </c>
      <c r="U48" s="40">
        <v>100</v>
      </c>
      <c r="X48" s="44">
        <f>AVERAGE(B48:U48)</f>
        <v>80.833333333333329</v>
      </c>
      <c r="Y48" s="4">
        <f>_xlfn.STDEV.P(B48:U48)</f>
        <v>17.48411977894358</v>
      </c>
    </row>
    <row r="49" spans="1:26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</row>
    <row r="50" spans="1:26" ht="34" thickBot="1">
      <c r="A50" s="12" t="s">
        <v>5</v>
      </c>
      <c r="B50" s="13" t="s">
        <v>18</v>
      </c>
      <c r="C50" s="14" t="s">
        <v>19</v>
      </c>
      <c r="D50" s="13" t="s">
        <v>18</v>
      </c>
      <c r="E50" s="14" t="s">
        <v>19</v>
      </c>
      <c r="F50" s="13" t="s">
        <v>18</v>
      </c>
      <c r="G50" s="14" t="s">
        <v>19</v>
      </c>
      <c r="H50" s="29" t="s">
        <v>18</v>
      </c>
      <c r="I50" s="30" t="s">
        <v>19</v>
      </c>
      <c r="J50" s="29" t="s">
        <v>18</v>
      </c>
      <c r="K50" s="30" t="s">
        <v>19</v>
      </c>
      <c r="L50" s="29" t="s">
        <v>18</v>
      </c>
      <c r="M50" s="30" t="s">
        <v>19</v>
      </c>
      <c r="N50" s="29" t="s">
        <v>18</v>
      </c>
      <c r="O50" s="30" t="s">
        <v>19</v>
      </c>
      <c r="P50" s="29" t="s">
        <v>18</v>
      </c>
      <c r="Q50" s="30" t="s">
        <v>19</v>
      </c>
      <c r="R50" s="29" t="s">
        <v>18</v>
      </c>
      <c r="S50" s="30" t="s">
        <v>19</v>
      </c>
      <c r="T50" s="29" t="s">
        <v>18</v>
      </c>
      <c r="U50" s="30" t="s">
        <v>19</v>
      </c>
      <c r="Y50" s="14" t="s">
        <v>20</v>
      </c>
    </row>
    <row r="51" spans="1:26" ht="32" thickTop="1">
      <c r="A51" s="2" t="s">
        <v>0</v>
      </c>
      <c r="B51" s="5">
        <v>0.139081133389932</v>
      </c>
      <c r="C51" s="4">
        <v>8.8264313012688694E-2</v>
      </c>
      <c r="D51" s="5">
        <v>0.28583744149155998</v>
      </c>
      <c r="E51" s="4">
        <v>0.157092773626583</v>
      </c>
      <c r="F51" s="5">
        <v>0.64070914552104197</v>
      </c>
      <c r="G51" s="4">
        <v>0.75653637086470904</v>
      </c>
      <c r="H51" s="39">
        <v>1.56160416370604</v>
      </c>
      <c r="I51" s="40">
        <v>2.8101058117476199</v>
      </c>
      <c r="J51" s="39">
        <v>0.285708269782951</v>
      </c>
      <c r="K51" s="40">
        <v>0.26156033780226101</v>
      </c>
      <c r="L51" s="39">
        <v>6.4774982783515203</v>
      </c>
      <c r="M51" s="40">
        <v>4.5880067766272097</v>
      </c>
      <c r="N51" s="39">
        <v>1.40055546859797</v>
      </c>
      <c r="O51" s="40">
        <v>0.42665816755434499</v>
      </c>
      <c r="P51" s="39">
        <v>0.34508495745379703</v>
      </c>
      <c r="Q51" s="40">
        <v>7.2709465889753604</v>
      </c>
      <c r="R51" s="39">
        <v>0.40793487224901198</v>
      </c>
      <c r="S51" s="40">
        <v>1.38409023850107</v>
      </c>
      <c r="T51" s="39">
        <v>0.57409203311040602</v>
      </c>
      <c r="U51" s="40">
        <v>0.186020291561596</v>
      </c>
      <c r="X51" s="44">
        <f>AVERAGE(B51:U51)</f>
        <v>1.5023693716963835</v>
      </c>
      <c r="Y51" s="4">
        <f>_xlfn.STDEV.P(B51:U51)</f>
        <v>2.0861792137034407</v>
      </c>
    </row>
    <row r="52" spans="1:26">
      <c r="A52" s="21" t="s">
        <v>14</v>
      </c>
      <c r="B52" s="5">
        <v>0.71827107103016807</v>
      </c>
      <c r="C52" s="4">
        <v>0.65071901447576597</v>
      </c>
      <c r="D52" s="5">
        <v>8.2882293098371438</v>
      </c>
      <c r="E52" s="4">
        <v>22.522460716149194</v>
      </c>
      <c r="F52" s="5">
        <v>36.091421935898261</v>
      </c>
      <c r="G52" s="4">
        <v>58.143709518176301</v>
      </c>
      <c r="H52" s="39">
        <v>13.086726499210508</v>
      </c>
      <c r="I52" s="40">
        <v>20.168333708673931</v>
      </c>
      <c r="J52" s="39">
        <v>6.0171107051860107</v>
      </c>
      <c r="K52" s="40">
        <v>3.8067088580860071</v>
      </c>
      <c r="L52" s="39">
        <v>17.453516337917051</v>
      </c>
      <c r="M52" s="40">
        <v>35.234849945196288</v>
      </c>
      <c r="N52" s="39">
        <v>6.8176723165156794</v>
      </c>
      <c r="O52" s="40">
        <v>4.4291399593986771</v>
      </c>
      <c r="P52" s="39">
        <v>2.4792873379917562</v>
      </c>
      <c r="Q52" s="40">
        <v>22.503458483141699</v>
      </c>
      <c r="R52" s="39">
        <v>76.518149917592169</v>
      </c>
      <c r="S52" s="40">
        <v>42.016252854816187</v>
      </c>
      <c r="T52" s="39">
        <v>15.958501314750199</v>
      </c>
      <c r="U52" s="40">
        <v>28.297011663456288</v>
      </c>
      <c r="X52" s="44">
        <f t="shared" ref="X52:X55" si="9">AVERAGE(B52:U52)</f>
        <v>21.060076573374964</v>
      </c>
      <c r="Y52" s="4">
        <f>_xlfn.STDEV.P(B52:U52)</f>
        <v>19.772353173857972</v>
      </c>
    </row>
    <row r="53" spans="1:26">
      <c r="A53" s="2" t="s">
        <v>2</v>
      </c>
      <c r="B53" s="5">
        <v>10.331729818739941</v>
      </c>
      <c r="C53" s="4">
        <v>9.9418518665459104</v>
      </c>
      <c r="D53" s="5">
        <v>25.617027141119131</v>
      </c>
      <c r="E53" s="4">
        <v>13.989277927209208</v>
      </c>
      <c r="F53" s="5">
        <v>10.279907175483579</v>
      </c>
      <c r="G53" s="4">
        <v>11.52233707647272</v>
      </c>
      <c r="H53" s="39">
        <v>11.158154342875321</v>
      </c>
      <c r="I53" s="40">
        <v>11.49773827891589</v>
      </c>
      <c r="J53" s="39">
        <v>12.20745672242508</v>
      </c>
      <c r="K53" s="40">
        <v>12.961579820743161</v>
      </c>
      <c r="L53" s="39">
        <v>11.538230419556539</v>
      </c>
      <c r="M53" s="40">
        <v>13.912869526446801</v>
      </c>
      <c r="N53" s="39">
        <v>11.5485863619773</v>
      </c>
      <c r="O53" s="40">
        <v>11.042984983737171</v>
      </c>
      <c r="P53" s="39">
        <v>10.59887613017754</v>
      </c>
      <c r="Q53" s="40">
        <v>13.49586693026253</v>
      </c>
      <c r="R53" s="39">
        <v>11.890131978331119</v>
      </c>
      <c r="S53" s="40">
        <v>14.87547726140617</v>
      </c>
      <c r="T53" s="39">
        <v>10.25780820883972</v>
      </c>
      <c r="U53" s="40">
        <v>9.7435726636619506</v>
      </c>
      <c r="X53" s="44">
        <f t="shared" si="9"/>
        <v>12.420573231746337</v>
      </c>
      <c r="Y53" s="4">
        <f>_xlfn.STDEV.P(B53:U53)</f>
        <v>3.3434824604719111</v>
      </c>
    </row>
    <row r="54" spans="1:26">
      <c r="A54" s="7" t="s">
        <v>5</v>
      </c>
      <c r="B54" s="8">
        <v>67.022179490613297</v>
      </c>
      <c r="C54" s="9">
        <v>76.182621318976501</v>
      </c>
      <c r="D54" s="8">
        <v>2.7733539426619598</v>
      </c>
      <c r="E54" s="9">
        <v>5.0286308199703198</v>
      </c>
      <c r="F54" s="8">
        <v>36.239371752780201</v>
      </c>
      <c r="G54" s="9">
        <v>18.923687965263301</v>
      </c>
      <c r="H54" s="41">
        <v>7.7017487672821403</v>
      </c>
      <c r="I54" s="42">
        <v>6.00957742528455</v>
      </c>
      <c r="J54" s="41">
        <v>80.030360783255404</v>
      </c>
      <c r="K54" s="42">
        <v>81.609170831814694</v>
      </c>
      <c r="L54" s="41">
        <v>33.936044027452297</v>
      </c>
      <c r="M54" s="42">
        <v>9.3022089083096091</v>
      </c>
      <c r="N54" s="41">
        <v>2.7346617050431901</v>
      </c>
      <c r="O54" s="42">
        <v>2.2182085425445499</v>
      </c>
      <c r="P54" s="41">
        <v>84.979779459300701</v>
      </c>
      <c r="Q54" s="42">
        <v>45.423974307565601</v>
      </c>
      <c r="R54" s="41">
        <v>8.6684861513902707</v>
      </c>
      <c r="S54" s="42">
        <v>17.393712645737299</v>
      </c>
      <c r="T54" s="41">
        <v>63.247229512723202</v>
      </c>
      <c r="U54" s="42">
        <v>61.508209003903197</v>
      </c>
      <c r="X54" s="44">
        <f t="shared" si="9"/>
        <v>35.54666086809361</v>
      </c>
      <c r="Y54" s="9">
        <f>_xlfn.STDEV.P(B54:U54)</f>
        <v>30.484280735723882</v>
      </c>
    </row>
    <row r="55" spans="1:26">
      <c r="A55" s="25" t="s">
        <v>7</v>
      </c>
      <c r="B55" s="5">
        <v>21.788738486226499</v>
      </c>
      <c r="C55" s="4">
        <v>13.136543486989</v>
      </c>
      <c r="D55" s="5">
        <v>63.035552164890099</v>
      </c>
      <c r="E55" s="4">
        <v>58.302537763044597</v>
      </c>
      <c r="F55" s="5">
        <v>16.748589990316798</v>
      </c>
      <c r="G55" s="4">
        <v>10.6537290692229</v>
      </c>
      <c r="H55" s="39">
        <v>66.491766226925904</v>
      </c>
      <c r="I55" s="40">
        <v>59.514244775377897</v>
      </c>
      <c r="J55" s="39">
        <v>1.4593635193504599</v>
      </c>
      <c r="K55" s="40">
        <v>1.36098015155381</v>
      </c>
      <c r="L55" s="39">
        <v>30.5947109367224</v>
      </c>
      <c r="M55" s="40">
        <v>36.962064843420002</v>
      </c>
      <c r="N55" s="39">
        <v>77.498524147865794</v>
      </c>
      <c r="O55" s="40">
        <v>81.883008346765195</v>
      </c>
      <c r="P55" s="39">
        <v>1.59697211507609</v>
      </c>
      <c r="Q55" s="40">
        <v>11.305753690054599</v>
      </c>
      <c r="R55" s="39">
        <v>2.5152970804372901</v>
      </c>
      <c r="S55" s="40">
        <v>24.330466999538999</v>
      </c>
      <c r="T55" s="39">
        <v>9.9623689305763001</v>
      </c>
      <c r="U55" s="40">
        <v>0.26518637741689799</v>
      </c>
      <c r="X55" s="44">
        <f t="shared" si="9"/>
        <v>29.470319955088581</v>
      </c>
      <c r="Y55" s="4">
        <f>_xlfn.STDEV.P(B55:U55)</f>
        <v>27.250830933373738</v>
      </c>
    </row>
    <row r="56" spans="1:26">
      <c r="A56" s="3" t="s">
        <v>8</v>
      </c>
      <c r="B56" s="5" t="s">
        <v>15</v>
      </c>
      <c r="C56" s="4" t="s">
        <v>15</v>
      </c>
      <c r="D56" s="5" t="s">
        <v>10</v>
      </c>
      <c r="E56" s="4" t="s">
        <v>10</v>
      </c>
      <c r="F56" s="5" t="s">
        <v>15</v>
      </c>
      <c r="G56" s="4" t="s">
        <v>14</v>
      </c>
      <c r="H56" s="39" t="s">
        <v>10</v>
      </c>
      <c r="I56" s="40" t="s">
        <v>10</v>
      </c>
      <c r="J56" s="39" t="s">
        <v>15</v>
      </c>
      <c r="K56" s="40" t="s">
        <v>15</v>
      </c>
      <c r="L56" s="39" t="s">
        <v>15</v>
      </c>
      <c r="M56" s="40" t="s">
        <v>10</v>
      </c>
      <c r="N56" s="39" t="s">
        <v>10</v>
      </c>
      <c r="O56" s="40" t="s">
        <v>10</v>
      </c>
      <c r="P56" s="39" t="s">
        <v>15</v>
      </c>
      <c r="Q56" s="40" t="s">
        <v>15</v>
      </c>
      <c r="R56" s="39" t="s">
        <v>47</v>
      </c>
      <c r="S56" s="40" t="s">
        <v>47</v>
      </c>
      <c r="T56" s="39" t="s">
        <v>15</v>
      </c>
      <c r="U56" s="40" t="s">
        <v>15</v>
      </c>
      <c r="X56" s="44">
        <f>COUNTIF(B56:U56,"SAD")</f>
        <v>10</v>
      </c>
      <c r="Y56" s="70">
        <f>X56/20</f>
        <v>0.5</v>
      </c>
    </row>
    <row r="57" spans="1:26">
      <c r="A57" s="3" t="s">
        <v>6</v>
      </c>
      <c r="B57" s="5">
        <v>67.022179490613297</v>
      </c>
      <c r="C57" s="4">
        <v>76.182621318976501</v>
      </c>
      <c r="D57" s="5">
        <v>63.035552164890099</v>
      </c>
      <c r="E57" s="4">
        <v>58.302537763044597</v>
      </c>
      <c r="F57" s="5">
        <v>36.239371752780201</v>
      </c>
      <c r="G57" s="4">
        <v>49.9732304819441</v>
      </c>
      <c r="H57" s="39">
        <v>66.491766226925904</v>
      </c>
      <c r="I57" s="40">
        <v>59.514244775377897</v>
      </c>
      <c r="J57" s="39">
        <v>80.030360783255404</v>
      </c>
      <c r="K57" s="40">
        <v>81.609170831814694</v>
      </c>
      <c r="L57" s="39">
        <v>33.936044027452297</v>
      </c>
      <c r="M57" s="40">
        <v>36.962064843420002</v>
      </c>
      <c r="N57" s="39">
        <v>77.498524147865794</v>
      </c>
      <c r="O57" s="40">
        <v>81.883008346765195</v>
      </c>
      <c r="P57" s="39">
        <v>84.979779459300701</v>
      </c>
      <c r="Q57" s="40">
        <v>45.423974307565601</v>
      </c>
      <c r="R57" s="39">
        <v>63.042448387184599</v>
      </c>
      <c r="S57" s="40">
        <v>24.4868236037243</v>
      </c>
      <c r="T57" s="39">
        <v>63.247229512723202</v>
      </c>
      <c r="U57" s="40">
        <v>61.508209003903197</v>
      </c>
      <c r="X57" s="44">
        <f>AVERAGE(B57:U57)</f>
        <v>60.568457061476387</v>
      </c>
      <c r="Y57" s="4">
        <f t="shared" ref="Y57:Y62" si="10">_xlfn.STDEV.P(B57:U57)</f>
        <v>17.331081096076467</v>
      </c>
    </row>
    <row r="58" spans="1:26">
      <c r="A58" s="2" t="s">
        <v>0</v>
      </c>
      <c r="B58" s="5">
        <v>0</v>
      </c>
      <c r="C58" s="4">
        <v>0</v>
      </c>
      <c r="D58" s="5">
        <v>0</v>
      </c>
      <c r="E58" s="4">
        <v>0</v>
      </c>
      <c r="F58" s="5">
        <v>0</v>
      </c>
      <c r="G58" s="4">
        <v>0</v>
      </c>
      <c r="H58" s="39">
        <v>0</v>
      </c>
      <c r="I58" s="40">
        <v>0</v>
      </c>
      <c r="J58" s="39">
        <v>0</v>
      </c>
      <c r="K58" s="40">
        <v>0</v>
      </c>
      <c r="L58" s="39">
        <v>0</v>
      </c>
      <c r="M58" s="40">
        <v>0</v>
      </c>
      <c r="N58" s="39">
        <v>0</v>
      </c>
      <c r="O58" s="40">
        <v>0</v>
      </c>
      <c r="P58" s="39">
        <v>0</v>
      </c>
      <c r="Q58" s="40">
        <v>0</v>
      </c>
      <c r="R58" s="39">
        <v>0</v>
      </c>
      <c r="S58" s="40">
        <v>0</v>
      </c>
      <c r="T58" s="39">
        <v>0</v>
      </c>
      <c r="U58" s="40">
        <v>0</v>
      </c>
      <c r="X58" s="44">
        <f>AVERAGE(B58:U58)</f>
        <v>0</v>
      </c>
      <c r="Y58" s="4">
        <f t="shared" si="10"/>
        <v>0</v>
      </c>
      <c r="Z58" s="44">
        <f>COUNTIF(B$63:U$63,$A58)</f>
        <v>0</v>
      </c>
    </row>
    <row r="59" spans="1:26">
      <c r="A59" s="21" t="s">
        <v>14</v>
      </c>
      <c r="B59" s="5">
        <v>0</v>
      </c>
      <c r="C59" s="4">
        <v>0</v>
      </c>
      <c r="D59" s="5">
        <v>0</v>
      </c>
      <c r="E59" s="4">
        <v>0</v>
      </c>
      <c r="F59" s="5">
        <v>25</v>
      </c>
      <c r="G59" s="4">
        <v>80</v>
      </c>
      <c r="H59" s="39">
        <v>0</v>
      </c>
      <c r="I59" s="40">
        <v>0</v>
      </c>
      <c r="J59" s="39">
        <v>0</v>
      </c>
      <c r="K59" s="40">
        <v>0</v>
      </c>
      <c r="L59" s="39">
        <v>0</v>
      </c>
      <c r="M59" s="40">
        <v>25</v>
      </c>
      <c r="N59" s="39">
        <v>0</v>
      </c>
      <c r="O59" s="40">
        <v>0</v>
      </c>
      <c r="P59" s="39">
        <v>0</v>
      </c>
      <c r="Q59" s="40">
        <v>0</v>
      </c>
      <c r="R59" s="39">
        <v>100</v>
      </c>
      <c r="S59" s="40">
        <v>100</v>
      </c>
      <c r="T59" s="39">
        <v>0</v>
      </c>
      <c r="U59" s="40">
        <v>20</v>
      </c>
      <c r="X59" s="44">
        <f t="shared" ref="X59:X62" si="11">AVERAGE(B59:U59)</f>
        <v>17.5</v>
      </c>
      <c r="Y59" s="4">
        <f t="shared" si="10"/>
        <v>33.109666262286609</v>
      </c>
      <c r="Z59" s="44">
        <f>COUNTIF(B$63:U$63,$A59)+COUNTIF(B$63:U$63,"CONFUSED")+COUNTIF(B$63:U$63,"DISGUSTED")</f>
        <v>3</v>
      </c>
    </row>
    <row r="60" spans="1:26">
      <c r="A60" s="2" t="s">
        <v>2</v>
      </c>
      <c r="B60" s="5">
        <v>0</v>
      </c>
      <c r="C60" s="4">
        <v>0</v>
      </c>
      <c r="D60" s="5">
        <v>0</v>
      </c>
      <c r="E60" s="4">
        <v>0</v>
      </c>
      <c r="F60" s="5">
        <v>0</v>
      </c>
      <c r="G60" s="4">
        <v>0</v>
      </c>
      <c r="H60" s="39">
        <v>0</v>
      </c>
      <c r="I60" s="40">
        <v>0</v>
      </c>
      <c r="J60" s="39">
        <v>0</v>
      </c>
      <c r="K60" s="40">
        <v>0</v>
      </c>
      <c r="L60" s="39">
        <v>0</v>
      </c>
      <c r="M60" s="40">
        <v>0</v>
      </c>
      <c r="N60" s="39">
        <v>0</v>
      </c>
      <c r="O60" s="40">
        <v>0</v>
      </c>
      <c r="P60" s="39">
        <v>0</v>
      </c>
      <c r="Q60" s="40">
        <v>0</v>
      </c>
      <c r="R60" s="39">
        <v>0</v>
      </c>
      <c r="S60" s="40">
        <v>0</v>
      </c>
      <c r="T60" s="39">
        <v>0</v>
      </c>
      <c r="U60" s="40">
        <v>0</v>
      </c>
      <c r="X60" s="44">
        <f t="shared" si="11"/>
        <v>0</v>
      </c>
      <c r="Y60" s="4">
        <f t="shared" si="10"/>
        <v>0</v>
      </c>
      <c r="Z60" s="44">
        <f>COUNTIF(B$63:U$63,$A60)+COUNTIF(B$63:U$63,"FEAR")</f>
        <v>0</v>
      </c>
    </row>
    <row r="61" spans="1:26">
      <c r="A61" s="7" t="s">
        <v>5</v>
      </c>
      <c r="B61" s="8">
        <v>75</v>
      </c>
      <c r="C61" s="9">
        <v>100</v>
      </c>
      <c r="D61" s="8">
        <v>0</v>
      </c>
      <c r="E61" s="9">
        <v>0</v>
      </c>
      <c r="F61" s="8">
        <v>75</v>
      </c>
      <c r="G61" s="9">
        <v>20</v>
      </c>
      <c r="H61" s="41">
        <v>0</v>
      </c>
      <c r="I61" s="42">
        <v>0</v>
      </c>
      <c r="J61" s="41">
        <v>100</v>
      </c>
      <c r="K61" s="42">
        <v>100</v>
      </c>
      <c r="L61" s="41">
        <v>60</v>
      </c>
      <c r="M61" s="42">
        <v>0</v>
      </c>
      <c r="N61" s="41">
        <v>0</v>
      </c>
      <c r="O61" s="42">
        <v>0</v>
      </c>
      <c r="P61" s="41">
        <v>100</v>
      </c>
      <c r="Q61" s="42">
        <v>100</v>
      </c>
      <c r="R61" s="41">
        <v>0</v>
      </c>
      <c r="S61" s="42">
        <v>0</v>
      </c>
      <c r="T61" s="41">
        <v>75</v>
      </c>
      <c r="U61" s="42">
        <v>80</v>
      </c>
      <c r="X61" s="44">
        <f t="shared" si="11"/>
        <v>44.25</v>
      </c>
      <c r="Y61" s="9">
        <f t="shared" si="10"/>
        <v>43.654180784891615</v>
      </c>
      <c r="Z61" s="44">
        <f>COUNTIF(B$63:U$63,$A61)</f>
        <v>10</v>
      </c>
    </row>
    <row r="62" spans="1:26">
      <c r="A62" s="25" t="s">
        <v>7</v>
      </c>
      <c r="B62" s="5">
        <v>25</v>
      </c>
      <c r="C62" s="4">
        <v>0</v>
      </c>
      <c r="D62" s="5">
        <v>100</v>
      </c>
      <c r="E62" s="4">
        <v>100</v>
      </c>
      <c r="F62" s="5">
        <v>0</v>
      </c>
      <c r="G62" s="4">
        <v>0</v>
      </c>
      <c r="H62" s="39">
        <v>100</v>
      </c>
      <c r="I62" s="40">
        <v>100</v>
      </c>
      <c r="J62" s="39">
        <v>0</v>
      </c>
      <c r="K62" s="40">
        <v>0</v>
      </c>
      <c r="L62" s="39">
        <v>40</v>
      </c>
      <c r="M62" s="40">
        <v>75</v>
      </c>
      <c r="N62" s="39">
        <v>100</v>
      </c>
      <c r="O62" s="40">
        <v>100</v>
      </c>
      <c r="P62" s="39">
        <v>0</v>
      </c>
      <c r="Q62" s="40">
        <v>0</v>
      </c>
      <c r="R62" s="39">
        <v>0</v>
      </c>
      <c r="S62" s="40">
        <v>0</v>
      </c>
      <c r="T62" s="39">
        <v>25</v>
      </c>
      <c r="U62" s="40">
        <v>0</v>
      </c>
      <c r="X62" s="44">
        <f t="shared" si="11"/>
        <v>38.25</v>
      </c>
      <c r="Y62" s="4">
        <f t="shared" si="10"/>
        <v>44.279651082636143</v>
      </c>
      <c r="Z62" s="44">
        <f>COUNTIF(B$63:U$63,$A62)</f>
        <v>7</v>
      </c>
    </row>
    <row r="63" spans="1:26">
      <c r="A63" s="3" t="s">
        <v>8</v>
      </c>
      <c r="B63" s="5" t="s">
        <v>15</v>
      </c>
      <c r="C63" s="4" t="s">
        <v>15</v>
      </c>
      <c r="D63" s="5" t="s">
        <v>10</v>
      </c>
      <c r="E63" s="4" t="s">
        <v>10</v>
      </c>
      <c r="F63" s="5" t="s">
        <v>15</v>
      </c>
      <c r="G63" s="4" t="s">
        <v>14</v>
      </c>
      <c r="H63" s="39" t="s">
        <v>10</v>
      </c>
      <c r="I63" s="40" t="s">
        <v>10</v>
      </c>
      <c r="J63" s="39" t="s">
        <v>15</v>
      </c>
      <c r="K63" s="40" t="s">
        <v>15</v>
      </c>
      <c r="L63" s="39" t="s">
        <v>15</v>
      </c>
      <c r="M63" s="40" t="s">
        <v>10</v>
      </c>
      <c r="N63" s="39" t="s">
        <v>10</v>
      </c>
      <c r="O63" s="40" t="s">
        <v>10</v>
      </c>
      <c r="P63" s="39" t="s">
        <v>15</v>
      </c>
      <c r="Q63" s="40" t="s">
        <v>15</v>
      </c>
      <c r="R63" s="39" t="s">
        <v>47</v>
      </c>
      <c r="S63" s="40" t="s">
        <v>47</v>
      </c>
      <c r="T63" s="39" t="s">
        <v>15</v>
      </c>
      <c r="U63" s="40" t="s">
        <v>15</v>
      </c>
      <c r="X63" s="44">
        <f>COUNTIF(B63:U63,"SAD")</f>
        <v>10</v>
      </c>
      <c r="Y63" s="70">
        <f>X63/20</f>
        <v>0.5</v>
      </c>
    </row>
    <row r="64" spans="1:26">
      <c r="A64" s="3" t="s">
        <v>6</v>
      </c>
      <c r="B64" s="5">
        <v>75</v>
      </c>
      <c r="C64" s="4">
        <v>100</v>
      </c>
      <c r="D64" s="5">
        <v>100</v>
      </c>
      <c r="E64" s="4">
        <v>100</v>
      </c>
      <c r="F64" s="5">
        <v>75</v>
      </c>
      <c r="G64" s="4">
        <v>80</v>
      </c>
      <c r="H64" s="39">
        <v>100</v>
      </c>
      <c r="I64" s="40">
        <v>100</v>
      </c>
      <c r="J64" s="39">
        <v>100</v>
      </c>
      <c r="K64" s="40">
        <v>100</v>
      </c>
      <c r="L64" s="39">
        <v>60</v>
      </c>
      <c r="M64" s="40">
        <v>75</v>
      </c>
      <c r="N64" s="39">
        <v>100</v>
      </c>
      <c r="O64" s="40">
        <v>100</v>
      </c>
      <c r="P64" s="39">
        <v>100</v>
      </c>
      <c r="Q64" s="40">
        <v>100</v>
      </c>
      <c r="R64" s="39">
        <v>100</v>
      </c>
      <c r="S64" s="40">
        <v>100</v>
      </c>
      <c r="T64" s="39">
        <v>75</v>
      </c>
      <c r="U64" s="40">
        <v>80</v>
      </c>
      <c r="X64" s="44">
        <f>AVERAGE(B64:U64)</f>
        <v>91</v>
      </c>
      <c r="Y64" s="4">
        <f>_xlfn.STDEV.P(B64:U64)</f>
        <v>12.806248474865697</v>
      </c>
    </row>
    <row r="65" spans="1:26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spans="1:26" ht="34" thickBot="1">
      <c r="A66" s="12" t="s">
        <v>7</v>
      </c>
      <c r="B66" s="13" t="s">
        <v>18</v>
      </c>
      <c r="C66" s="14" t="s">
        <v>19</v>
      </c>
      <c r="D66" s="13" t="s">
        <v>18</v>
      </c>
      <c r="E66" s="14" t="s">
        <v>19</v>
      </c>
      <c r="F66" s="13" t="s">
        <v>18</v>
      </c>
      <c r="G66" s="14" t="s">
        <v>19</v>
      </c>
      <c r="H66" s="29" t="s">
        <v>18</v>
      </c>
      <c r="I66" s="30" t="s">
        <v>19</v>
      </c>
      <c r="J66" s="29" t="s">
        <v>18</v>
      </c>
      <c r="K66" s="30" t="s">
        <v>19</v>
      </c>
      <c r="L66" s="29" t="s">
        <v>18</v>
      </c>
      <c r="M66" s="30" t="s">
        <v>19</v>
      </c>
      <c r="N66" s="29" t="s">
        <v>18</v>
      </c>
      <c r="O66" s="30" t="s">
        <v>19</v>
      </c>
      <c r="P66" s="29" t="s">
        <v>18</v>
      </c>
      <c r="Q66" s="30" t="s">
        <v>19</v>
      </c>
      <c r="R66" s="29" t="s">
        <v>18</v>
      </c>
      <c r="S66" s="30" t="s">
        <v>19</v>
      </c>
      <c r="T66" s="29" t="s">
        <v>18</v>
      </c>
      <c r="U66" s="30" t="s">
        <v>19</v>
      </c>
      <c r="Y66" s="14" t="s">
        <v>20</v>
      </c>
    </row>
    <row r="67" spans="1:26" ht="32" thickTop="1">
      <c r="A67" s="2" t="s">
        <v>0</v>
      </c>
      <c r="B67" s="5">
        <v>0.117672681659109</v>
      </c>
      <c r="C67" s="5">
        <v>3.2261723447095901E-2</v>
      </c>
      <c r="D67" s="5">
        <v>0.58610550211103296</v>
      </c>
      <c r="E67" s="5">
        <v>0.12380311125233701</v>
      </c>
      <c r="F67" s="5">
        <v>7.8271753519971995E-2</v>
      </c>
      <c r="G67" s="5">
        <v>1.52109874989788E-2</v>
      </c>
      <c r="H67" s="39">
        <v>0.44182999577840898</v>
      </c>
      <c r="I67" s="39">
        <v>0.63922589308918298</v>
      </c>
      <c r="J67" s="39">
        <v>6.9358710216856995E-2</v>
      </c>
      <c r="K67" s="39">
        <v>0.24633078790164001</v>
      </c>
      <c r="L67" s="39">
        <v>63.120572530793403</v>
      </c>
      <c r="M67" s="39">
        <v>78.169697973931605</v>
      </c>
      <c r="N67" s="39">
        <v>31.837090535974902</v>
      </c>
      <c r="O67" s="39">
        <v>21.7255357448091</v>
      </c>
      <c r="P67" s="39">
        <v>0.76048664423648404</v>
      </c>
      <c r="Q67" s="39">
        <v>0.41890673378056598</v>
      </c>
      <c r="R67" s="39">
        <v>0.220805795992813</v>
      </c>
      <c r="S67" s="39">
        <v>0.23310325491092401</v>
      </c>
      <c r="T67" s="39">
        <v>4.3614142736835797</v>
      </c>
      <c r="U67" s="39">
        <v>3.76735650801366</v>
      </c>
      <c r="X67" s="44">
        <f>AVERAGE(B67:U67)</f>
        <v>10.348252057130082</v>
      </c>
      <c r="Y67" s="4">
        <f>_xlfn.STDEV.P(B67:U67)</f>
        <v>21.764308411242006</v>
      </c>
    </row>
    <row r="68" spans="1:26">
      <c r="A68" s="2" t="s">
        <v>4</v>
      </c>
      <c r="B68" s="5">
        <v>0.40039054684863151</v>
      </c>
      <c r="C68" s="5">
        <v>0.12578157668936948</v>
      </c>
      <c r="D68" s="5">
        <v>7.8209025224567004</v>
      </c>
      <c r="E68" s="5">
        <v>10.940762432424116</v>
      </c>
      <c r="F68" s="5">
        <v>0.69428323630212097</v>
      </c>
      <c r="G68" s="5">
        <v>0.12145611200751169</v>
      </c>
      <c r="H68" s="39">
        <v>1.5286407337920831</v>
      </c>
      <c r="I68" s="39">
        <v>2.8234167875131346</v>
      </c>
      <c r="J68" s="39">
        <v>0.57579163414986401</v>
      </c>
      <c r="K68" s="39">
        <v>2.0871605166441198</v>
      </c>
      <c r="L68" s="39">
        <v>3.121518749917997</v>
      </c>
      <c r="M68" s="39">
        <v>1.3651131505836172</v>
      </c>
      <c r="N68" s="39">
        <v>1.643477579421414</v>
      </c>
      <c r="O68" s="39">
        <v>1.4647624798932879</v>
      </c>
      <c r="P68" s="39">
        <v>1.5583797068136098</v>
      </c>
      <c r="Q68" s="39">
        <v>1.25835161741473</v>
      </c>
      <c r="R68" s="39">
        <v>6.5009644255881636</v>
      </c>
      <c r="S68" s="39">
        <v>7.462612290124909</v>
      </c>
      <c r="T68" s="39">
        <v>16.53265425345975</v>
      </c>
      <c r="U68" s="39">
        <v>8.3001070418817591</v>
      </c>
      <c r="X68" s="44">
        <f t="shared" ref="X68:X71" si="12">AVERAGE(B68:U68)</f>
        <v>3.8163263696963448</v>
      </c>
      <c r="Y68" s="4">
        <f>_xlfn.STDEV.P(B68:U68)</f>
        <v>4.2771981785168576</v>
      </c>
    </row>
    <row r="69" spans="1:26">
      <c r="A69" s="2" t="s">
        <v>2</v>
      </c>
      <c r="B69" s="5">
        <v>11.097034724273179</v>
      </c>
      <c r="C69" s="5">
        <v>10.75102730025133</v>
      </c>
      <c r="D69" s="5">
        <v>20.112696979884319</v>
      </c>
      <c r="E69" s="5">
        <v>12.64489416299296</v>
      </c>
      <c r="F69" s="5">
        <v>10.81508416858135</v>
      </c>
      <c r="G69" s="5">
        <v>10.63217788593516</v>
      </c>
      <c r="H69" s="39">
        <v>10.73140391152606</v>
      </c>
      <c r="I69" s="39">
        <v>10.80353283878285</v>
      </c>
      <c r="J69" s="39">
        <v>10.78134587507542</v>
      </c>
      <c r="K69" s="39">
        <v>10.975190118625941</v>
      </c>
      <c r="L69" s="39">
        <v>11.55663778158266</v>
      </c>
      <c r="M69" s="39">
        <v>11.331413766523429</v>
      </c>
      <c r="N69" s="39">
        <v>11.02554992963335</v>
      </c>
      <c r="O69" s="39">
        <v>11.024876836770259</v>
      </c>
      <c r="P69" s="39">
        <v>10.07741211804195</v>
      </c>
      <c r="Q69" s="39">
        <v>10.859065467819061</v>
      </c>
      <c r="R69" s="39">
        <v>10.99553045461081</v>
      </c>
      <c r="S69" s="39">
        <v>11.009651163464241</v>
      </c>
      <c r="T69" s="39">
        <v>13.189789171167309</v>
      </c>
      <c r="U69" s="39">
        <v>11.634530208702941</v>
      </c>
      <c r="X69" s="44">
        <f t="shared" si="12"/>
        <v>11.602442243212229</v>
      </c>
      <c r="Y69" s="4">
        <f>_xlfn.STDEV.P(B69:U69)</f>
        <v>2.0661334664892124</v>
      </c>
    </row>
    <row r="70" spans="1:26">
      <c r="A70" s="2" t="s">
        <v>5</v>
      </c>
      <c r="B70" s="5">
        <v>6.4370534581063401</v>
      </c>
      <c r="C70" s="5">
        <v>2.3979158674604801</v>
      </c>
      <c r="D70" s="5">
        <v>2.5476717790937999</v>
      </c>
      <c r="E70" s="5">
        <v>2.3075479434589301</v>
      </c>
      <c r="F70" s="5">
        <v>2.6856485325695001</v>
      </c>
      <c r="G70" s="5">
        <v>1.9124493387392201</v>
      </c>
      <c r="H70" s="39">
        <v>1.9947792807914599</v>
      </c>
      <c r="I70" s="39">
        <v>2.1596158833037702</v>
      </c>
      <c r="J70" s="39">
        <v>1.9376555623791401</v>
      </c>
      <c r="K70" s="39">
        <v>5.7611458073854198</v>
      </c>
      <c r="L70" s="39">
        <v>2.1982206920855401</v>
      </c>
      <c r="M70" s="39">
        <v>2.1689718617851002</v>
      </c>
      <c r="N70" s="39">
        <v>2.26974354149253</v>
      </c>
      <c r="O70" s="39">
        <v>2.2440264253198401</v>
      </c>
      <c r="P70" s="39">
        <v>24.3182349967229</v>
      </c>
      <c r="Q70" s="39">
        <v>9.4932325079756499</v>
      </c>
      <c r="R70" s="39">
        <v>2.2137340769670102</v>
      </c>
      <c r="S70" s="39">
        <v>2.0103691790243698</v>
      </c>
      <c r="T70" s="39">
        <v>3.8789528631249199</v>
      </c>
      <c r="U70" s="39">
        <v>2.7474212830309699</v>
      </c>
      <c r="X70" s="44">
        <f t="shared" si="12"/>
        <v>4.184219544040845</v>
      </c>
      <c r="Y70" s="4">
        <f>_xlfn.STDEV.P(B70:U70)</f>
        <v>4.990313571038655</v>
      </c>
    </row>
    <row r="71" spans="1:26">
      <c r="A71" s="7" t="s">
        <v>7</v>
      </c>
      <c r="B71" s="8">
        <v>81.947848589112695</v>
      </c>
      <c r="C71" s="8">
        <v>86.693013532151696</v>
      </c>
      <c r="D71" s="8">
        <v>68.932623216454004</v>
      </c>
      <c r="E71" s="8">
        <v>73.982992349871594</v>
      </c>
      <c r="F71" s="8">
        <v>85.726712309026993</v>
      </c>
      <c r="G71" s="8">
        <v>87.318705675819103</v>
      </c>
      <c r="H71" s="41">
        <v>85.3033460781119</v>
      </c>
      <c r="I71" s="41">
        <v>83.574208597310999</v>
      </c>
      <c r="J71" s="41">
        <v>86.635848218178694</v>
      </c>
      <c r="K71" s="41">
        <v>80.930172769442805</v>
      </c>
      <c r="L71" s="41">
        <v>20.003050245620301</v>
      </c>
      <c r="M71" s="41">
        <v>6.9648032471761301</v>
      </c>
      <c r="N71" s="41">
        <v>53.224138413477696</v>
      </c>
      <c r="O71" s="41">
        <v>63.540798513207399</v>
      </c>
      <c r="P71" s="41">
        <v>63.285486534184997</v>
      </c>
      <c r="Q71" s="41">
        <v>77.970443673009896</v>
      </c>
      <c r="R71" s="41">
        <v>80.068965246841103</v>
      </c>
      <c r="S71" s="41">
        <v>79.284264112475498</v>
      </c>
      <c r="T71" s="41">
        <v>62.037189438564397</v>
      </c>
      <c r="U71" s="41">
        <v>73.550584958370607</v>
      </c>
      <c r="X71" s="44">
        <f t="shared" si="12"/>
        <v>70.048759785920424</v>
      </c>
      <c r="Y71" s="9">
        <f>_xlfn.STDEV.P(B71:U71)</f>
        <v>21.17639202907327</v>
      </c>
    </row>
    <row r="72" spans="1:26">
      <c r="A72" s="3" t="s">
        <v>8</v>
      </c>
      <c r="B72" s="5" t="s">
        <v>10</v>
      </c>
      <c r="C72" s="5" t="s">
        <v>10</v>
      </c>
      <c r="D72" s="5" t="s">
        <v>10</v>
      </c>
      <c r="E72" s="5" t="s">
        <v>10</v>
      </c>
      <c r="F72" s="5" t="s">
        <v>10</v>
      </c>
      <c r="G72" s="5" t="s">
        <v>10</v>
      </c>
      <c r="H72" s="39" t="s">
        <v>10</v>
      </c>
      <c r="I72" s="39" t="s">
        <v>10</v>
      </c>
      <c r="J72" s="39" t="s">
        <v>10</v>
      </c>
      <c r="K72" s="39" t="s">
        <v>10</v>
      </c>
      <c r="L72" s="39" t="s">
        <v>11</v>
      </c>
      <c r="M72" s="39" t="s">
        <v>11</v>
      </c>
      <c r="N72" s="39" t="s">
        <v>10</v>
      </c>
      <c r="O72" s="39" t="s">
        <v>10</v>
      </c>
      <c r="P72" s="39" t="s">
        <v>10</v>
      </c>
      <c r="Q72" s="39" t="s">
        <v>10</v>
      </c>
      <c r="R72" s="39" t="s">
        <v>10</v>
      </c>
      <c r="S72" s="39" t="s">
        <v>10</v>
      </c>
      <c r="T72" s="39" t="s">
        <v>10</v>
      </c>
      <c r="U72" s="39" t="s">
        <v>10</v>
      </c>
      <c r="X72" s="44">
        <f>COUNTIF(B72:U72,"CALM")</f>
        <v>18</v>
      </c>
      <c r="Y72" s="70">
        <f>X72/20</f>
        <v>0.9</v>
      </c>
    </row>
    <row r="73" spans="1:26">
      <c r="A73" s="3" t="s">
        <v>6</v>
      </c>
      <c r="B73" s="5">
        <v>81.947848589112695</v>
      </c>
      <c r="C73" s="5">
        <v>86.693013532151696</v>
      </c>
      <c r="D73" s="5">
        <v>68.932623216454004</v>
      </c>
      <c r="E73" s="5">
        <v>73.982992349871594</v>
      </c>
      <c r="F73" s="5">
        <v>85.726712309026993</v>
      </c>
      <c r="G73" s="5">
        <v>87.318705675819103</v>
      </c>
      <c r="H73" s="39">
        <v>85.3033460781119</v>
      </c>
      <c r="I73" s="39">
        <v>83.574208597310999</v>
      </c>
      <c r="J73" s="39">
        <v>86.635848218178694</v>
      </c>
      <c r="K73" s="39">
        <v>80.930172769442805</v>
      </c>
      <c r="L73" s="39">
        <v>63.120572530793403</v>
      </c>
      <c r="M73" s="39">
        <v>78.169697973931605</v>
      </c>
      <c r="N73" s="39">
        <v>53.224138413477696</v>
      </c>
      <c r="O73" s="39">
        <v>63.540798513207399</v>
      </c>
      <c r="P73" s="39">
        <v>63.285486534184997</v>
      </c>
      <c r="Q73" s="39">
        <v>77.970443673009896</v>
      </c>
      <c r="R73" s="39">
        <v>80.068965246841103</v>
      </c>
      <c r="S73" s="39">
        <v>79.284264112475498</v>
      </c>
      <c r="T73" s="39">
        <v>62.037189438564397</v>
      </c>
      <c r="U73" s="39">
        <v>73.550584958370607</v>
      </c>
      <c r="X73" s="44">
        <f t="shared" ref="X73" si="13">AVERAGE(B73:U73)</f>
        <v>75.764880636516864</v>
      </c>
      <c r="Y73" s="4">
        <f t="shared" ref="Y73:Y78" si="14">_xlfn.STDEV.P(B73:U73)</f>
        <v>9.8617991145855282</v>
      </c>
    </row>
    <row r="74" spans="1:26">
      <c r="A74" s="2" t="s">
        <v>0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39">
        <v>0</v>
      </c>
      <c r="I74" s="39">
        <v>0</v>
      </c>
      <c r="J74" s="39">
        <v>0</v>
      </c>
      <c r="K74" s="39">
        <v>0</v>
      </c>
      <c r="L74" s="39">
        <v>100</v>
      </c>
      <c r="M74" s="39">
        <v>100</v>
      </c>
      <c r="N74" s="39">
        <v>25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X74" s="44">
        <f>AVERAGE(B74:U74)</f>
        <v>11.25</v>
      </c>
      <c r="Y74" s="4">
        <f t="shared" si="14"/>
        <v>30.07802353878991</v>
      </c>
      <c r="Z74" s="44">
        <f>COUNTIF(B$79:U$79,$A74)</f>
        <v>2</v>
      </c>
    </row>
    <row r="75" spans="1:26">
      <c r="A75" s="2" t="s">
        <v>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X75" s="44">
        <f t="shared" ref="X75:X78" si="15">AVERAGE(B75:U75)</f>
        <v>0</v>
      </c>
      <c r="Y75" s="4">
        <f t="shared" si="14"/>
        <v>0</v>
      </c>
      <c r="Z75" s="44">
        <f>COUNTIF(B$79:U$79,$A75)+COUNTIF(B$79:U$79,"CONFUSED")+COUNTIF(B$79:U$79,"DISGUSTED")</f>
        <v>0</v>
      </c>
    </row>
    <row r="76" spans="1:26">
      <c r="A76" s="2" t="s">
        <v>2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39">
        <v>0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X76" s="44">
        <f t="shared" si="15"/>
        <v>0</v>
      </c>
      <c r="Y76" s="4">
        <f t="shared" si="14"/>
        <v>0</v>
      </c>
      <c r="Z76" s="44">
        <f>COUNTIF(B$79:U$79,$A76)+COUNTIF(B$79:U$79,"FEAR")</f>
        <v>0</v>
      </c>
    </row>
    <row r="77" spans="1:26">
      <c r="A77" s="2" t="s">
        <v>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X77" s="44">
        <f t="shared" si="15"/>
        <v>0</v>
      </c>
      <c r="Y77" s="4">
        <f t="shared" si="14"/>
        <v>0</v>
      </c>
      <c r="Z77" s="44">
        <f>COUNTIF(B$79:U$79,$A77)</f>
        <v>0</v>
      </c>
    </row>
    <row r="78" spans="1:26">
      <c r="A78" s="7" t="s">
        <v>7</v>
      </c>
      <c r="B78" s="8">
        <v>100</v>
      </c>
      <c r="C78" s="8">
        <v>100</v>
      </c>
      <c r="D78" s="8">
        <v>100</v>
      </c>
      <c r="E78" s="8">
        <v>100</v>
      </c>
      <c r="F78" s="8">
        <v>100</v>
      </c>
      <c r="G78" s="8">
        <v>100</v>
      </c>
      <c r="H78" s="41">
        <v>100</v>
      </c>
      <c r="I78" s="41">
        <v>100</v>
      </c>
      <c r="J78" s="41">
        <v>100</v>
      </c>
      <c r="K78" s="41">
        <v>100</v>
      </c>
      <c r="L78" s="41">
        <v>0</v>
      </c>
      <c r="M78" s="41">
        <v>0</v>
      </c>
      <c r="N78" s="41">
        <v>75</v>
      </c>
      <c r="O78" s="41">
        <v>100</v>
      </c>
      <c r="P78" s="41">
        <v>100</v>
      </c>
      <c r="Q78" s="41">
        <v>100</v>
      </c>
      <c r="R78" s="41">
        <v>100</v>
      </c>
      <c r="S78" s="41">
        <v>100</v>
      </c>
      <c r="T78" s="41">
        <v>100</v>
      </c>
      <c r="U78" s="41">
        <v>100</v>
      </c>
      <c r="X78" s="44">
        <f t="shared" si="15"/>
        <v>88.75</v>
      </c>
      <c r="Y78" s="9">
        <f t="shared" si="14"/>
        <v>30.07802353878991</v>
      </c>
      <c r="Z78" s="44">
        <f>COUNTIF(B$79:U$79,$A78)</f>
        <v>18</v>
      </c>
    </row>
    <row r="79" spans="1:26">
      <c r="A79" s="3" t="s">
        <v>8</v>
      </c>
      <c r="B79" s="5" t="s">
        <v>10</v>
      </c>
      <c r="C79" s="5" t="s">
        <v>10</v>
      </c>
      <c r="D79" s="5" t="s">
        <v>10</v>
      </c>
      <c r="E79" s="5" t="s">
        <v>10</v>
      </c>
      <c r="F79" s="5" t="s">
        <v>10</v>
      </c>
      <c r="G79" s="5" t="s">
        <v>10</v>
      </c>
      <c r="H79" s="39" t="s">
        <v>10</v>
      </c>
      <c r="I79" s="39" t="s">
        <v>10</v>
      </c>
      <c r="J79" s="39" t="s">
        <v>10</v>
      </c>
      <c r="K79" s="39" t="s">
        <v>10</v>
      </c>
      <c r="L79" s="39" t="s">
        <v>11</v>
      </c>
      <c r="M79" s="39" t="s">
        <v>11</v>
      </c>
      <c r="N79" s="39" t="s">
        <v>10</v>
      </c>
      <c r="O79" s="39" t="s">
        <v>10</v>
      </c>
      <c r="P79" s="39" t="s">
        <v>10</v>
      </c>
      <c r="Q79" s="39" t="s">
        <v>10</v>
      </c>
      <c r="R79" s="39" t="s">
        <v>10</v>
      </c>
      <c r="S79" s="39" t="s">
        <v>10</v>
      </c>
      <c r="T79" s="39" t="s">
        <v>10</v>
      </c>
      <c r="U79" s="39" t="s">
        <v>10</v>
      </c>
      <c r="X79" s="44">
        <f>COUNTIF(B72:U72,"CALM")</f>
        <v>18</v>
      </c>
      <c r="Y79" s="70">
        <f>X79/20</f>
        <v>0.9</v>
      </c>
    </row>
    <row r="80" spans="1:26">
      <c r="A80" s="3" t="s">
        <v>6</v>
      </c>
      <c r="B80" s="5">
        <v>100</v>
      </c>
      <c r="C80" s="5">
        <v>100</v>
      </c>
      <c r="D80" s="5">
        <v>100</v>
      </c>
      <c r="E80" s="5">
        <v>100</v>
      </c>
      <c r="F80" s="5">
        <v>100</v>
      </c>
      <c r="G80" s="5">
        <v>100</v>
      </c>
      <c r="H80" s="39">
        <v>100</v>
      </c>
      <c r="I80" s="39">
        <v>100</v>
      </c>
      <c r="J80" s="39">
        <v>100</v>
      </c>
      <c r="K80" s="39">
        <v>100</v>
      </c>
      <c r="L80" s="39">
        <v>100</v>
      </c>
      <c r="M80" s="39">
        <v>100</v>
      </c>
      <c r="N80" s="39">
        <v>75</v>
      </c>
      <c r="O80" s="39">
        <v>100</v>
      </c>
      <c r="P80" s="39">
        <v>100</v>
      </c>
      <c r="Q80" s="39">
        <v>100</v>
      </c>
      <c r="R80" s="39">
        <v>100</v>
      </c>
      <c r="S80" s="39">
        <v>100</v>
      </c>
      <c r="T80" s="39">
        <v>100</v>
      </c>
      <c r="U80" s="39">
        <v>100</v>
      </c>
      <c r="X80" s="44">
        <f t="shared" ref="X80" si="16">AVERAGE(B80:U80)</f>
        <v>98.75</v>
      </c>
      <c r="Y80" s="4">
        <f>_xlfn.STDEV.P(B80:U80)</f>
        <v>5.4486236794258422</v>
      </c>
    </row>
  </sheetData>
  <mergeCells count="10">
    <mergeCell ref="T1:U1"/>
    <mergeCell ref="L1:M1"/>
    <mergeCell ref="N1:O1"/>
    <mergeCell ref="P1:Q1"/>
    <mergeCell ref="R1:S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D3A1-FBC8-884B-B222-A4CF86FFE48A}">
  <dimension ref="A1:Z28"/>
  <sheetViews>
    <sheetView tabSelected="1" topLeftCell="A3" zoomScale="25" workbookViewId="0">
      <selection activeCell="R24" sqref="R24"/>
    </sheetView>
  </sheetViews>
  <sheetFormatPr baseColWidth="10" defaultRowHeight="20"/>
  <cols>
    <col min="1" max="6" width="20.85546875" customWidth="1"/>
    <col min="7" max="7" width="18.140625" customWidth="1"/>
    <col min="8" max="8" width="21.42578125" customWidth="1"/>
    <col min="9" max="10" width="28.140625" bestFit="1" customWidth="1"/>
    <col min="11" max="11" width="33.85546875" bestFit="1" customWidth="1"/>
    <col min="12" max="13" width="28.140625" bestFit="1" customWidth="1"/>
    <col min="17" max="17" width="63.140625" bestFit="1" customWidth="1"/>
    <col min="18" max="18" width="68.7109375" bestFit="1" customWidth="1"/>
    <col min="19" max="23" width="21.5703125" customWidth="1"/>
    <col min="26" max="26" width="15" bestFit="1" customWidth="1"/>
  </cols>
  <sheetData>
    <row r="1" spans="1:26" ht="152" customHeight="1" thickBot="1">
      <c r="A1" s="45" t="s">
        <v>21</v>
      </c>
      <c r="B1" s="46" t="s">
        <v>11</v>
      </c>
      <c r="C1" s="47" t="s">
        <v>14</v>
      </c>
      <c r="D1" s="47" t="s">
        <v>12</v>
      </c>
      <c r="E1" s="47" t="s">
        <v>15</v>
      </c>
      <c r="F1" s="48" t="s">
        <v>10</v>
      </c>
      <c r="H1" s="45" t="s">
        <v>21</v>
      </c>
      <c r="I1" s="46" t="s">
        <v>11</v>
      </c>
      <c r="J1" s="47" t="s">
        <v>14</v>
      </c>
      <c r="K1" s="47" t="s">
        <v>12</v>
      </c>
      <c r="L1" s="47" t="s">
        <v>15</v>
      </c>
      <c r="M1" s="48" t="s">
        <v>10</v>
      </c>
      <c r="Q1" s="64" t="s">
        <v>22</v>
      </c>
      <c r="R1" s="65">
        <f>(I2+J3+K4+L5+M6)/SUM(I2:M6)</f>
        <v>0.77</v>
      </c>
    </row>
    <row r="2" spans="1:26" ht="152" customHeight="1">
      <c r="A2" s="49" t="s">
        <v>11</v>
      </c>
      <c r="B2" s="50">
        <f>After!X10</f>
        <v>90.25</v>
      </c>
      <c r="C2" s="51">
        <f>After!X11</f>
        <v>6.25</v>
      </c>
      <c r="D2" s="51">
        <f>After!X12</f>
        <v>2.5</v>
      </c>
      <c r="E2" s="51">
        <f>After!X13</f>
        <v>0</v>
      </c>
      <c r="F2" s="52">
        <f>After!X14</f>
        <v>1</v>
      </c>
      <c r="H2" s="49" t="s">
        <v>11</v>
      </c>
      <c r="I2" s="50">
        <f>After!Z10</f>
        <v>18</v>
      </c>
      <c r="J2" s="51">
        <f>After!Z11</f>
        <v>1</v>
      </c>
      <c r="K2" s="51">
        <f>After!Z12</f>
        <v>1</v>
      </c>
      <c r="L2" s="51">
        <f>After!Z13</f>
        <v>0</v>
      </c>
      <c r="M2" s="52">
        <f>After!Z14</f>
        <v>0</v>
      </c>
      <c r="Q2" s="64" t="s">
        <v>23</v>
      </c>
      <c r="R2" s="65">
        <f>AVERAGE(Z7:Z11)</f>
        <v>0.79128054740957965</v>
      </c>
    </row>
    <row r="3" spans="1:26" ht="152" customHeight="1">
      <c r="A3" s="53" t="s">
        <v>14</v>
      </c>
      <c r="B3" s="54">
        <f>After!X42</f>
        <v>0</v>
      </c>
      <c r="C3" s="55">
        <f>After!X43</f>
        <v>27.5</v>
      </c>
      <c r="D3" s="55">
        <f>After!X44</f>
        <v>5</v>
      </c>
      <c r="E3" s="55">
        <f>After!X45</f>
        <v>13.916666666666666</v>
      </c>
      <c r="F3" s="56">
        <f>After!X46</f>
        <v>32.083333333333329</v>
      </c>
      <c r="H3" s="57" t="s">
        <v>14</v>
      </c>
      <c r="I3" s="54">
        <f>After!Z42</f>
        <v>0</v>
      </c>
      <c r="J3" s="55">
        <f>After!Z43</f>
        <v>11</v>
      </c>
      <c r="K3" s="55">
        <f>After!Z44</f>
        <v>1</v>
      </c>
      <c r="L3" s="55">
        <f>After!Z45</f>
        <v>2</v>
      </c>
      <c r="M3" s="56">
        <f>After!Z46</f>
        <v>6</v>
      </c>
      <c r="Q3" s="64" t="s">
        <v>24</v>
      </c>
      <c r="R3" s="65">
        <f>AVERAGE(Z14:Z18)</f>
        <v>0.77</v>
      </c>
    </row>
    <row r="4" spans="1:26" ht="152" customHeight="1">
      <c r="A4" s="57" t="s">
        <v>12</v>
      </c>
      <c r="B4" s="54">
        <f>After!X26</f>
        <v>0</v>
      </c>
      <c r="C4" s="55">
        <f>After!X27</f>
        <v>0</v>
      </c>
      <c r="D4" s="58">
        <f>After!X28</f>
        <v>96.75</v>
      </c>
      <c r="E4" s="55">
        <f>After!X29</f>
        <v>0</v>
      </c>
      <c r="F4" s="56">
        <f>After!X30</f>
        <v>3.25</v>
      </c>
      <c r="H4" s="57" t="s">
        <v>12</v>
      </c>
      <c r="I4" s="54">
        <f>After!Z26</f>
        <v>0</v>
      </c>
      <c r="J4" s="55">
        <f>After!Z27</f>
        <v>0</v>
      </c>
      <c r="K4" s="58">
        <f>After!Z28</f>
        <v>20</v>
      </c>
      <c r="L4" s="55">
        <f>After!Z29</f>
        <v>0</v>
      </c>
      <c r="M4" s="56">
        <f>After!Z30</f>
        <v>0</v>
      </c>
      <c r="Q4" s="64" t="s">
        <v>25</v>
      </c>
      <c r="R4" s="71">
        <f>AVERAGE(R21:R25)</f>
        <v>0.76236694677871153</v>
      </c>
    </row>
    <row r="5" spans="1:26" ht="152" customHeight="1" thickBot="1">
      <c r="A5" s="57" t="s">
        <v>15</v>
      </c>
      <c r="B5" s="54">
        <f>After!X58</f>
        <v>0</v>
      </c>
      <c r="C5" s="55">
        <f>After!X59</f>
        <v>17.5</v>
      </c>
      <c r="D5" s="55">
        <f>After!X60</f>
        <v>0</v>
      </c>
      <c r="E5" s="59">
        <f>After!X61</f>
        <v>44.25</v>
      </c>
      <c r="F5" s="56">
        <f>After!X62</f>
        <v>38.25</v>
      </c>
      <c r="H5" s="57" t="s">
        <v>15</v>
      </c>
      <c r="I5" s="54">
        <f>After!Z58</f>
        <v>0</v>
      </c>
      <c r="J5" s="55">
        <f>After!Z59</f>
        <v>3</v>
      </c>
      <c r="K5" s="55">
        <f>After!Z60</f>
        <v>0</v>
      </c>
      <c r="L5" s="59">
        <f>After!Z61</f>
        <v>10</v>
      </c>
      <c r="M5" s="56">
        <f>After!Z62</f>
        <v>7</v>
      </c>
    </row>
    <row r="6" spans="1:26" ht="152" customHeight="1" thickBot="1">
      <c r="A6" s="60" t="s">
        <v>10</v>
      </c>
      <c r="B6" s="61">
        <f>After!X74</f>
        <v>11.25</v>
      </c>
      <c r="C6" s="62">
        <f>After!X75</f>
        <v>0</v>
      </c>
      <c r="D6" s="62">
        <f>After!X76</f>
        <v>0</v>
      </c>
      <c r="E6" s="62">
        <f>After!X77</f>
        <v>0</v>
      </c>
      <c r="F6" s="63">
        <f>After!X78</f>
        <v>88.75</v>
      </c>
      <c r="H6" s="60" t="s">
        <v>10</v>
      </c>
      <c r="I6" s="61">
        <f>After!Z74</f>
        <v>2</v>
      </c>
      <c r="J6" s="62">
        <f>After!Z75</f>
        <v>0</v>
      </c>
      <c r="K6" s="62">
        <f>After!Z76</f>
        <v>0</v>
      </c>
      <c r="L6" s="62">
        <f>After!Z77</f>
        <v>0</v>
      </c>
      <c r="M6" s="63">
        <f>After!Z78</f>
        <v>18</v>
      </c>
      <c r="Q6" s="64" t="s">
        <v>23</v>
      </c>
      <c r="R6" s="45" t="s">
        <v>21</v>
      </c>
      <c r="S6" s="15" t="s">
        <v>11</v>
      </c>
      <c r="T6" s="16" t="s">
        <v>4</v>
      </c>
      <c r="U6" s="16" t="s">
        <v>12</v>
      </c>
      <c r="V6" s="16" t="s">
        <v>15</v>
      </c>
      <c r="W6" s="17" t="s">
        <v>10</v>
      </c>
    </row>
    <row r="7" spans="1:26" ht="83" thickBot="1">
      <c r="R7" s="18" t="s">
        <v>11</v>
      </c>
      <c r="S7" s="66">
        <f>I2/SUM(I$2:I$6)</f>
        <v>0.9</v>
      </c>
      <c r="T7" s="66">
        <f t="shared" ref="T7:W11" si="0">J2/SUM(J$2:J$6)</f>
        <v>6.6666666666666666E-2</v>
      </c>
      <c r="U7" s="66">
        <f t="shared" si="0"/>
        <v>4.5454545454545456E-2</v>
      </c>
      <c r="V7" s="66">
        <f t="shared" si="0"/>
        <v>0</v>
      </c>
      <c r="W7" s="66">
        <f t="shared" si="0"/>
        <v>0</v>
      </c>
      <c r="Y7" s="67" t="s">
        <v>26</v>
      </c>
      <c r="Z7" s="68">
        <f>S7</f>
        <v>0.9</v>
      </c>
    </row>
    <row r="8" spans="1:26" ht="196" thickBot="1">
      <c r="H8" s="45" t="s">
        <v>21</v>
      </c>
      <c r="I8" s="46" t="s">
        <v>11</v>
      </c>
      <c r="J8" s="47" t="s">
        <v>14</v>
      </c>
      <c r="K8" s="47" t="s">
        <v>12</v>
      </c>
      <c r="L8" s="47" t="s">
        <v>15</v>
      </c>
      <c r="M8" s="48" t="s">
        <v>10</v>
      </c>
      <c r="R8" s="19" t="s">
        <v>4</v>
      </c>
      <c r="S8" s="66">
        <f t="shared" ref="S8:S11" si="1">I3/SUM(I$2:I$6)</f>
        <v>0</v>
      </c>
      <c r="T8" s="66">
        <f t="shared" si="0"/>
        <v>0.73333333333333328</v>
      </c>
      <c r="U8" s="66">
        <f t="shared" si="0"/>
        <v>4.5454545454545456E-2</v>
      </c>
      <c r="V8" s="66">
        <f t="shared" si="0"/>
        <v>0.16666666666666666</v>
      </c>
      <c r="W8" s="66">
        <f t="shared" si="0"/>
        <v>0.19354838709677419</v>
      </c>
      <c r="Y8" s="67" t="s">
        <v>27</v>
      </c>
      <c r="Z8" s="68">
        <f>T8</f>
        <v>0.73333333333333328</v>
      </c>
    </row>
    <row r="9" spans="1:26" ht="83" thickBot="1">
      <c r="H9" s="49" t="s">
        <v>11</v>
      </c>
      <c r="I9" s="74">
        <f>I2/20</f>
        <v>0.9</v>
      </c>
      <c r="J9" s="74">
        <f t="shared" ref="J9:M9" si="2">J2/20</f>
        <v>0.05</v>
      </c>
      <c r="K9" s="74">
        <f t="shared" si="2"/>
        <v>0.05</v>
      </c>
      <c r="L9" s="74">
        <f t="shared" si="2"/>
        <v>0</v>
      </c>
      <c r="M9" s="74">
        <f t="shared" si="2"/>
        <v>0</v>
      </c>
      <c r="R9" s="19" t="s">
        <v>12</v>
      </c>
      <c r="S9" s="66">
        <f t="shared" si="1"/>
        <v>0</v>
      </c>
      <c r="T9" s="66">
        <f t="shared" si="0"/>
        <v>0</v>
      </c>
      <c r="U9" s="66">
        <f t="shared" si="0"/>
        <v>0.90909090909090906</v>
      </c>
      <c r="V9" s="66">
        <f t="shared" si="0"/>
        <v>0</v>
      </c>
      <c r="W9" s="66">
        <f t="shared" si="0"/>
        <v>0</v>
      </c>
      <c r="Y9" s="67" t="s">
        <v>28</v>
      </c>
      <c r="Z9" s="68">
        <f>U9</f>
        <v>0.90909090909090906</v>
      </c>
    </row>
    <row r="10" spans="1:26" ht="83" thickBot="1">
      <c r="H10" s="57" t="s">
        <v>14</v>
      </c>
      <c r="I10" s="74">
        <f t="shared" ref="I10:M13" si="3">I3/20</f>
        <v>0</v>
      </c>
      <c r="J10" s="74">
        <f t="shared" si="3"/>
        <v>0.55000000000000004</v>
      </c>
      <c r="K10" s="74">
        <f t="shared" si="3"/>
        <v>0.05</v>
      </c>
      <c r="L10" s="74">
        <f t="shared" si="3"/>
        <v>0.1</v>
      </c>
      <c r="M10" s="74">
        <f t="shared" si="3"/>
        <v>0.3</v>
      </c>
      <c r="R10" s="19" t="s">
        <v>15</v>
      </c>
      <c r="S10" s="66">
        <f t="shared" si="1"/>
        <v>0</v>
      </c>
      <c r="T10" s="66">
        <f>J5/SUM(J$2:J$6)</f>
        <v>0.2</v>
      </c>
      <c r="U10" s="66">
        <f t="shared" si="0"/>
        <v>0</v>
      </c>
      <c r="V10" s="66">
        <f>L5/SUM(L$2:L$6)</f>
        <v>0.83333333333333337</v>
      </c>
      <c r="W10" s="66">
        <f t="shared" si="0"/>
        <v>0.22580645161290322</v>
      </c>
      <c r="Y10" s="67" t="s">
        <v>29</v>
      </c>
      <c r="Z10" s="68">
        <f>V10</f>
        <v>0.83333333333333337</v>
      </c>
    </row>
    <row r="11" spans="1:26" ht="83" thickBot="1">
      <c r="H11" s="57" t="s">
        <v>12</v>
      </c>
      <c r="I11" s="74">
        <f t="shared" si="3"/>
        <v>0</v>
      </c>
      <c r="J11" s="74">
        <f t="shared" si="3"/>
        <v>0</v>
      </c>
      <c r="K11" s="74">
        <f t="shared" si="3"/>
        <v>1</v>
      </c>
      <c r="L11" s="74">
        <f t="shared" si="3"/>
        <v>0</v>
      </c>
      <c r="M11" s="74">
        <f t="shared" si="3"/>
        <v>0</v>
      </c>
      <c r="R11" s="20" t="s">
        <v>10</v>
      </c>
      <c r="S11" s="66">
        <f t="shared" si="1"/>
        <v>0.1</v>
      </c>
      <c r="T11" s="66">
        <f t="shared" si="0"/>
        <v>0</v>
      </c>
      <c r="U11" s="66">
        <f t="shared" si="0"/>
        <v>0</v>
      </c>
      <c r="V11" s="66">
        <f t="shared" si="0"/>
        <v>0</v>
      </c>
      <c r="W11" s="66">
        <f t="shared" si="0"/>
        <v>0.58064516129032262</v>
      </c>
      <c r="Y11" s="67" t="s">
        <v>30</v>
      </c>
      <c r="Z11" s="68">
        <f>W11</f>
        <v>0.58064516129032262</v>
      </c>
    </row>
    <row r="12" spans="1:26" ht="83" thickBot="1">
      <c r="H12" s="57" t="s">
        <v>15</v>
      </c>
      <c r="I12" s="74">
        <f t="shared" si="3"/>
        <v>0</v>
      </c>
      <c r="J12" s="74">
        <f t="shared" si="3"/>
        <v>0.15</v>
      </c>
      <c r="K12" s="74">
        <f t="shared" si="3"/>
        <v>0</v>
      </c>
      <c r="L12" s="74">
        <f t="shared" si="3"/>
        <v>0.5</v>
      </c>
      <c r="M12" s="74">
        <f t="shared" si="3"/>
        <v>0.35</v>
      </c>
    </row>
    <row r="13" spans="1:26" ht="196" thickBot="1">
      <c r="H13" s="60" t="s">
        <v>10</v>
      </c>
      <c r="I13" s="74">
        <f t="shared" si="3"/>
        <v>0.1</v>
      </c>
      <c r="J13" s="74">
        <f t="shared" si="3"/>
        <v>0</v>
      </c>
      <c r="K13" s="74">
        <f t="shared" si="3"/>
        <v>0</v>
      </c>
      <c r="L13" s="74">
        <f t="shared" si="3"/>
        <v>0</v>
      </c>
      <c r="M13" s="74">
        <f t="shared" si="3"/>
        <v>0.9</v>
      </c>
      <c r="Q13" s="64" t="s">
        <v>24</v>
      </c>
      <c r="R13" s="45" t="s">
        <v>21</v>
      </c>
      <c r="S13" s="15" t="s">
        <v>11</v>
      </c>
      <c r="T13" s="16" t="s">
        <v>4</v>
      </c>
      <c r="U13" s="16" t="s">
        <v>12</v>
      </c>
      <c r="V13" s="16" t="s">
        <v>15</v>
      </c>
      <c r="W13" s="17" t="s">
        <v>10</v>
      </c>
    </row>
    <row r="14" spans="1:26" ht="83" thickBot="1">
      <c r="R14" s="18" t="s">
        <v>11</v>
      </c>
      <c r="S14" s="66">
        <f>I2/SUM($I2:$M2)</f>
        <v>0.9</v>
      </c>
      <c r="T14" s="66">
        <f t="shared" ref="T14:W14" si="4">J2/SUM($I2:$M2)</f>
        <v>0.05</v>
      </c>
      <c r="U14" s="66">
        <f t="shared" si="4"/>
        <v>0.05</v>
      </c>
      <c r="V14" s="66">
        <f t="shared" si="4"/>
        <v>0</v>
      </c>
      <c r="W14" s="66">
        <f t="shared" si="4"/>
        <v>0</v>
      </c>
      <c r="Y14" s="67" t="s">
        <v>31</v>
      </c>
      <c r="Z14" s="68">
        <f>S14</f>
        <v>0.9</v>
      </c>
    </row>
    <row r="15" spans="1:26" ht="83" thickBot="1">
      <c r="R15" s="19" t="s">
        <v>4</v>
      </c>
      <c r="S15" s="66">
        <f t="shared" ref="S15:S18" si="5">I3/SUM($I3:$M3)</f>
        <v>0</v>
      </c>
      <c r="T15" s="66">
        <f t="shared" ref="T15:T18" si="6">J3/SUM($I3:$M3)</f>
        <v>0.55000000000000004</v>
      </c>
      <c r="U15" s="66">
        <f t="shared" ref="U15:U18" si="7">K3/SUM($I3:$M3)</f>
        <v>0.05</v>
      </c>
      <c r="V15" s="66">
        <f t="shared" ref="V15:V18" si="8">L3/SUM($I3:$M3)</f>
        <v>0.1</v>
      </c>
      <c r="W15" s="66">
        <f t="shared" ref="W15:W18" si="9">M3/SUM($I3:$M3)</f>
        <v>0.3</v>
      </c>
      <c r="Y15" s="67" t="s">
        <v>32</v>
      </c>
      <c r="Z15" s="68">
        <f>T15</f>
        <v>0.55000000000000004</v>
      </c>
    </row>
    <row r="16" spans="1:26" ht="83" thickBot="1">
      <c r="R16" s="19" t="s">
        <v>12</v>
      </c>
      <c r="S16" s="66">
        <f t="shared" si="5"/>
        <v>0</v>
      </c>
      <c r="T16" s="66">
        <f t="shared" si="6"/>
        <v>0</v>
      </c>
      <c r="U16" s="66">
        <f t="shared" si="7"/>
        <v>1</v>
      </c>
      <c r="V16" s="66">
        <f t="shared" si="8"/>
        <v>0</v>
      </c>
      <c r="W16" s="66">
        <f t="shared" si="9"/>
        <v>0</v>
      </c>
      <c r="Y16" s="67" t="s">
        <v>33</v>
      </c>
      <c r="Z16" s="68">
        <f>U16</f>
        <v>1</v>
      </c>
    </row>
    <row r="17" spans="17:26" ht="83" thickBot="1">
      <c r="R17" s="19" t="s">
        <v>15</v>
      </c>
      <c r="S17" s="66">
        <f t="shared" si="5"/>
        <v>0</v>
      </c>
      <c r="T17" s="66">
        <f t="shared" si="6"/>
        <v>0.15</v>
      </c>
      <c r="U17" s="66">
        <f t="shared" si="7"/>
        <v>0</v>
      </c>
      <c r="V17" s="66">
        <f t="shared" si="8"/>
        <v>0.5</v>
      </c>
      <c r="W17" s="66">
        <f t="shared" si="9"/>
        <v>0.35</v>
      </c>
      <c r="Y17" s="67" t="s">
        <v>34</v>
      </c>
      <c r="Z17" s="68">
        <f>V17</f>
        <v>0.5</v>
      </c>
    </row>
    <row r="18" spans="17:26" ht="83" thickBot="1">
      <c r="R18" s="20" t="s">
        <v>10</v>
      </c>
      <c r="S18" s="66">
        <f t="shared" si="5"/>
        <v>0.1</v>
      </c>
      <c r="T18" s="66">
        <f t="shared" si="6"/>
        <v>0</v>
      </c>
      <c r="U18" s="66">
        <f t="shared" si="7"/>
        <v>0</v>
      </c>
      <c r="V18" s="66">
        <f t="shared" si="8"/>
        <v>0</v>
      </c>
      <c r="W18" s="66">
        <f t="shared" si="9"/>
        <v>0.9</v>
      </c>
      <c r="Y18" s="67" t="s">
        <v>35</v>
      </c>
      <c r="Z18" s="68">
        <f>W18</f>
        <v>0.9</v>
      </c>
    </row>
    <row r="19" spans="17:26" ht="61">
      <c r="Y19" s="67"/>
      <c r="Z19" s="68"/>
    </row>
    <row r="20" spans="17:26" ht="89">
      <c r="Q20" s="64" t="s">
        <v>25</v>
      </c>
      <c r="Y20" s="67"/>
      <c r="Z20" s="68"/>
    </row>
    <row r="21" spans="17:26" ht="89">
      <c r="Q21" s="64" t="s">
        <v>36</v>
      </c>
      <c r="R21" s="69">
        <f>2/(1/Z7+1/Z14)</f>
        <v>0.89999999999999991</v>
      </c>
    </row>
    <row r="22" spans="17:26" ht="89">
      <c r="Q22" s="64" t="s">
        <v>37</v>
      </c>
      <c r="R22" s="69">
        <f t="shared" ref="R22:R23" si="10">2/(1/Z8+1/Z15)</f>
        <v>0.62857142857142856</v>
      </c>
    </row>
    <row r="23" spans="17:26" ht="89">
      <c r="Q23" s="64" t="s">
        <v>38</v>
      </c>
      <c r="R23" s="69">
        <f t="shared" si="10"/>
        <v>0.95238095238095233</v>
      </c>
    </row>
    <row r="24" spans="17:26" ht="89">
      <c r="Q24" s="64" t="s">
        <v>39</v>
      </c>
      <c r="R24" s="69">
        <f t="shared" ref="R24:R25" si="11">2/(1/Z10+1/Z17)</f>
        <v>0.625</v>
      </c>
    </row>
    <row r="25" spans="17:26" ht="89">
      <c r="Q25" s="64" t="s">
        <v>40</v>
      </c>
      <c r="R25" s="69">
        <f t="shared" si="11"/>
        <v>0.70588235294117652</v>
      </c>
    </row>
    <row r="26" spans="17:26" ht="89">
      <c r="Q26" s="64"/>
      <c r="R26" s="69"/>
    </row>
    <row r="27" spans="17:26" ht="89">
      <c r="Q27" s="64"/>
      <c r="R27" s="69"/>
    </row>
    <row r="28" spans="17:26" ht="89">
      <c r="Q28" s="64"/>
      <c r="R28" s="69"/>
    </row>
  </sheetData>
  <phoneticPr fontId="1"/>
  <conditionalFormatting sqref="B5:F5">
    <cfRule type="colorScale" priority="26">
      <colorScale>
        <cfvo type="min"/>
        <cfvo type="max"/>
        <color rgb="FFFFFFFF"/>
        <color rgb="FF4472C4"/>
      </colorScale>
    </cfRule>
  </conditionalFormatting>
  <conditionalFormatting sqref="B2:F2">
    <cfRule type="colorScale" priority="27">
      <colorScale>
        <cfvo type="min"/>
        <cfvo type="max"/>
        <color rgb="FFFFFFFF"/>
        <color rgb="FF4472C4"/>
      </colorScale>
    </cfRule>
    <cfRule type="top10" dxfId="9" priority="28" rank="1"/>
  </conditionalFormatting>
  <conditionalFormatting sqref="B4:F4">
    <cfRule type="colorScale" priority="29">
      <colorScale>
        <cfvo type="min"/>
        <cfvo type="max"/>
        <color rgb="FFFFFFFF"/>
        <color rgb="FF4472C4"/>
      </colorScale>
    </cfRule>
  </conditionalFormatting>
  <conditionalFormatting sqref="B6:F6">
    <cfRule type="colorScale" priority="30">
      <colorScale>
        <cfvo type="min"/>
        <cfvo type="max"/>
        <color rgb="FFFFFFFF"/>
        <color rgb="FF4472C4"/>
      </colorScale>
    </cfRule>
  </conditionalFormatting>
  <conditionalFormatting sqref="B3:F3">
    <cfRule type="colorScale" priority="25">
      <colorScale>
        <cfvo type="min"/>
        <cfvo type="max"/>
        <color rgb="FFFFFFFF"/>
        <color rgb="FF4472C4"/>
      </colorScale>
    </cfRule>
  </conditionalFormatting>
  <conditionalFormatting sqref="B2:F6">
    <cfRule type="colorScale" priority="23">
      <colorScale>
        <cfvo type="min"/>
        <cfvo type="max"/>
        <color rgb="FFFFFFFF"/>
        <color rgb="FF4472C4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I5:M5">
    <cfRule type="colorScale" priority="18">
      <colorScale>
        <cfvo type="min"/>
        <cfvo type="max"/>
        <color rgb="FFFFFFFF"/>
        <color rgb="FF4472C4"/>
      </colorScale>
    </cfRule>
  </conditionalFormatting>
  <conditionalFormatting sqref="I2:M2">
    <cfRule type="colorScale" priority="19">
      <colorScale>
        <cfvo type="min"/>
        <cfvo type="max"/>
        <color rgb="FFFFFFFF"/>
        <color rgb="FF4472C4"/>
      </colorScale>
    </cfRule>
    <cfRule type="top10" dxfId="8" priority="20" rank="1"/>
  </conditionalFormatting>
  <conditionalFormatting sqref="I4:M4">
    <cfRule type="colorScale" priority="21">
      <colorScale>
        <cfvo type="min"/>
        <cfvo type="max"/>
        <color rgb="FFFFFFFF"/>
        <color rgb="FF4472C4"/>
      </colorScale>
    </cfRule>
  </conditionalFormatting>
  <conditionalFormatting sqref="I6:M6">
    <cfRule type="colorScale" priority="22">
      <colorScale>
        <cfvo type="min"/>
        <cfvo type="max"/>
        <color rgb="FFFFFFFF"/>
        <color rgb="FF4472C4"/>
      </colorScale>
    </cfRule>
  </conditionalFormatting>
  <conditionalFormatting sqref="I3:M3">
    <cfRule type="colorScale" priority="17">
      <colorScale>
        <cfvo type="min"/>
        <cfvo type="max"/>
        <color rgb="FFFFFFFF"/>
        <color rgb="FF4472C4"/>
      </colorScale>
    </cfRule>
  </conditionalFormatting>
  <conditionalFormatting sqref="I2:M6">
    <cfRule type="colorScale" priority="15">
      <colorScale>
        <cfvo type="min"/>
        <cfvo type="max"/>
        <color rgb="FFFFFFFF"/>
        <color rgb="FF4472C4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S7:W11">
    <cfRule type="colorScale" priority="37">
      <colorScale>
        <cfvo type="min"/>
        <cfvo type="max"/>
        <color theme="0"/>
        <color theme="4"/>
      </colorScale>
    </cfRule>
    <cfRule type="top10" dxfId="7" priority="38" rank="1"/>
  </conditionalFormatting>
  <conditionalFormatting sqref="S14:W18">
    <cfRule type="colorScale" priority="9">
      <colorScale>
        <cfvo type="min"/>
        <cfvo type="max"/>
        <color theme="0"/>
        <color theme="4"/>
      </colorScale>
    </cfRule>
    <cfRule type="top10" dxfId="6" priority="10" rank="1"/>
  </conditionalFormatting>
  <conditionalFormatting sqref="I12:M12">
    <cfRule type="colorScale" priority="4">
      <colorScale>
        <cfvo type="min"/>
        <cfvo type="max"/>
        <color rgb="FFFFFFFF"/>
        <color rgb="FF4472C4"/>
      </colorScale>
    </cfRule>
  </conditionalFormatting>
  <conditionalFormatting sqref="I9:M13">
    <cfRule type="colorScale" priority="5">
      <colorScale>
        <cfvo type="min"/>
        <cfvo type="max"/>
        <color rgb="FFFFFFFF"/>
        <color rgb="FF4472C4"/>
      </colorScale>
    </cfRule>
    <cfRule type="top10" dxfId="0" priority="6" rank="1"/>
  </conditionalFormatting>
  <conditionalFormatting sqref="I11:M11">
    <cfRule type="colorScale" priority="7">
      <colorScale>
        <cfvo type="min"/>
        <cfvo type="max"/>
        <color rgb="FFFFFFFF"/>
        <color rgb="FF4472C4"/>
      </colorScale>
    </cfRule>
  </conditionalFormatting>
  <conditionalFormatting sqref="I13:M13">
    <cfRule type="colorScale" priority="8">
      <colorScale>
        <cfvo type="min"/>
        <cfvo type="max"/>
        <color rgb="FFFFFFFF"/>
        <color rgb="FF4472C4"/>
      </colorScale>
    </cfRule>
  </conditionalFormatting>
  <conditionalFormatting sqref="I10:M10">
    <cfRule type="colorScale" priority="3">
      <colorScale>
        <cfvo type="min"/>
        <cfvo type="max"/>
        <color rgb="FFFFFFFF"/>
        <color rgb="FF4472C4"/>
      </colorScale>
    </cfRule>
  </conditionalFormatting>
  <conditionalFormatting sqref="I9:M13">
    <cfRule type="colorScale" priority="1">
      <colorScale>
        <cfvo type="min"/>
        <cfvo type="max"/>
        <color rgb="FFFFFFFF"/>
        <color rgb="FF4472C4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AF5F-730F-3248-9517-FDA0977FAF32}">
  <dimension ref="A1:Z80"/>
  <sheetViews>
    <sheetView topLeftCell="A42" zoomScale="39" workbookViewId="0">
      <pane xSplit="1" topLeftCell="B1" activePane="topRight" state="frozen"/>
      <selection activeCell="U21" sqref="U21"/>
      <selection pane="topRight" activeCell="U21" sqref="U21"/>
    </sheetView>
  </sheetViews>
  <sheetFormatPr baseColWidth="10" defaultRowHeight="31"/>
  <cols>
    <col min="1" max="1" width="19.28515625" bestFit="1" customWidth="1"/>
    <col min="24" max="24" width="13.7109375" style="44" bestFit="1" customWidth="1"/>
    <col min="25" max="25" width="18.28515625" bestFit="1" customWidth="1"/>
  </cols>
  <sheetData>
    <row r="1" spans="1:26" s="43" customFormat="1" ht="38">
      <c r="B1" s="73">
        <v>1</v>
      </c>
      <c r="C1" s="73"/>
      <c r="D1" s="73">
        <v>2</v>
      </c>
      <c r="E1" s="73"/>
      <c r="F1" s="73">
        <v>3</v>
      </c>
      <c r="G1" s="73"/>
      <c r="H1" s="73">
        <v>4</v>
      </c>
      <c r="I1" s="73"/>
      <c r="J1" s="72">
        <v>5</v>
      </c>
      <c r="K1" s="72"/>
      <c r="L1" s="72">
        <v>6</v>
      </c>
      <c r="M1" s="72"/>
      <c r="N1" s="72">
        <v>7</v>
      </c>
      <c r="O1" s="72"/>
      <c r="P1" s="72">
        <v>8</v>
      </c>
      <c r="Q1" s="72"/>
      <c r="R1" s="72">
        <v>9</v>
      </c>
      <c r="S1" s="72"/>
      <c r="T1" s="72">
        <v>10</v>
      </c>
      <c r="U1" s="72"/>
      <c r="X1" s="44"/>
    </row>
    <row r="2" spans="1:26" ht="34" thickBot="1">
      <c r="A2" s="28" t="s">
        <v>11</v>
      </c>
      <c r="B2" s="29" t="s">
        <v>18</v>
      </c>
      <c r="C2" s="30" t="s">
        <v>19</v>
      </c>
      <c r="D2" s="13" t="s">
        <v>18</v>
      </c>
      <c r="E2" s="14" t="s">
        <v>19</v>
      </c>
      <c r="F2" s="13" t="s">
        <v>18</v>
      </c>
      <c r="G2" s="14" t="s">
        <v>19</v>
      </c>
      <c r="H2" s="13" t="s">
        <v>18</v>
      </c>
      <c r="I2" s="14" t="s">
        <v>19</v>
      </c>
      <c r="J2" s="29" t="s">
        <v>18</v>
      </c>
      <c r="K2" s="30" t="s">
        <v>19</v>
      </c>
      <c r="L2" s="29" t="s">
        <v>18</v>
      </c>
      <c r="M2" s="30" t="s">
        <v>19</v>
      </c>
      <c r="N2" s="29" t="s">
        <v>18</v>
      </c>
      <c r="O2" s="30" t="s">
        <v>19</v>
      </c>
      <c r="P2" s="29" t="s">
        <v>18</v>
      </c>
      <c r="Q2" s="30" t="s">
        <v>19</v>
      </c>
      <c r="R2" s="29" t="s">
        <v>18</v>
      </c>
      <c r="S2" s="30" t="s">
        <v>19</v>
      </c>
      <c r="T2" s="29" t="s">
        <v>18</v>
      </c>
      <c r="U2" s="30" t="s">
        <v>19</v>
      </c>
      <c r="X2" s="14" t="s">
        <v>9</v>
      </c>
      <c r="Y2" s="14" t="s">
        <v>45</v>
      </c>
    </row>
    <row r="3" spans="1:26" ht="32" thickTop="1">
      <c r="A3" s="31" t="s">
        <v>11</v>
      </c>
      <c r="B3" s="32">
        <v>86.097765882917003</v>
      </c>
      <c r="C3" s="33">
        <v>82.810815970213</v>
      </c>
      <c r="D3" s="10">
        <v>81.631791175051404</v>
      </c>
      <c r="E3" s="11">
        <v>37.915873945041596</v>
      </c>
      <c r="F3" s="10">
        <v>87.429708987917195</v>
      </c>
      <c r="G3" s="11">
        <v>87.374587738354805</v>
      </c>
      <c r="H3" s="10">
        <v>62.533723633286698</v>
      </c>
      <c r="I3" s="11">
        <v>71.988634350690901</v>
      </c>
      <c r="J3" s="32">
        <v>86.912157396518197</v>
      </c>
      <c r="K3" s="33">
        <v>70.5344536894588</v>
      </c>
      <c r="L3" s="32">
        <v>86.502534005692596</v>
      </c>
      <c r="M3" s="33">
        <v>77.470489921706005</v>
      </c>
      <c r="N3" s="32">
        <v>87.265418106358396</v>
      </c>
      <c r="O3" s="33">
        <v>87.166949945593601</v>
      </c>
      <c r="P3" s="32">
        <v>86.930698759060604</v>
      </c>
      <c r="Q3" s="33">
        <v>81.369959550549495</v>
      </c>
      <c r="R3" s="32">
        <v>49.9326758383936</v>
      </c>
      <c r="S3" s="33">
        <v>6.0683789665281296</v>
      </c>
      <c r="T3" s="32">
        <v>85.428237732264805</v>
      </c>
      <c r="U3" s="33">
        <v>83.922068841369693</v>
      </c>
      <c r="X3" s="44">
        <f>AVERAGE(B3:U3)</f>
        <v>74.364346221848322</v>
      </c>
      <c r="Y3" s="9">
        <f>_xlfn.STDEV.P(B3:U3)</f>
        <v>20.515045144334959</v>
      </c>
    </row>
    <row r="4" spans="1:26">
      <c r="A4" s="34" t="s">
        <v>14</v>
      </c>
      <c r="B4" s="35">
        <v>0.85295932171732192</v>
      </c>
      <c r="C4" s="35">
        <v>1.4467118293557641</v>
      </c>
      <c r="D4" s="6">
        <v>3.2423823876391</v>
      </c>
      <c r="E4" s="6">
        <v>10.847701518102591</v>
      </c>
      <c r="F4" s="6">
        <v>4.1246903038185595E-2</v>
      </c>
      <c r="G4" s="6">
        <v>7.3760429397656896E-2</v>
      </c>
      <c r="H4" s="6">
        <v>4.4813868691294605</v>
      </c>
      <c r="I4" s="6">
        <v>10.042187680992459</v>
      </c>
      <c r="J4" s="35">
        <v>0.370843853493244</v>
      </c>
      <c r="K4" s="35">
        <v>1.6890108847088361</v>
      </c>
      <c r="L4" s="35">
        <v>0.57095655746994955</v>
      </c>
      <c r="M4" s="35">
        <v>0.90654213105556702</v>
      </c>
      <c r="N4" s="35">
        <v>0.15112796207236068</v>
      </c>
      <c r="O4" s="35">
        <v>0.22026115162125692</v>
      </c>
      <c r="P4" s="35">
        <v>0.34936375040940981</v>
      </c>
      <c r="Q4" s="35">
        <v>4.6478852386531697</v>
      </c>
      <c r="R4" s="35">
        <v>22.9993938883552</v>
      </c>
      <c r="S4" s="35">
        <v>12.866693927762508</v>
      </c>
      <c r="T4" s="35">
        <v>1.7155271571015951</v>
      </c>
      <c r="U4" s="35">
        <v>2.9117160426277398</v>
      </c>
      <c r="X4" s="44">
        <f t="shared" ref="X4:X7" si="0">AVERAGE(B4:U4)</f>
        <v>4.0213829742351681</v>
      </c>
      <c r="Y4" s="4">
        <f>_xlfn.STDEV.P(B4:U4)</f>
        <v>5.7462625462244032</v>
      </c>
    </row>
    <row r="5" spans="1:26">
      <c r="A5" s="34" t="s">
        <v>12</v>
      </c>
      <c r="B5" s="35">
        <v>10.88781688466611</v>
      </c>
      <c r="C5" s="36">
        <v>11.427557036124501</v>
      </c>
      <c r="D5" s="6">
        <v>12.28268824707253</v>
      </c>
      <c r="E5" s="1">
        <v>17.11320450136294</v>
      </c>
      <c r="F5" s="6">
        <v>10.62666135388335</v>
      </c>
      <c r="G5" s="1">
        <v>10.635999888373821</v>
      </c>
      <c r="H5" s="6">
        <v>11.23309242374761</v>
      </c>
      <c r="I5" s="1">
        <v>11.632588143047119</v>
      </c>
      <c r="J5" s="35">
        <v>10.733981934801239</v>
      </c>
      <c r="K5" s="36">
        <v>11.281680603171509</v>
      </c>
      <c r="L5" s="35">
        <v>10.938364949811479</v>
      </c>
      <c r="M5" s="36">
        <v>11.0882301121047</v>
      </c>
      <c r="N5" s="35">
        <v>10.66578092200794</v>
      </c>
      <c r="O5" s="36">
        <v>10.679914160622349</v>
      </c>
      <c r="P5" s="35">
        <v>10.71650864583326</v>
      </c>
      <c r="Q5" s="36">
        <v>11.368152009091009</v>
      </c>
      <c r="R5" s="35">
        <v>22.761762480798112</v>
      </c>
      <c r="S5" s="36">
        <v>77.76317294559081</v>
      </c>
      <c r="T5" s="35">
        <v>10.760508615100559</v>
      </c>
      <c r="U5" s="36">
        <v>10.924236290956021</v>
      </c>
      <c r="X5" s="44">
        <f t="shared" si="0"/>
        <v>15.276095107408347</v>
      </c>
      <c r="Y5" s="4">
        <f>_xlfn.STDEV.P(B5:U5)</f>
        <v>14.612586538782418</v>
      </c>
    </row>
    <row r="6" spans="1:26">
      <c r="A6" s="34" t="s">
        <v>15</v>
      </c>
      <c r="B6" s="35">
        <v>1.9453543744061901</v>
      </c>
      <c r="C6" s="36">
        <v>2.1334614341652598</v>
      </c>
      <c r="D6" s="6">
        <v>2.1927839458532201</v>
      </c>
      <c r="E6" s="1">
        <v>28.552285526710602</v>
      </c>
      <c r="F6" s="6">
        <v>1.8837943003112301</v>
      </c>
      <c r="G6" s="1">
        <v>1.8862278212076999</v>
      </c>
      <c r="H6" s="6">
        <v>2.2929291670621499</v>
      </c>
      <c r="I6" s="1">
        <v>2.4945374778396601</v>
      </c>
      <c r="J6" s="35">
        <v>1.8990326742335299</v>
      </c>
      <c r="K6" s="36">
        <v>1.9790375408285501</v>
      </c>
      <c r="L6" s="35">
        <v>1.9044052744017299</v>
      </c>
      <c r="M6" s="36">
        <v>1.9802495940517899</v>
      </c>
      <c r="N6" s="35">
        <v>1.8894722114487601</v>
      </c>
      <c r="O6" s="36">
        <v>1.8896082510912999</v>
      </c>
      <c r="P6" s="35">
        <v>1.9012493040607099</v>
      </c>
      <c r="Q6" s="36">
        <v>2.08137419442461</v>
      </c>
      <c r="R6" s="35">
        <v>2.43292259165819</v>
      </c>
      <c r="S6" s="36">
        <v>2.3278382270816902</v>
      </c>
      <c r="T6" s="35">
        <v>1.9148519019555501</v>
      </c>
      <c r="U6" s="36">
        <v>1.9368771900078401</v>
      </c>
      <c r="X6" s="44">
        <f t="shared" si="0"/>
        <v>3.3759146501400132</v>
      </c>
      <c r="Y6" s="4">
        <f>_xlfn.STDEV.P(B6:U6)</f>
        <v>5.7790263178368084</v>
      </c>
    </row>
    <row r="7" spans="1:26">
      <c r="A7" s="34" t="s">
        <v>7</v>
      </c>
      <c r="B7" s="35">
        <v>0.21610353629329801</v>
      </c>
      <c r="C7" s="36">
        <v>2.1814537301414401</v>
      </c>
      <c r="D7" s="6">
        <v>0.65035424438367995</v>
      </c>
      <c r="E7" s="1">
        <v>5.5709345087821402</v>
      </c>
      <c r="F7" s="6">
        <v>1.8588454849969599E-2</v>
      </c>
      <c r="G7" s="1">
        <v>2.94241226659154E-2</v>
      </c>
      <c r="H7" s="6">
        <v>19.4588679067739</v>
      </c>
      <c r="I7" s="1">
        <v>3.8420523474298101</v>
      </c>
      <c r="J7" s="35">
        <v>8.3984140953753394E-2</v>
      </c>
      <c r="K7" s="36">
        <v>14.5158172818322</v>
      </c>
      <c r="L7" s="35">
        <v>8.3739212624208595E-2</v>
      </c>
      <c r="M7" s="36">
        <v>8.5544882410819199</v>
      </c>
      <c r="N7" s="35">
        <v>2.8200798112447599E-2</v>
      </c>
      <c r="O7" s="36">
        <v>4.3266491071470403E-2</v>
      </c>
      <c r="P7" s="35">
        <v>0.10217954063594401</v>
      </c>
      <c r="Q7" s="36">
        <v>0.53262900728168705</v>
      </c>
      <c r="R7" s="35">
        <v>1.87324520079468</v>
      </c>
      <c r="S7" s="36">
        <v>0.97391593303665003</v>
      </c>
      <c r="T7" s="35">
        <v>0.180874593577418</v>
      </c>
      <c r="U7" s="36">
        <v>0.30510163503864601</v>
      </c>
      <c r="X7" s="44">
        <f t="shared" si="0"/>
        <v>2.962261046368059</v>
      </c>
      <c r="Y7" s="4">
        <f>_xlfn.STDEV.P(B7:U7)</f>
        <v>5.2103573329936834</v>
      </c>
    </row>
    <row r="8" spans="1:26">
      <c r="A8" s="37" t="s">
        <v>16</v>
      </c>
      <c r="B8" s="35" t="s">
        <v>11</v>
      </c>
      <c r="C8" s="36" t="s">
        <v>11</v>
      </c>
      <c r="D8" s="6" t="s">
        <v>11</v>
      </c>
      <c r="E8" s="1" t="s">
        <v>11</v>
      </c>
      <c r="F8" s="6" t="s">
        <v>11</v>
      </c>
      <c r="G8" s="1" t="s">
        <v>11</v>
      </c>
      <c r="H8" s="6" t="s">
        <v>11</v>
      </c>
      <c r="I8" s="1" t="s">
        <v>11</v>
      </c>
      <c r="J8" s="35" t="s">
        <v>11</v>
      </c>
      <c r="K8" s="36" t="s">
        <v>11</v>
      </c>
      <c r="L8" s="35" t="s">
        <v>11</v>
      </c>
      <c r="M8" s="36" t="s">
        <v>11</v>
      </c>
      <c r="N8" s="35" t="s">
        <v>11</v>
      </c>
      <c r="O8" s="36" t="s">
        <v>11</v>
      </c>
      <c r="P8" s="35" t="s">
        <v>11</v>
      </c>
      <c r="Q8" s="36" t="s">
        <v>11</v>
      </c>
      <c r="R8" s="35" t="s">
        <v>11</v>
      </c>
      <c r="S8" s="36" t="s">
        <v>3</v>
      </c>
      <c r="T8" s="35" t="s">
        <v>11</v>
      </c>
      <c r="U8" s="36" t="s">
        <v>11</v>
      </c>
      <c r="X8" s="44">
        <f>COUNTIF(B8:U8,A2)</f>
        <v>19</v>
      </c>
      <c r="Y8" s="70">
        <f>X8/20</f>
        <v>0.95</v>
      </c>
    </row>
    <row r="9" spans="1:26">
      <c r="A9" s="37" t="s">
        <v>17</v>
      </c>
      <c r="B9" s="35">
        <v>86.097765882917003</v>
      </c>
      <c r="C9" s="36">
        <v>82.810815970213</v>
      </c>
      <c r="D9" s="6">
        <v>81.631791175051404</v>
      </c>
      <c r="E9" s="1">
        <v>37.915873945041596</v>
      </c>
      <c r="F9" s="6">
        <v>87.429708987917195</v>
      </c>
      <c r="G9" s="1">
        <v>87.374587738354805</v>
      </c>
      <c r="H9" s="6">
        <v>62.533723633286698</v>
      </c>
      <c r="I9" s="1">
        <v>71.988634350690901</v>
      </c>
      <c r="J9" s="35">
        <v>86.912157396518197</v>
      </c>
      <c r="K9" s="36">
        <v>70.5344536894588</v>
      </c>
      <c r="L9" s="35">
        <v>86.502534005692596</v>
      </c>
      <c r="M9" s="36">
        <v>77.470489921706005</v>
      </c>
      <c r="N9" s="35">
        <v>87.265418106358396</v>
      </c>
      <c r="O9" s="36">
        <v>87.166949945593601</v>
      </c>
      <c r="P9" s="35">
        <v>86.930698759060604</v>
      </c>
      <c r="Q9" s="36">
        <v>81.369959550549495</v>
      </c>
      <c r="R9" s="35">
        <v>49.9326758383936</v>
      </c>
      <c r="S9" s="36">
        <v>71.975799134313604</v>
      </c>
      <c r="T9" s="35">
        <v>85.428237732264805</v>
      </c>
      <c r="U9" s="36">
        <v>83.922068841369693</v>
      </c>
      <c r="X9" s="44">
        <f t="shared" ref="X9" si="1">AVERAGE(B9:U9)</f>
        <v>77.65971723023759</v>
      </c>
      <c r="Y9" s="4">
        <f t="shared" ref="Y9:Y14" si="2">_xlfn.STDEV.P(B9:U9)</f>
        <v>13.306987182816732</v>
      </c>
      <c r="Z9" t="s">
        <v>46</v>
      </c>
    </row>
    <row r="10" spans="1:26">
      <c r="A10" s="31" t="s">
        <v>11</v>
      </c>
      <c r="B10" s="32">
        <v>100</v>
      </c>
      <c r="C10" s="33">
        <v>100</v>
      </c>
      <c r="D10" s="10">
        <v>100</v>
      </c>
      <c r="E10" s="11">
        <v>60</v>
      </c>
      <c r="F10" s="10">
        <v>100</v>
      </c>
      <c r="G10" s="11">
        <v>100</v>
      </c>
      <c r="H10" s="10">
        <v>100</v>
      </c>
      <c r="I10" s="11">
        <v>100</v>
      </c>
      <c r="J10" s="32">
        <v>100</v>
      </c>
      <c r="K10" s="33">
        <v>75</v>
      </c>
      <c r="L10" s="32">
        <v>100</v>
      </c>
      <c r="M10" s="33">
        <v>100</v>
      </c>
      <c r="N10" s="32">
        <v>100</v>
      </c>
      <c r="O10" s="33">
        <v>100</v>
      </c>
      <c r="P10" s="32">
        <v>100</v>
      </c>
      <c r="Q10" s="33">
        <v>100</v>
      </c>
      <c r="R10" s="32">
        <v>80</v>
      </c>
      <c r="S10" s="33">
        <v>0</v>
      </c>
      <c r="T10" s="32">
        <v>100</v>
      </c>
      <c r="U10" s="33">
        <v>100</v>
      </c>
      <c r="X10" s="44">
        <f>AVERAGE(B10:U10)</f>
        <v>90.75</v>
      </c>
      <c r="Y10" s="9">
        <f t="shared" si="2"/>
        <v>23.359955051326619</v>
      </c>
      <c r="Z10" s="44">
        <f>COUNTIF(B$15:U$15,$A10)</f>
        <v>19</v>
      </c>
    </row>
    <row r="11" spans="1:26">
      <c r="A11" s="34" t="s">
        <v>14</v>
      </c>
      <c r="B11" s="35">
        <v>0</v>
      </c>
      <c r="C11" s="36">
        <v>0</v>
      </c>
      <c r="D11" s="6">
        <v>0</v>
      </c>
      <c r="E11" s="1">
        <v>0</v>
      </c>
      <c r="F11" s="6">
        <v>0</v>
      </c>
      <c r="G11" s="1">
        <v>0</v>
      </c>
      <c r="H11" s="6">
        <v>0</v>
      </c>
      <c r="I11" s="1">
        <v>0</v>
      </c>
      <c r="J11" s="35">
        <v>0</v>
      </c>
      <c r="K11" s="36">
        <v>0</v>
      </c>
      <c r="L11" s="35">
        <v>0</v>
      </c>
      <c r="M11" s="36">
        <v>0</v>
      </c>
      <c r="N11" s="35">
        <v>0</v>
      </c>
      <c r="O11" s="36">
        <v>0</v>
      </c>
      <c r="P11" s="35">
        <v>0</v>
      </c>
      <c r="Q11" s="36">
        <v>0</v>
      </c>
      <c r="R11" s="35">
        <v>0</v>
      </c>
      <c r="S11" s="36">
        <v>0</v>
      </c>
      <c r="T11" s="35">
        <v>0</v>
      </c>
      <c r="U11" s="36">
        <v>0</v>
      </c>
      <c r="X11" s="44">
        <f t="shared" ref="X11:X14" si="3">AVERAGE(B11:U11)</f>
        <v>0</v>
      </c>
      <c r="Y11" s="4">
        <f t="shared" si="2"/>
        <v>0</v>
      </c>
      <c r="Z11" s="44">
        <f>COUNTIF(B$15:U$15,$A11)+COUNTIF(B$15:U$15,"CONFUSED")+COUNTIF(B$15:U$15,"DISGUSTED")</f>
        <v>0</v>
      </c>
    </row>
    <row r="12" spans="1:26">
      <c r="A12" s="34" t="s">
        <v>12</v>
      </c>
      <c r="B12" s="35">
        <v>0</v>
      </c>
      <c r="C12" s="36">
        <v>0</v>
      </c>
      <c r="D12" s="6">
        <v>0</v>
      </c>
      <c r="E12" s="1">
        <v>0</v>
      </c>
      <c r="F12" s="6">
        <v>0</v>
      </c>
      <c r="G12" s="1">
        <v>0</v>
      </c>
      <c r="H12" s="6">
        <v>0</v>
      </c>
      <c r="I12" s="1">
        <v>0</v>
      </c>
      <c r="J12" s="35">
        <v>0</v>
      </c>
      <c r="K12" s="36">
        <v>0</v>
      </c>
      <c r="L12" s="35">
        <v>0</v>
      </c>
      <c r="M12" s="36">
        <v>0</v>
      </c>
      <c r="N12" s="35">
        <v>0</v>
      </c>
      <c r="O12" s="36">
        <v>0</v>
      </c>
      <c r="P12" s="35">
        <v>0</v>
      </c>
      <c r="Q12" s="36">
        <v>0</v>
      </c>
      <c r="R12" s="35">
        <v>20</v>
      </c>
      <c r="S12" s="36">
        <v>100</v>
      </c>
      <c r="T12" s="35">
        <v>0</v>
      </c>
      <c r="U12" s="36">
        <v>0</v>
      </c>
      <c r="X12" s="44">
        <f t="shared" si="3"/>
        <v>6</v>
      </c>
      <c r="Y12" s="4">
        <f t="shared" si="2"/>
        <v>22</v>
      </c>
      <c r="Z12" s="44">
        <f>COUNTIF(B$15:U$15,$A12)+COUNTIF(B$15:U$15,"FEAR")</f>
        <v>1</v>
      </c>
    </row>
    <row r="13" spans="1:26">
      <c r="A13" s="34" t="s">
        <v>15</v>
      </c>
      <c r="B13" s="35">
        <v>0</v>
      </c>
      <c r="C13" s="36">
        <v>0</v>
      </c>
      <c r="D13" s="6">
        <v>0</v>
      </c>
      <c r="E13" s="1">
        <v>40</v>
      </c>
      <c r="F13" s="6">
        <v>0</v>
      </c>
      <c r="G13" s="1">
        <v>0</v>
      </c>
      <c r="H13" s="6">
        <v>0</v>
      </c>
      <c r="I13" s="1">
        <v>0</v>
      </c>
      <c r="J13" s="35">
        <v>0</v>
      </c>
      <c r="K13" s="36">
        <v>0</v>
      </c>
      <c r="L13" s="35">
        <v>0</v>
      </c>
      <c r="M13" s="36">
        <v>0</v>
      </c>
      <c r="N13" s="35">
        <v>0</v>
      </c>
      <c r="O13" s="36">
        <v>0</v>
      </c>
      <c r="P13" s="35">
        <v>0</v>
      </c>
      <c r="Q13" s="36">
        <v>0</v>
      </c>
      <c r="R13" s="35">
        <v>0</v>
      </c>
      <c r="S13" s="36">
        <v>0</v>
      </c>
      <c r="T13" s="35">
        <v>0</v>
      </c>
      <c r="U13" s="36">
        <v>0</v>
      </c>
      <c r="X13" s="44">
        <f t="shared" si="3"/>
        <v>2</v>
      </c>
      <c r="Y13" s="4">
        <f t="shared" si="2"/>
        <v>8.717797887081348</v>
      </c>
      <c r="Z13" s="44">
        <f>COUNTIF(B$15:U$15,$A13)</f>
        <v>0</v>
      </c>
    </row>
    <row r="14" spans="1:26">
      <c r="A14" s="34" t="s">
        <v>7</v>
      </c>
      <c r="B14" s="35">
        <v>0</v>
      </c>
      <c r="C14" s="36">
        <v>0</v>
      </c>
      <c r="D14" s="6">
        <v>0</v>
      </c>
      <c r="E14" s="1">
        <v>0</v>
      </c>
      <c r="F14" s="6">
        <v>0</v>
      </c>
      <c r="G14" s="1">
        <v>0</v>
      </c>
      <c r="H14" s="6">
        <v>0</v>
      </c>
      <c r="I14" s="1">
        <v>0</v>
      </c>
      <c r="J14" s="35">
        <v>0</v>
      </c>
      <c r="K14" s="36">
        <v>25</v>
      </c>
      <c r="L14" s="35">
        <v>0</v>
      </c>
      <c r="M14" s="36">
        <v>0</v>
      </c>
      <c r="N14" s="35">
        <v>0</v>
      </c>
      <c r="O14" s="36">
        <v>0</v>
      </c>
      <c r="P14" s="35">
        <v>0</v>
      </c>
      <c r="Q14" s="36">
        <v>0</v>
      </c>
      <c r="R14" s="35">
        <v>0</v>
      </c>
      <c r="S14" s="36">
        <v>0</v>
      </c>
      <c r="T14" s="35">
        <v>0</v>
      </c>
      <c r="U14" s="36">
        <v>0</v>
      </c>
      <c r="X14" s="44">
        <f t="shared" si="3"/>
        <v>1.25</v>
      </c>
      <c r="Y14" s="4">
        <f t="shared" si="2"/>
        <v>5.4486236794258422</v>
      </c>
      <c r="Z14" s="44">
        <f>COUNTIF(B$15:U$15,$A14)</f>
        <v>0</v>
      </c>
    </row>
    <row r="15" spans="1:26">
      <c r="A15" s="37" t="s">
        <v>16</v>
      </c>
      <c r="B15" s="35" t="s">
        <v>11</v>
      </c>
      <c r="C15" s="36" t="s">
        <v>11</v>
      </c>
      <c r="D15" s="6" t="s">
        <v>11</v>
      </c>
      <c r="E15" s="1" t="s">
        <v>11</v>
      </c>
      <c r="F15" s="6" t="s">
        <v>11</v>
      </c>
      <c r="G15" s="1" t="s">
        <v>11</v>
      </c>
      <c r="H15" s="6" t="s">
        <v>11</v>
      </c>
      <c r="I15" s="1" t="s">
        <v>11</v>
      </c>
      <c r="J15" s="35" t="s">
        <v>11</v>
      </c>
      <c r="K15" s="36" t="s">
        <v>11</v>
      </c>
      <c r="L15" s="35" t="s">
        <v>11</v>
      </c>
      <c r="M15" s="36" t="s">
        <v>11</v>
      </c>
      <c r="N15" s="35" t="s">
        <v>11</v>
      </c>
      <c r="O15" s="36" t="s">
        <v>11</v>
      </c>
      <c r="P15" s="35" t="s">
        <v>11</v>
      </c>
      <c r="Q15" s="36" t="s">
        <v>11</v>
      </c>
      <c r="R15" s="35" t="s">
        <v>11</v>
      </c>
      <c r="S15" s="36" t="s">
        <v>3</v>
      </c>
      <c r="T15" s="35" t="s">
        <v>11</v>
      </c>
      <c r="U15" s="36" t="s">
        <v>11</v>
      </c>
      <c r="X15" s="44">
        <f>COUNTIF(B15:U15,A2)</f>
        <v>19</v>
      </c>
      <c r="Y15" s="70">
        <f>X15/20</f>
        <v>0.95</v>
      </c>
      <c r="Z15" s="44"/>
    </row>
    <row r="16" spans="1:26">
      <c r="A16" s="37" t="s">
        <v>17</v>
      </c>
      <c r="B16" s="35">
        <v>100</v>
      </c>
      <c r="C16" s="36">
        <v>100</v>
      </c>
      <c r="D16" s="6">
        <v>100</v>
      </c>
      <c r="E16" s="1">
        <v>60</v>
      </c>
      <c r="F16" s="6">
        <v>100</v>
      </c>
      <c r="G16" s="1">
        <v>100</v>
      </c>
      <c r="H16" s="6">
        <v>100</v>
      </c>
      <c r="I16" s="1">
        <v>100</v>
      </c>
      <c r="J16" s="35">
        <v>100</v>
      </c>
      <c r="K16" s="36">
        <v>75</v>
      </c>
      <c r="L16" s="35">
        <v>100</v>
      </c>
      <c r="M16" s="36">
        <v>100</v>
      </c>
      <c r="N16" s="35">
        <v>100</v>
      </c>
      <c r="O16" s="36">
        <v>100</v>
      </c>
      <c r="P16" s="35">
        <v>100</v>
      </c>
      <c r="Q16" s="36">
        <v>100</v>
      </c>
      <c r="R16" s="35">
        <v>80</v>
      </c>
      <c r="S16" s="36">
        <v>100</v>
      </c>
      <c r="T16" s="35">
        <v>100</v>
      </c>
      <c r="U16" s="36">
        <v>100</v>
      </c>
      <c r="X16" s="44">
        <f t="shared" ref="X16" si="4">AVERAGE(B16:U16)</f>
        <v>95.75</v>
      </c>
      <c r="Y16" s="4">
        <f>_xlfn.STDEV.P(B16:U16)</f>
        <v>10.638961415476606</v>
      </c>
    </row>
    <row r="17" spans="1:26">
      <c r="A17" s="38"/>
      <c r="B17" s="38"/>
      <c r="C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  <row r="18" spans="1:26" ht="34" thickBot="1">
      <c r="A18" s="28" t="s">
        <v>12</v>
      </c>
      <c r="B18" s="29" t="s">
        <v>18</v>
      </c>
      <c r="C18" s="30" t="s">
        <v>19</v>
      </c>
      <c r="D18" s="13" t="s">
        <v>18</v>
      </c>
      <c r="E18" s="14" t="s">
        <v>19</v>
      </c>
      <c r="F18" s="13" t="s">
        <v>18</v>
      </c>
      <c r="G18" s="14" t="s">
        <v>19</v>
      </c>
      <c r="H18" s="13" t="s">
        <v>18</v>
      </c>
      <c r="I18" s="14" t="s">
        <v>19</v>
      </c>
      <c r="J18" s="29" t="s">
        <v>18</v>
      </c>
      <c r="K18" s="30" t="s">
        <v>19</v>
      </c>
      <c r="L18" s="29" t="s">
        <v>18</v>
      </c>
      <c r="M18" s="30" t="s">
        <v>19</v>
      </c>
      <c r="N18" s="29" t="s">
        <v>18</v>
      </c>
      <c r="O18" s="30" t="s">
        <v>19</v>
      </c>
      <c r="P18" s="29" t="s">
        <v>18</v>
      </c>
      <c r="Q18" s="30" t="s">
        <v>19</v>
      </c>
      <c r="R18" s="29" t="s">
        <v>18</v>
      </c>
      <c r="S18" s="30" t="s">
        <v>19</v>
      </c>
      <c r="T18" s="29" t="s">
        <v>18</v>
      </c>
      <c r="U18" s="30" t="s">
        <v>19</v>
      </c>
      <c r="Y18" s="14" t="s">
        <v>20</v>
      </c>
    </row>
    <row r="19" spans="1:26" ht="32" thickTop="1">
      <c r="A19" s="34" t="s">
        <v>11</v>
      </c>
      <c r="B19" s="39">
        <v>4.0986782420038802E-2</v>
      </c>
      <c r="C19" s="40">
        <v>0.24980911095636399</v>
      </c>
      <c r="D19" s="5">
        <v>2.1968533972156999E-2</v>
      </c>
      <c r="E19" s="4">
        <v>3.5476142479229797E-2</v>
      </c>
      <c r="F19" s="5">
        <v>0.15974844349609199</v>
      </c>
      <c r="G19" s="4">
        <v>0.140114103842988</v>
      </c>
      <c r="H19" s="5">
        <v>1.0471858134371199</v>
      </c>
      <c r="I19" s="4">
        <v>1.6387452386327199</v>
      </c>
      <c r="J19" s="39">
        <v>0.16711896437084101</v>
      </c>
      <c r="K19" s="40">
        <v>1.1325690844909999</v>
      </c>
      <c r="L19" s="39">
        <v>0.35371772415394198</v>
      </c>
      <c r="M19" s="40">
        <v>0.21848838057706299</v>
      </c>
      <c r="N19" s="39">
        <v>0.87133384833555005</v>
      </c>
      <c r="O19" s="40">
        <v>0.30324066111937997</v>
      </c>
      <c r="P19" s="39">
        <v>0.87153588410717797</v>
      </c>
      <c r="Q19" s="40">
        <v>1.04456833442927</v>
      </c>
      <c r="R19" s="39">
        <v>0.16480036610661</v>
      </c>
      <c r="S19" s="40">
        <v>0.31230989526242398</v>
      </c>
      <c r="T19" s="39">
        <v>0.27753890298981099</v>
      </c>
      <c r="U19" s="40">
        <v>0.16740280758127399</v>
      </c>
      <c r="X19" s="44">
        <f>AVERAGE(B19:U19)</f>
        <v>0.4609329511380526</v>
      </c>
      <c r="Y19" s="4">
        <f>_xlfn.STDEV.P(B19:U19)</f>
        <v>0.45049950141180156</v>
      </c>
    </row>
    <row r="20" spans="1:26">
      <c r="A20" s="34" t="s">
        <v>14</v>
      </c>
      <c r="B20" s="39">
        <v>0.24460249252232452</v>
      </c>
      <c r="C20" s="40">
        <v>1.483396107831181</v>
      </c>
      <c r="D20" s="5">
        <v>5.9277998368578499E-2</v>
      </c>
      <c r="E20" s="4">
        <v>7.5929179079943093E-2</v>
      </c>
      <c r="F20" s="5">
        <v>0.67745077575675605</v>
      </c>
      <c r="G20" s="4">
        <v>1.0847060196925349</v>
      </c>
      <c r="H20" s="5">
        <v>4.93707231563556</v>
      </c>
      <c r="I20" s="4">
        <v>13.529616212010151</v>
      </c>
      <c r="J20" s="39">
        <v>1.7814252324747111</v>
      </c>
      <c r="K20" s="40">
        <v>12.867285766483301</v>
      </c>
      <c r="L20" s="39">
        <v>1.1804681467863589</v>
      </c>
      <c r="M20" s="40">
        <v>1.0563626599849709</v>
      </c>
      <c r="N20" s="39">
        <v>2.7820172019719722</v>
      </c>
      <c r="O20" s="40">
        <v>1.2518543903568089</v>
      </c>
      <c r="P20" s="39">
        <v>5.4344796210824899</v>
      </c>
      <c r="Q20" s="40">
        <v>20.221024526134091</v>
      </c>
      <c r="R20" s="39">
        <v>1.4184505129137148</v>
      </c>
      <c r="S20" s="40">
        <v>1.230167864667095</v>
      </c>
      <c r="T20" s="39">
        <v>1.0085522349574489</v>
      </c>
      <c r="U20" s="40">
        <v>0.53977845778365707</v>
      </c>
      <c r="X20" s="44">
        <f t="shared" ref="X20:X23" si="5">AVERAGE(B20:U20)</f>
        <v>3.6431958858246825</v>
      </c>
      <c r="Y20" s="4">
        <f>_xlfn.STDEV.P(B20:U20)</f>
        <v>5.33707182274531</v>
      </c>
    </row>
    <row r="21" spans="1:26">
      <c r="A21" s="31" t="s">
        <v>12</v>
      </c>
      <c r="B21" s="41">
        <v>78.910915215347401</v>
      </c>
      <c r="C21" s="42">
        <v>81.607189383509194</v>
      </c>
      <c r="D21" s="8">
        <v>97.903934405816074</v>
      </c>
      <c r="E21" s="9">
        <v>97.961232442837897</v>
      </c>
      <c r="F21" s="8">
        <v>81.407466653579107</v>
      </c>
      <c r="G21" s="9">
        <v>96.512521451779904</v>
      </c>
      <c r="H21" s="8">
        <v>89.022820938760987</v>
      </c>
      <c r="I21" s="9">
        <v>73.795737349871104</v>
      </c>
      <c r="J21" s="41">
        <v>74.707436888359865</v>
      </c>
      <c r="K21" s="42">
        <v>44.312357239184081</v>
      </c>
      <c r="L21" s="41">
        <v>79.066812547786682</v>
      </c>
      <c r="M21" s="42">
        <v>95.952082532728284</v>
      </c>
      <c r="N21" s="41">
        <v>78.013172774532492</v>
      </c>
      <c r="O21" s="42">
        <v>95.864936473534001</v>
      </c>
      <c r="P21" s="41">
        <v>84.994846119793706</v>
      </c>
      <c r="Q21" s="42">
        <v>33.8521004492993</v>
      </c>
      <c r="R21" s="41">
        <v>77.263775886867194</v>
      </c>
      <c r="S21" s="42">
        <v>95.853358934955907</v>
      </c>
      <c r="T21" s="41">
        <v>96.7751569059632</v>
      </c>
      <c r="U21" s="42">
        <v>97.136353840015659</v>
      </c>
      <c r="X21" s="44">
        <f t="shared" si="5"/>
        <v>82.545710421726113</v>
      </c>
      <c r="Y21" s="9">
        <f>_xlfn.STDEV.P(B21:U21)</f>
        <v>16.901061583226969</v>
      </c>
    </row>
    <row r="22" spans="1:26">
      <c r="A22" s="34" t="s">
        <v>15</v>
      </c>
      <c r="B22" s="39">
        <v>1.9915087488233501</v>
      </c>
      <c r="C22" s="40">
        <v>3.1229718725094799</v>
      </c>
      <c r="D22" s="5">
        <v>1.9856633591477599</v>
      </c>
      <c r="E22" s="4">
        <v>1.8708981255858601</v>
      </c>
      <c r="F22" s="5">
        <v>1.87075430921126</v>
      </c>
      <c r="G22" s="4">
        <v>1.9966899571568699</v>
      </c>
      <c r="H22" s="5">
        <v>2.5288809255517899</v>
      </c>
      <c r="I22" s="4">
        <v>2.2104794635160401</v>
      </c>
      <c r="J22" s="39">
        <v>1.95277836130704</v>
      </c>
      <c r="K22" s="40">
        <v>2.1323328713650498</v>
      </c>
      <c r="L22" s="39">
        <v>2.06726984252886</v>
      </c>
      <c r="M22" s="40">
        <v>1.9618130586642899</v>
      </c>
      <c r="N22" s="39">
        <v>1.9199306679461401</v>
      </c>
      <c r="O22" s="40">
        <v>1.72967601330723</v>
      </c>
      <c r="P22" s="39">
        <v>1.9261347043478501</v>
      </c>
      <c r="Q22" s="40">
        <v>2.2937761474859202</v>
      </c>
      <c r="R22" s="39">
        <v>1.97112782018996</v>
      </c>
      <c r="S22" s="40">
        <v>2.0466608478425798</v>
      </c>
      <c r="T22" s="39">
        <v>1.7420761925277599</v>
      </c>
      <c r="U22" s="40">
        <v>1.9812328077841701</v>
      </c>
      <c r="X22" s="44">
        <f t="shared" si="5"/>
        <v>2.0651328048399629</v>
      </c>
      <c r="Y22" s="4">
        <f>_xlfn.STDEV.P(B22:U22)</f>
        <v>0.30006306860157278</v>
      </c>
    </row>
    <row r="23" spans="1:26">
      <c r="A23" s="34" t="s">
        <v>7</v>
      </c>
      <c r="B23" s="39">
        <v>18.8119867608868</v>
      </c>
      <c r="C23" s="40">
        <v>13.536633525193601</v>
      </c>
      <c r="D23" s="5">
        <v>2.9155702695331701E-2</v>
      </c>
      <c r="E23" s="4">
        <v>5.6464110016974302E-2</v>
      </c>
      <c r="F23" s="5">
        <v>15.884579817956601</v>
      </c>
      <c r="G23" s="4">
        <v>0.265968467527612</v>
      </c>
      <c r="H23" s="5">
        <v>2.4640400066143999</v>
      </c>
      <c r="I23" s="4">
        <v>8.8254217359697993</v>
      </c>
      <c r="J23" s="39">
        <v>21.3912405534874</v>
      </c>
      <c r="K23" s="40">
        <v>39.555455038476403</v>
      </c>
      <c r="L23" s="39">
        <v>17.331731738744001</v>
      </c>
      <c r="M23" s="40">
        <v>0.811253368045318</v>
      </c>
      <c r="N23" s="39">
        <v>16.413545507213701</v>
      </c>
      <c r="O23" s="40">
        <v>0.85029246168247297</v>
      </c>
      <c r="P23" s="39">
        <v>6.7730036706686301</v>
      </c>
      <c r="Q23" s="40">
        <v>42.588530542651299</v>
      </c>
      <c r="R23" s="39">
        <v>19.1818454139223</v>
      </c>
      <c r="S23" s="40">
        <v>0.557502457271977</v>
      </c>
      <c r="T23" s="39">
        <v>0.19667576356161801</v>
      </c>
      <c r="U23" s="40">
        <v>0.17523208683519001</v>
      </c>
      <c r="X23" s="44">
        <f t="shared" si="5"/>
        <v>11.285027936471073</v>
      </c>
      <c r="Y23" s="4">
        <f>_xlfn.STDEV.P(B23:U23)</f>
        <v>12.545561021344705</v>
      </c>
    </row>
    <row r="24" spans="1:26">
      <c r="A24" s="37" t="s">
        <v>16</v>
      </c>
      <c r="B24" s="39" t="s">
        <v>12</v>
      </c>
      <c r="C24" s="40" t="s">
        <v>12</v>
      </c>
      <c r="D24" s="5" t="s">
        <v>12</v>
      </c>
      <c r="E24" s="4" t="s">
        <v>12</v>
      </c>
      <c r="F24" s="5" t="s">
        <v>12</v>
      </c>
      <c r="G24" s="4" t="s">
        <v>12</v>
      </c>
      <c r="H24" s="5" t="s">
        <v>12</v>
      </c>
      <c r="I24" s="4" t="s">
        <v>12</v>
      </c>
      <c r="J24" s="39" t="s">
        <v>12</v>
      </c>
      <c r="K24" s="40" t="s">
        <v>10</v>
      </c>
      <c r="L24" s="39" t="s">
        <v>12</v>
      </c>
      <c r="M24" s="40" t="s">
        <v>12</v>
      </c>
      <c r="N24" s="39" t="s">
        <v>12</v>
      </c>
      <c r="O24" s="40" t="s">
        <v>12</v>
      </c>
      <c r="P24" s="39" t="s">
        <v>12</v>
      </c>
      <c r="Q24" s="40" t="s">
        <v>10</v>
      </c>
      <c r="R24" s="39" t="s">
        <v>12</v>
      </c>
      <c r="S24" s="40" t="s">
        <v>12</v>
      </c>
      <c r="T24" s="39" t="s">
        <v>12</v>
      </c>
      <c r="U24" s="40" t="s">
        <v>12</v>
      </c>
      <c r="X24" s="44">
        <f>COUNTIF(B24:U24,"SURPRISED")+COUNTIF(B24:U24,"FEAR")</f>
        <v>18</v>
      </c>
      <c r="Y24" s="70">
        <f>X24/20</f>
        <v>0.9</v>
      </c>
    </row>
    <row r="25" spans="1:26">
      <c r="A25" s="37" t="s">
        <v>17</v>
      </c>
      <c r="B25" s="39">
        <v>78.910915215347401</v>
      </c>
      <c r="C25" s="39">
        <v>81.607189383509194</v>
      </c>
      <c r="D25" s="5">
        <v>97.903934405816074</v>
      </c>
      <c r="E25" s="5">
        <v>97.961232442837897</v>
      </c>
      <c r="F25" s="5">
        <v>81.407466653579107</v>
      </c>
      <c r="G25" s="5">
        <v>96.512521451779904</v>
      </c>
      <c r="H25" s="5">
        <v>89.022820938760987</v>
      </c>
      <c r="I25" s="5">
        <v>73.795737349871104</v>
      </c>
      <c r="J25" s="39">
        <v>74.707436888359865</v>
      </c>
      <c r="K25" s="39">
        <v>44.312357239184081</v>
      </c>
      <c r="L25" s="39">
        <v>79.066812547786682</v>
      </c>
      <c r="M25" s="39">
        <v>95.952082532728284</v>
      </c>
      <c r="N25" s="39">
        <v>78.013172774532492</v>
      </c>
      <c r="O25" s="39">
        <v>95.864936473534001</v>
      </c>
      <c r="P25" s="39">
        <v>84.994846119793706</v>
      </c>
      <c r="Q25" s="39">
        <v>42.588530542651299</v>
      </c>
      <c r="R25" s="39">
        <v>77.263775886867194</v>
      </c>
      <c r="S25" s="39">
        <v>95.853358934955907</v>
      </c>
      <c r="T25" s="39">
        <v>96.7751569059632</v>
      </c>
      <c r="U25" s="39">
        <v>97.136353840015659</v>
      </c>
      <c r="X25" s="44">
        <f>AVERAGE(B25:U25)</f>
        <v>82.982531926393719</v>
      </c>
      <c r="Y25" s="4">
        <f>VAR(B25:U25)</f>
        <v>259.71631389493155</v>
      </c>
    </row>
    <row r="26" spans="1:26">
      <c r="A26" s="34" t="s">
        <v>11</v>
      </c>
      <c r="B26" s="39">
        <v>0</v>
      </c>
      <c r="C26" s="40">
        <v>0</v>
      </c>
      <c r="D26" s="5">
        <v>0</v>
      </c>
      <c r="E26" s="4">
        <v>0</v>
      </c>
      <c r="F26" s="5">
        <v>0</v>
      </c>
      <c r="G26" s="4">
        <v>0</v>
      </c>
      <c r="H26" s="5">
        <v>0</v>
      </c>
      <c r="I26" s="4">
        <v>0</v>
      </c>
      <c r="J26" s="39">
        <v>0</v>
      </c>
      <c r="K26" s="40">
        <v>0</v>
      </c>
      <c r="L26" s="39">
        <v>0</v>
      </c>
      <c r="M26" s="40">
        <v>0</v>
      </c>
      <c r="N26" s="39">
        <v>0</v>
      </c>
      <c r="O26" s="40">
        <v>0</v>
      </c>
      <c r="P26" s="39">
        <v>0</v>
      </c>
      <c r="Q26" s="40">
        <v>0</v>
      </c>
      <c r="R26" s="39">
        <v>0</v>
      </c>
      <c r="S26" s="40">
        <v>0</v>
      </c>
      <c r="T26" s="39">
        <v>0</v>
      </c>
      <c r="U26" s="40">
        <v>0</v>
      </c>
      <c r="X26" s="44">
        <f>AVERAGE(B26:U26)</f>
        <v>0</v>
      </c>
      <c r="Y26" s="4">
        <f>_xlfn.STDEV.P(B26:U26)</f>
        <v>0</v>
      </c>
      <c r="Z26" s="44">
        <f>COUNTIF(B$31:U$31,$A26)</f>
        <v>0</v>
      </c>
    </row>
    <row r="27" spans="1:26">
      <c r="A27" s="34" t="s">
        <v>14</v>
      </c>
      <c r="B27" s="39">
        <v>0</v>
      </c>
      <c r="C27" s="40">
        <v>0</v>
      </c>
      <c r="D27" s="5">
        <v>0</v>
      </c>
      <c r="E27" s="4">
        <v>0</v>
      </c>
      <c r="F27" s="5">
        <v>0</v>
      </c>
      <c r="G27" s="4">
        <v>0</v>
      </c>
      <c r="H27" s="5">
        <v>0</v>
      </c>
      <c r="I27" s="4">
        <v>0</v>
      </c>
      <c r="J27" s="39">
        <v>0</v>
      </c>
      <c r="K27" s="40">
        <v>0</v>
      </c>
      <c r="L27" s="39">
        <v>0</v>
      </c>
      <c r="M27" s="40">
        <v>0</v>
      </c>
      <c r="N27" s="39">
        <v>0</v>
      </c>
      <c r="O27" s="40">
        <v>0</v>
      </c>
      <c r="P27" s="39">
        <v>0</v>
      </c>
      <c r="Q27" s="40">
        <v>0</v>
      </c>
      <c r="R27" s="39">
        <v>0</v>
      </c>
      <c r="S27" s="40">
        <v>0</v>
      </c>
      <c r="T27" s="39">
        <v>0</v>
      </c>
      <c r="U27" s="40">
        <v>0</v>
      </c>
      <c r="X27" s="44">
        <f t="shared" ref="X27:X30" si="6">AVERAGE(B27:U27)</f>
        <v>0</v>
      </c>
      <c r="Y27" s="4">
        <f>_xlfn.STDEV.P(B27:U27)</f>
        <v>0</v>
      </c>
      <c r="Z27" s="44">
        <f>COUNTIF(B$31:U$31,$A27)+COUNTIF(B$31:U$31,"CONFUSED")+COUNTIF(B$31:U$31,"DISGUSTED")</f>
        <v>0</v>
      </c>
    </row>
    <row r="28" spans="1:26">
      <c r="A28" s="31" t="s">
        <v>12</v>
      </c>
      <c r="B28" s="41">
        <v>75</v>
      </c>
      <c r="C28" s="42">
        <v>80</v>
      </c>
      <c r="D28" s="8">
        <v>100</v>
      </c>
      <c r="E28" s="9">
        <v>100</v>
      </c>
      <c r="F28" s="8">
        <v>80</v>
      </c>
      <c r="G28" s="9">
        <v>100</v>
      </c>
      <c r="H28" s="8">
        <v>100</v>
      </c>
      <c r="I28" s="9">
        <v>100</v>
      </c>
      <c r="J28" s="41">
        <v>75</v>
      </c>
      <c r="K28" s="42">
        <v>60</v>
      </c>
      <c r="L28" s="41">
        <v>75</v>
      </c>
      <c r="M28" s="42">
        <v>100</v>
      </c>
      <c r="N28" s="41">
        <v>66.6666666666666</v>
      </c>
      <c r="O28" s="42">
        <v>100</v>
      </c>
      <c r="P28" s="41">
        <v>100</v>
      </c>
      <c r="Q28" s="42">
        <v>20</v>
      </c>
      <c r="R28" s="41">
        <v>75</v>
      </c>
      <c r="S28" s="42">
        <v>100</v>
      </c>
      <c r="T28" s="41">
        <v>100</v>
      </c>
      <c r="U28" s="42">
        <v>100</v>
      </c>
      <c r="X28" s="44">
        <f t="shared" si="6"/>
        <v>85.333333333333329</v>
      </c>
      <c r="Y28" s="9">
        <f>_xlfn.STDEV.P(B28:U28)</f>
        <v>20.135651080718649</v>
      </c>
      <c r="Z28" s="44">
        <f>COUNTIF(B$31:U$31,$A28)+COUNTIF(B$31:U$31,"FEAR")</f>
        <v>19</v>
      </c>
    </row>
    <row r="29" spans="1:26">
      <c r="A29" s="34" t="s">
        <v>15</v>
      </c>
      <c r="B29" s="39">
        <v>0</v>
      </c>
      <c r="C29" s="40">
        <v>0</v>
      </c>
      <c r="D29" s="5">
        <v>0</v>
      </c>
      <c r="E29" s="4">
        <v>0</v>
      </c>
      <c r="F29" s="5">
        <v>0</v>
      </c>
      <c r="G29" s="4">
        <v>0</v>
      </c>
      <c r="H29" s="5">
        <v>0</v>
      </c>
      <c r="I29" s="4">
        <v>0</v>
      </c>
      <c r="J29" s="39">
        <v>0</v>
      </c>
      <c r="K29" s="40">
        <v>0</v>
      </c>
      <c r="L29" s="39">
        <v>0</v>
      </c>
      <c r="M29" s="40">
        <v>0</v>
      </c>
      <c r="N29" s="39">
        <v>0</v>
      </c>
      <c r="O29" s="40">
        <v>0</v>
      </c>
      <c r="P29" s="39">
        <v>0</v>
      </c>
      <c r="Q29" s="40">
        <v>0</v>
      </c>
      <c r="R29" s="39">
        <v>0</v>
      </c>
      <c r="S29" s="40">
        <v>0</v>
      </c>
      <c r="T29" s="39">
        <v>0</v>
      </c>
      <c r="U29" s="40">
        <v>0</v>
      </c>
      <c r="X29" s="44">
        <f t="shared" si="6"/>
        <v>0</v>
      </c>
      <c r="Y29" s="4">
        <f>_xlfn.STDEV.P(B29:U29)</f>
        <v>0</v>
      </c>
      <c r="Z29" s="44">
        <f>COUNTIF(B$31:U$31,$A29)</f>
        <v>0</v>
      </c>
    </row>
    <row r="30" spans="1:26">
      <c r="A30" s="34" t="s">
        <v>7</v>
      </c>
      <c r="B30" s="39">
        <v>25</v>
      </c>
      <c r="C30" s="40">
        <v>20</v>
      </c>
      <c r="D30" s="5">
        <v>0</v>
      </c>
      <c r="E30" s="4">
        <v>0</v>
      </c>
      <c r="F30" s="5">
        <v>20</v>
      </c>
      <c r="G30" s="4">
        <v>0</v>
      </c>
      <c r="H30" s="5">
        <v>0</v>
      </c>
      <c r="I30" s="4">
        <v>0</v>
      </c>
      <c r="J30" s="39">
        <v>25</v>
      </c>
      <c r="K30" s="40">
        <v>40</v>
      </c>
      <c r="L30" s="39">
        <v>25</v>
      </c>
      <c r="M30" s="40">
        <v>0</v>
      </c>
      <c r="N30" s="39">
        <v>33.3333333333333</v>
      </c>
      <c r="O30" s="40">
        <v>0</v>
      </c>
      <c r="P30" s="39">
        <v>0</v>
      </c>
      <c r="Q30" s="40">
        <v>80</v>
      </c>
      <c r="R30" s="39">
        <v>25</v>
      </c>
      <c r="S30" s="40">
        <v>0</v>
      </c>
      <c r="T30" s="39">
        <v>0</v>
      </c>
      <c r="U30" s="40">
        <v>0</v>
      </c>
      <c r="X30" s="44">
        <f t="shared" si="6"/>
        <v>14.666666666666666</v>
      </c>
      <c r="Y30" s="4">
        <f>_xlfn.STDEV.P(B30:U30)</f>
        <v>20.135651080718606</v>
      </c>
      <c r="Z30" s="44">
        <f>COUNTIF(B$31:U$31,$A30)</f>
        <v>1</v>
      </c>
    </row>
    <row r="31" spans="1:26">
      <c r="A31" s="37" t="s">
        <v>16</v>
      </c>
      <c r="B31" s="39" t="s">
        <v>12</v>
      </c>
      <c r="C31" s="40" t="s">
        <v>12</v>
      </c>
      <c r="D31" s="5" t="s">
        <v>12</v>
      </c>
      <c r="E31" s="4" t="s">
        <v>12</v>
      </c>
      <c r="F31" s="5" t="s">
        <v>12</v>
      </c>
      <c r="G31" s="4" t="s">
        <v>12</v>
      </c>
      <c r="H31" s="5" t="s">
        <v>12</v>
      </c>
      <c r="I31" s="4" t="s">
        <v>12</v>
      </c>
      <c r="J31" s="39" t="s">
        <v>12</v>
      </c>
      <c r="K31" s="40" t="s">
        <v>12</v>
      </c>
      <c r="L31" s="39" t="s">
        <v>12</v>
      </c>
      <c r="M31" s="40" t="s">
        <v>12</v>
      </c>
      <c r="N31" s="39" t="s">
        <v>12</v>
      </c>
      <c r="O31" s="40" t="s">
        <v>12</v>
      </c>
      <c r="P31" s="39" t="s">
        <v>12</v>
      </c>
      <c r="Q31" s="40" t="s">
        <v>10</v>
      </c>
      <c r="R31" s="39" t="s">
        <v>12</v>
      </c>
      <c r="S31" s="40" t="s">
        <v>12</v>
      </c>
      <c r="T31" s="39" t="s">
        <v>12</v>
      </c>
      <c r="U31" s="40" t="s">
        <v>12</v>
      </c>
      <c r="X31" s="44">
        <f>COUNTIF(B31:U31,"SURPRISED")+COUNTIF(B31:U31,"FEAR")</f>
        <v>19</v>
      </c>
      <c r="Y31" s="70">
        <f>X31/20</f>
        <v>0.95</v>
      </c>
    </row>
    <row r="32" spans="1:26">
      <c r="A32" s="37" t="s">
        <v>17</v>
      </c>
      <c r="B32" s="39">
        <v>75</v>
      </c>
      <c r="C32" s="40">
        <v>60</v>
      </c>
      <c r="D32" s="5">
        <v>100</v>
      </c>
      <c r="E32" s="4">
        <v>100</v>
      </c>
      <c r="F32" s="5">
        <v>80</v>
      </c>
      <c r="G32" s="4">
        <v>100</v>
      </c>
      <c r="H32" s="5">
        <v>100</v>
      </c>
      <c r="I32" s="4">
        <v>100</v>
      </c>
      <c r="J32" s="39">
        <v>75</v>
      </c>
      <c r="K32" s="40">
        <v>60</v>
      </c>
      <c r="L32" s="39">
        <v>75</v>
      </c>
      <c r="M32" s="40">
        <v>100</v>
      </c>
      <c r="N32" s="39">
        <v>66.6666666666666</v>
      </c>
      <c r="O32" s="40">
        <v>75</v>
      </c>
      <c r="P32" s="39">
        <v>100</v>
      </c>
      <c r="Q32" s="40">
        <v>80</v>
      </c>
      <c r="R32" s="39">
        <v>75</v>
      </c>
      <c r="S32" s="40">
        <v>100</v>
      </c>
      <c r="T32" s="39">
        <v>100</v>
      </c>
      <c r="U32" s="40">
        <v>100</v>
      </c>
      <c r="X32" s="44">
        <f>AVERAGE(B32:U32)</f>
        <v>86.083333333333329</v>
      </c>
      <c r="Y32" s="4">
        <f>_xlfn.STDEV.P(B32:U32)</f>
        <v>14.769290587040603</v>
      </c>
    </row>
    <row r="33" spans="1:26">
      <c r="A33" s="38"/>
      <c r="B33" s="38"/>
      <c r="C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 spans="1:26" ht="34" thickBot="1">
      <c r="A34" s="28" t="s">
        <v>14</v>
      </c>
      <c r="B34" s="29" t="s">
        <v>18</v>
      </c>
      <c r="C34" s="30" t="s">
        <v>19</v>
      </c>
      <c r="D34" s="13" t="s">
        <v>18</v>
      </c>
      <c r="E34" s="14" t="s">
        <v>19</v>
      </c>
      <c r="F34" s="13" t="s">
        <v>18</v>
      </c>
      <c r="G34" s="14" t="s">
        <v>19</v>
      </c>
      <c r="H34" s="13" t="s">
        <v>18</v>
      </c>
      <c r="I34" s="14" t="s">
        <v>19</v>
      </c>
      <c r="J34" s="29" t="s">
        <v>18</v>
      </c>
      <c r="K34" s="30" t="s">
        <v>19</v>
      </c>
      <c r="L34" s="29" t="s">
        <v>18</v>
      </c>
      <c r="M34" s="30" t="s">
        <v>19</v>
      </c>
      <c r="N34" s="29" t="s">
        <v>18</v>
      </c>
      <c r="O34" s="30" t="s">
        <v>19</v>
      </c>
      <c r="P34" s="29" t="s">
        <v>18</v>
      </c>
      <c r="Q34" s="30" t="s">
        <v>19</v>
      </c>
      <c r="R34" s="29" t="s">
        <v>18</v>
      </c>
      <c r="S34" s="30" t="s">
        <v>19</v>
      </c>
      <c r="T34" s="29" t="s">
        <v>18</v>
      </c>
      <c r="U34" s="30" t="s">
        <v>19</v>
      </c>
      <c r="Y34" s="14" t="s">
        <v>20</v>
      </c>
    </row>
    <row r="35" spans="1:26" ht="32" thickTop="1">
      <c r="A35" s="34" t="s">
        <v>11</v>
      </c>
      <c r="B35" s="39">
        <v>0.11528493160655499</v>
      </c>
      <c r="C35" s="40">
        <v>0.17445273546892001</v>
      </c>
      <c r="D35" s="5">
        <v>8.6626940690533102E-2</v>
      </c>
      <c r="E35" s="4">
        <v>5.6415562963850502E-2</v>
      </c>
      <c r="F35" s="5">
        <v>0.39679840528742999</v>
      </c>
      <c r="G35" s="4">
        <v>0.60460695395175301</v>
      </c>
      <c r="H35" s="5">
        <v>2.9167850028098998</v>
      </c>
      <c r="I35" s="4">
        <v>1.19570739489232</v>
      </c>
      <c r="J35" s="39">
        <v>0.207120639224707</v>
      </c>
      <c r="K35" s="40">
        <v>0.366554267314118</v>
      </c>
      <c r="L35" s="39">
        <v>1.4121454752542699</v>
      </c>
      <c r="M35" s="40">
        <v>0.91137833678587199</v>
      </c>
      <c r="N35" s="39">
        <v>0.86632815794916096</v>
      </c>
      <c r="O35" s="40">
        <v>0.51751015905645803</v>
      </c>
      <c r="P35" s="39">
        <v>0.11008869094608</v>
      </c>
      <c r="Q35" s="40">
        <v>0.44638125829333403</v>
      </c>
      <c r="R35" s="39">
        <v>2.6644402557935898</v>
      </c>
      <c r="S35" s="40">
        <v>0.914178945806155</v>
      </c>
      <c r="T35" s="39">
        <v>0.93726505282622297</v>
      </c>
      <c r="U35" s="40">
        <v>9.3070728635344501E-3</v>
      </c>
      <c r="X35" s="44">
        <f>AVERAGE(B35:U35)</f>
        <v>0.74546881198923809</v>
      </c>
      <c r="Y35" s="4">
        <f>_xlfn.STDEV.P(B35:U35)</f>
        <v>0.78884556505863457</v>
      </c>
    </row>
    <row r="36" spans="1:26">
      <c r="A36" s="31" t="s">
        <v>14</v>
      </c>
      <c r="B36" s="41">
        <v>5.8693978490875143</v>
      </c>
      <c r="C36" s="42">
        <v>2.3339387244874041</v>
      </c>
      <c r="D36" s="8">
        <v>16.335385657340836</v>
      </c>
      <c r="E36" s="9">
        <v>7.689183774210437</v>
      </c>
      <c r="F36" s="8">
        <v>24.37785643654253</v>
      </c>
      <c r="G36" s="9">
        <v>29.36295132470045</v>
      </c>
      <c r="H36" s="8">
        <v>25.897757638054657</v>
      </c>
      <c r="I36" s="9">
        <v>42.311640108746346</v>
      </c>
      <c r="J36" s="41">
        <v>17.693882925898762</v>
      </c>
      <c r="K36" s="42">
        <v>11.867230950667519</v>
      </c>
      <c r="L36" s="41">
        <v>13.634753742233533</v>
      </c>
      <c r="M36" s="42">
        <v>9.4778813849923225</v>
      </c>
      <c r="N36" s="41">
        <v>6.1233415980526305</v>
      </c>
      <c r="O36" s="42">
        <v>9.9821624698586611</v>
      </c>
      <c r="P36" s="41">
        <v>87.119636135594504</v>
      </c>
      <c r="Q36" s="42">
        <v>84.379992959287819</v>
      </c>
      <c r="R36" s="41">
        <v>77.24565257053473</v>
      </c>
      <c r="S36" s="42">
        <v>65.924920258763223</v>
      </c>
      <c r="T36" s="41">
        <v>80.806181981255051</v>
      </c>
      <c r="U36" s="42">
        <v>87.46509652112664</v>
      </c>
      <c r="X36" s="44">
        <f t="shared" ref="X36:X39" si="7">AVERAGE(B36:U36)</f>
        <v>35.294942250571772</v>
      </c>
      <c r="Y36" s="9">
        <f>_xlfn.STDEV.P(B36:U36)</f>
        <v>31.175311262570478</v>
      </c>
    </row>
    <row r="37" spans="1:26">
      <c r="A37" s="34" t="s">
        <v>12</v>
      </c>
      <c r="B37" s="39">
        <v>9.8567721259203793</v>
      </c>
      <c r="C37" s="40">
        <v>9.0266669458389011</v>
      </c>
      <c r="D37" s="5">
        <v>9.3397120403105003</v>
      </c>
      <c r="E37" s="4">
        <v>9.6796743867301096</v>
      </c>
      <c r="F37" s="5">
        <v>9.42017136663444</v>
      </c>
      <c r="G37" s="4">
        <v>9.3074043939252213</v>
      </c>
      <c r="H37" s="5">
        <v>11.21828922787515</v>
      </c>
      <c r="I37" s="4">
        <v>11.331862174626909</v>
      </c>
      <c r="J37" s="39">
        <v>10.053305434898551</v>
      </c>
      <c r="K37" s="40">
        <v>10.351362688363931</v>
      </c>
      <c r="L37" s="39">
        <v>11.559871401463681</v>
      </c>
      <c r="M37" s="40">
        <v>12.183786595047629</v>
      </c>
      <c r="N37" s="39">
        <v>11.06108908105054</v>
      </c>
      <c r="O37" s="40">
        <v>11.32255616700912</v>
      </c>
      <c r="P37" s="39">
        <v>10.728063840261811</v>
      </c>
      <c r="Q37" s="40">
        <v>11.21431154915466</v>
      </c>
      <c r="R37" s="39">
        <v>12.495082863790349</v>
      </c>
      <c r="S37" s="40">
        <v>13.59382046104505</v>
      </c>
      <c r="T37" s="39">
        <v>11.80459934308295</v>
      </c>
      <c r="U37" s="40">
        <v>10.61868514204224</v>
      </c>
      <c r="X37" s="44">
        <f t="shared" si="7"/>
        <v>10.808354361453606</v>
      </c>
      <c r="Y37" s="4">
        <f>_xlfn.STDEV.P(B37:U37)</f>
        <v>1.1726075306677741</v>
      </c>
    </row>
    <row r="38" spans="1:26">
      <c r="A38" s="34" t="s">
        <v>15</v>
      </c>
      <c r="B38" s="39">
        <v>61.367648792152202</v>
      </c>
      <c r="C38" s="40">
        <v>52.903117152873101</v>
      </c>
      <c r="D38" s="5">
        <v>40.610427316334103</v>
      </c>
      <c r="E38" s="4">
        <v>40.293522532022898</v>
      </c>
      <c r="F38" s="5">
        <v>63.189736896152901</v>
      </c>
      <c r="G38" s="4">
        <v>58.033914851117302</v>
      </c>
      <c r="H38" s="5">
        <v>9.1363237657202401</v>
      </c>
      <c r="I38" s="4">
        <v>4.6101437789615796</v>
      </c>
      <c r="J38" s="39">
        <v>23.941841392925301</v>
      </c>
      <c r="K38" s="40">
        <v>24.930457067811499</v>
      </c>
      <c r="L38" s="39">
        <v>2.55330986129011</v>
      </c>
      <c r="M38" s="40">
        <v>2.5537964551812902</v>
      </c>
      <c r="N38" s="39">
        <v>5.9186212510798599</v>
      </c>
      <c r="O38" s="40">
        <v>2.4143683070753799</v>
      </c>
      <c r="P38" s="39">
        <v>1.9266964377347</v>
      </c>
      <c r="Q38" s="40">
        <v>2.1635728529271501</v>
      </c>
      <c r="R38" s="39">
        <v>2.2954424108936</v>
      </c>
      <c r="S38" s="40">
        <v>12.0925493363189</v>
      </c>
      <c r="T38" s="39">
        <v>2.29198456596473</v>
      </c>
      <c r="U38" s="40">
        <v>1.88547685917359</v>
      </c>
      <c r="X38" s="44">
        <f t="shared" si="7"/>
        <v>20.755647594185522</v>
      </c>
      <c r="Y38" s="4">
        <f>_xlfn.STDEV.P(B38:U38)</f>
        <v>22.477220593995838</v>
      </c>
    </row>
    <row r="39" spans="1:26">
      <c r="A39" s="34" t="s">
        <v>7</v>
      </c>
      <c r="B39" s="39">
        <v>22.7908963012332</v>
      </c>
      <c r="C39" s="40">
        <v>35.561824441331503</v>
      </c>
      <c r="D39" s="5">
        <v>33.627848045323901</v>
      </c>
      <c r="E39" s="4">
        <v>42.281203744072599</v>
      </c>
      <c r="F39" s="5">
        <v>2.6154368953826301</v>
      </c>
      <c r="G39" s="4">
        <v>2.6911224763052002</v>
      </c>
      <c r="H39" s="5">
        <v>50.830844365539903</v>
      </c>
      <c r="I39" s="4">
        <v>40.550646542772697</v>
      </c>
      <c r="J39" s="39">
        <v>48.103849607052503</v>
      </c>
      <c r="K39" s="40">
        <v>52.484395025842801</v>
      </c>
      <c r="L39" s="39">
        <v>70.839919519758297</v>
      </c>
      <c r="M39" s="40">
        <v>74.873157227992806</v>
      </c>
      <c r="N39" s="39">
        <v>76.030619911867703</v>
      </c>
      <c r="O39" s="40">
        <v>75.763402897000304</v>
      </c>
      <c r="P39" s="39">
        <v>0.115514895462836</v>
      </c>
      <c r="Q39" s="40">
        <v>1.79574138033693</v>
      </c>
      <c r="R39" s="39">
        <v>5.29938189898765</v>
      </c>
      <c r="S39" s="40">
        <v>7.4745309980665304</v>
      </c>
      <c r="T39" s="39">
        <v>4.1599690568708798</v>
      </c>
      <c r="U39" s="40">
        <v>2.1434404793935099E-2</v>
      </c>
      <c r="X39" s="44">
        <f t="shared" si="7"/>
        <v>32.395586981799738</v>
      </c>
      <c r="Y39" s="4">
        <f>_xlfn.STDEV.P(B39:U39)</f>
        <v>27.634626910046393</v>
      </c>
    </row>
    <row r="40" spans="1:26">
      <c r="A40" s="37" t="s">
        <v>16</v>
      </c>
      <c r="B40" s="39" t="s">
        <v>15</v>
      </c>
      <c r="C40" s="40" t="s">
        <v>15</v>
      </c>
      <c r="D40" s="5" t="s">
        <v>15</v>
      </c>
      <c r="E40" s="4" t="s">
        <v>10</v>
      </c>
      <c r="F40" s="5" t="s">
        <v>15</v>
      </c>
      <c r="G40" s="4" t="s">
        <v>15</v>
      </c>
      <c r="H40" s="5" t="s">
        <v>10</v>
      </c>
      <c r="I40" s="4" t="s">
        <v>10</v>
      </c>
      <c r="J40" s="39" t="s">
        <v>10</v>
      </c>
      <c r="K40" s="40" t="s">
        <v>10</v>
      </c>
      <c r="L40" s="39" t="s">
        <v>10</v>
      </c>
      <c r="M40" s="40" t="s">
        <v>10</v>
      </c>
      <c r="N40" s="39" t="s">
        <v>10</v>
      </c>
      <c r="O40" s="40" t="s">
        <v>10</v>
      </c>
      <c r="P40" s="39" t="s">
        <v>47</v>
      </c>
      <c r="Q40" s="40" t="s">
        <v>47</v>
      </c>
      <c r="R40" s="39" t="s">
        <v>1</v>
      </c>
      <c r="S40" s="40" t="s">
        <v>47</v>
      </c>
      <c r="T40" s="39" t="s">
        <v>14</v>
      </c>
      <c r="U40" s="40" t="s">
        <v>14</v>
      </c>
      <c r="X40" s="44">
        <f>COUNTIF(B40:I40,"ANGRY")+COUNTIF(B40:I40,"CONFUSED")+COUNTIF(B40:I40,"DISGUSTED")</f>
        <v>0</v>
      </c>
      <c r="Y40" s="70">
        <f>X40/($H$1*2)</f>
        <v>0</v>
      </c>
    </row>
    <row r="41" spans="1:26">
      <c r="A41" s="37" t="s">
        <v>17</v>
      </c>
      <c r="B41" s="39">
        <v>61.367648792152202</v>
      </c>
      <c r="C41" s="39">
        <v>52.903117152873101</v>
      </c>
      <c r="D41" s="5">
        <v>40.610427316334103</v>
      </c>
      <c r="E41" s="5">
        <v>42.281203744072599</v>
      </c>
      <c r="F41" s="5">
        <v>63.189736896152901</v>
      </c>
      <c r="G41" s="5">
        <v>58.033914851117302</v>
      </c>
      <c r="H41" s="5">
        <v>50.830844365539903</v>
      </c>
      <c r="I41" s="5">
        <v>42.311640108746346</v>
      </c>
      <c r="J41" s="39">
        <v>48.103849607052503</v>
      </c>
      <c r="K41" s="39">
        <v>52.484395025842801</v>
      </c>
      <c r="L41" s="39">
        <v>70.839919519758297</v>
      </c>
      <c r="M41" s="39">
        <v>74.873157227992806</v>
      </c>
      <c r="N41" s="39">
        <v>76.030619911867703</v>
      </c>
      <c r="O41" s="39">
        <v>75.763402897000304</v>
      </c>
      <c r="P41" s="39">
        <v>87.119636135594504</v>
      </c>
      <c r="Q41" s="39">
        <v>84.379992959287819</v>
      </c>
      <c r="R41" s="39">
        <v>77.24565257053473</v>
      </c>
      <c r="S41" s="39">
        <v>65.924920258763223</v>
      </c>
      <c r="T41" s="39">
        <v>80.806181981255051</v>
      </c>
      <c r="U41" s="39">
        <v>87.46509652112664</v>
      </c>
      <c r="X41" s="44">
        <f>AVERAGE(B41:U41)</f>
        <v>64.628267892153247</v>
      </c>
      <c r="Y41" s="4">
        <f>VAR(B41:U41)</f>
        <v>242.9741734959749</v>
      </c>
    </row>
    <row r="42" spans="1:26">
      <c r="A42" s="34" t="s">
        <v>11</v>
      </c>
      <c r="B42" s="39">
        <v>0</v>
      </c>
      <c r="C42" s="40">
        <v>0</v>
      </c>
      <c r="D42" s="5">
        <v>0</v>
      </c>
      <c r="E42" s="4">
        <v>0</v>
      </c>
      <c r="F42" s="5">
        <v>0</v>
      </c>
      <c r="G42" s="4">
        <v>0</v>
      </c>
      <c r="H42" s="5">
        <v>0</v>
      </c>
      <c r="I42" s="4">
        <v>0</v>
      </c>
      <c r="J42" s="39">
        <v>0</v>
      </c>
      <c r="K42" s="40">
        <v>0</v>
      </c>
      <c r="L42" s="39">
        <v>0</v>
      </c>
      <c r="M42" s="40">
        <v>0</v>
      </c>
      <c r="N42" s="39">
        <v>0</v>
      </c>
      <c r="O42" s="40">
        <v>0</v>
      </c>
      <c r="P42" s="39">
        <v>0</v>
      </c>
      <c r="Q42" s="40">
        <v>0</v>
      </c>
      <c r="R42" s="39">
        <v>0</v>
      </c>
      <c r="S42" s="40">
        <v>0</v>
      </c>
      <c r="T42" s="39">
        <v>0</v>
      </c>
      <c r="U42" s="40">
        <v>0</v>
      </c>
      <c r="X42" s="44">
        <f>AVERAGE(B42:U42)</f>
        <v>0</v>
      </c>
      <c r="Y42" s="4">
        <f>_xlfn.STDEV.P(B42:U42)</f>
        <v>0</v>
      </c>
      <c r="Z42" s="44">
        <f>COUNTIF(B$47:U$47,$A42)</f>
        <v>0</v>
      </c>
    </row>
    <row r="43" spans="1:26">
      <c r="A43" s="31" t="s">
        <v>14</v>
      </c>
      <c r="B43" s="41">
        <v>0</v>
      </c>
      <c r="C43" s="42">
        <v>0</v>
      </c>
      <c r="D43" s="8">
        <v>0</v>
      </c>
      <c r="E43" s="9">
        <v>0</v>
      </c>
      <c r="F43" s="8">
        <v>20</v>
      </c>
      <c r="G43" s="9">
        <v>0</v>
      </c>
      <c r="H43" s="8">
        <v>0</v>
      </c>
      <c r="I43" s="9">
        <v>20</v>
      </c>
      <c r="J43" s="41">
        <v>0</v>
      </c>
      <c r="K43" s="42">
        <v>0</v>
      </c>
      <c r="L43" s="41">
        <v>0</v>
      </c>
      <c r="M43" s="42">
        <v>0</v>
      </c>
      <c r="N43" s="41">
        <v>0</v>
      </c>
      <c r="O43" s="42">
        <v>0</v>
      </c>
      <c r="P43" s="41">
        <v>0</v>
      </c>
      <c r="Q43" s="42">
        <v>100</v>
      </c>
      <c r="R43" s="41">
        <v>100</v>
      </c>
      <c r="S43" s="42">
        <v>100</v>
      </c>
      <c r="T43" s="41">
        <v>0</v>
      </c>
      <c r="U43" s="42">
        <v>100</v>
      </c>
      <c r="X43" s="44">
        <f t="shared" ref="X43:X46" si="8">AVERAGE(B43:U43)</f>
        <v>22</v>
      </c>
      <c r="Y43" s="9">
        <f>_xlfn.STDEV.P(B43:U43)</f>
        <v>39.446165846632042</v>
      </c>
      <c r="Z43" s="44">
        <f>COUNTIF(B$47:U$47,$A43)+COUNTIF(B$47:U$47,"CONFUSED")+COUNTIF(B$47:U$47,"DISGUSTED")</f>
        <v>6</v>
      </c>
    </row>
    <row r="44" spans="1:26">
      <c r="A44" s="34" t="s">
        <v>12</v>
      </c>
      <c r="B44" s="39">
        <v>0</v>
      </c>
      <c r="C44" s="40">
        <v>0</v>
      </c>
      <c r="D44" s="5">
        <v>0</v>
      </c>
      <c r="E44" s="4">
        <v>0</v>
      </c>
      <c r="F44" s="5">
        <v>0</v>
      </c>
      <c r="G44" s="4">
        <v>0</v>
      </c>
      <c r="H44" s="5">
        <v>0</v>
      </c>
      <c r="I44" s="4">
        <v>0</v>
      </c>
      <c r="J44" s="39">
        <v>0</v>
      </c>
      <c r="K44" s="40">
        <v>0</v>
      </c>
      <c r="L44" s="39">
        <v>0</v>
      </c>
      <c r="M44" s="40">
        <v>0</v>
      </c>
      <c r="N44" s="39">
        <v>0</v>
      </c>
      <c r="O44" s="40">
        <v>0</v>
      </c>
      <c r="P44" s="39">
        <v>0</v>
      </c>
      <c r="Q44" s="40">
        <v>0</v>
      </c>
      <c r="R44" s="39">
        <v>0</v>
      </c>
      <c r="S44" s="40">
        <v>0</v>
      </c>
      <c r="T44" s="39">
        <v>0</v>
      </c>
      <c r="U44" s="40">
        <v>0</v>
      </c>
      <c r="X44" s="44">
        <f t="shared" si="8"/>
        <v>0</v>
      </c>
      <c r="Y44" s="4">
        <f>_xlfn.STDEV.P(B44:U44)</f>
        <v>0</v>
      </c>
      <c r="Z44" s="44">
        <f>COUNTIF(B$47:U$47,$A44)+COUNTIF(B$47:U$47,"FEAR")</f>
        <v>0</v>
      </c>
    </row>
    <row r="45" spans="1:26">
      <c r="A45" s="34" t="s">
        <v>15</v>
      </c>
      <c r="B45" s="39">
        <v>80</v>
      </c>
      <c r="C45" s="40">
        <v>80</v>
      </c>
      <c r="D45" s="5">
        <v>60</v>
      </c>
      <c r="E45" s="4">
        <v>25</v>
      </c>
      <c r="F45" s="5">
        <v>80</v>
      </c>
      <c r="G45" s="4">
        <v>100</v>
      </c>
      <c r="H45" s="5">
        <v>0</v>
      </c>
      <c r="I45" s="4">
        <v>0</v>
      </c>
      <c r="J45" s="39">
        <v>50</v>
      </c>
      <c r="K45" s="40">
        <v>40</v>
      </c>
      <c r="L45" s="39">
        <v>0</v>
      </c>
      <c r="M45" s="40">
        <v>0</v>
      </c>
      <c r="N45" s="39">
        <v>0</v>
      </c>
      <c r="O45" s="40">
        <v>0</v>
      </c>
      <c r="P45" s="39">
        <v>0</v>
      </c>
      <c r="Q45" s="40">
        <v>0</v>
      </c>
      <c r="R45" s="39">
        <v>0</v>
      </c>
      <c r="S45" s="40">
        <v>0</v>
      </c>
      <c r="T45" s="39">
        <v>0</v>
      </c>
      <c r="U45" s="40">
        <v>0</v>
      </c>
      <c r="X45" s="44">
        <f t="shared" si="8"/>
        <v>25.75</v>
      </c>
      <c r="Y45" s="4">
        <f>_xlfn.STDEV.P(B45:U45)</f>
        <v>34.830841218667111</v>
      </c>
      <c r="Z45" s="44">
        <f>COUNTIF(B$47:U$47,$A45)</f>
        <v>6</v>
      </c>
    </row>
    <row r="46" spans="1:26">
      <c r="A46" s="34" t="s">
        <v>7</v>
      </c>
      <c r="B46" s="39">
        <v>20</v>
      </c>
      <c r="C46" s="40">
        <v>20</v>
      </c>
      <c r="D46" s="5">
        <v>40</v>
      </c>
      <c r="E46" s="4">
        <v>75</v>
      </c>
      <c r="F46" s="5">
        <v>0</v>
      </c>
      <c r="G46" s="4">
        <v>0</v>
      </c>
      <c r="H46" s="5">
        <v>100</v>
      </c>
      <c r="I46" s="4">
        <v>80</v>
      </c>
      <c r="J46" s="39">
        <v>50</v>
      </c>
      <c r="K46" s="40">
        <v>60</v>
      </c>
      <c r="L46" s="39">
        <v>100</v>
      </c>
      <c r="M46" s="40">
        <v>100</v>
      </c>
      <c r="N46" s="39">
        <v>100</v>
      </c>
      <c r="O46" s="40">
        <v>100</v>
      </c>
      <c r="P46" s="39">
        <v>0</v>
      </c>
      <c r="Q46" s="40">
        <v>0</v>
      </c>
      <c r="R46" s="39">
        <v>0</v>
      </c>
      <c r="S46" s="40">
        <v>0</v>
      </c>
      <c r="T46" s="39">
        <v>0</v>
      </c>
      <c r="U46" s="40">
        <v>0</v>
      </c>
      <c r="X46" s="44">
        <f t="shared" si="8"/>
        <v>42.25</v>
      </c>
      <c r="Y46" s="4">
        <f>_xlfn.STDEV.P(B46:U46)</f>
        <v>41.727538868234248</v>
      </c>
      <c r="Z46" s="44">
        <f>COUNTIF(B$47:U$47,$A46)</f>
        <v>8</v>
      </c>
    </row>
    <row r="47" spans="1:26">
      <c r="A47" s="37" t="s">
        <v>16</v>
      </c>
      <c r="B47" s="39" t="s">
        <v>15</v>
      </c>
      <c r="C47" s="40" t="s">
        <v>15</v>
      </c>
      <c r="D47" s="5" t="s">
        <v>15</v>
      </c>
      <c r="E47" s="4" t="s">
        <v>10</v>
      </c>
      <c r="F47" s="5" t="s">
        <v>15</v>
      </c>
      <c r="G47" s="4" t="s">
        <v>15</v>
      </c>
      <c r="H47" s="5" t="s">
        <v>10</v>
      </c>
      <c r="I47" s="4" t="s">
        <v>10</v>
      </c>
      <c r="J47" s="39" t="s">
        <v>15</v>
      </c>
      <c r="K47" s="40" t="s">
        <v>10</v>
      </c>
      <c r="L47" s="39" t="s">
        <v>10</v>
      </c>
      <c r="M47" s="40" t="s">
        <v>10</v>
      </c>
      <c r="N47" s="39" t="s">
        <v>10</v>
      </c>
      <c r="O47" s="40" t="s">
        <v>10</v>
      </c>
      <c r="P47" s="39" t="s">
        <v>47</v>
      </c>
      <c r="Q47" s="40" t="s">
        <v>47</v>
      </c>
      <c r="R47" s="39" t="s">
        <v>1</v>
      </c>
      <c r="S47" s="40" t="s">
        <v>47</v>
      </c>
      <c r="T47" s="39" t="s">
        <v>14</v>
      </c>
      <c r="U47" s="40" t="s">
        <v>14</v>
      </c>
      <c r="X47" s="44">
        <f>COUNTIF(B47:U47,"ANGRY")+COUNTIF(B47:U47,"CONFUSED")+COUNTIF(B47:U47,"DISGUSTED")</f>
        <v>6</v>
      </c>
      <c r="Y47" s="70">
        <f>X47/20</f>
        <v>0.3</v>
      </c>
    </row>
    <row r="48" spans="1:26">
      <c r="A48" s="37" t="s">
        <v>17</v>
      </c>
      <c r="B48" s="39">
        <v>80</v>
      </c>
      <c r="C48" s="40">
        <v>80</v>
      </c>
      <c r="D48" s="5">
        <v>60</v>
      </c>
      <c r="E48" s="4">
        <v>75</v>
      </c>
      <c r="F48" s="5">
        <v>80</v>
      </c>
      <c r="G48" s="4">
        <v>100</v>
      </c>
      <c r="H48" s="5">
        <v>100</v>
      </c>
      <c r="I48" s="4">
        <v>80</v>
      </c>
      <c r="J48" s="39">
        <v>50</v>
      </c>
      <c r="K48" s="40">
        <v>60</v>
      </c>
      <c r="L48" s="39">
        <v>100</v>
      </c>
      <c r="M48" s="40">
        <v>100</v>
      </c>
      <c r="N48" s="39">
        <v>100</v>
      </c>
      <c r="O48" s="40">
        <v>100</v>
      </c>
      <c r="P48" s="39">
        <v>100</v>
      </c>
      <c r="Q48" s="40">
        <v>60</v>
      </c>
      <c r="R48" s="39">
        <v>100</v>
      </c>
      <c r="S48" s="40">
        <v>100</v>
      </c>
      <c r="T48" s="39">
        <v>75</v>
      </c>
      <c r="U48" s="40">
        <v>100</v>
      </c>
      <c r="X48" s="44">
        <f>AVERAGE(B48:U48)</f>
        <v>85</v>
      </c>
      <c r="Y48" s="4">
        <f>_xlfn.STDEV.P(B48:U48)</f>
        <v>16.80773631397161</v>
      </c>
    </row>
    <row r="49" spans="1:26">
      <c r="A49" s="38"/>
      <c r="B49" s="38"/>
      <c r="C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</row>
    <row r="50" spans="1:26" ht="34" thickBot="1">
      <c r="A50" s="28" t="s">
        <v>15</v>
      </c>
      <c r="B50" s="29" t="s">
        <v>18</v>
      </c>
      <c r="C50" s="30" t="s">
        <v>19</v>
      </c>
      <c r="D50" s="13" t="s">
        <v>18</v>
      </c>
      <c r="E50" s="14" t="s">
        <v>19</v>
      </c>
      <c r="F50" s="13" t="s">
        <v>18</v>
      </c>
      <c r="G50" s="14" t="s">
        <v>19</v>
      </c>
      <c r="H50" s="13" t="s">
        <v>18</v>
      </c>
      <c r="I50" s="14" t="s">
        <v>19</v>
      </c>
      <c r="J50" s="29" t="s">
        <v>18</v>
      </c>
      <c r="K50" s="30" t="s">
        <v>19</v>
      </c>
      <c r="L50" s="29" t="s">
        <v>18</v>
      </c>
      <c r="M50" s="30" t="s">
        <v>19</v>
      </c>
      <c r="N50" s="29" t="s">
        <v>18</v>
      </c>
      <c r="O50" s="30" t="s">
        <v>19</v>
      </c>
      <c r="P50" s="29" t="s">
        <v>18</v>
      </c>
      <c r="Q50" s="30" t="s">
        <v>19</v>
      </c>
      <c r="R50" s="29" t="s">
        <v>18</v>
      </c>
      <c r="S50" s="30" t="s">
        <v>19</v>
      </c>
      <c r="T50" s="29" t="s">
        <v>18</v>
      </c>
      <c r="U50" s="30" t="s">
        <v>19</v>
      </c>
      <c r="Y50" s="14" t="s">
        <v>20</v>
      </c>
    </row>
    <row r="51" spans="1:26" ht="32" thickTop="1">
      <c r="A51" s="34" t="s">
        <v>11</v>
      </c>
      <c r="B51" s="39">
        <v>0.12917191411724299</v>
      </c>
      <c r="C51" s="40">
        <v>0.18048575938202799</v>
      </c>
      <c r="D51" s="5">
        <v>6.8456502849330997E-2</v>
      </c>
      <c r="E51" s="4">
        <v>0.20696680765765299</v>
      </c>
      <c r="F51" s="5">
        <v>0.173993081843345</v>
      </c>
      <c r="G51" s="4">
        <v>0.39409611710887299</v>
      </c>
      <c r="H51" s="5">
        <v>3.60728492302322</v>
      </c>
      <c r="I51" s="4">
        <v>1.9311511127176699</v>
      </c>
      <c r="J51" s="39">
        <v>0.43640694683613301</v>
      </c>
      <c r="K51" s="40">
        <v>0.62103344586626597</v>
      </c>
      <c r="L51" s="39">
        <v>3.9829539569316501</v>
      </c>
      <c r="M51" s="40">
        <v>0.22236887635625399</v>
      </c>
      <c r="N51" s="39">
        <v>0.187959408973216</v>
      </c>
      <c r="O51" s="40">
        <v>0.68210686802515996</v>
      </c>
      <c r="P51" s="39">
        <v>2.58925262842829</v>
      </c>
      <c r="Q51" s="40">
        <v>10.159850920674099</v>
      </c>
      <c r="R51" s="39">
        <v>0.90185802902454104</v>
      </c>
      <c r="S51" s="40">
        <v>0.25271650212675101</v>
      </c>
      <c r="T51" s="39">
        <v>0.57409203311040602</v>
      </c>
      <c r="U51" s="40">
        <v>0.186020291561596</v>
      </c>
      <c r="X51" s="44">
        <f>AVERAGE(B51:U51)</f>
        <v>1.3744113063306864</v>
      </c>
      <c r="Y51" s="4">
        <f>_xlfn.STDEV.P(B51:U51)</f>
        <v>2.3173518142192027</v>
      </c>
    </row>
    <row r="52" spans="1:26">
      <c r="A52" s="34" t="s">
        <v>14</v>
      </c>
      <c r="B52" s="39">
        <v>0.87189641347533697</v>
      </c>
      <c r="C52" s="40">
        <v>4.0339165973156836</v>
      </c>
      <c r="D52" s="5">
        <v>2.9409653747336209</v>
      </c>
      <c r="E52" s="4">
        <v>4.8343602048975569</v>
      </c>
      <c r="F52" s="5">
        <v>15.884739542838236</v>
      </c>
      <c r="G52" s="4">
        <v>42.550370779965178</v>
      </c>
      <c r="H52" s="5">
        <v>15.669092392345382</v>
      </c>
      <c r="I52" s="4">
        <v>16.85579268693046</v>
      </c>
      <c r="J52" s="39">
        <v>4.9488589034753598</v>
      </c>
      <c r="K52" s="40">
        <v>6.6746528476100195</v>
      </c>
      <c r="L52" s="39">
        <v>25.05863781433559</v>
      </c>
      <c r="M52" s="40">
        <v>1.4782645733155459</v>
      </c>
      <c r="N52" s="39">
        <v>0.39738904279904008</v>
      </c>
      <c r="O52" s="40">
        <v>4.2160392226187859</v>
      </c>
      <c r="P52" s="39">
        <v>71.742089659442073</v>
      </c>
      <c r="Q52" s="40">
        <v>61.075902353950319</v>
      </c>
      <c r="R52" s="39">
        <v>63.339579985106155</v>
      </c>
      <c r="S52" s="40">
        <v>84.911881155870276</v>
      </c>
      <c r="T52" s="39">
        <v>15.958501314750199</v>
      </c>
      <c r="U52" s="40">
        <v>28.297011663456288</v>
      </c>
      <c r="X52" s="44">
        <f t="shared" ref="X52:X55" si="9">AVERAGE(B52:U52)</f>
        <v>23.586997126461551</v>
      </c>
      <c r="Y52" s="4">
        <f>_xlfn.STDEV.P(B52:U52)</f>
        <v>25.871060183598875</v>
      </c>
    </row>
    <row r="53" spans="1:26">
      <c r="A53" s="34" t="s">
        <v>12</v>
      </c>
      <c r="B53" s="39">
        <v>10.45407223463345</v>
      </c>
      <c r="C53" s="40">
        <v>9.5220133187209601</v>
      </c>
      <c r="D53" s="5">
        <v>13.904304167706481</v>
      </c>
      <c r="E53" s="4">
        <v>32.273096265118653</v>
      </c>
      <c r="F53" s="5">
        <v>10.558948195030538</v>
      </c>
      <c r="G53" s="4">
        <v>10.171775357031279</v>
      </c>
      <c r="H53" s="5">
        <v>11.33968133453414</v>
      </c>
      <c r="I53" s="4">
        <v>11.38689723323394</v>
      </c>
      <c r="J53" s="39">
        <v>10.804713041576409</v>
      </c>
      <c r="K53" s="40">
        <v>11.1084462572476</v>
      </c>
      <c r="L53" s="39">
        <v>13.10727460868242</v>
      </c>
      <c r="M53" s="40">
        <v>11.07673743980677</v>
      </c>
      <c r="N53" s="39">
        <v>10.74197057195307</v>
      </c>
      <c r="O53" s="40">
        <v>11.477525590406369</v>
      </c>
      <c r="P53" s="39">
        <v>13.139805049663622</v>
      </c>
      <c r="Q53" s="40">
        <v>15.385317988531099</v>
      </c>
      <c r="R53" s="39">
        <v>13.10842613129396</v>
      </c>
      <c r="S53" s="40">
        <v>11.486426328141949</v>
      </c>
      <c r="T53" s="39">
        <v>10.25780820883972</v>
      </c>
      <c r="U53" s="40">
        <v>9.7435726636619506</v>
      </c>
      <c r="X53" s="44">
        <f t="shared" si="9"/>
        <v>12.552440599290719</v>
      </c>
      <c r="Y53" s="4">
        <f>_xlfn.STDEV.P(B53:U53)</f>
        <v>4.7529912687617752</v>
      </c>
    </row>
    <row r="54" spans="1:26">
      <c r="A54" s="31" t="s">
        <v>15</v>
      </c>
      <c r="B54" s="41">
        <v>66.638577679925106</v>
      </c>
      <c r="C54" s="42">
        <v>58.0078735105212</v>
      </c>
      <c r="D54" s="8">
        <v>2.218716046171</v>
      </c>
      <c r="E54" s="9">
        <v>2.1648969199308201</v>
      </c>
      <c r="F54" s="8">
        <v>61.150549189927197</v>
      </c>
      <c r="G54" s="9">
        <v>33.131137098926203</v>
      </c>
      <c r="H54" s="8">
        <v>5.4584408546903802</v>
      </c>
      <c r="I54" s="9">
        <v>4.8867251931455202</v>
      </c>
      <c r="J54" s="41">
        <v>37.907683935690002</v>
      </c>
      <c r="K54" s="42">
        <v>66.147355629435694</v>
      </c>
      <c r="L54" s="41">
        <v>3.7398825496852202</v>
      </c>
      <c r="M54" s="42">
        <v>3.4186084282955398</v>
      </c>
      <c r="N54" s="41">
        <v>1.93862174602379</v>
      </c>
      <c r="O54" s="42">
        <v>2.57382815703067</v>
      </c>
      <c r="P54" s="41">
        <v>6.8116604884155398</v>
      </c>
      <c r="Q54" s="42">
        <v>5.3322940381463599</v>
      </c>
      <c r="R54" s="41">
        <v>14.2307014292461</v>
      </c>
      <c r="S54" s="42">
        <v>2.7319383029579698</v>
      </c>
      <c r="T54" s="41">
        <v>63.247229512723202</v>
      </c>
      <c r="U54" s="42">
        <v>61.508209003903197</v>
      </c>
      <c r="X54" s="44">
        <f t="shared" si="9"/>
        <v>25.162246485739537</v>
      </c>
      <c r="Y54" s="9">
        <f>_xlfn.STDEV.P(B54:U54)</f>
        <v>26.419678616819095</v>
      </c>
    </row>
    <row r="55" spans="1:26">
      <c r="A55" s="34" t="s">
        <v>7</v>
      </c>
      <c r="B55" s="39">
        <v>21.906281757848699</v>
      </c>
      <c r="C55" s="40">
        <v>28.255710814059999</v>
      </c>
      <c r="D55" s="5">
        <v>80.867557908539496</v>
      </c>
      <c r="E55" s="4">
        <v>60.5206798023952</v>
      </c>
      <c r="F55" s="5">
        <v>12.2317699903604</v>
      </c>
      <c r="G55" s="4">
        <v>13.7526206469683</v>
      </c>
      <c r="H55" s="5">
        <v>63.925500495406801</v>
      </c>
      <c r="I55" s="4">
        <v>64.939433773972198</v>
      </c>
      <c r="J55" s="39">
        <v>45.902337172421902</v>
      </c>
      <c r="K55" s="40">
        <v>15.4485118198403</v>
      </c>
      <c r="L55" s="39">
        <v>54.1112510703651</v>
      </c>
      <c r="M55" s="40">
        <v>83.804020682225797</v>
      </c>
      <c r="N55" s="39">
        <v>86.734059230250807</v>
      </c>
      <c r="O55" s="40">
        <v>81.050500161918904</v>
      </c>
      <c r="P55" s="39">
        <v>5.7171921740503704</v>
      </c>
      <c r="Q55" s="40">
        <v>8.0466346986979804</v>
      </c>
      <c r="R55" s="39">
        <v>8.4194344253291806</v>
      </c>
      <c r="S55" s="40">
        <v>0.617037710902961</v>
      </c>
      <c r="T55" s="39">
        <v>9.9623689305763001</v>
      </c>
      <c r="U55" s="40">
        <v>0.26518637741689799</v>
      </c>
      <c r="X55" s="44">
        <f t="shared" si="9"/>
        <v>37.323904482177376</v>
      </c>
      <c r="Y55" s="4">
        <f>_xlfn.STDEV.P(B55:U55)</f>
        <v>30.75571728310312</v>
      </c>
    </row>
    <row r="56" spans="1:26">
      <c r="A56" s="37" t="s">
        <v>16</v>
      </c>
      <c r="B56" s="39" t="s">
        <v>15</v>
      </c>
      <c r="C56" s="40" t="s">
        <v>15</v>
      </c>
      <c r="D56" s="5" t="s">
        <v>10</v>
      </c>
      <c r="E56" s="4" t="s">
        <v>10</v>
      </c>
      <c r="F56" s="5" t="s">
        <v>15</v>
      </c>
      <c r="G56" s="4" t="s">
        <v>14</v>
      </c>
      <c r="H56" s="5" t="s">
        <v>10</v>
      </c>
      <c r="I56" s="4" t="s">
        <v>10</v>
      </c>
      <c r="J56" s="39" t="s">
        <v>10</v>
      </c>
      <c r="K56" s="40" t="s">
        <v>15</v>
      </c>
      <c r="L56" s="39" t="s">
        <v>10</v>
      </c>
      <c r="M56" s="40" t="s">
        <v>10</v>
      </c>
      <c r="N56" s="39" t="s">
        <v>10</v>
      </c>
      <c r="O56" s="40" t="s">
        <v>10</v>
      </c>
      <c r="P56" s="39" t="s">
        <v>47</v>
      </c>
      <c r="Q56" s="40" t="s">
        <v>47</v>
      </c>
      <c r="R56" s="39" t="s">
        <v>1</v>
      </c>
      <c r="S56" s="40" t="s">
        <v>1</v>
      </c>
      <c r="T56" s="39" t="s">
        <v>15</v>
      </c>
      <c r="U56" s="40" t="s">
        <v>15</v>
      </c>
      <c r="X56" s="44">
        <f>COUNTIF(B56:U56,"SAD")</f>
        <v>6</v>
      </c>
      <c r="Y56" s="70">
        <f>X56/20</f>
        <v>0.3</v>
      </c>
    </row>
    <row r="57" spans="1:26">
      <c r="A57" s="37" t="s">
        <v>17</v>
      </c>
      <c r="B57" s="39">
        <v>66.638577679925106</v>
      </c>
      <c r="C57" s="40">
        <v>58.0078735105212</v>
      </c>
      <c r="D57" s="5">
        <v>80.867557908539496</v>
      </c>
      <c r="E57" s="4">
        <v>60.5206798023952</v>
      </c>
      <c r="F57" s="5">
        <v>61.150549189927197</v>
      </c>
      <c r="G57" s="4">
        <v>36.888592239492503</v>
      </c>
      <c r="H57" s="5">
        <v>63.925500495406801</v>
      </c>
      <c r="I57" s="4">
        <v>64.939433773972198</v>
      </c>
      <c r="J57" s="39">
        <v>45.902337172421902</v>
      </c>
      <c r="K57" s="40">
        <v>66.147355629435694</v>
      </c>
      <c r="L57" s="39">
        <v>54.1112510703651</v>
      </c>
      <c r="M57" s="40">
        <v>83.804020682225797</v>
      </c>
      <c r="N57" s="39">
        <v>86.734059230250807</v>
      </c>
      <c r="O57" s="40">
        <v>81.050500161918904</v>
      </c>
      <c r="P57" s="39">
        <v>64.089286425865097</v>
      </c>
      <c r="Q57" s="40">
        <v>32.171299351693399</v>
      </c>
      <c r="R57" s="39">
        <v>38.547829474312401</v>
      </c>
      <c r="S57" s="40">
        <v>48.515354098500801</v>
      </c>
      <c r="T57" s="39">
        <v>63.247229512723202</v>
      </c>
      <c r="U57" s="40">
        <v>61.508209003903197</v>
      </c>
      <c r="X57" s="44">
        <f>AVERAGE(B57:U57)</f>
        <v>60.938374820689809</v>
      </c>
      <c r="Y57" s="4">
        <f t="shared" ref="Y57:Y62" si="10">_xlfn.STDEV.P(B57:U57)</f>
        <v>14.888199992250694</v>
      </c>
    </row>
    <row r="58" spans="1:26">
      <c r="A58" s="34" t="s">
        <v>11</v>
      </c>
      <c r="B58" s="39">
        <v>0</v>
      </c>
      <c r="C58" s="40">
        <v>0</v>
      </c>
      <c r="D58" s="5">
        <v>0</v>
      </c>
      <c r="E58" s="4">
        <v>0</v>
      </c>
      <c r="F58" s="5">
        <v>0</v>
      </c>
      <c r="G58" s="4">
        <v>0</v>
      </c>
      <c r="H58" s="5">
        <v>0</v>
      </c>
      <c r="I58" s="4">
        <v>0</v>
      </c>
      <c r="J58" s="39">
        <v>0</v>
      </c>
      <c r="K58" s="40">
        <v>0</v>
      </c>
      <c r="L58" s="39">
        <v>0</v>
      </c>
      <c r="M58" s="40">
        <v>0</v>
      </c>
      <c r="N58" s="39">
        <v>0</v>
      </c>
      <c r="O58" s="40">
        <v>0</v>
      </c>
      <c r="P58" s="39">
        <v>0</v>
      </c>
      <c r="Q58" s="40">
        <v>0</v>
      </c>
      <c r="R58" s="39">
        <v>0</v>
      </c>
      <c r="S58" s="40">
        <v>0</v>
      </c>
      <c r="T58" s="39">
        <v>0</v>
      </c>
      <c r="U58" s="40">
        <v>0</v>
      </c>
      <c r="X58" s="44">
        <f>AVERAGE(B58:U58)</f>
        <v>0</v>
      </c>
      <c r="Y58" s="4">
        <f t="shared" si="10"/>
        <v>0</v>
      </c>
      <c r="Z58" s="44">
        <f>COUNTIF(B$63:U$63,$A58)</f>
        <v>0</v>
      </c>
    </row>
    <row r="59" spans="1:26">
      <c r="A59" s="34" t="s">
        <v>14</v>
      </c>
      <c r="B59" s="39">
        <v>0</v>
      </c>
      <c r="C59" s="40">
        <v>0</v>
      </c>
      <c r="D59" s="5">
        <v>0</v>
      </c>
      <c r="E59" s="4">
        <v>0</v>
      </c>
      <c r="F59" s="5">
        <v>0</v>
      </c>
      <c r="G59" s="4">
        <v>60</v>
      </c>
      <c r="H59" s="5">
        <v>0</v>
      </c>
      <c r="I59" s="4">
        <v>0</v>
      </c>
      <c r="J59" s="39">
        <v>0</v>
      </c>
      <c r="K59" s="40">
        <v>0</v>
      </c>
      <c r="L59" s="39">
        <v>0</v>
      </c>
      <c r="M59" s="40">
        <v>0</v>
      </c>
      <c r="N59" s="39">
        <v>0</v>
      </c>
      <c r="O59" s="40">
        <v>0</v>
      </c>
      <c r="P59" s="39">
        <v>100</v>
      </c>
      <c r="Q59" s="40">
        <v>100</v>
      </c>
      <c r="R59" s="39">
        <v>80</v>
      </c>
      <c r="S59" s="40">
        <v>100</v>
      </c>
      <c r="T59" s="39">
        <v>0</v>
      </c>
      <c r="U59" s="40">
        <v>20</v>
      </c>
      <c r="X59" s="44">
        <f t="shared" ref="X59:X62" si="11">AVERAGE(B59:U59)</f>
        <v>23</v>
      </c>
      <c r="Y59" s="4">
        <f t="shared" si="10"/>
        <v>38.613469152615643</v>
      </c>
      <c r="Z59" s="44">
        <f>COUNTIF(B$63:U$63,$A59)+COUNTIF(B$63:U$63,"CONFUSED")+COUNTIF(B$63:U$63,"DISGUSTED")</f>
        <v>5</v>
      </c>
    </row>
    <row r="60" spans="1:26">
      <c r="A60" s="34" t="s">
        <v>12</v>
      </c>
      <c r="B60" s="39">
        <v>0</v>
      </c>
      <c r="C60" s="40">
        <v>0</v>
      </c>
      <c r="D60" s="5">
        <v>0</v>
      </c>
      <c r="E60" s="4">
        <v>20</v>
      </c>
      <c r="F60" s="5">
        <v>0</v>
      </c>
      <c r="G60" s="4">
        <v>0</v>
      </c>
      <c r="H60" s="5">
        <v>0</v>
      </c>
      <c r="I60" s="4">
        <v>0</v>
      </c>
      <c r="J60" s="39">
        <v>0</v>
      </c>
      <c r="K60" s="40">
        <v>0</v>
      </c>
      <c r="L60" s="39">
        <v>0</v>
      </c>
      <c r="M60" s="40">
        <v>0</v>
      </c>
      <c r="N60" s="39">
        <v>0</v>
      </c>
      <c r="O60" s="40">
        <v>0</v>
      </c>
      <c r="P60" s="39">
        <v>0</v>
      </c>
      <c r="Q60" s="40">
        <v>0</v>
      </c>
      <c r="R60" s="39">
        <v>0</v>
      </c>
      <c r="S60" s="40">
        <v>0</v>
      </c>
      <c r="T60" s="39">
        <v>0</v>
      </c>
      <c r="U60" s="40">
        <v>0</v>
      </c>
      <c r="X60" s="44">
        <f t="shared" si="11"/>
        <v>1</v>
      </c>
      <c r="Y60" s="4">
        <f t="shared" si="10"/>
        <v>4.358898943540674</v>
      </c>
      <c r="Z60" s="44">
        <f>COUNTIF(B$63:U$63,$A60)+COUNTIF(B$63:U$63,"FEAR")</f>
        <v>0</v>
      </c>
    </row>
    <row r="61" spans="1:26">
      <c r="A61" s="31" t="s">
        <v>15</v>
      </c>
      <c r="B61" s="41">
        <v>80</v>
      </c>
      <c r="C61" s="42">
        <v>80</v>
      </c>
      <c r="D61" s="8">
        <v>0</v>
      </c>
      <c r="E61" s="9">
        <v>0</v>
      </c>
      <c r="F61" s="8">
        <v>100</v>
      </c>
      <c r="G61" s="9">
        <v>40</v>
      </c>
      <c r="H61" s="8">
        <v>0</v>
      </c>
      <c r="I61" s="9">
        <v>0</v>
      </c>
      <c r="J61" s="41">
        <v>33.3333333333333</v>
      </c>
      <c r="K61" s="42">
        <v>83.3333333333333</v>
      </c>
      <c r="L61" s="41">
        <v>0</v>
      </c>
      <c r="M61" s="42">
        <v>0</v>
      </c>
      <c r="N61" s="41">
        <v>0</v>
      </c>
      <c r="O61" s="42">
        <v>0</v>
      </c>
      <c r="P61" s="41">
        <v>0</v>
      </c>
      <c r="Q61" s="42">
        <v>0</v>
      </c>
      <c r="R61" s="41">
        <v>20</v>
      </c>
      <c r="S61" s="42">
        <v>0</v>
      </c>
      <c r="T61" s="41">
        <v>75</v>
      </c>
      <c r="U61" s="42">
        <v>80</v>
      </c>
      <c r="X61" s="44">
        <f t="shared" si="11"/>
        <v>29.583333333333332</v>
      </c>
      <c r="Y61" s="9">
        <f t="shared" si="10"/>
        <v>36.998029226793506</v>
      </c>
      <c r="Z61" s="44">
        <f>COUNTIF(B$63:U$63,$A61)</f>
        <v>6</v>
      </c>
    </row>
    <row r="62" spans="1:26">
      <c r="A62" s="34" t="s">
        <v>7</v>
      </c>
      <c r="B62" s="39">
        <v>20</v>
      </c>
      <c r="C62" s="40">
        <v>20</v>
      </c>
      <c r="D62" s="5">
        <v>100</v>
      </c>
      <c r="E62" s="4">
        <v>80</v>
      </c>
      <c r="F62" s="5">
        <v>0</v>
      </c>
      <c r="G62" s="4">
        <v>0</v>
      </c>
      <c r="H62" s="5">
        <v>100</v>
      </c>
      <c r="I62" s="4">
        <v>100</v>
      </c>
      <c r="J62" s="39">
        <v>66.6666666666666</v>
      </c>
      <c r="K62" s="40">
        <v>16.6666666666666</v>
      </c>
      <c r="L62" s="39">
        <v>100</v>
      </c>
      <c r="M62" s="40">
        <v>100</v>
      </c>
      <c r="N62" s="39">
        <v>100</v>
      </c>
      <c r="O62" s="40">
        <v>100</v>
      </c>
      <c r="P62" s="39">
        <v>0</v>
      </c>
      <c r="Q62" s="40">
        <v>0</v>
      </c>
      <c r="R62" s="39">
        <v>0</v>
      </c>
      <c r="S62" s="40">
        <v>0</v>
      </c>
      <c r="T62" s="39">
        <v>25</v>
      </c>
      <c r="U62" s="40">
        <v>0</v>
      </c>
      <c r="X62" s="44">
        <f t="shared" si="11"/>
        <v>46.416666666666664</v>
      </c>
      <c r="Y62" s="4">
        <f t="shared" si="10"/>
        <v>44.416823014108822</v>
      </c>
      <c r="Z62" s="44">
        <f>COUNTIF(B$63:U$63,$A62)</f>
        <v>9</v>
      </c>
    </row>
    <row r="63" spans="1:26">
      <c r="A63" s="37" t="s">
        <v>16</v>
      </c>
      <c r="B63" s="39" t="s">
        <v>15</v>
      </c>
      <c r="C63" s="40" t="s">
        <v>15</v>
      </c>
      <c r="D63" s="5" t="s">
        <v>10</v>
      </c>
      <c r="E63" s="4" t="s">
        <v>10</v>
      </c>
      <c r="F63" s="5" t="s">
        <v>15</v>
      </c>
      <c r="G63" s="4" t="s">
        <v>14</v>
      </c>
      <c r="H63" s="5" t="s">
        <v>10</v>
      </c>
      <c r="I63" s="4" t="s">
        <v>10</v>
      </c>
      <c r="J63" s="39" t="s">
        <v>10</v>
      </c>
      <c r="K63" s="40" t="s">
        <v>15</v>
      </c>
      <c r="L63" s="39" t="s">
        <v>10</v>
      </c>
      <c r="M63" s="40" t="s">
        <v>10</v>
      </c>
      <c r="N63" s="39" t="s">
        <v>10</v>
      </c>
      <c r="O63" s="40" t="s">
        <v>10</v>
      </c>
      <c r="P63" s="39" t="s">
        <v>47</v>
      </c>
      <c r="Q63" s="40" t="s">
        <v>47</v>
      </c>
      <c r="R63" s="39" t="s">
        <v>1</v>
      </c>
      <c r="S63" s="40" t="s">
        <v>1</v>
      </c>
      <c r="T63" s="39" t="s">
        <v>15</v>
      </c>
      <c r="U63" s="40" t="s">
        <v>15</v>
      </c>
      <c r="X63" s="44">
        <f>COUNTIF(B63:U63,"SAD")</f>
        <v>6</v>
      </c>
      <c r="Y63" s="70">
        <f>X63/20</f>
        <v>0.3</v>
      </c>
    </row>
    <row r="64" spans="1:26">
      <c r="A64" s="37" t="s">
        <v>17</v>
      </c>
      <c r="B64" s="39">
        <v>80</v>
      </c>
      <c r="C64" s="40">
        <v>80</v>
      </c>
      <c r="D64" s="5">
        <v>100</v>
      </c>
      <c r="E64" s="4">
        <v>80</v>
      </c>
      <c r="F64" s="5">
        <v>100</v>
      </c>
      <c r="G64" s="4">
        <v>60</v>
      </c>
      <c r="H64" s="5">
        <v>100</v>
      </c>
      <c r="I64" s="4">
        <v>100</v>
      </c>
      <c r="J64" s="39">
        <v>66.6666666666666</v>
      </c>
      <c r="K64" s="40">
        <v>83.3333333333333</v>
      </c>
      <c r="L64" s="39">
        <v>100</v>
      </c>
      <c r="M64" s="40">
        <v>100</v>
      </c>
      <c r="N64" s="39">
        <v>100</v>
      </c>
      <c r="O64" s="40">
        <v>100</v>
      </c>
      <c r="P64" s="39">
        <v>100</v>
      </c>
      <c r="Q64" s="40">
        <v>60</v>
      </c>
      <c r="R64" s="39">
        <v>60</v>
      </c>
      <c r="S64" s="40">
        <v>75</v>
      </c>
      <c r="T64" s="39">
        <v>75</v>
      </c>
      <c r="U64" s="40">
        <v>80</v>
      </c>
      <c r="X64" s="44">
        <f>AVERAGE(B64:U64)</f>
        <v>85</v>
      </c>
      <c r="Y64" s="4">
        <f>_xlfn.STDEV.P(B64:U64)</f>
        <v>15.064675384635535</v>
      </c>
    </row>
    <row r="65" spans="1:26">
      <c r="A65" s="38"/>
      <c r="B65" s="38"/>
      <c r="C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spans="1:26" ht="34" thickBot="1">
      <c r="A66" s="28" t="s">
        <v>10</v>
      </c>
      <c r="B66" s="29" t="s">
        <v>18</v>
      </c>
      <c r="C66" s="30" t="s">
        <v>19</v>
      </c>
      <c r="D66" s="13" t="s">
        <v>18</v>
      </c>
      <c r="E66" s="14" t="s">
        <v>19</v>
      </c>
      <c r="F66" s="13" t="s">
        <v>18</v>
      </c>
      <c r="G66" s="14" t="s">
        <v>19</v>
      </c>
      <c r="H66" s="13" t="s">
        <v>18</v>
      </c>
      <c r="I66" s="14" t="s">
        <v>19</v>
      </c>
      <c r="J66" s="29" t="s">
        <v>18</v>
      </c>
      <c r="K66" s="30" t="s">
        <v>19</v>
      </c>
      <c r="L66" s="29" t="s">
        <v>18</v>
      </c>
      <c r="M66" s="30" t="s">
        <v>19</v>
      </c>
      <c r="N66" s="29" t="s">
        <v>18</v>
      </c>
      <c r="O66" s="30" t="s">
        <v>19</v>
      </c>
      <c r="P66" s="29" t="s">
        <v>18</v>
      </c>
      <c r="Q66" s="30" t="s">
        <v>19</v>
      </c>
      <c r="R66" s="29" t="s">
        <v>18</v>
      </c>
      <c r="S66" s="30" t="s">
        <v>19</v>
      </c>
      <c r="T66" s="29" t="s">
        <v>18</v>
      </c>
      <c r="U66" s="30" t="s">
        <v>19</v>
      </c>
      <c r="Y66" s="14" t="s">
        <v>20</v>
      </c>
    </row>
    <row r="67" spans="1:26" ht="32" thickTop="1">
      <c r="A67" s="34" t="s">
        <v>11</v>
      </c>
      <c r="B67" s="39">
        <v>2.2447546608724799E-2</v>
      </c>
      <c r="C67" s="39">
        <v>2.97320968952418E-2</v>
      </c>
      <c r="D67" s="5">
        <v>7.29347872090257E-2</v>
      </c>
      <c r="E67" s="5">
        <v>0.213621707575435</v>
      </c>
      <c r="F67" s="5">
        <v>0.20002128781689299</v>
      </c>
      <c r="G67" s="5">
        <v>3.5897926538363899E-2</v>
      </c>
      <c r="H67" s="5">
        <v>0.97758585897200501</v>
      </c>
      <c r="I67" s="5">
        <v>1.74958897804725</v>
      </c>
      <c r="J67" s="39">
        <v>2.5644851199371699E-2</v>
      </c>
      <c r="K67" s="39">
        <v>1.76266364843836</v>
      </c>
      <c r="L67" s="39">
        <v>36.602883833232902</v>
      </c>
      <c r="M67" s="39">
        <v>34.650229434469402</v>
      </c>
      <c r="N67" s="39">
        <v>10.199867087528901</v>
      </c>
      <c r="O67" s="39">
        <v>5.1960167205397898</v>
      </c>
      <c r="P67" s="39">
        <v>5.7597363822842002E-2</v>
      </c>
      <c r="Q67" s="39">
        <v>6.5197206152120393E-2</v>
      </c>
      <c r="R67" s="39">
        <v>0.28448096563886999</v>
      </c>
      <c r="S67" s="39">
        <v>5.4750426335632696</v>
      </c>
      <c r="T67" s="39">
        <v>4.3614142736835797</v>
      </c>
      <c r="U67" s="39">
        <v>3.76735650801366</v>
      </c>
      <c r="X67" s="44">
        <f>AVERAGE(B67:U67)</f>
        <v>5.2875112357973002</v>
      </c>
      <c r="Y67" s="4">
        <f>_xlfn.STDEV.P(B67:U67)</f>
        <v>10.44697897949456</v>
      </c>
    </row>
    <row r="68" spans="1:26">
      <c r="A68" s="34" t="s">
        <v>14</v>
      </c>
      <c r="B68" s="39">
        <v>0.21724580512498431</v>
      </c>
      <c r="C68" s="39">
        <v>0.17979101308003601</v>
      </c>
      <c r="D68" s="5">
        <v>1.739529966808939</v>
      </c>
      <c r="E68" s="5">
        <v>5.467102649222908</v>
      </c>
      <c r="F68" s="5">
        <v>1.8525593590349931</v>
      </c>
      <c r="G68" s="5">
        <v>0.22793790226670199</v>
      </c>
      <c r="H68" s="5">
        <v>4.1381338715074589</v>
      </c>
      <c r="I68" s="5">
        <v>10.847331914976854</v>
      </c>
      <c r="J68" s="39">
        <v>0.29344385296039782</v>
      </c>
      <c r="K68" s="39">
        <v>21.068848932328169</v>
      </c>
      <c r="L68" s="39">
        <v>3.1023728318786894</v>
      </c>
      <c r="M68" s="39">
        <v>1.5881536954432751</v>
      </c>
      <c r="N68" s="39">
        <v>1.3572160190281</v>
      </c>
      <c r="O68" s="39">
        <v>0.9926536422794171</v>
      </c>
      <c r="P68" s="39">
        <v>0.14859711928261091</v>
      </c>
      <c r="Q68" s="39">
        <v>0.1196303080499371</v>
      </c>
      <c r="R68" s="39">
        <v>32.243843096835903</v>
      </c>
      <c r="S68" s="39">
        <v>7.2362803801042102</v>
      </c>
      <c r="T68" s="39">
        <v>16.53265425345975</v>
      </c>
      <c r="U68" s="39">
        <v>8.3001070418817591</v>
      </c>
      <c r="X68" s="44">
        <f t="shared" ref="X68:X71" si="12">AVERAGE(B68:U68)</f>
        <v>5.8826716827777545</v>
      </c>
      <c r="Y68" s="4">
        <f>_xlfn.STDEV.P(B68:U68)</f>
        <v>8.2837000048065654</v>
      </c>
    </row>
    <row r="69" spans="1:26">
      <c r="A69" s="34" t="s">
        <v>12</v>
      </c>
      <c r="B69" s="39">
        <v>10.88778996827301</v>
      </c>
      <c r="C69" s="39">
        <v>10.72625579664081</v>
      </c>
      <c r="D69" s="5">
        <v>13.235161830247701</v>
      </c>
      <c r="E69" s="5">
        <v>33.078260036545231</v>
      </c>
      <c r="F69" s="5">
        <v>10.872785909641371</v>
      </c>
      <c r="G69" s="5">
        <v>10.646378145616989</v>
      </c>
      <c r="H69" s="5">
        <v>10.900476586261799</v>
      </c>
      <c r="I69" s="5">
        <v>11.153964224145579</v>
      </c>
      <c r="J69" s="39">
        <v>10.667271404478829</v>
      </c>
      <c r="K69" s="39">
        <v>12.86860495531214</v>
      </c>
      <c r="L69" s="39">
        <v>12.395462965761201</v>
      </c>
      <c r="M69" s="39">
        <v>11.428331479122111</v>
      </c>
      <c r="N69" s="39">
        <v>11.04497441484021</v>
      </c>
      <c r="O69" s="39">
        <v>10.947794716071041</v>
      </c>
      <c r="P69" s="39">
        <v>10.66814420085143</v>
      </c>
      <c r="Q69" s="39">
        <v>10.641376421606999</v>
      </c>
      <c r="R69" s="39">
        <v>11.032854924478759</v>
      </c>
      <c r="S69" s="39">
        <v>14.379641779120188</v>
      </c>
      <c r="T69" s="39">
        <v>13.189789171167309</v>
      </c>
      <c r="U69" s="39">
        <v>11.634530208702941</v>
      </c>
      <c r="X69" s="44">
        <f t="shared" si="12"/>
        <v>12.61999245694428</v>
      </c>
      <c r="Y69" s="4">
        <f>_xlfn.STDEV.P(B69:U69)</f>
        <v>4.8104984155796746</v>
      </c>
    </row>
    <row r="70" spans="1:26">
      <c r="A70" s="34" t="s">
        <v>15</v>
      </c>
      <c r="B70" s="39">
        <v>4.7966021741814098</v>
      </c>
      <c r="C70" s="39">
        <v>3.6610893596801302</v>
      </c>
      <c r="D70" s="5">
        <v>2.0555777911339499</v>
      </c>
      <c r="E70" s="5">
        <v>2.1271168551252702</v>
      </c>
      <c r="F70" s="5">
        <v>2.49145975992188</v>
      </c>
      <c r="G70" s="5">
        <v>1.9154910555137901</v>
      </c>
      <c r="H70" s="5">
        <v>2.2063606104287401</v>
      </c>
      <c r="I70" s="5">
        <v>2.9056469100570301</v>
      </c>
      <c r="J70" s="39">
        <v>1.8997026085822499</v>
      </c>
      <c r="K70" s="39">
        <v>21.169596457136802</v>
      </c>
      <c r="L70" s="39">
        <v>2.5142973712189498</v>
      </c>
      <c r="M70" s="39">
        <v>2.1153063562226602</v>
      </c>
      <c r="N70" s="39">
        <v>2.1701946799985099</v>
      </c>
      <c r="O70" s="39">
        <v>2.0818396208775298</v>
      </c>
      <c r="P70" s="39">
        <v>1.94305018297532</v>
      </c>
      <c r="Q70" s="39">
        <v>1.8929972082237001</v>
      </c>
      <c r="R70" s="39">
        <v>3.9096082541410202</v>
      </c>
      <c r="S70" s="39">
        <v>3.9709809243513101</v>
      </c>
      <c r="T70" s="39">
        <v>3.8789528631249199</v>
      </c>
      <c r="U70" s="39">
        <v>2.7474212830309699</v>
      </c>
      <c r="X70" s="44">
        <f t="shared" si="12"/>
        <v>3.6226646162963072</v>
      </c>
      <c r="Y70" s="4">
        <f>_xlfn.STDEV.P(B70:U70)</f>
        <v>4.1138923752727541</v>
      </c>
    </row>
    <row r="71" spans="1:26">
      <c r="A71" s="31" t="s">
        <v>7</v>
      </c>
      <c r="B71" s="41">
        <v>84.075914505811795</v>
      </c>
      <c r="C71" s="41">
        <v>85.403131733703702</v>
      </c>
      <c r="D71" s="8">
        <v>82.896795624600301</v>
      </c>
      <c r="E71" s="8">
        <v>59.113898751531103</v>
      </c>
      <c r="F71" s="8">
        <v>84.583173683584803</v>
      </c>
      <c r="G71" s="8">
        <v>87.174294970064096</v>
      </c>
      <c r="H71" s="8">
        <v>81.777443072829897</v>
      </c>
      <c r="I71" s="8">
        <v>73.343467972773198</v>
      </c>
      <c r="J71" s="41">
        <v>87.113937282779105</v>
      </c>
      <c r="K71" s="41">
        <v>43.130286006784402</v>
      </c>
      <c r="L71" s="41">
        <v>45.384982997908203</v>
      </c>
      <c r="M71" s="41">
        <v>50.217979034742399</v>
      </c>
      <c r="N71" s="41">
        <v>75.227747798604199</v>
      </c>
      <c r="O71" s="41">
        <v>80.781695300232201</v>
      </c>
      <c r="P71" s="41">
        <v>87.182611133067795</v>
      </c>
      <c r="Q71" s="41">
        <v>87.280798855967205</v>
      </c>
      <c r="R71" s="41">
        <v>52.529212758905302</v>
      </c>
      <c r="S71" s="41">
        <v>68.938054282860904</v>
      </c>
      <c r="T71" s="41">
        <v>62.037189438564397</v>
      </c>
      <c r="U71" s="41">
        <v>73.550584958370607</v>
      </c>
      <c r="X71" s="44">
        <f t="shared" si="12"/>
        <v>72.587160008184284</v>
      </c>
      <c r="Y71" s="9">
        <f>_xlfn.STDEV.P(B71:U71)</f>
        <v>14.791507889420705</v>
      </c>
    </row>
    <row r="72" spans="1:26">
      <c r="A72" s="37" t="s">
        <v>16</v>
      </c>
      <c r="B72" s="39" t="s">
        <v>10</v>
      </c>
      <c r="C72" s="39" t="s">
        <v>10</v>
      </c>
      <c r="D72" s="5" t="s">
        <v>10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  <c r="J72" s="39" t="s">
        <v>10</v>
      </c>
      <c r="K72" s="39" t="s">
        <v>10</v>
      </c>
      <c r="L72" s="39" t="s">
        <v>10</v>
      </c>
      <c r="M72" s="39" t="s">
        <v>10</v>
      </c>
      <c r="N72" s="39" t="s">
        <v>10</v>
      </c>
      <c r="O72" s="39" t="s">
        <v>10</v>
      </c>
      <c r="P72" s="39" t="s">
        <v>10</v>
      </c>
      <c r="Q72" s="39" t="s">
        <v>10</v>
      </c>
      <c r="R72" s="39" t="s">
        <v>10</v>
      </c>
      <c r="S72" s="39" t="s">
        <v>10</v>
      </c>
      <c r="T72" s="39" t="s">
        <v>10</v>
      </c>
      <c r="U72" s="39" t="s">
        <v>10</v>
      </c>
      <c r="X72" s="44">
        <f>COUNTIF(B72:U72,"CALM")</f>
        <v>20</v>
      </c>
      <c r="Y72" s="70">
        <f>X72/20</f>
        <v>1</v>
      </c>
    </row>
    <row r="73" spans="1:26">
      <c r="A73" s="37" t="s">
        <v>17</v>
      </c>
      <c r="B73" s="39">
        <v>84.075914505811795</v>
      </c>
      <c r="C73" s="39">
        <v>85.403131733703702</v>
      </c>
      <c r="D73" s="5">
        <v>82.896795624600301</v>
      </c>
      <c r="E73" s="5">
        <v>59.113898751531103</v>
      </c>
      <c r="F73" s="5">
        <v>84.583173683584803</v>
      </c>
      <c r="G73" s="5">
        <v>87.174294970064096</v>
      </c>
      <c r="H73" s="5">
        <v>81.777443072829897</v>
      </c>
      <c r="I73" s="5">
        <v>73.343467972773198</v>
      </c>
      <c r="J73" s="39">
        <v>87.113937282779105</v>
      </c>
      <c r="K73" s="39">
        <v>43.130286006784402</v>
      </c>
      <c r="L73" s="39">
        <v>45.384982997908203</v>
      </c>
      <c r="M73" s="39">
        <v>50.217979034742399</v>
      </c>
      <c r="N73" s="39">
        <v>75.227747798604199</v>
      </c>
      <c r="O73" s="39">
        <v>80.781695300232201</v>
      </c>
      <c r="P73" s="39">
        <v>87.182611133067795</v>
      </c>
      <c r="Q73" s="39">
        <v>87.280798855967205</v>
      </c>
      <c r="R73" s="39">
        <v>52.529212758905302</v>
      </c>
      <c r="S73" s="39">
        <v>68.938054282860904</v>
      </c>
      <c r="T73" s="39">
        <v>62.037189438564397</v>
      </c>
      <c r="U73" s="39">
        <v>73.550584958370607</v>
      </c>
      <c r="X73" s="44">
        <f t="shared" ref="X73" si="13">AVERAGE(B73:U73)</f>
        <v>72.587160008184284</v>
      </c>
      <c r="Y73" s="4">
        <f t="shared" ref="Y73:Y78" si="14">_xlfn.STDEV.P(B73:U73)</f>
        <v>14.791507889420705</v>
      </c>
    </row>
    <row r="74" spans="1:26">
      <c r="A74" s="34" t="s">
        <v>11</v>
      </c>
      <c r="B74" s="39">
        <v>0</v>
      </c>
      <c r="C74" s="39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39">
        <v>0</v>
      </c>
      <c r="K74" s="39">
        <v>0</v>
      </c>
      <c r="L74" s="39">
        <v>50</v>
      </c>
      <c r="M74" s="39">
        <v>50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X74" s="44">
        <f>AVERAGE(B74:U74)</f>
        <v>5</v>
      </c>
      <c r="Y74" s="4">
        <f t="shared" si="14"/>
        <v>15</v>
      </c>
      <c r="Z74" s="44">
        <f>COUNTIF(B$79:U$79,$A74)</f>
        <v>2</v>
      </c>
    </row>
    <row r="75" spans="1:26">
      <c r="A75" s="34" t="s">
        <v>14</v>
      </c>
      <c r="B75" s="39">
        <v>0</v>
      </c>
      <c r="C75" s="39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  <c r="R75" s="39">
        <v>20</v>
      </c>
      <c r="S75" s="39">
        <v>0</v>
      </c>
      <c r="T75" s="39">
        <v>0</v>
      </c>
      <c r="U75" s="39">
        <v>0</v>
      </c>
      <c r="X75" s="44">
        <f t="shared" ref="X75:X78" si="15">AVERAGE(B75:U75)</f>
        <v>1</v>
      </c>
      <c r="Y75" s="4">
        <f t="shared" si="14"/>
        <v>4.358898943540674</v>
      </c>
      <c r="Z75" s="44">
        <f>COUNTIF(B$79:U$79,$A75)+COUNTIF(B$79:U$79,"CONFUSED")+COUNTIF(B$79:U$79,"DISGUSTED")</f>
        <v>0</v>
      </c>
    </row>
    <row r="76" spans="1:26">
      <c r="A76" s="34" t="s">
        <v>12</v>
      </c>
      <c r="B76" s="39">
        <v>0</v>
      </c>
      <c r="C76" s="39">
        <v>0</v>
      </c>
      <c r="D76" s="5">
        <v>0</v>
      </c>
      <c r="E76" s="5">
        <v>20</v>
      </c>
      <c r="F76" s="5">
        <v>0</v>
      </c>
      <c r="G76" s="5">
        <v>0</v>
      </c>
      <c r="H76" s="5">
        <v>0</v>
      </c>
      <c r="I76" s="5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X76" s="44">
        <f t="shared" si="15"/>
        <v>1</v>
      </c>
      <c r="Y76" s="4">
        <f t="shared" si="14"/>
        <v>4.358898943540674</v>
      </c>
      <c r="Z76" s="44">
        <f>COUNTIF(B$79:U$79,$A76)+COUNTIF(B$79:U$79,"FEAR")</f>
        <v>0</v>
      </c>
    </row>
    <row r="77" spans="1:26">
      <c r="A77" s="34" t="s">
        <v>15</v>
      </c>
      <c r="B77" s="39">
        <v>0</v>
      </c>
      <c r="C77" s="39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39">
        <v>0</v>
      </c>
      <c r="K77" s="39">
        <v>33.3333333333333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X77" s="44">
        <f t="shared" si="15"/>
        <v>1.666666666666665</v>
      </c>
      <c r="Y77" s="4">
        <f t="shared" si="14"/>
        <v>7.2648315725677817</v>
      </c>
      <c r="Z77" s="44">
        <f>COUNTIF(B$79:U$79,$A77)</f>
        <v>0</v>
      </c>
    </row>
    <row r="78" spans="1:26">
      <c r="A78" s="31" t="s">
        <v>7</v>
      </c>
      <c r="B78" s="41">
        <v>100</v>
      </c>
      <c r="C78" s="41">
        <v>100</v>
      </c>
      <c r="D78" s="8">
        <v>100</v>
      </c>
      <c r="E78" s="8">
        <v>80</v>
      </c>
      <c r="F78" s="8">
        <v>100</v>
      </c>
      <c r="G78" s="8">
        <v>100</v>
      </c>
      <c r="H78" s="8">
        <v>100</v>
      </c>
      <c r="I78" s="8">
        <v>100</v>
      </c>
      <c r="J78" s="41">
        <v>100</v>
      </c>
      <c r="K78" s="41">
        <v>66.6666666666666</v>
      </c>
      <c r="L78" s="41">
        <v>50</v>
      </c>
      <c r="M78" s="41">
        <v>50</v>
      </c>
      <c r="N78" s="41">
        <v>100</v>
      </c>
      <c r="O78" s="41">
        <v>100</v>
      </c>
      <c r="P78" s="41">
        <v>100</v>
      </c>
      <c r="Q78" s="41">
        <v>100</v>
      </c>
      <c r="R78" s="41">
        <v>80</v>
      </c>
      <c r="S78" s="41">
        <v>100</v>
      </c>
      <c r="T78" s="41">
        <v>100</v>
      </c>
      <c r="U78" s="41">
        <v>100</v>
      </c>
      <c r="X78" s="44">
        <f t="shared" si="15"/>
        <v>91.333333333333329</v>
      </c>
      <c r="Y78" s="9">
        <f t="shared" si="14"/>
        <v>16.445195178058729</v>
      </c>
      <c r="Z78" s="44">
        <f>COUNTIF(B$79:U$79,$A78)</f>
        <v>18</v>
      </c>
    </row>
    <row r="79" spans="1:26">
      <c r="A79" s="37" t="s">
        <v>16</v>
      </c>
      <c r="B79" s="39" t="s">
        <v>10</v>
      </c>
      <c r="C79" s="39" t="s">
        <v>10</v>
      </c>
      <c r="D79" s="5" t="s">
        <v>10</v>
      </c>
      <c r="E79" s="5" t="s">
        <v>10</v>
      </c>
      <c r="F79" s="5" t="s">
        <v>10</v>
      </c>
      <c r="G79" s="5" t="s">
        <v>10</v>
      </c>
      <c r="H79" s="5" t="s">
        <v>10</v>
      </c>
      <c r="I79" s="5" t="s">
        <v>10</v>
      </c>
      <c r="J79" s="39" t="s">
        <v>10</v>
      </c>
      <c r="K79" s="39" t="s">
        <v>10</v>
      </c>
      <c r="L79" s="39" t="s">
        <v>11</v>
      </c>
      <c r="M79" s="39" t="s">
        <v>11</v>
      </c>
      <c r="N79" s="39" t="s">
        <v>10</v>
      </c>
      <c r="O79" s="39" t="s">
        <v>10</v>
      </c>
      <c r="P79" s="39" t="s">
        <v>10</v>
      </c>
      <c r="Q79" s="39" t="s">
        <v>10</v>
      </c>
      <c r="R79" s="39" t="s">
        <v>10</v>
      </c>
      <c r="S79" s="39" t="s">
        <v>10</v>
      </c>
      <c r="T79" s="39" t="s">
        <v>10</v>
      </c>
      <c r="U79" s="39" t="s">
        <v>10</v>
      </c>
      <c r="X79" s="44">
        <f>COUNTIF(B72:U72,"CALM")</f>
        <v>20</v>
      </c>
      <c r="Y79" s="70">
        <f>X79/20</f>
        <v>1</v>
      </c>
    </row>
    <row r="80" spans="1:26">
      <c r="A80" s="37" t="s">
        <v>17</v>
      </c>
      <c r="B80" s="39">
        <v>100</v>
      </c>
      <c r="C80" s="39">
        <v>100</v>
      </c>
      <c r="D80" s="5">
        <v>100</v>
      </c>
      <c r="E80" s="5">
        <v>80</v>
      </c>
      <c r="F80" s="5">
        <v>100</v>
      </c>
      <c r="G80" s="5">
        <v>100</v>
      </c>
      <c r="H80" s="5">
        <v>100</v>
      </c>
      <c r="I80" s="5">
        <v>100</v>
      </c>
      <c r="J80" s="39">
        <v>100</v>
      </c>
      <c r="K80" s="39">
        <v>66.6666666666666</v>
      </c>
      <c r="L80" s="39">
        <v>50</v>
      </c>
      <c r="M80" s="39">
        <v>50</v>
      </c>
      <c r="N80" s="39">
        <v>100</v>
      </c>
      <c r="O80" s="39">
        <v>100</v>
      </c>
      <c r="P80" s="39">
        <v>100</v>
      </c>
      <c r="Q80" s="39">
        <v>100</v>
      </c>
      <c r="R80" s="39">
        <v>80</v>
      </c>
      <c r="S80" s="39">
        <v>100</v>
      </c>
      <c r="T80" s="39">
        <v>100</v>
      </c>
      <c r="U80" s="39">
        <v>100</v>
      </c>
      <c r="X80" s="44">
        <f t="shared" ref="X80" si="16">AVERAGE(B80:U80)</f>
        <v>91.333333333333329</v>
      </c>
      <c r="Y80" s="4">
        <f>_xlfn.STDEV.P(B80:U80)</f>
        <v>16.445195178058729</v>
      </c>
    </row>
  </sheetData>
  <mergeCells count="10"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1822-13BE-B24F-8004-E5B470C38E3B}">
  <dimension ref="A1:Z28"/>
  <sheetViews>
    <sheetView topLeftCell="A6" zoomScale="25" zoomScaleNormal="25" workbookViewId="0">
      <selection activeCell="R21" sqref="R21"/>
    </sheetView>
  </sheetViews>
  <sheetFormatPr baseColWidth="10" defaultRowHeight="20"/>
  <cols>
    <col min="1" max="6" width="25.28515625" customWidth="1"/>
    <col min="7" max="7" width="33.85546875" customWidth="1"/>
    <col min="8" max="13" width="22.7109375" customWidth="1"/>
    <col min="17" max="17" width="63.140625" bestFit="1" customWidth="1"/>
    <col min="18" max="18" width="54.5703125" bestFit="1" customWidth="1"/>
    <col min="19" max="23" width="21.5703125" customWidth="1"/>
    <col min="26" max="26" width="27.5703125" bestFit="1" customWidth="1"/>
  </cols>
  <sheetData>
    <row r="1" spans="1:26" ht="159" customHeight="1" thickBot="1">
      <c r="A1" s="45" t="s">
        <v>13</v>
      </c>
      <c r="B1" s="46" t="s">
        <v>11</v>
      </c>
      <c r="C1" s="47" t="s">
        <v>4</v>
      </c>
      <c r="D1" s="47" t="s">
        <v>12</v>
      </c>
      <c r="E1" s="47" t="s">
        <v>15</v>
      </c>
      <c r="F1" s="48" t="s">
        <v>10</v>
      </c>
      <c r="H1" s="45" t="s">
        <v>21</v>
      </c>
      <c r="I1" s="46" t="s">
        <v>11</v>
      </c>
      <c r="J1" s="47" t="s">
        <v>14</v>
      </c>
      <c r="K1" s="47" t="s">
        <v>12</v>
      </c>
      <c r="L1" s="47" t="s">
        <v>15</v>
      </c>
      <c r="M1" s="48" t="s">
        <v>10</v>
      </c>
      <c r="Q1" s="64" t="s">
        <v>22</v>
      </c>
      <c r="R1" s="65">
        <f>(I2+J3+K4+L5+M6)/SUM(I2:M6)</f>
        <v>0.68</v>
      </c>
    </row>
    <row r="2" spans="1:26" ht="159" customHeight="1">
      <c r="A2" s="49" t="s">
        <v>11</v>
      </c>
      <c r="B2" s="50">
        <f>Before!X10</f>
        <v>90.75</v>
      </c>
      <c r="C2" s="51">
        <f>Before!X11</f>
        <v>0</v>
      </c>
      <c r="D2" s="51">
        <f>Before!X12</f>
        <v>6</v>
      </c>
      <c r="E2" s="51">
        <f>Before!X13</f>
        <v>2</v>
      </c>
      <c r="F2" s="52">
        <f>Before!X14</f>
        <v>1.25</v>
      </c>
      <c r="H2" s="49" t="s">
        <v>11</v>
      </c>
      <c r="I2" s="50">
        <f>Before!Z10</f>
        <v>19</v>
      </c>
      <c r="J2" s="51">
        <f>Before!Z11</f>
        <v>0</v>
      </c>
      <c r="K2" s="51">
        <f>Before!Z12</f>
        <v>1</v>
      </c>
      <c r="L2" s="51">
        <f>Before!Z13</f>
        <v>0</v>
      </c>
      <c r="M2" s="52">
        <f>Before!Z14</f>
        <v>0</v>
      </c>
      <c r="Q2" s="64" t="s">
        <v>23</v>
      </c>
      <c r="R2" s="65">
        <f>AVERAGE(Z7:Z11)</f>
        <v>0.68004329004329001</v>
      </c>
    </row>
    <row r="3" spans="1:26" ht="159" customHeight="1">
      <c r="A3" s="53" t="s">
        <v>14</v>
      </c>
      <c r="B3" s="54">
        <f>Before!X42</f>
        <v>0</v>
      </c>
      <c r="C3" s="55">
        <f>Before!X43</f>
        <v>22</v>
      </c>
      <c r="D3" s="55">
        <f>Before!X44</f>
        <v>0</v>
      </c>
      <c r="E3" s="55">
        <f>Before!X45</f>
        <v>25.75</v>
      </c>
      <c r="F3" s="56">
        <f>Before!X46</f>
        <v>42.25</v>
      </c>
      <c r="H3" s="57" t="s">
        <v>14</v>
      </c>
      <c r="I3" s="54">
        <f>Before!Z42</f>
        <v>0</v>
      </c>
      <c r="J3" s="55">
        <f>Before!Z43</f>
        <v>6</v>
      </c>
      <c r="K3" s="55">
        <f>Before!Z44</f>
        <v>0</v>
      </c>
      <c r="L3" s="55">
        <f>Before!Z45</f>
        <v>6</v>
      </c>
      <c r="M3" s="56">
        <f>Before!Z46</f>
        <v>8</v>
      </c>
      <c r="Q3" s="64" t="s">
        <v>24</v>
      </c>
      <c r="R3" s="65">
        <f>AVERAGE(Z14:Z18)</f>
        <v>0.67999999999999994</v>
      </c>
    </row>
    <row r="4" spans="1:26" ht="159" customHeight="1">
      <c r="A4" s="57" t="s">
        <v>12</v>
      </c>
      <c r="B4" s="54">
        <f>Before!X26</f>
        <v>0</v>
      </c>
      <c r="C4" s="55">
        <f>Before!X27</f>
        <v>0</v>
      </c>
      <c r="D4" s="58">
        <f>Before!X28</f>
        <v>85.333333333333329</v>
      </c>
      <c r="E4" s="55">
        <f>Before!X29</f>
        <v>0</v>
      </c>
      <c r="F4" s="56">
        <f>Before!X30</f>
        <v>14.666666666666666</v>
      </c>
      <c r="H4" s="57" t="s">
        <v>12</v>
      </c>
      <c r="I4" s="54">
        <f>Before!Z26</f>
        <v>0</v>
      </c>
      <c r="J4" s="55">
        <f>Before!Z27</f>
        <v>0</v>
      </c>
      <c r="K4" s="58">
        <f>Before!Z28</f>
        <v>19</v>
      </c>
      <c r="L4" s="55">
        <f>Before!Z29</f>
        <v>0</v>
      </c>
      <c r="M4" s="56">
        <f>Before!Z30</f>
        <v>1</v>
      </c>
      <c r="Q4" s="64" t="s">
        <v>25</v>
      </c>
      <c r="R4" s="71">
        <f>AVERAGE(R21:R25)</f>
        <v>0.65635663706867486</v>
      </c>
    </row>
    <row r="5" spans="1:26" ht="159" customHeight="1" thickBot="1">
      <c r="A5" s="57" t="s">
        <v>15</v>
      </c>
      <c r="B5" s="54">
        <f>Before!X58</f>
        <v>0</v>
      </c>
      <c r="C5" s="55">
        <f>Before!X59</f>
        <v>23</v>
      </c>
      <c r="D5" s="55">
        <f>Before!X60</f>
        <v>1</v>
      </c>
      <c r="E5" s="59">
        <f>Before!X61</f>
        <v>29.583333333333332</v>
      </c>
      <c r="F5" s="56">
        <f>Before!X62</f>
        <v>46.416666666666664</v>
      </c>
      <c r="H5" s="57" t="s">
        <v>15</v>
      </c>
      <c r="I5" s="54">
        <f>Before!Z58</f>
        <v>0</v>
      </c>
      <c r="J5" s="55">
        <f>Before!Z59</f>
        <v>5</v>
      </c>
      <c r="K5" s="55">
        <f>Before!Z60</f>
        <v>0</v>
      </c>
      <c r="L5" s="59">
        <f>Before!Z61</f>
        <v>6</v>
      </c>
      <c r="M5" s="56">
        <f>Before!Z62</f>
        <v>9</v>
      </c>
    </row>
    <row r="6" spans="1:26" ht="159" customHeight="1" thickBot="1">
      <c r="A6" s="60" t="s">
        <v>10</v>
      </c>
      <c r="B6" s="61">
        <f>Before!X74</f>
        <v>5</v>
      </c>
      <c r="C6" s="62">
        <f>Before!X75</f>
        <v>1</v>
      </c>
      <c r="D6" s="62">
        <f>Before!X76</f>
        <v>1</v>
      </c>
      <c r="E6" s="62">
        <f>Before!X77</f>
        <v>1.666666666666665</v>
      </c>
      <c r="F6" s="63">
        <f>Before!X78</f>
        <v>91.333333333333329</v>
      </c>
      <c r="H6" s="60" t="s">
        <v>10</v>
      </c>
      <c r="I6" s="61">
        <f>Before!Z74</f>
        <v>2</v>
      </c>
      <c r="J6" s="62">
        <f>Before!Z75</f>
        <v>0</v>
      </c>
      <c r="K6" s="62">
        <f>Before!Z76</f>
        <v>0</v>
      </c>
      <c r="L6" s="62">
        <f>Before!Z77</f>
        <v>0</v>
      </c>
      <c r="M6" s="63">
        <f>Before!Z78</f>
        <v>18</v>
      </c>
      <c r="Q6" s="64" t="s">
        <v>23</v>
      </c>
      <c r="R6" s="45" t="s">
        <v>21</v>
      </c>
      <c r="S6" s="15" t="s">
        <v>11</v>
      </c>
      <c r="T6" s="16" t="s">
        <v>4</v>
      </c>
      <c r="U6" s="16" t="s">
        <v>12</v>
      </c>
      <c r="V6" s="16" t="s">
        <v>15</v>
      </c>
      <c r="W6" s="17" t="s">
        <v>10</v>
      </c>
    </row>
    <row r="7" spans="1:26" ht="83" thickBot="1">
      <c r="R7" s="18" t="s">
        <v>11</v>
      </c>
      <c r="S7" s="66">
        <f>I2/SUM(I$2:I$6)</f>
        <v>0.90476190476190477</v>
      </c>
      <c r="T7" s="66">
        <f>J2/SUM(J$2:J$6)</f>
        <v>0</v>
      </c>
      <c r="U7" s="66">
        <f t="shared" ref="U7:W11" si="0">K2/SUM(K$2:K$6)</f>
        <v>0.05</v>
      </c>
      <c r="V7" s="66">
        <f t="shared" si="0"/>
        <v>0</v>
      </c>
      <c r="W7" s="66">
        <f t="shared" si="0"/>
        <v>0</v>
      </c>
      <c r="Y7" s="67" t="s">
        <v>26</v>
      </c>
      <c r="Z7" s="68">
        <f>S7</f>
        <v>0.90476190476190477</v>
      </c>
    </row>
    <row r="8" spans="1:26" ht="196" thickBot="1">
      <c r="H8" s="45" t="s">
        <v>21</v>
      </c>
      <c r="I8" s="46" t="s">
        <v>11</v>
      </c>
      <c r="J8" s="47" t="s">
        <v>14</v>
      </c>
      <c r="K8" s="47" t="s">
        <v>12</v>
      </c>
      <c r="L8" s="47" t="s">
        <v>15</v>
      </c>
      <c r="M8" s="48" t="s">
        <v>10</v>
      </c>
      <c r="R8" s="19" t="s">
        <v>4</v>
      </c>
      <c r="S8" s="66">
        <f t="shared" ref="S8:T8" si="1">I3/SUM(I$2:I$6)</f>
        <v>0</v>
      </c>
      <c r="T8" s="66">
        <f t="shared" si="1"/>
        <v>0.54545454545454541</v>
      </c>
      <c r="U8" s="66">
        <f t="shared" si="0"/>
        <v>0</v>
      </c>
      <c r="V8" s="66">
        <f t="shared" si="0"/>
        <v>0.5</v>
      </c>
      <c r="W8" s="66">
        <f t="shared" si="0"/>
        <v>0.22222222222222221</v>
      </c>
      <c r="Y8" s="67" t="s">
        <v>27</v>
      </c>
      <c r="Z8" s="68">
        <f>T8</f>
        <v>0.54545454545454541</v>
      </c>
    </row>
    <row r="9" spans="1:26" ht="83" thickBot="1">
      <c r="H9" s="49" t="s">
        <v>11</v>
      </c>
      <c r="I9" s="74">
        <f>I2/20</f>
        <v>0.95</v>
      </c>
      <c r="J9" s="74">
        <f t="shared" ref="J9:M9" si="2">J2/20</f>
        <v>0</v>
      </c>
      <c r="K9" s="74">
        <f t="shared" si="2"/>
        <v>0.05</v>
      </c>
      <c r="L9" s="74">
        <f t="shared" si="2"/>
        <v>0</v>
      </c>
      <c r="M9" s="74">
        <f t="shared" si="2"/>
        <v>0</v>
      </c>
      <c r="R9" s="19" t="s">
        <v>12</v>
      </c>
      <c r="S9" s="66">
        <f t="shared" ref="S9:T9" si="3">I4/SUM(I$2:I$6)</f>
        <v>0</v>
      </c>
      <c r="T9" s="66">
        <f t="shared" si="3"/>
        <v>0</v>
      </c>
      <c r="U9" s="66">
        <f t="shared" si="0"/>
        <v>0.95</v>
      </c>
      <c r="V9" s="66">
        <f t="shared" si="0"/>
        <v>0</v>
      </c>
      <c r="W9" s="66">
        <f t="shared" si="0"/>
        <v>2.7777777777777776E-2</v>
      </c>
      <c r="Y9" s="67" t="s">
        <v>28</v>
      </c>
      <c r="Z9" s="68">
        <f>U9</f>
        <v>0.95</v>
      </c>
    </row>
    <row r="10" spans="1:26" ht="83" thickBot="1">
      <c r="H10" s="57" t="s">
        <v>14</v>
      </c>
      <c r="I10" s="74">
        <f t="shared" ref="I10:M13" si="4">I3/20</f>
        <v>0</v>
      </c>
      <c r="J10" s="74">
        <f t="shared" si="4"/>
        <v>0.3</v>
      </c>
      <c r="K10" s="74">
        <f t="shared" si="4"/>
        <v>0</v>
      </c>
      <c r="L10" s="74">
        <f t="shared" si="4"/>
        <v>0.3</v>
      </c>
      <c r="M10" s="74">
        <f t="shared" si="4"/>
        <v>0.4</v>
      </c>
      <c r="R10" s="19" t="s">
        <v>15</v>
      </c>
      <c r="S10" s="66">
        <f t="shared" ref="S10:T10" si="5">I5/SUM(I$2:I$6)</f>
        <v>0</v>
      </c>
      <c r="T10" s="66">
        <f t="shared" si="5"/>
        <v>0.45454545454545453</v>
      </c>
      <c r="U10" s="66">
        <f t="shared" si="0"/>
        <v>0</v>
      </c>
      <c r="V10" s="66">
        <f>L5/SUM(L$2:L$6)</f>
        <v>0.5</v>
      </c>
      <c r="W10" s="66">
        <f t="shared" si="0"/>
        <v>0.25</v>
      </c>
      <c r="Y10" s="67" t="s">
        <v>29</v>
      </c>
      <c r="Z10" s="68">
        <f>V10</f>
        <v>0.5</v>
      </c>
    </row>
    <row r="11" spans="1:26" ht="83" thickBot="1">
      <c r="H11" s="57" t="s">
        <v>12</v>
      </c>
      <c r="I11" s="74">
        <f t="shared" si="4"/>
        <v>0</v>
      </c>
      <c r="J11" s="74">
        <f t="shared" si="4"/>
        <v>0</v>
      </c>
      <c r="K11" s="74">
        <f t="shared" si="4"/>
        <v>0.95</v>
      </c>
      <c r="L11" s="74">
        <f t="shared" si="4"/>
        <v>0</v>
      </c>
      <c r="M11" s="74">
        <f t="shared" si="4"/>
        <v>0.05</v>
      </c>
      <c r="R11" s="20" t="s">
        <v>10</v>
      </c>
      <c r="S11" s="66">
        <f t="shared" ref="S11:T11" si="6">I6/SUM(I$2:I$6)</f>
        <v>9.5238095238095233E-2</v>
      </c>
      <c r="T11" s="66">
        <f t="shared" si="6"/>
        <v>0</v>
      </c>
      <c r="U11" s="66">
        <f t="shared" si="0"/>
        <v>0</v>
      </c>
      <c r="V11" s="66">
        <f t="shared" si="0"/>
        <v>0</v>
      </c>
      <c r="W11" s="66">
        <f t="shared" si="0"/>
        <v>0.5</v>
      </c>
      <c r="Y11" s="67" t="s">
        <v>30</v>
      </c>
      <c r="Z11" s="68">
        <f>W11</f>
        <v>0.5</v>
      </c>
    </row>
    <row r="12" spans="1:26" ht="83" thickBot="1">
      <c r="H12" s="57" t="s">
        <v>15</v>
      </c>
      <c r="I12" s="74">
        <f t="shared" si="4"/>
        <v>0</v>
      </c>
      <c r="J12" s="74">
        <f t="shared" si="4"/>
        <v>0.25</v>
      </c>
      <c r="K12" s="74">
        <f t="shared" si="4"/>
        <v>0</v>
      </c>
      <c r="L12" s="74">
        <f t="shared" si="4"/>
        <v>0.3</v>
      </c>
      <c r="M12" s="74">
        <f t="shared" si="4"/>
        <v>0.45</v>
      </c>
    </row>
    <row r="13" spans="1:26" ht="196" thickBot="1">
      <c r="H13" s="60" t="s">
        <v>10</v>
      </c>
      <c r="I13" s="74">
        <f t="shared" si="4"/>
        <v>0.1</v>
      </c>
      <c r="J13" s="74">
        <f t="shared" si="4"/>
        <v>0</v>
      </c>
      <c r="K13" s="74">
        <f t="shared" si="4"/>
        <v>0</v>
      </c>
      <c r="L13" s="74">
        <f t="shared" si="4"/>
        <v>0</v>
      </c>
      <c r="M13" s="74">
        <f t="shared" si="4"/>
        <v>0.9</v>
      </c>
      <c r="Q13" s="64" t="s">
        <v>24</v>
      </c>
      <c r="R13" s="45" t="s">
        <v>21</v>
      </c>
      <c r="S13" s="15" t="s">
        <v>11</v>
      </c>
      <c r="T13" s="16" t="s">
        <v>4</v>
      </c>
      <c r="U13" s="16" t="s">
        <v>12</v>
      </c>
      <c r="V13" s="16" t="s">
        <v>15</v>
      </c>
      <c r="W13" s="17" t="s">
        <v>10</v>
      </c>
    </row>
    <row r="14" spans="1:26" ht="83" thickBot="1">
      <c r="R14" s="18" t="s">
        <v>11</v>
      </c>
      <c r="S14" s="66">
        <f>I2/SUM($I2:$M2)</f>
        <v>0.95</v>
      </c>
      <c r="T14" s="66">
        <f t="shared" ref="T14:W18" si="7">J2/SUM($I2:$M2)</f>
        <v>0</v>
      </c>
      <c r="U14" s="66">
        <f t="shared" si="7"/>
        <v>0.05</v>
      </c>
      <c r="V14" s="66">
        <f t="shared" si="7"/>
        <v>0</v>
      </c>
      <c r="W14" s="66">
        <f t="shared" si="7"/>
        <v>0</v>
      </c>
      <c r="Y14" s="67" t="s">
        <v>31</v>
      </c>
      <c r="Z14" s="68">
        <f>S14</f>
        <v>0.95</v>
      </c>
    </row>
    <row r="15" spans="1:26" ht="83" thickBot="1">
      <c r="R15" s="19" t="s">
        <v>4</v>
      </c>
      <c r="S15" s="66">
        <f t="shared" ref="S15:S18" si="8">I3/SUM($I3:$M3)</f>
        <v>0</v>
      </c>
      <c r="T15" s="66">
        <f t="shared" si="7"/>
        <v>0.3</v>
      </c>
      <c r="U15" s="66">
        <f t="shared" si="7"/>
        <v>0</v>
      </c>
      <c r="V15" s="66">
        <f t="shared" si="7"/>
        <v>0.3</v>
      </c>
      <c r="W15" s="66">
        <f t="shared" si="7"/>
        <v>0.4</v>
      </c>
      <c r="Y15" s="67" t="s">
        <v>32</v>
      </c>
      <c r="Z15" s="68">
        <f>T15</f>
        <v>0.3</v>
      </c>
    </row>
    <row r="16" spans="1:26" ht="83" thickBot="1">
      <c r="R16" s="19" t="s">
        <v>12</v>
      </c>
      <c r="S16" s="66">
        <f t="shared" si="8"/>
        <v>0</v>
      </c>
      <c r="T16" s="66">
        <f t="shared" si="7"/>
        <v>0</v>
      </c>
      <c r="U16" s="66">
        <f t="shared" si="7"/>
        <v>0.95</v>
      </c>
      <c r="V16" s="66">
        <f t="shared" si="7"/>
        <v>0</v>
      </c>
      <c r="W16" s="66">
        <f t="shared" si="7"/>
        <v>0.05</v>
      </c>
      <c r="Y16" s="67" t="s">
        <v>33</v>
      </c>
      <c r="Z16" s="68">
        <f>U16</f>
        <v>0.95</v>
      </c>
    </row>
    <row r="17" spans="17:26" ht="83" thickBot="1">
      <c r="R17" s="19" t="s">
        <v>15</v>
      </c>
      <c r="S17" s="66">
        <f t="shared" si="8"/>
        <v>0</v>
      </c>
      <c r="T17" s="66">
        <f t="shared" si="7"/>
        <v>0.25</v>
      </c>
      <c r="U17" s="66">
        <f t="shared" si="7"/>
        <v>0</v>
      </c>
      <c r="V17" s="66">
        <f t="shared" si="7"/>
        <v>0.3</v>
      </c>
      <c r="W17" s="66">
        <f t="shared" si="7"/>
        <v>0.45</v>
      </c>
      <c r="Y17" s="67" t="s">
        <v>34</v>
      </c>
      <c r="Z17" s="68">
        <f>V17</f>
        <v>0.3</v>
      </c>
    </row>
    <row r="18" spans="17:26" ht="83" thickBot="1">
      <c r="R18" s="20" t="s">
        <v>10</v>
      </c>
      <c r="S18" s="66">
        <f t="shared" si="8"/>
        <v>0.1</v>
      </c>
      <c r="T18" s="66">
        <f t="shared" si="7"/>
        <v>0</v>
      </c>
      <c r="U18" s="66">
        <f t="shared" si="7"/>
        <v>0</v>
      </c>
      <c r="V18" s="66">
        <f t="shared" si="7"/>
        <v>0</v>
      </c>
      <c r="W18" s="66">
        <f t="shared" si="7"/>
        <v>0.9</v>
      </c>
      <c r="Y18" s="67" t="s">
        <v>35</v>
      </c>
      <c r="Z18" s="68">
        <f>W18</f>
        <v>0.9</v>
      </c>
    </row>
    <row r="19" spans="17:26" ht="61">
      <c r="Y19" s="67"/>
      <c r="Z19" s="68"/>
    </row>
    <row r="20" spans="17:26" ht="89">
      <c r="Q20" s="64" t="s">
        <v>25</v>
      </c>
      <c r="Y20" s="67"/>
      <c r="Z20" s="68"/>
    </row>
    <row r="21" spans="17:26" ht="89">
      <c r="Q21" s="64" t="s">
        <v>36</v>
      </c>
      <c r="R21" s="69">
        <f>2/(1/Z7+1/Z14)</f>
        <v>0.92682926829268286</v>
      </c>
    </row>
    <row r="22" spans="17:26" ht="89">
      <c r="Q22" s="64" t="s">
        <v>37</v>
      </c>
      <c r="R22" s="69">
        <f t="shared" ref="R22:R23" si="9">2/(1/Z8+1/Z15)</f>
        <v>0.38709677419354838</v>
      </c>
    </row>
    <row r="23" spans="17:26" ht="89">
      <c r="Q23" s="64" t="s">
        <v>38</v>
      </c>
      <c r="R23" s="69">
        <f t="shared" si="9"/>
        <v>0.95000000000000007</v>
      </c>
    </row>
    <row r="24" spans="17:26" ht="89">
      <c r="Q24" s="64" t="s">
        <v>39</v>
      </c>
      <c r="R24" s="69">
        <f>2/(1/Z10+1/Z17)</f>
        <v>0.37499999999999994</v>
      </c>
    </row>
    <row r="25" spans="17:26" ht="89">
      <c r="Q25" s="64" t="s">
        <v>40</v>
      </c>
      <c r="R25" s="69">
        <f t="shared" ref="R25" si="10">2/(1/Z11+1/Z18)</f>
        <v>0.64285714285714279</v>
      </c>
    </row>
    <row r="26" spans="17:26" ht="89">
      <c r="Q26" s="64"/>
      <c r="R26" s="69"/>
    </row>
    <row r="27" spans="17:26" ht="89">
      <c r="Q27" s="64"/>
      <c r="R27" s="69"/>
    </row>
    <row r="28" spans="17:26" ht="89">
      <c r="Q28" s="64"/>
      <c r="R28" s="69"/>
    </row>
  </sheetData>
  <phoneticPr fontId="1"/>
  <conditionalFormatting sqref="B5:F5">
    <cfRule type="colorScale" priority="24">
      <colorScale>
        <cfvo type="min"/>
        <cfvo type="max"/>
        <color rgb="FFFFFFFF"/>
        <color rgb="FF4472C4"/>
      </colorScale>
    </cfRule>
  </conditionalFormatting>
  <conditionalFormatting sqref="B2:F2">
    <cfRule type="colorScale" priority="25">
      <colorScale>
        <cfvo type="min"/>
        <cfvo type="max"/>
        <color rgb="FFFFFFFF"/>
        <color rgb="FF4472C4"/>
      </colorScale>
    </cfRule>
    <cfRule type="top10" dxfId="5" priority="26" rank="1"/>
  </conditionalFormatting>
  <conditionalFormatting sqref="B4:F4">
    <cfRule type="colorScale" priority="27">
      <colorScale>
        <cfvo type="min"/>
        <cfvo type="max"/>
        <color rgb="FFFFFFFF"/>
        <color rgb="FF4472C4"/>
      </colorScale>
    </cfRule>
  </conditionalFormatting>
  <conditionalFormatting sqref="B6:F6">
    <cfRule type="colorScale" priority="28">
      <colorScale>
        <cfvo type="min"/>
        <cfvo type="max"/>
        <color rgb="FFFFFFFF"/>
        <color rgb="FF4472C4"/>
      </colorScale>
    </cfRule>
  </conditionalFormatting>
  <conditionalFormatting sqref="B3:F3">
    <cfRule type="colorScale" priority="23">
      <colorScale>
        <cfvo type="min"/>
        <cfvo type="max"/>
        <color rgb="FFFFFFFF"/>
        <color rgb="FF4472C4"/>
      </colorScale>
    </cfRule>
  </conditionalFormatting>
  <conditionalFormatting sqref="B2:F6">
    <cfRule type="colorScale" priority="21">
      <colorScale>
        <cfvo type="min"/>
        <cfvo type="max"/>
        <color rgb="FFFFFFFF"/>
        <color rgb="FF4472C4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I5:M5">
    <cfRule type="colorScale" priority="16">
      <colorScale>
        <cfvo type="min"/>
        <cfvo type="max"/>
        <color rgb="FFFFFFFF"/>
        <color rgb="FF4472C4"/>
      </colorScale>
    </cfRule>
  </conditionalFormatting>
  <conditionalFormatting sqref="I2:M2">
    <cfRule type="colorScale" priority="17">
      <colorScale>
        <cfvo type="min"/>
        <cfvo type="max"/>
        <color rgb="FFFFFFFF"/>
        <color rgb="FF4472C4"/>
      </colorScale>
    </cfRule>
    <cfRule type="top10" dxfId="4" priority="18" rank="1"/>
  </conditionalFormatting>
  <conditionalFormatting sqref="I4:M4">
    <cfRule type="colorScale" priority="19">
      <colorScale>
        <cfvo type="min"/>
        <cfvo type="max"/>
        <color rgb="FFFFFFFF"/>
        <color rgb="FF4472C4"/>
      </colorScale>
    </cfRule>
  </conditionalFormatting>
  <conditionalFormatting sqref="I6:M6">
    <cfRule type="colorScale" priority="20">
      <colorScale>
        <cfvo type="min"/>
        <cfvo type="max"/>
        <color rgb="FFFFFFFF"/>
        <color rgb="FF4472C4"/>
      </colorScale>
    </cfRule>
  </conditionalFormatting>
  <conditionalFormatting sqref="I3:M3">
    <cfRule type="colorScale" priority="15">
      <colorScale>
        <cfvo type="min"/>
        <cfvo type="max"/>
        <color rgb="FFFFFFFF"/>
        <color rgb="FF4472C4"/>
      </colorScale>
    </cfRule>
  </conditionalFormatting>
  <conditionalFormatting sqref="I2:M6">
    <cfRule type="colorScale" priority="13">
      <colorScale>
        <cfvo type="min"/>
        <cfvo type="max"/>
        <color rgb="FFFFFFFF"/>
        <color rgb="FF4472C4"/>
      </colorScale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S7:W11">
    <cfRule type="colorScale" priority="11">
      <colorScale>
        <cfvo type="min"/>
        <cfvo type="max"/>
        <color theme="0"/>
        <color theme="4"/>
      </colorScale>
    </cfRule>
    <cfRule type="top10" dxfId="3" priority="12" rank="1"/>
  </conditionalFormatting>
  <conditionalFormatting sqref="S14:W18">
    <cfRule type="colorScale" priority="9">
      <colorScale>
        <cfvo type="min"/>
        <cfvo type="max"/>
        <color theme="0"/>
        <color theme="4"/>
      </colorScale>
    </cfRule>
    <cfRule type="top10" dxfId="2" priority="10" rank="1"/>
  </conditionalFormatting>
  <conditionalFormatting sqref="I12:M12">
    <cfRule type="colorScale" priority="4">
      <colorScale>
        <cfvo type="min"/>
        <cfvo type="max"/>
        <color rgb="FFFFFFFF"/>
        <color rgb="FF4472C4"/>
      </colorScale>
    </cfRule>
  </conditionalFormatting>
  <conditionalFormatting sqref="I9:M13">
    <cfRule type="colorScale" priority="5">
      <colorScale>
        <cfvo type="min"/>
        <cfvo type="max"/>
        <color rgb="FFFFFFFF"/>
        <color rgb="FF4472C4"/>
      </colorScale>
    </cfRule>
    <cfRule type="top10" dxfId="1" priority="6" rank="1"/>
  </conditionalFormatting>
  <conditionalFormatting sqref="I11:M11">
    <cfRule type="colorScale" priority="7">
      <colorScale>
        <cfvo type="min"/>
        <cfvo type="max"/>
        <color rgb="FFFFFFFF"/>
        <color rgb="FF4472C4"/>
      </colorScale>
    </cfRule>
  </conditionalFormatting>
  <conditionalFormatting sqref="I13:M13">
    <cfRule type="colorScale" priority="8">
      <colorScale>
        <cfvo type="min"/>
        <cfvo type="max"/>
        <color rgb="FFFFFFFF"/>
        <color rgb="FF4472C4"/>
      </colorScale>
    </cfRule>
  </conditionalFormatting>
  <conditionalFormatting sqref="I10:M10">
    <cfRule type="colorScale" priority="3">
      <colorScale>
        <cfvo type="min"/>
        <cfvo type="max"/>
        <color rgb="FFFFFFFF"/>
        <color rgb="FF4472C4"/>
      </colorScale>
    </cfRule>
  </conditionalFormatting>
  <conditionalFormatting sqref="I9:M13">
    <cfRule type="colorScale" priority="1">
      <colorScale>
        <cfvo type="min"/>
        <cfvo type="max"/>
        <color rgb="FFFFFFFF"/>
        <color rgb="FF4472C4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Sheet5</vt:lpstr>
      <vt:lpstr>After 9外れ</vt:lpstr>
      <vt:lpstr>After  まとめ ９外れ</vt:lpstr>
      <vt:lpstr>Before (2)</vt:lpstr>
      <vt:lpstr>Before まとめ (2)</vt:lpstr>
      <vt:lpstr>After</vt:lpstr>
      <vt:lpstr>After  まとめ</vt:lpstr>
      <vt:lpstr>Before</vt:lpstr>
      <vt:lpstr>Before 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2023-01-31T12:15:46Z</dcterms:modified>
</cp:coreProperties>
</file>