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ロボット/１石津/"/>
    </mc:Choice>
  </mc:AlternateContent>
  <xr:revisionPtr revIDLastSave="0" documentId="13_ncr:1_{FB0CFE40-0468-6446-A239-CCC92F16742D}" xr6:coauthVersionLast="47" xr6:coauthVersionMax="47" xr10:uidLastSave="{00000000-0000-0000-0000-000000000000}"/>
  <bookViews>
    <workbookView xWindow="9240" yWindow="500" windowWidth="17760" windowHeight="1654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59" i="1"/>
  <c r="C58" i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2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1" i="1"/>
  <c r="B62" i="1"/>
  <c r="B63" i="1"/>
  <c r="B13" i="4" s="1"/>
  <c r="C42" i="1"/>
  <c r="C45" i="1"/>
  <c r="C46" i="1"/>
  <c r="C47" i="1"/>
  <c r="C12" i="4" s="1"/>
  <c r="B42" i="1"/>
  <c r="B45" i="1"/>
  <c r="B46" i="1"/>
  <c r="B47" i="1"/>
  <c r="B12" i="4" s="1"/>
  <c r="B29" i="1"/>
  <c r="B32" i="1"/>
  <c r="C48" i="1" l="1"/>
  <c r="C64" i="1"/>
  <c r="B64" i="1"/>
  <c r="B48" i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13" i="4" s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C3" i="2" l="1"/>
  <c r="F4" i="4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D16" i="4"/>
  <c r="F107" i="1"/>
  <c r="F6" i="2"/>
  <c r="F108" i="1"/>
  <c r="E7" i="4"/>
  <c r="F106" i="1"/>
  <c r="F5" i="4"/>
  <c r="C3" i="4"/>
  <c r="C5" i="4"/>
  <c r="F3" i="4"/>
  <c r="F7" i="4"/>
  <c r="C6" i="4"/>
  <c r="F6" i="4"/>
  <c r="C7" i="4"/>
  <c r="E13" i="4" l="1"/>
  <c r="E16" i="4" s="1"/>
  <c r="B4" i="4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<sst xmlns="http://schemas.openxmlformats.org/spreadsheetml/2006/main" count="188" uniqueCount="32">
  <si>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</si>
  <si>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</si>
  <si>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</si>
  <si>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</si>
  <si>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</si>
  <si>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</si>
  <si>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</si>
  <si>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</si>
  <si>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</si>
  <si>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</si>
  <si>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</si>
  <si>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</si>
  <si>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</si>
  <si>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</si>
  <si>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</si>
  <si>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</si>
  <si>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</si>
  <si>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</si>
  <si>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順番</t>
    <rPh sb="0" eb="2">
      <t>ジュンバn</t>
    </rPh>
    <phoneticPr fontId="1"/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</si>
  <si>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</si>
  <si>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</si>
  <si>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</si>
  <si>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</si>
  <si>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</si>
  <si>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</si>
  <si>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</si>
  <si>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</si>
  <si>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ANGRY</t>
  </si>
  <si>
    <t>HAPPY</t>
  </si>
  <si>
    <t>SURPRISED</t>
  </si>
  <si>
    <t>CALM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</si>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</sst>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topLeftCell="A77" zoomScale="61" workbookViewId="0">
      <pane xSplit="1" topLeftCell="B1" activePane="topRight" state="frozen"/>
      <selection activeCell="A9" sqref="A9"/>
      <selection pane="topRight" activeCell="B25" sqref="B25:C103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18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70.778752067045303</v>
      </c>
      <c r="C4" s="46">
        <v>0.15575447437079801</v>
      </c>
      <c r="D4" s="46">
        <v>0.27614417002270503</v>
      </c>
      <c r="E4" s="46">
        <v>0.139081133389932</v>
      </c>
      <c r="F4" s="46">
        <v>0.117672681659109</v>
      </c>
      <c r="G4" s="46">
        <v>3.2261723447095901E-2</v>
      </c>
      <c r="H4" s="46">
        <v>84.741962654437202</v>
      </c>
      <c r="I4" s="46">
        <v>0.120146626780346</v>
      </c>
      <c r="J4" s="46">
        <v>0.82560864431094405</v>
      </c>
      <c r="K4" s="46">
        <v>8.8264313012688694E-2</v>
      </c>
    </row>
    <row r="5" spans="1:17" ht="31">
      <c r="A5" s="6" t="s">
        <v>3</v>
      </c>
      <c r="B5" s="45">
        <v>0.104715652310646</v>
      </c>
      <c r="C5" s="46">
        <v>0.22912879712120701</v>
      </c>
      <c r="D5" s="46">
        <v>5.1716676397109396</v>
      </c>
      <c r="E5" s="46">
        <v>0.12452323630167</v>
      </c>
      <c r="F5" s="46">
        <v>0.108316898513767</v>
      </c>
      <c r="G5" s="46">
        <v>3.3836932887204997E-2</v>
      </c>
      <c r="H5" s="46">
        <v>9.6405805136391298E-2</v>
      </c>
      <c r="I5" s="46">
        <v>0.16144049958102499</v>
      </c>
      <c r="J5" s="46">
        <v>6.9514105321511801</v>
      </c>
      <c r="K5" s="46">
        <v>0.10004218289627</v>
      </c>
    </row>
    <row r="6" spans="1:17" ht="31">
      <c r="A6" s="6" t="s">
        <v>4</v>
      </c>
      <c r="B6" s="45">
        <v>5.5838351834822397</v>
      </c>
      <c r="C6" s="46">
        <v>66.119814210984501</v>
      </c>
      <c r="D6" s="46">
        <v>5.72041773614042</v>
      </c>
      <c r="E6" s="46">
        <v>5.3094001805258397</v>
      </c>
      <c r="F6" s="46">
        <v>5.5915347513172202</v>
      </c>
      <c r="G6" s="46">
        <v>5.5422969746630297</v>
      </c>
      <c r="H6" s="46">
        <v>5.6833423445148004</v>
      </c>
      <c r="I6" s="46">
        <v>53.5888729160568</v>
      </c>
      <c r="J6" s="46">
        <v>5.6566001733405598</v>
      </c>
      <c r="K6" s="46">
        <v>5.0977570950611</v>
      </c>
    </row>
    <row r="7" spans="1:17" ht="31">
      <c r="A7" s="6" t="s">
        <v>5</v>
      </c>
      <c r="B7" s="45">
        <v>5.2140158507050796</v>
      </c>
      <c r="C7" s="46">
        <v>15.0314128587348</v>
      </c>
      <c r="D7" s="46">
        <v>5.1834187420833304</v>
      </c>
      <c r="E7" s="46">
        <v>5.0223296382141003</v>
      </c>
      <c r="F7" s="46">
        <v>5.5054999729559597</v>
      </c>
      <c r="G7" s="46">
        <v>5.2087303255883004</v>
      </c>
      <c r="H7" s="46">
        <v>5.2400900037317397</v>
      </c>
      <c r="I7" s="46">
        <v>29.0055361925691</v>
      </c>
      <c r="J7" s="46">
        <v>5.10825084200318</v>
      </c>
      <c r="K7" s="46">
        <v>4.8440947714848104</v>
      </c>
    </row>
    <row r="8" spans="1:17" ht="31">
      <c r="A8" s="6" t="s">
        <v>6</v>
      </c>
      <c r="B8" s="45">
        <v>0.234877315910162</v>
      </c>
      <c r="C8" s="46">
        <v>0.26269192000292402</v>
      </c>
      <c r="D8" s="46">
        <v>1.6122528841099399</v>
      </c>
      <c r="E8" s="46">
        <v>0.33601673522743603</v>
      </c>
      <c r="F8" s="46">
        <v>0.19691014449677299</v>
      </c>
      <c r="G8" s="46">
        <v>6.0016472910422003E-2</v>
      </c>
      <c r="H8" s="46">
        <v>0.30627279253469802</v>
      </c>
      <c r="I8" s="46">
        <v>0.27089231680651898</v>
      </c>
      <c r="J8" s="46">
        <v>3.4445545702240299</v>
      </c>
      <c r="K8" s="46">
        <v>0.29938876161898198</v>
      </c>
    </row>
    <row r="9" spans="1:17" ht="31">
      <c r="A9" s="6" t="s">
        <v>7</v>
      </c>
      <c r="B9" s="45">
        <v>2.0808401059838699</v>
      </c>
      <c r="C9" s="46">
        <v>3.7158638565445101</v>
      </c>
      <c r="D9" s="46">
        <v>19.285398084619398</v>
      </c>
      <c r="E9" s="46">
        <v>67.022179490613297</v>
      </c>
      <c r="F9" s="46">
        <v>6.4370534581063401</v>
      </c>
      <c r="G9" s="46">
        <v>2.3979158674604801</v>
      </c>
      <c r="H9" s="46">
        <v>2.2851819438538898</v>
      </c>
      <c r="I9" s="46">
        <v>1.7854525365118701</v>
      </c>
      <c r="J9" s="46">
        <v>34.775299831384999</v>
      </c>
      <c r="K9" s="46">
        <v>76.182621318976501</v>
      </c>
    </row>
    <row r="10" spans="1:17" ht="31">
      <c r="A10" s="6" t="s">
        <v>8</v>
      </c>
      <c r="B10" s="45">
        <v>0.18251327515576299</v>
      </c>
      <c r="C10" s="46">
        <v>0.19994493910884101</v>
      </c>
      <c r="D10" s="46">
        <v>0.38351192926594402</v>
      </c>
      <c r="E10" s="46">
        <v>0.25773109950106199</v>
      </c>
      <c r="F10" s="46">
        <v>9.5163503838091495E-2</v>
      </c>
      <c r="G10" s="46">
        <v>3.1928170891742498E-2</v>
      </c>
      <c r="H10" s="46">
        <v>0.224164980660677</v>
      </c>
      <c r="I10" s="46">
        <v>0.16789274443232</v>
      </c>
      <c r="J10" s="46">
        <v>0.77809403118311604</v>
      </c>
      <c r="K10" s="46">
        <v>0.251288069960514</v>
      </c>
    </row>
    <row r="11" spans="1:17" ht="31">
      <c r="A11" s="6" t="s">
        <v>9</v>
      </c>
      <c r="B11" s="45">
        <v>15.8204505494068</v>
      </c>
      <c r="C11" s="46">
        <v>14.2853889431323</v>
      </c>
      <c r="D11" s="46">
        <v>62.367188814047203</v>
      </c>
      <c r="E11" s="46">
        <v>21.788738486226499</v>
      </c>
      <c r="F11" s="46">
        <v>81.947848589112695</v>
      </c>
      <c r="G11" s="46">
        <v>86.693013532151696</v>
      </c>
      <c r="H11" s="46">
        <v>1.4225794751305001</v>
      </c>
      <c r="I11" s="46">
        <v>14.8997661672619</v>
      </c>
      <c r="J11" s="46">
        <v>42.460181375401802</v>
      </c>
      <c r="K11" s="46">
        <v>13.136543486989</v>
      </c>
    </row>
    <row r="12" spans="1:17" s="2" customFormat="1" ht="31">
      <c r="A12" s="7" t="s">
        <v>14</v>
      </c>
      <c r="B12" s="47" t="s">
        <v>28</v>
      </c>
      <c r="C12" s="48" t="s">
        <v>29</v>
      </c>
      <c r="D12" s="48" t="s">
        <v>30</v>
      </c>
      <c r="E12" s="48" t="s">
        <v>31</v>
      </c>
      <c r="F12" s="48" t="s">
        <v>30</v>
      </c>
      <c r="G12" s="48" t="s">
        <v>30</v>
      </c>
      <c r="H12" s="48" t="s">
        <v>28</v>
      </c>
      <c r="I12" s="48" t="s">
        <v>29</v>
      </c>
      <c r="J12" s="48" t="s">
        <v>30</v>
      </c>
      <c r="K12" s="48" t="s">
        <v>31</v>
      </c>
    </row>
    <row r="13" spans="1:17" s="2" customFormat="1" ht="31">
      <c r="A13" s="7" t="s">
        <v>10</v>
      </c>
      <c r="B13" s="47">
        <v>70.778752067045303</v>
      </c>
      <c r="C13" s="48">
        <v>66.119814210984501</v>
      </c>
      <c r="D13" s="48">
        <v>62.367188814047203</v>
      </c>
      <c r="E13" s="48">
        <v>67.022179490613297</v>
      </c>
      <c r="F13" s="48">
        <v>81.947848589112695</v>
      </c>
      <c r="G13" s="48">
        <v>86.693013532151696</v>
      </c>
      <c r="H13" s="48">
        <v>84.741962654437202</v>
      </c>
      <c r="I13" s="48">
        <v>53.5888729160568</v>
      </c>
      <c r="J13" s="48">
        <v>42.460181375401802</v>
      </c>
      <c r="K13" s="48">
        <v>76.182621318976501</v>
      </c>
    </row>
    <row r="14" spans="1:17" ht="31">
      <c r="A14" s="6" t="s">
        <v>2</v>
      </c>
      <c r="B14" s="45">
        <v>80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100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80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80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25</v>
      </c>
      <c r="E19" s="46">
        <v>75</v>
      </c>
      <c r="F19" s="46">
        <v>0</v>
      </c>
      <c r="G19" s="46">
        <v>0</v>
      </c>
      <c r="H19" s="46">
        <v>0</v>
      </c>
      <c r="I19" s="46">
        <v>0</v>
      </c>
      <c r="J19" s="46">
        <v>75</v>
      </c>
      <c r="K19" s="46">
        <v>100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20</v>
      </c>
      <c r="C21" s="46">
        <v>20</v>
      </c>
      <c r="D21" s="46">
        <v>75</v>
      </c>
      <c r="E21" s="46">
        <v>25</v>
      </c>
      <c r="F21" s="46">
        <v>100</v>
      </c>
      <c r="G21" s="46">
        <v>100</v>
      </c>
      <c r="H21" s="46">
        <v>0</v>
      </c>
      <c r="I21" s="46">
        <v>20</v>
      </c>
      <c r="J21" s="46">
        <v>25</v>
      </c>
      <c r="K21" s="46">
        <v>0</v>
      </c>
    </row>
    <row r="22" spans="1:11" s="2" customFormat="1" ht="31">
      <c r="A22" s="7" t="s">
        <v>14</v>
      </c>
      <c r="B22" s="47" t="s">
        <v>28</v>
      </c>
      <c r="C22" s="48" t="s">
        <v>29</v>
      </c>
      <c r="D22" s="48" t="s">
        <v>30</v>
      </c>
      <c r="E22" s="48" t="s">
        <v>31</v>
      </c>
      <c r="F22" s="48" t="s">
        <v>30</v>
      </c>
      <c r="G22" s="48" t="s">
        <v>30</v>
      </c>
      <c r="H22" s="48" t="s">
        <v>28</v>
      </c>
      <c r="I22" s="48" t="s">
        <v>29</v>
      </c>
      <c r="J22" s="48" t="s">
        <v>31</v>
      </c>
      <c r="K22" s="48" t="s">
        <v>31</v>
      </c>
    </row>
    <row r="23" spans="1:11" s="2" customFormat="1" ht="31">
      <c r="A23" s="7" t="s">
        <v>10</v>
      </c>
      <c r="B23" s="47">
        <v>80</v>
      </c>
      <c r="C23" s="48">
        <v>80</v>
      </c>
      <c r="D23" s="48">
        <v>75</v>
      </c>
      <c r="E23" s="48">
        <v>75</v>
      </c>
      <c r="F23" s="48">
        <v>100</v>
      </c>
      <c r="G23" s="48">
        <v>100</v>
      </c>
      <c r="H23" s="48">
        <v>100</v>
      </c>
      <c r="I23" s="48">
        <v>80</v>
      </c>
      <c r="J23" s="48">
        <v>75</v>
      </c>
      <c r="K23" s="48">
        <v>100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70.778752067045303</v>
      </c>
      <c r="C26" s="22">
        <f t="shared" ref="C26" si="0">H4</f>
        <v>84.741962654437202</v>
      </c>
      <c r="D26" s="19">
        <f t="shared" ref="D26:D30" si="1">AVERAGE(B26:C26)</f>
        <v>77.760357360741253</v>
      </c>
      <c r="E26" s="19">
        <f t="shared" ref="E26:E30" si="2">VAR(B26:C26)</f>
        <v>97.485624953926603</v>
      </c>
      <c r="F26" s="90">
        <v>4</v>
      </c>
    </row>
    <row r="27" spans="1:11" ht="31">
      <c r="A27" s="6" t="s">
        <v>6</v>
      </c>
      <c r="B27" s="12">
        <f>B5+B8+B10</f>
        <v>0.52210624337657097</v>
      </c>
      <c r="C27" s="12">
        <f>H5+H8+H10</f>
        <v>0.62684357833176629</v>
      </c>
      <c r="D27" s="10">
        <f>AVERAGE(B27:C27)</f>
        <v>0.57447491085416869</v>
      </c>
      <c r="E27" s="10">
        <f t="shared" si="2"/>
        <v>5.48495466675839E-3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10.797851034187319</v>
      </c>
      <c r="C28" s="3">
        <f>H6+H7</f>
        <v>10.923432348246539</v>
      </c>
      <c r="D28" s="10">
        <f t="shared" si="1"/>
        <v>10.86064169121693</v>
      </c>
      <c r="E28" s="10">
        <f t="shared" si="2"/>
        <v>7.8853332204202112E-3</v>
      </c>
      <c r="F28" s="90">
        <v>6</v>
      </c>
      <c r="G28">
        <v>7</v>
      </c>
    </row>
    <row r="29" spans="1:11" ht="31">
      <c r="A29" s="6" t="s">
        <v>7</v>
      </c>
      <c r="B29" s="12">
        <f>B9</f>
        <v>2.0808401059838699</v>
      </c>
      <c r="C29" s="3">
        <f>H9</f>
        <v>2.2851819438538898</v>
      </c>
      <c r="D29" s="10">
        <f t="shared" si="1"/>
        <v>2.1830110249188799</v>
      </c>
      <c r="E29" s="10">
        <f t="shared" si="2"/>
        <v>2.0877793352048753E-2</v>
      </c>
      <c r="F29" s="90">
        <v>9</v>
      </c>
    </row>
    <row r="30" spans="1:11" ht="31">
      <c r="A30" s="6" t="s">
        <v>9</v>
      </c>
      <c r="B30" s="12">
        <f>B11</f>
        <v>15.8204505494068</v>
      </c>
      <c r="C30" s="3">
        <f>H11</f>
        <v>1.4225794751305001</v>
      </c>
      <c r="D30" s="10">
        <f t="shared" si="1"/>
        <v>8.6215150122686506</v>
      </c>
      <c r="E30" s="10">
        <f t="shared" si="2"/>
        <v>103.64934573574106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70.778752067045303</v>
      </c>
      <c r="C32" s="3">
        <f>H13</f>
        <v>84.741962654437202</v>
      </c>
      <c r="D32" s="10">
        <f t="shared" ref="D32:D37" si="3">AVERAGE(B32:C32)</f>
        <v>77.760357360741253</v>
      </c>
      <c r="E32" s="10">
        <f t="shared" ref="E32:E37" si="4">VAR(B32:C32)</f>
        <v>97.485624953926603</v>
      </c>
      <c r="F32" s="90">
        <v>13</v>
      </c>
    </row>
    <row r="33" spans="1:8" s="20" customFormat="1" ht="31">
      <c r="A33" s="17" t="s">
        <v>2</v>
      </c>
      <c r="B33" s="21">
        <f>B14</f>
        <v>80</v>
      </c>
      <c r="C33" s="22">
        <f>H14</f>
        <v>100</v>
      </c>
      <c r="D33" s="19">
        <f t="shared" si="3"/>
        <v>90</v>
      </c>
      <c r="E33" s="19">
        <f t="shared" si="4"/>
        <v>200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20</v>
      </c>
      <c r="C37" s="3">
        <f>H21</f>
        <v>0</v>
      </c>
      <c r="D37" s="10">
        <f t="shared" si="3"/>
        <v>10</v>
      </c>
      <c r="E37" s="10">
        <f t="shared" si="4"/>
        <v>200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80</v>
      </c>
      <c r="C39" s="3">
        <f>H23</f>
        <v>100</v>
      </c>
      <c r="D39" s="10">
        <f>AVERAGE(B39:C39)</f>
        <v>90</v>
      </c>
      <c r="E39" s="10">
        <f>VAR(B39:C39)</f>
        <v>200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0.15575447437079801</v>
      </c>
      <c r="C42" s="10">
        <f>I4</f>
        <v>0.120146626780346</v>
      </c>
      <c r="D42" s="10">
        <f t="shared" ref="D42:D46" si="5">AVERAGE(B42:C42)</f>
        <v>0.13795055057557201</v>
      </c>
      <c r="E42" s="10">
        <f t="shared" ref="E42:E46" si="6">VAR(B42:C42)</f>
        <v>6.3395940501242976E-4</v>
      </c>
    </row>
    <row r="43" spans="1:8" ht="31">
      <c r="A43" s="6" t="s">
        <v>6</v>
      </c>
      <c r="B43" s="11">
        <f>C5+C8+C10</f>
        <v>0.69176565623297204</v>
      </c>
      <c r="C43" s="10">
        <f>I5+I8+I10</f>
        <v>0.60022556081986389</v>
      </c>
      <c r="D43" s="10">
        <f t="shared" si="5"/>
        <v>0.64599560852641802</v>
      </c>
      <c r="E43" s="10">
        <f t="shared" si="6"/>
        <v>4.189794534120472E-3</v>
      </c>
    </row>
    <row r="44" spans="1:8" s="20" customFormat="1" ht="31">
      <c r="A44" s="17" t="s">
        <v>4</v>
      </c>
      <c r="B44" s="18">
        <f>C6+C7</f>
        <v>81.151227069719297</v>
      </c>
      <c r="C44" s="19">
        <f>I6+I7</f>
        <v>82.594409108625896</v>
      </c>
      <c r="D44" s="19">
        <f t="shared" si="5"/>
        <v>81.872818089172597</v>
      </c>
      <c r="E44" s="19">
        <f t="shared" si="6"/>
        <v>1.0413871987113041</v>
      </c>
    </row>
    <row r="45" spans="1:8" ht="31">
      <c r="A45" s="6" t="s">
        <v>7</v>
      </c>
      <c r="B45" s="11">
        <f>C9</f>
        <v>3.7158638565445101</v>
      </c>
      <c r="C45" s="10">
        <f>I9</f>
        <v>1.7854525365118701</v>
      </c>
      <c r="D45" s="10">
        <f t="shared" si="5"/>
        <v>2.7506581965281902</v>
      </c>
      <c r="E45" s="10">
        <f t="shared" si="6"/>
        <v>1.8632439322550773</v>
      </c>
    </row>
    <row r="46" spans="1:8" ht="31">
      <c r="A46" s="6" t="s">
        <v>9</v>
      </c>
      <c r="B46" s="11">
        <f>C11</f>
        <v>14.2853889431323</v>
      </c>
      <c r="C46" s="10">
        <f>I11</f>
        <v>14.8997661672619</v>
      </c>
      <c r="D46" s="10">
        <f t="shared" si="5"/>
        <v>14.592577555197099</v>
      </c>
      <c r="E46" s="10">
        <f t="shared" si="6"/>
        <v>0.18872968676459606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81.151227069719297</v>
      </c>
      <c r="C48" s="11">
        <f>MAX(C42:C46)</f>
        <v>82.594409108625896</v>
      </c>
      <c r="D48" s="10">
        <f t="shared" ref="D48:D53" si="7">AVERAGE(B48:C48)</f>
        <v>81.872818089172597</v>
      </c>
      <c r="E48" s="10">
        <f t="shared" ref="E48:E53" si="8">VAR(B48:C48)</f>
        <v>1.0413871987113041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80</v>
      </c>
      <c r="C51" s="19">
        <f>I16+I17</f>
        <v>80</v>
      </c>
      <c r="D51" s="19">
        <f t="shared" si="7"/>
        <v>80</v>
      </c>
      <c r="E51" s="19">
        <f t="shared" si="8"/>
        <v>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20</v>
      </c>
      <c r="C53" s="10">
        <f>I21</f>
        <v>20</v>
      </c>
      <c r="D53" s="10">
        <f t="shared" si="7"/>
        <v>20</v>
      </c>
      <c r="E53" s="10">
        <f t="shared" si="8"/>
        <v>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80</v>
      </c>
      <c r="C55" s="10">
        <f>I23</f>
        <v>80</v>
      </c>
      <c r="D55" s="10">
        <f>AVERAGE(B55:C55)</f>
        <v>80</v>
      </c>
      <c r="E55" s="10">
        <f>VAR(B55:C55)</f>
        <v>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0.27614417002270503</v>
      </c>
      <c r="C58" s="10">
        <f>J4</f>
        <v>0.82560864431094405</v>
      </c>
      <c r="D58" s="10">
        <f t="shared" ref="D58:D62" si="9">AVERAGE(B58:C58)</f>
        <v>0.55087640716682451</v>
      </c>
      <c r="E58" s="10">
        <f t="shared" ref="E58:E62" si="10">VAR(B58:C58)</f>
        <v>0.15095560425242549</v>
      </c>
    </row>
    <row r="59" spans="1:5" ht="31">
      <c r="A59" s="92" t="s">
        <v>27</v>
      </c>
      <c r="B59" s="18">
        <f>D5+D8+D10</f>
        <v>7.167432453086823</v>
      </c>
      <c r="C59" s="19">
        <f>J5+J8+J10</f>
        <v>11.174059133558327</v>
      </c>
      <c r="D59" s="19">
        <f t="shared" si="9"/>
        <v>9.170745793322574</v>
      </c>
      <c r="E59" s="19">
        <f t="shared" si="10"/>
        <v>8.0265286783330794</v>
      </c>
    </row>
    <row r="60" spans="1:5" ht="31">
      <c r="A60" s="6" t="s">
        <v>4</v>
      </c>
      <c r="B60" s="11">
        <f>D6+D7</f>
        <v>10.90383647822375</v>
      </c>
      <c r="C60" s="10">
        <f>J6+J7</f>
        <v>10.764851015343741</v>
      </c>
      <c r="D60" s="10">
        <f t="shared" si="9"/>
        <v>10.834343746783745</v>
      </c>
      <c r="E60" s="10">
        <f t="shared" si="10"/>
        <v>9.6584794459852897E-3</v>
      </c>
    </row>
    <row r="61" spans="1:5" ht="31">
      <c r="A61" s="6" t="s">
        <v>7</v>
      </c>
      <c r="B61" s="11">
        <f>D9</f>
        <v>19.285398084619398</v>
      </c>
      <c r="C61" s="10">
        <f>J9</f>
        <v>34.775299831384999</v>
      </c>
      <c r="D61" s="10">
        <f t="shared" si="9"/>
        <v>27.0303489580022</v>
      </c>
      <c r="E61" s="10">
        <f t="shared" si="10"/>
        <v>119.96852806222569</v>
      </c>
    </row>
    <row r="62" spans="1:5" ht="31">
      <c r="A62" s="6" t="s">
        <v>9</v>
      </c>
      <c r="B62" s="11">
        <f t="shared" ref="B62:B67" si="11">D11</f>
        <v>62.367188814047203</v>
      </c>
      <c r="C62" s="10">
        <f>J11</f>
        <v>42.460181375401802</v>
      </c>
      <c r="D62" s="10">
        <f t="shared" si="9"/>
        <v>52.413685094724499</v>
      </c>
      <c r="E62" s="10">
        <f t="shared" si="10"/>
        <v>198.1444725811416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CALM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62.367188814047203</v>
      </c>
      <c r="C64" s="11">
        <f>MAX(C58:C62)</f>
        <v>42.460181375401802</v>
      </c>
      <c r="D64" s="10">
        <f t="shared" ref="D64:D69" si="12">AVERAGE(B64:C64)</f>
        <v>52.413685094724499</v>
      </c>
      <c r="E64" s="10">
        <f t="shared" ref="E64:E69" si="13">VAR(B64:C64)</f>
        <v>198.1444725811416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27</v>
      </c>
      <c r="B66" s="18">
        <f>D15+D18+D20</f>
        <v>0</v>
      </c>
      <c r="C66" s="19">
        <f>J15+J18+J20</f>
        <v>0</v>
      </c>
      <c r="D66" s="19">
        <f t="shared" si="12"/>
        <v>0</v>
      </c>
      <c r="E66" s="19">
        <f t="shared" si="13"/>
        <v>0</v>
      </c>
    </row>
    <row r="67" spans="1:5" ht="31">
      <c r="A67" s="6" t="s">
        <v>4</v>
      </c>
      <c r="B67" s="11">
        <f>D16+D17</f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25</v>
      </c>
      <c r="C68" s="10">
        <f>J19</f>
        <v>75</v>
      </c>
      <c r="D68" s="10">
        <f t="shared" si="12"/>
        <v>50</v>
      </c>
      <c r="E68" s="10">
        <f t="shared" si="13"/>
        <v>1250</v>
      </c>
    </row>
    <row r="69" spans="1:5" ht="31">
      <c r="A69" s="6" t="s">
        <v>9</v>
      </c>
      <c r="B69" s="11">
        <f>D21</f>
        <v>75</v>
      </c>
      <c r="C69" s="10">
        <f>J21</f>
        <v>25</v>
      </c>
      <c r="D69" s="10">
        <f t="shared" si="12"/>
        <v>50</v>
      </c>
      <c r="E69" s="10">
        <f t="shared" si="13"/>
        <v>1250</v>
      </c>
    </row>
    <row r="70" spans="1:5" ht="31">
      <c r="A70" s="7" t="s">
        <v>14</v>
      </c>
      <c r="B70" s="11" t="str">
        <f>D22</f>
        <v>CALM</v>
      </c>
      <c r="C70" s="10" t="str">
        <f>J22</f>
        <v>SAD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75</v>
      </c>
      <c r="C71" s="10">
        <f>J23</f>
        <v>75</v>
      </c>
      <c r="D71" s="10">
        <f>AVERAGE(B71:C71)</f>
        <v>75</v>
      </c>
      <c r="E71" s="10">
        <f>VAR(B71:C71)</f>
        <v>0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0.139081133389932</v>
      </c>
      <c r="C74" s="10">
        <f>K4</f>
        <v>8.8264313012688694E-2</v>
      </c>
      <c r="D74" s="10">
        <f t="shared" ref="D74:D78" si="14">AVERAGE(B74:C74)</f>
        <v>0.11367272320131035</v>
      </c>
      <c r="E74" s="10">
        <f t="shared" ref="E74:E78" si="15">VAR(B74:C74)</f>
        <v>1.2911746166265059E-3</v>
      </c>
    </row>
    <row r="75" spans="1:5" ht="31">
      <c r="A75" s="91" t="s">
        <v>27</v>
      </c>
      <c r="B75" s="11">
        <f>E5+E8+E10</f>
        <v>0.71827107103016807</v>
      </c>
      <c r="C75" s="10">
        <f>K5+K8+K10</f>
        <v>0.65071901447576597</v>
      </c>
      <c r="D75" s="10">
        <f t="shared" si="14"/>
        <v>0.68449504275296702</v>
      </c>
      <c r="E75" s="10">
        <f t="shared" si="15"/>
        <v>2.2816401723645702E-3</v>
      </c>
    </row>
    <row r="76" spans="1:5" ht="31">
      <c r="A76" s="6" t="s">
        <v>4</v>
      </c>
      <c r="B76" s="11">
        <f>E6+E7</f>
        <v>10.331729818739941</v>
      </c>
      <c r="C76" s="10">
        <f>K6+K7</f>
        <v>9.9418518665459104</v>
      </c>
      <c r="D76" s="10">
        <f t="shared" si="14"/>
        <v>10.136790842642926</v>
      </c>
      <c r="E76" s="10">
        <f t="shared" si="15"/>
        <v>7.6002408803505381E-2</v>
      </c>
    </row>
    <row r="77" spans="1:5" s="20" customFormat="1" ht="31">
      <c r="A77" s="17" t="s">
        <v>7</v>
      </c>
      <c r="B77" s="18">
        <f>E9</f>
        <v>67.022179490613297</v>
      </c>
      <c r="C77" s="19">
        <f>K9</f>
        <v>76.182621318976501</v>
      </c>
      <c r="D77" s="19">
        <f t="shared" si="14"/>
        <v>71.602400404794906</v>
      </c>
      <c r="E77" s="19">
        <f t="shared" si="15"/>
        <v>41.956847245413101</v>
      </c>
    </row>
    <row r="78" spans="1:5" ht="31">
      <c r="A78" s="6" t="s">
        <v>9</v>
      </c>
      <c r="B78" s="11">
        <f>E11</f>
        <v>21.788738486226499</v>
      </c>
      <c r="C78" s="10">
        <f>K11</f>
        <v>13.136543486989</v>
      </c>
      <c r="D78" s="10">
        <f t="shared" si="14"/>
        <v>17.462640986607749</v>
      </c>
      <c r="E78" s="10">
        <f t="shared" si="15"/>
        <v>37.430239152415311</v>
      </c>
    </row>
    <row r="79" spans="1:5" ht="31">
      <c r="A79" s="7" t="s">
        <v>14</v>
      </c>
      <c r="B79" s="11" t="str">
        <f>E12</f>
        <v>SAD</v>
      </c>
      <c r="C79" s="10" t="str">
        <f>K12</f>
        <v>SAD</v>
      </c>
      <c r="D79" s="10">
        <f>COUNTIF(B79:C79,A73)</f>
        <v>2</v>
      </c>
      <c r="E79" s="13">
        <f>D79/2</f>
        <v>1</v>
      </c>
    </row>
    <row r="80" spans="1:5" ht="31">
      <c r="A80" s="7" t="s">
        <v>10</v>
      </c>
      <c r="B80" s="11">
        <f>E13</f>
        <v>67.022179490613297</v>
      </c>
      <c r="C80" s="10">
        <f>K13</f>
        <v>76.182621318976501</v>
      </c>
      <c r="D80" s="10">
        <f t="shared" ref="D80:D85" si="16">AVERAGE(B80:C80)</f>
        <v>71.602400404794906</v>
      </c>
      <c r="E80" s="10">
        <f t="shared" ref="E80:E85" si="17">VAR(B80:C80)</f>
        <v>41.956847245413101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27</v>
      </c>
      <c r="B82" s="11">
        <f>E15+E18+E20</f>
        <v>0</v>
      </c>
      <c r="C82" s="10">
        <f>K15+K18+K20</f>
        <v>0</v>
      </c>
      <c r="D82" s="10">
        <f t="shared" si="16"/>
        <v>0</v>
      </c>
      <c r="E82" s="10">
        <f t="shared" si="17"/>
        <v>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75</v>
      </c>
      <c r="C84" s="19">
        <f>K19</f>
        <v>100</v>
      </c>
      <c r="D84" s="19">
        <f t="shared" si="16"/>
        <v>87.5</v>
      </c>
      <c r="E84" s="19">
        <f t="shared" si="17"/>
        <v>312.5</v>
      </c>
    </row>
    <row r="85" spans="1:5" ht="31">
      <c r="A85" s="6" t="s">
        <v>9</v>
      </c>
      <c r="B85" s="11">
        <f>E21</f>
        <v>25</v>
      </c>
      <c r="C85" s="10">
        <f>K21</f>
        <v>0</v>
      </c>
      <c r="D85" s="10">
        <f t="shared" si="16"/>
        <v>12.5</v>
      </c>
      <c r="E85" s="10">
        <f t="shared" si="17"/>
        <v>312.5</v>
      </c>
    </row>
    <row r="86" spans="1:5" ht="31">
      <c r="A86" s="7" t="s">
        <v>14</v>
      </c>
      <c r="B86" s="11" t="str">
        <f>E22</f>
        <v>SAD</v>
      </c>
      <c r="C86" s="10" t="str">
        <f>K22</f>
        <v>SAD</v>
      </c>
      <c r="D86" s="10">
        <f>COUNTIF(B86:C86,A73)</f>
        <v>2</v>
      </c>
      <c r="E86" s="13">
        <f>D86/2</f>
        <v>1</v>
      </c>
    </row>
    <row r="87" spans="1:5" ht="31">
      <c r="A87" s="7" t="s">
        <v>10</v>
      </c>
      <c r="B87" s="11">
        <f>E23</f>
        <v>75</v>
      </c>
      <c r="C87" s="10">
        <f>K23</f>
        <v>100</v>
      </c>
      <c r="D87" s="10">
        <f>AVERAGE(B87:C87)</f>
        <v>87.5</v>
      </c>
      <c r="E87" s="10">
        <f>VAR(B87:C87)</f>
        <v>312.5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0.117672681659109</v>
      </c>
      <c r="C90" s="11">
        <f>G4</f>
        <v>3.2261723447095901E-2</v>
      </c>
      <c r="D90" s="10">
        <f t="shared" ref="D90:D94" si="18">AVERAGE(B90:C90)</f>
        <v>7.4967202553102449E-2</v>
      </c>
      <c r="E90" s="10">
        <f t="shared" ref="E90:E94" si="19">VAR(B90:C90)</f>
        <v>3.6475158913471251E-3</v>
      </c>
    </row>
    <row r="91" spans="1:5" ht="31">
      <c r="A91" s="6" t="s">
        <v>6</v>
      </c>
      <c r="B91" s="11">
        <f>F5+F8+F10</f>
        <v>0.40039054684863151</v>
      </c>
      <c r="C91" s="11">
        <f>G5+G8+G10</f>
        <v>0.12578157668936948</v>
      </c>
      <c r="D91" s="10">
        <f t="shared" si="18"/>
        <v>0.26308606176900051</v>
      </c>
      <c r="E91" s="10">
        <f t="shared" si="19"/>
        <v>3.7705043245965214E-2</v>
      </c>
    </row>
    <row r="92" spans="1:5" ht="31">
      <c r="A92" s="6" t="s">
        <v>4</v>
      </c>
      <c r="B92" s="11">
        <f>F6+F7</f>
        <v>11.097034724273179</v>
      </c>
      <c r="C92" s="11">
        <f>G6+G7</f>
        <v>10.75102730025133</v>
      </c>
      <c r="D92" s="10">
        <f t="shared" si="18"/>
        <v>10.924031012262255</v>
      </c>
      <c r="E92" s="10">
        <f t="shared" si="19"/>
        <v>5.9860568739117777E-2</v>
      </c>
    </row>
    <row r="93" spans="1:5" ht="31">
      <c r="A93" s="6" t="s">
        <v>7</v>
      </c>
      <c r="B93" s="11">
        <f>F9</f>
        <v>6.4370534581063401</v>
      </c>
      <c r="C93" s="11">
        <f>G9</f>
        <v>2.3979158674604801</v>
      </c>
      <c r="D93" s="10">
        <f t="shared" si="18"/>
        <v>4.4174846627834103</v>
      </c>
      <c r="E93" s="10">
        <f t="shared" si="19"/>
        <v>8.1573162380842206</v>
      </c>
    </row>
    <row r="94" spans="1:5" s="20" customFormat="1" ht="31">
      <c r="A94" s="17" t="s">
        <v>9</v>
      </c>
      <c r="B94" s="18">
        <f t="shared" ref="B94:C97" si="20">F11</f>
        <v>81.947848589112695</v>
      </c>
      <c r="C94" s="18">
        <f t="shared" si="20"/>
        <v>86.693013532151696</v>
      </c>
      <c r="D94" s="19">
        <f t="shared" si="18"/>
        <v>84.320431060632188</v>
      </c>
      <c r="E94" s="19">
        <f t="shared" si="19"/>
        <v>11.25829516832316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CALM</v>
      </c>
      <c r="D95" s="10">
        <f>COUNTIF(B95:C95,A89)</f>
        <v>2</v>
      </c>
      <c r="E95" s="13">
        <f>D95/2</f>
        <v>1</v>
      </c>
    </row>
    <row r="96" spans="1:5" ht="32" thickBot="1">
      <c r="A96" s="7" t="s">
        <v>10</v>
      </c>
      <c r="B96" s="11">
        <f t="shared" si="20"/>
        <v>81.947848589112695</v>
      </c>
      <c r="C96" s="11">
        <f t="shared" si="20"/>
        <v>86.693013532151696</v>
      </c>
      <c r="D96" s="10">
        <f t="shared" ref="D96:D101" si="21">AVERAGE(B96:C96)</f>
        <v>84.320431060632188</v>
      </c>
      <c r="E96" s="10">
        <f t="shared" ref="E96:E101" si="22">VAR(B96:C96)</f>
        <v>11.25829516832316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0</v>
      </c>
      <c r="D100" s="10">
        <f t="shared" si="21"/>
        <v>0</v>
      </c>
      <c r="E100" s="10">
        <f t="shared" si="22"/>
        <v>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100</v>
      </c>
      <c r="D101" s="19">
        <f t="shared" si="21"/>
        <v>100</v>
      </c>
      <c r="E101" s="19">
        <f t="shared" si="22"/>
        <v>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CALM</v>
      </c>
      <c r="D102" s="10">
        <f>COUNTIF(B102:C102,A89)</f>
        <v>2</v>
      </c>
      <c r="E102" s="13">
        <f>D102/2</f>
        <v>1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24</v>
      </c>
      <c r="F106" s="71" t="e">
        <f>(D102+#REF!+#REF!+#REF!+D86+D70+D54+D38)/24</f>
        <v>#REF!</v>
      </c>
    </row>
    <row r="107" spans="1:7">
      <c r="E107" t="s">
        <v>22</v>
      </c>
      <c r="F107" s="14" t="e">
        <f>(D101+#REF!+#REF!+#REF!+D84+#REF!+D51+D33)/8</f>
        <v>#REF!</v>
      </c>
    </row>
    <row r="108" spans="1:7">
      <c r="E108" t="s">
        <v>25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sqref="A1:G7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21</v>
      </c>
      <c r="C1" s="94"/>
      <c r="D1" s="95"/>
      <c r="E1" s="96" t="s">
        <v>20</v>
      </c>
      <c r="F1" s="94"/>
      <c r="G1" s="97"/>
    </row>
    <row r="2" spans="1:8" ht="32" thickBot="1">
      <c r="A2" s="99"/>
      <c r="B2" s="34" t="s">
        <v>19</v>
      </c>
      <c r="C2" s="35" t="s">
        <v>22</v>
      </c>
      <c r="D2" s="36" t="s">
        <v>16</v>
      </c>
      <c r="E2" s="37" t="s">
        <v>19</v>
      </c>
      <c r="F2" s="35" t="s">
        <v>22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77.760357360741253</v>
      </c>
      <c r="D3" s="39">
        <f>生データ!E26</f>
        <v>97.485624953926603</v>
      </c>
      <c r="E3" s="68">
        <f>生データ!E38</f>
        <v>1</v>
      </c>
      <c r="F3" s="72">
        <f>生データ!D33</f>
        <v>90</v>
      </c>
      <c r="G3" s="42">
        <f>生データ!E33</f>
        <v>200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9.170745793322574</v>
      </c>
      <c r="D4" s="73">
        <f>生データ!E59</f>
        <v>8.0265286783330794</v>
      </c>
      <c r="E4" s="32">
        <f>生データ!E70</f>
        <v>0</v>
      </c>
      <c r="F4" s="73">
        <f>生データ!D66</f>
        <v>0</v>
      </c>
      <c r="G4" s="73">
        <f>生データ!E66</f>
        <v>0</v>
      </c>
    </row>
    <row r="5" spans="1:8" ht="31">
      <c r="A5" s="28" t="s">
        <v>4</v>
      </c>
      <c r="B5" s="32">
        <f>生データ!E47</f>
        <v>1</v>
      </c>
      <c r="C5" s="73">
        <f>生データ!D44</f>
        <v>81.872818089172597</v>
      </c>
      <c r="D5" s="40">
        <f>生データ!E44</f>
        <v>1.0413871987113041</v>
      </c>
      <c r="E5" s="69">
        <f>生データ!E54</f>
        <v>1</v>
      </c>
      <c r="F5" s="73">
        <f>生データ!D51</f>
        <v>80</v>
      </c>
      <c r="G5" s="43">
        <f>生データ!E51</f>
        <v>0</v>
      </c>
    </row>
    <row r="6" spans="1:8" ht="31">
      <c r="A6" s="28" t="s">
        <v>7</v>
      </c>
      <c r="B6" s="32">
        <f>生データ!E79</f>
        <v>1</v>
      </c>
      <c r="C6" s="73">
        <f>生データ!D77</f>
        <v>71.602400404794906</v>
      </c>
      <c r="D6" s="40">
        <f>生データ!E77</f>
        <v>41.956847245413101</v>
      </c>
      <c r="E6" s="69">
        <f>生データ!E86</f>
        <v>1</v>
      </c>
      <c r="F6" s="73">
        <f>生データ!D84</f>
        <v>87.5</v>
      </c>
      <c r="G6" s="43">
        <f>生データ!E84</f>
        <v>312.5</v>
      </c>
    </row>
    <row r="7" spans="1:8" ht="32" thickBot="1">
      <c r="A7" s="29" t="s">
        <v>9</v>
      </c>
      <c r="B7" s="33">
        <f>生データ!E95</f>
        <v>1</v>
      </c>
      <c r="C7" s="74">
        <f>生データ!D94</f>
        <v>84.320431060632188</v>
      </c>
      <c r="D7" s="41">
        <f>生データ!E94</f>
        <v>11.25829516832316</v>
      </c>
      <c r="E7" s="70">
        <f>生データ!E102</f>
        <v>1</v>
      </c>
      <c r="F7" s="74">
        <f>生データ!D101</f>
        <v>100</v>
      </c>
      <c r="G7" s="44">
        <f>生データ!E101</f>
        <v>0</v>
      </c>
    </row>
    <row r="8" spans="1:8" ht="21" thickBot="1"/>
    <row r="9" spans="1:8" ht="31">
      <c r="A9" s="98" t="s">
        <v>0</v>
      </c>
      <c r="B9" s="100" t="s">
        <v>21</v>
      </c>
      <c r="C9" s="101"/>
      <c r="D9" s="100" t="s">
        <v>20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1</v>
      </c>
      <c r="C14" s="81">
        <f>IF(生データ!C79=生データ!$A$73,1,0)</f>
        <v>1</v>
      </c>
      <c r="D14" s="82">
        <f>IF(生データ!B86=生データ!$A$73,1,0)</f>
        <v>1</v>
      </c>
      <c r="E14" s="83">
        <f>IF(生データ!C86=生データ!$A$73,1,0)</f>
        <v>1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1</v>
      </c>
      <c r="D15" s="84">
        <f>IF(生データ!B102=生データ!$A$89,1,0)</f>
        <v>1</v>
      </c>
      <c r="E15" s="86">
        <f>IF(生データ!C102=生データ!$A$89,1,0)</f>
        <v>1</v>
      </c>
    </row>
    <row r="16" spans="1:8" ht="31">
      <c r="A16" s="87" t="s">
        <v>26</v>
      </c>
      <c r="B16" s="88">
        <f>SUM(B11:B15)</f>
        <v>4</v>
      </c>
      <c r="C16" s="88">
        <f>SUM(C11:C15)</f>
        <v>4</v>
      </c>
      <c r="D16" s="88">
        <f>SUM(D11:D15)</f>
        <v>4</v>
      </c>
      <c r="E16" s="88">
        <f>SUM(E11:E15)</f>
        <v>4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sqref="A1:F6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23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90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10</v>
      </c>
      <c r="G2" s="14"/>
    </row>
    <row r="3" spans="1:7" ht="140" customHeight="1">
      <c r="A3" s="66" t="s">
        <v>6</v>
      </c>
      <c r="B3" s="52">
        <f>生データ!D65</f>
        <v>0</v>
      </c>
      <c r="C3" s="54">
        <f>生データ!D66</f>
        <v>0</v>
      </c>
      <c r="D3" s="54">
        <f>生データ!D67</f>
        <v>0</v>
      </c>
      <c r="E3" s="54">
        <f>生データ!D68</f>
        <v>50</v>
      </c>
      <c r="F3" s="55">
        <f>生データ!D69</f>
        <v>50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80</v>
      </c>
      <c r="E4" s="54">
        <f>生データ!D52</f>
        <v>0</v>
      </c>
      <c r="F4" s="55">
        <f>生データ!D53</f>
        <v>20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0</v>
      </c>
      <c r="D5" s="54">
        <f>生データ!D83</f>
        <v>0</v>
      </c>
      <c r="E5" s="53">
        <f>生データ!D84</f>
        <v>87.5</v>
      </c>
      <c r="F5" s="55">
        <f>生データ!D85</f>
        <v>12.5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0</v>
      </c>
      <c r="F6" s="59">
        <f>生データ!D101</f>
        <v>100</v>
      </c>
      <c r="G6" s="14"/>
    </row>
  </sheetData>
  <phoneticPr fontId="1"/>
  <conditionalFormatting sqref="B5:F5">
    <cfRule type="colorScale" priority="56">
      <colorScale>
        <cfvo type="min"/>
        <cfvo type="max"/>
        <color theme="0"/>
        <color theme="4"/>
      </colorScale>
    </cfRule>
  </conditionalFormatting>
  <conditionalFormatting sqref="B2:F2">
    <cfRule type="colorScale" priority="64">
      <colorScale>
        <cfvo type="min"/>
        <cfvo type="max"/>
        <color theme="0"/>
        <color theme="4"/>
      </colorScale>
    </cfRule>
    <cfRule type="top10" dxfId="0" priority="65" rank="1"/>
  </conditionalFormatting>
  <conditionalFormatting sqref="B4:F4">
    <cfRule type="colorScale" priority="70">
      <colorScale>
        <cfvo type="min"/>
        <cfvo type="max"/>
        <color theme="0"/>
        <color theme="4"/>
      </colorScale>
    </cfRule>
  </conditionalFormatting>
  <conditionalFormatting sqref="B6:F6">
    <cfRule type="colorScale" priority="76">
      <colorScale>
        <cfvo type="min"/>
        <cfvo type="max"/>
        <color theme="0"/>
        <color theme="4"/>
      </colorScale>
    </cfRule>
  </conditionalFormatting>
  <conditionalFormatting sqref="B3:F3">
    <cfRule type="colorScale" priority="3">
      <colorScale>
        <cfvo type="min"/>
        <cfvo type="max"/>
        <color theme="0"/>
        <color theme="4"/>
      </colorScale>
    </cfRule>
  </conditionalFormatting>
  <conditionalFormatting sqref="B2:F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2023-01-27T06:22:03Z</dcterms:modified>
</cp:coreProperties>
</file>