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１０河原/"/>
    </mc:Choice>
  </mc:AlternateContent>
  <xr:revisionPtr revIDLastSave="0" documentId="13_ncr:1_{AD5DF0E0-C060-3945-829F-3117FA51CD33}" xr6:coauthVersionLast="47" xr6:coauthVersionMax="47" xr10:uidLastSave="{00000000-0000-0000-0000-000000000000}"/>
  <bookViews>
    <workbookView xWindow="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64" i="1" s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<sst xmlns="http://schemas.openxmlformats.org/spreadsheetml/2006/main" count="188" uniqueCount="32">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</sst>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12" zoomScale="61" workbookViewId="0">
      <pane xSplit="1" topLeftCell="E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85.428237732264805</v>
      </c>
      <c r="C4" s="46">
        <v>0.27753890298981099</v>
      </c>
      <c r="D4" s="46">
        <v>0.93726505282622297</v>
      </c>
      <c r="E4" s="46">
        <v>0.57409203311040602</v>
      </c>
      <c r="F4" s="46">
        <v>4.3614142736835797</v>
      </c>
      <c r="G4" s="46">
        <v>3.76735650801366</v>
      </c>
      <c r="H4" s="46">
        <v>83.922068841369693</v>
      </c>
      <c r="I4" s="46">
        <v>0.16740280758127399</v>
      </c>
      <c r="J4" s="46">
        <v>9.3070728635344501E-3</v>
      </c>
      <c r="K4" s="46">
        <v>0.186020291561596</v>
      </c>
    </row>
    <row r="5" spans="1:17" ht="31">
      <c r="A5" s="6" t="s">
        <v>3</v>
      </c>
      <c r="B5" s="45">
        <v>0.39952344961177499</v>
      </c>
      <c r="C5" s="46">
        <v>0.34556295990806501</v>
      </c>
      <c r="D5" s="46">
        <v>2.8789440820738501</v>
      </c>
      <c r="E5" s="46">
        <v>2.89847959486388</v>
      </c>
      <c r="F5" s="46">
        <v>6.2107238499521298</v>
      </c>
      <c r="G5" s="46">
        <v>2.4685724439388501</v>
      </c>
      <c r="H5" s="46">
        <v>0.68751822056108702</v>
      </c>
      <c r="I5" s="46">
        <v>0.203935423861834</v>
      </c>
      <c r="J5" s="46">
        <v>1.00495201837216E-2</v>
      </c>
      <c r="K5" s="46">
        <v>0.197130414105679</v>
      </c>
    </row>
    <row r="6" spans="1:17" ht="31">
      <c r="A6" s="6" t="s">
        <v>4</v>
      </c>
      <c r="B6" s="45">
        <v>5.55738613773807</v>
      </c>
      <c r="C6" s="46">
        <v>73.885528461533397</v>
      </c>
      <c r="D6" s="46">
        <v>5.89348934721425</v>
      </c>
      <c r="E6" s="46">
        <v>5.3366692726853397</v>
      </c>
      <c r="F6" s="46">
        <v>6.5325070883138201</v>
      </c>
      <c r="G6" s="46">
        <v>6.0172613055126103</v>
      </c>
      <c r="H6" s="46">
        <v>5.6545128312301696</v>
      </c>
      <c r="I6" s="46">
        <v>90.761854210489105</v>
      </c>
      <c r="J6" s="46">
        <v>5.4729267940242101</v>
      </c>
      <c r="K6" s="46">
        <v>4.9827555520062701</v>
      </c>
    </row>
    <row r="7" spans="1:17" ht="31">
      <c r="A7" s="6" t="s">
        <v>5</v>
      </c>
      <c r="B7" s="45">
        <v>5.2031224773624896</v>
      </c>
      <c r="C7" s="46">
        <v>22.8896284444298</v>
      </c>
      <c r="D7" s="46">
        <v>5.9111099958687001</v>
      </c>
      <c r="E7" s="46">
        <v>4.9211389361543798</v>
      </c>
      <c r="F7" s="46">
        <v>6.6572820828534898</v>
      </c>
      <c r="G7" s="46">
        <v>5.6172689031903298</v>
      </c>
      <c r="H7" s="46">
        <v>5.2697234597258502</v>
      </c>
      <c r="I7" s="46">
        <v>6.3744996295265501</v>
      </c>
      <c r="J7" s="46">
        <v>5.1457583480180302</v>
      </c>
      <c r="K7" s="46">
        <v>4.7608171116556797</v>
      </c>
    </row>
    <row r="8" spans="1:17" ht="31">
      <c r="A8" s="6" t="s">
        <v>6</v>
      </c>
      <c r="B8" s="45">
        <v>0.68252459592320802</v>
      </c>
      <c r="C8" s="46">
        <v>0.30044676821599198</v>
      </c>
      <c r="D8" s="46">
        <v>50.934953778819903</v>
      </c>
      <c r="E8" s="46">
        <v>1.3680321625979199</v>
      </c>
      <c r="F8" s="46">
        <v>5.6358082143853103</v>
      </c>
      <c r="G8" s="46">
        <v>1.3373224983112999</v>
      </c>
      <c r="H8" s="46">
        <v>0.69509513600733297</v>
      </c>
      <c r="I8" s="46">
        <v>0.18069713028791301</v>
      </c>
      <c r="J8" s="46">
        <v>87.320342740198697</v>
      </c>
      <c r="K8" s="46">
        <v>4.7783710299961104</v>
      </c>
    </row>
    <row r="9" spans="1:17" ht="31">
      <c r="A9" s="6" t="s">
        <v>7</v>
      </c>
      <c r="B9" s="45">
        <v>1.9148519019555501</v>
      </c>
      <c r="C9" s="46">
        <v>1.7420761925277599</v>
      </c>
      <c r="D9" s="46">
        <v>2.29198456596473</v>
      </c>
      <c r="E9" s="46">
        <v>63.247229512723202</v>
      </c>
      <c r="F9" s="46">
        <v>3.8789528631249199</v>
      </c>
      <c r="G9" s="46">
        <v>2.7474212830309699</v>
      </c>
      <c r="H9" s="46">
        <v>1.9368771900078401</v>
      </c>
      <c r="I9" s="46">
        <v>1.9812328077841701</v>
      </c>
      <c r="J9" s="46">
        <v>1.88547685917359</v>
      </c>
      <c r="K9" s="46">
        <v>61.508209003903197</v>
      </c>
    </row>
    <row r="10" spans="1:17" ht="31">
      <c r="A10" s="6" t="s">
        <v>8</v>
      </c>
      <c r="B10" s="45">
        <v>0.63347911156661196</v>
      </c>
      <c r="C10" s="46">
        <v>0.36254250683339201</v>
      </c>
      <c r="D10" s="46">
        <v>26.992284120361301</v>
      </c>
      <c r="E10" s="46">
        <v>11.6919895572884</v>
      </c>
      <c r="F10" s="46">
        <v>4.6861221891223099</v>
      </c>
      <c r="G10" s="46">
        <v>4.4942120996316097</v>
      </c>
      <c r="H10" s="46">
        <v>1.52910268605932</v>
      </c>
      <c r="I10" s="46">
        <v>0.15514590363391001</v>
      </c>
      <c r="J10" s="46">
        <v>0.13470426074421901</v>
      </c>
      <c r="K10" s="46">
        <v>23.321510219354501</v>
      </c>
    </row>
    <row r="11" spans="1:17" ht="31">
      <c r="A11" s="6" t="s">
        <v>9</v>
      </c>
      <c r="B11" s="45">
        <v>0.180874593577418</v>
      </c>
      <c r="C11" s="46">
        <v>0.19667576356161801</v>
      </c>
      <c r="D11" s="46">
        <v>4.1599690568708798</v>
      </c>
      <c r="E11" s="46">
        <v>9.9623689305763001</v>
      </c>
      <c r="F11" s="46">
        <v>62.037189438564397</v>
      </c>
      <c r="G11" s="46">
        <v>73.550584958370607</v>
      </c>
      <c r="H11" s="46">
        <v>0.30510163503864601</v>
      </c>
      <c r="I11" s="46">
        <v>0.17523208683519001</v>
      </c>
      <c r="J11" s="46">
        <v>2.1434404793935099E-2</v>
      </c>
      <c r="K11" s="46">
        <v>0.26518637741689799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27</v>
      </c>
      <c r="E12" s="48" t="s">
        <v>30</v>
      </c>
      <c r="F12" s="48" t="s">
        <v>31</v>
      </c>
      <c r="G12" s="48" t="s">
        <v>31</v>
      </c>
      <c r="H12" s="48" t="s">
        <v>28</v>
      </c>
      <c r="I12" s="48" t="s">
        <v>29</v>
      </c>
      <c r="J12" s="48" t="s">
        <v>27</v>
      </c>
      <c r="K12" s="48" t="s">
        <v>30</v>
      </c>
    </row>
    <row r="13" spans="1:17" s="2" customFormat="1" ht="31">
      <c r="A13" s="7" t="s">
        <v>10</v>
      </c>
      <c r="B13" s="47">
        <v>85.428237732264805</v>
      </c>
      <c r="C13" s="48">
        <v>73.885528461533397</v>
      </c>
      <c r="D13" s="48">
        <v>50.934953778819903</v>
      </c>
      <c r="E13" s="48">
        <v>63.247229512723202</v>
      </c>
      <c r="F13" s="48">
        <v>62.037189438564397</v>
      </c>
      <c r="G13" s="48">
        <v>73.550584958370607</v>
      </c>
      <c r="H13" s="48">
        <v>83.922068841369693</v>
      </c>
      <c r="I13" s="48">
        <v>90.761854210489105</v>
      </c>
      <c r="J13" s="48">
        <v>87.320342740198697</v>
      </c>
      <c r="K13" s="48">
        <v>61.508209003903197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75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100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75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80</v>
      </c>
    </row>
    <row r="20" spans="1:11" ht="31">
      <c r="A20" s="6" t="s">
        <v>8</v>
      </c>
      <c r="B20" s="45">
        <v>0</v>
      </c>
      <c r="C20" s="46">
        <v>0</v>
      </c>
      <c r="D20" s="46">
        <v>25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20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25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 t="s">
        <v>30</v>
      </c>
      <c r="F22" s="48" t="s">
        <v>31</v>
      </c>
      <c r="G22" s="48" t="s">
        <v>31</v>
      </c>
      <c r="H22" s="48" t="s">
        <v>28</v>
      </c>
      <c r="I22" s="48" t="s">
        <v>29</v>
      </c>
      <c r="J22" s="48" t="s">
        <v>27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75</v>
      </c>
      <c r="E23" s="48">
        <v>75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80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85.428237732264805</v>
      </c>
      <c r="C26" s="22">
        <f t="shared" ref="C26" si="0">H4</f>
        <v>83.922068841369693</v>
      </c>
      <c r="D26" s="19">
        <f t="shared" ref="D26:D30" si="1">AVERAGE(B26:C26)</f>
        <v>84.675153286817249</v>
      </c>
      <c r="E26" s="19">
        <f t="shared" ref="E26:E30" si="2">VAR(B26:C26)</f>
        <v>1.1342723639501047</v>
      </c>
      <c r="F26" s="90">
        <v>4</v>
      </c>
    </row>
    <row r="27" spans="1:11" ht="31">
      <c r="A27" s="6" t="s">
        <v>6</v>
      </c>
      <c r="B27" s="12">
        <f>B5+B8+B10</f>
        <v>1.7155271571015951</v>
      </c>
      <c r="C27" s="12">
        <f>H5+H8+H10</f>
        <v>2.9117160426277398</v>
      </c>
      <c r="D27" s="10">
        <f>AVERAGE(B27:C27)</f>
        <v>2.3136215998646676</v>
      </c>
      <c r="E27" s="10">
        <f t="shared" si="2"/>
        <v>0.71543392492813673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10.760508615100559</v>
      </c>
      <c r="C28" s="3">
        <f>H6+H7</f>
        <v>10.924236290956021</v>
      </c>
      <c r="D28" s="10">
        <f t="shared" si="1"/>
        <v>10.84237245302829</v>
      </c>
      <c r="E28" s="10">
        <f t="shared" si="2"/>
        <v>1.3403375920515617E-2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1.9148519019555501</v>
      </c>
      <c r="C29" s="3">
        <f>H9</f>
        <v>1.9368771900078401</v>
      </c>
      <c r="D29" s="10">
        <f t="shared" si="1"/>
        <v>1.9258645459816952</v>
      </c>
      <c r="E29" s="10">
        <f t="shared" si="2"/>
        <v>2.4255665689317392E-4</v>
      </c>
      <c r="F29" s="90">
        <v>9</v>
      </c>
    </row>
    <row r="30" spans="1:11" ht="31">
      <c r="A30" s="6" t="s">
        <v>9</v>
      </c>
      <c r="B30" s="12">
        <f>B11</f>
        <v>0.180874593577418</v>
      </c>
      <c r="C30" s="3">
        <f>H11</f>
        <v>0.30510163503864601</v>
      </c>
      <c r="D30" s="10">
        <f t="shared" si="1"/>
        <v>0.24298811430803202</v>
      </c>
      <c r="E30" s="10">
        <f t="shared" si="2"/>
        <v>7.7161789151048155E-3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85.428237732264805</v>
      </c>
      <c r="C32" s="3">
        <f>H13</f>
        <v>83.922068841369693</v>
      </c>
      <c r="D32" s="10">
        <f t="shared" ref="D32:D37" si="3">AVERAGE(B32:C32)</f>
        <v>84.675153286817249</v>
      </c>
      <c r="E32" s="10">
        <f t="shared" ref="E32:E37" si="4">VAR(B32:C32)</f>
        <v>1.1342723639501047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0.27753890298981099</v>
      </c>
      <c r="C42" s="10">
        <f>I4</f>
        <v>0.16740280758127399</v>
      </c>
      <c r="D42" s="10">
        <f t="shared" ref="D42:D46" si="5">AVERAGE(B42:C42)</f>
        <v>0.2224708552855425</v>
      </c>
      <c r="E42" s="10">
        <f t="shared" ref="E42:E46" si="6">VAR(B42:C42)</f>
        <v>6.0649797559191587E-3</v>
      </c>
    </row>
    <row r="43" spans="1:8" ht="31">
      <c r="A43" s="6" t="s">
        <v>6</v>
      </c>
      <c r="B43" s="11">
        <f>C5+C8+C10</f>
        <v>1.0085522349574489</v>
      </c>
      <c r="C43" s="10">
        <f>I5+I8+I10</f>
        <v>0.53977845778365707</v>
      </c>
      <c r="D43" s="10">
        <f t="shared" si="5"/>
        <v>0.77416534637055301</v>
      </c>
      <c r="E43" s="10">
        <f t="shared" si="6"/>
        <v>0.10987442708289197</v>
      </c>
    </row>
    <row r="44" spans="1:8" s="20" customFormat="1" ht="31">
      <c r="A44" s="17" t="s">
        <v>4</v>
      </c>
      <c r="B44" s="18">
        <f>C6+C7</f>
        <v>96.7751569059632</v>
      </c>
      <c r="C44" s="19">
        <f>I6+I7</f>
        <v>97.136353840015659</v>
      </c>
      <c r="D44" s="19">
        <f t="shared" si="5"/>
        <v>96.955755372989429</v>
      </c>
      <c r="E44" s="19">
        <f t="shared" si="6"/>
        <v>6.5231612584447887E-2</v>
      </c>
    </row>
    <row r="45" spans="1:8" ht="31">
      <c r="A45" s="6" t="s">
        <v>7</v>
      </c>
      <c r="B45" s="11">
        <f>C9</f>
        <v>1.7420761925277599</v>
      </c>
      <c r="C45" s="10">
        <f>I9</f>
        <v>1.9812328077841701</v>
      </c>
      <c r="D45" s="10">
        <f t="shared" si="5"/>
        <v>1.861654500155965</v>
      </c>
      <c r="E45" s="10">
        <f t="shared" si="6"/>
        <v>2.8597943310451304E-2</v>
      </c>
    </row>
    <row r="46" spans="1:8" ht="31">
      <c r="A46" s="6" t="s">
        <v>9</v>
      </c>
      <c r="B46" s="11">
        <f>C11</f>
        <v>0.19667576356161801</v>
      </c>
      <c r="C46" s="10">
        <f>I11</f>
        <v>0.17523208683519001</v>
      </c>
      <c r="D46" s="10">
        <f t="shared" si="5"/>
        <v>0.18595392519840401</v>
      </c>
      <c r="E46" s="10">
        <f t="shared" si="6"/>
        <v>2.2991563577377485E-4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96.7751569059632</v>
      </c>
      <c r="C48" s="11">
        <f>MAX(C42:C46)</f>
        <v>97.136353840015659</v>
      </c>
      <c r="D48" s="10">
        <f t="shared" ref="D48:D53" si="7">AVERAGE(B48:C48)</f>
        <v>96.955755372989429</v>
      </c>
      <c r="E48" s="10">
        <f t="shared" ref="E48:E53" si="8">VAR(B48:C48)</f>
        <v>6.5231612584447887E-2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0.93726505282622297</v>
      </c>
      <c r="C58" s="10">
        <f>J4</f>
        <v>9.3070728635344501E-3</v>
      </c>
      <c r="D58" s="10">
        <f t="shared" ref="D58:D62" si="9">AVERAGE(B58:C58)</f>
        <v>0.47328606284487873</v>
      </c>
      <c r="E58" s="10">
        <f t="shared" ref="E58:E62" si="10">VAR(B58:C58)</f>
        <v>0.43055300628821669</v>
      </c>
    </row>
    <row r="59" spans="1:5" ht="31">
      <c r="A59" s="92" t="s">
        <v>27</v>
      </c>
      <c r="B59" s="18">
        <f>D5+D8+D10</f>
        <v>80.806181981255051</v>
      </c>
      <c r="C59" s="19">
        <f>J5+J8+J10</f>
        <v>87.46509652112664</v>
      </c>
      <c r="D59" s="19">
        <f t="shared" si="9"/>
        <v>84.135639251190838</v>
      </c>
      <c r="E59" s="19">
        <f t="shared" si="10"/>
        <v>22.170571424656625</v>
      </c>
    </row>
    <row r="60" spans="1:5" ht="31">
      <c r="A60" s="6" t="s">
        <v>4</v>
      </c>
      <c r="B60" s="11">
        <f>D6+D7</f>
        <v>11.80459934308295</v>
      </c>
      <c r="C60" s="10">
        <f>J6+J7</f>
        <v>10.61868514204224</v>
      </c>
      <c r="D60" s="10">
        <f t="shared" si="9"/>
        <v>11.211642242562595</v>
      </c>
      <c r="E60" s="10">
        <f t="shared" si="10"/>
        <v>0.70319624611501252</v>
      </c>
    </row>
    <row r="61" spans="1:5" ht="31">
      <c r="A61" s="6" t="s">
        <v>7</v>
      </c>
      <c r="B61" s="11">
        <f>D9</f>
        <v>2.29198456596473</v>
      </c>
      <c r="C61" s="10">
        <f>J9</f>
        <v>1.88547685917359</v>
      </c>
      <c r="D61" s="10">
        <f t="shared" si="9"/>
        <v>2.0887307125691601</v>
      </c>
      <c r="E61" s="10">
        <f t="shared" si="10"/>
        <v>8.2624257840295728E-2</v>
      </c>
    </row>
    <row r="62" spans="1:5" ht="31">
      <c r="A62" s="6" t="s">
        <v>9</v>
      </c>
      <c r="B62" s="11">
        <f t="shared" ref="B62:B67" si="11">D11</f>
        <v>4.1599690568708798</v>
      </c>
      <c r="C62" s="10">
        <f>J11</f>
        <v>2.1434404793935099E-2</v>
      </c>
      <c r="D62" s="10">
        <f t="shared" si="9"/>
        <v>2.0907017308324076</v>
      </c>
      <c r="E62" s="10">
        <f t="shared" si="10"/>
        <v>8.5637345332208152</v>
      </c>
    </row>
    <row r="63" spans="1:5" ht="31">
      <c r="A63" s="7" t="s">
        <v>14</v>
      </c>
      <c r="B63" s="11" t="str">
        <f t="shared" si="11"/>
        <v>ANGRY</v>
      </c>
      <c r="C63" s="10" t="str">
        <f>J12</f>
        <v>ANGRY</v>
      </c>
      <c r="D63" s="10">
        <f>COUNTIF(B63:C63,A57)</f>
        <v>2</v>
      </c>
      <c r="E63" s="13">
        <f>D63/2</f>
        <v>1</v>
      </c>
    </row>
    <row r="64" spans="1:5" ht="31">
      <c r="A64" s="7" t="s">
        <v>10</v>
      </c>
      <c r="B64" s="11">
        <f>MAX(B58:B62)</f>
        <v>80.806181981255051</v>
      </c>
      <c r="C64" s="11">
        <f>MAX(C58:C62)</f>
        <v>87.46509652112664</v>
      </c>
      <c r="D64" s="10">
        <f t="shared" ref="D64:D69" si="12">AVERAGE(B64:C64)</f>
        <v>84.135639251190838</v>
      </c>
      <c r="E64" s="10">
        <f t="shared" ref="E64:E69" si="13">VAR(B64:C64)</f>
        <v>22.170571424656625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100</v>
      </c>
      <c r="D66" s="19">
        <f t="shared" si="12"/>
        <v>50</v>
      </c>
      <c r="E66" s="19">
        <f t="shared" si="13"/>
        <v>5000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ANGRY</v>
      </c>
      <c r="C70" s="10" t="str">
        <f>J22</f>
        <v>ANGRY</v>
      </c>
      <c r="D70" s="10">
        <f>COUNTIF(B70:C70,A57)</f>
        <v>2</v>
      </c>
      <c r="E70" s="13">
        <f>D70/2</f>
        <v>1</v>
      </c>
    </row>
    <row r="71" spans="1:5" ht="31">
      <c r="A71" s="7" t="s">
        <v>10</v>
      </c>
      <c r="B71" s="11">
        <f>D23</f>
        <v>75</v>
      </c>
      <c r="C71" s="10">
        <f>J23</f>
        <v>100</v>
      </c>
      <c r="D71" s="10">
        <f>AVERAGE(B71:C71)</f>
        <v>87.5</v>
      </c>
      <c r="E71" s="10">
        <f>VAR(B71:C71)</f>
        <v>312.5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0.57409203311040602</v>
      </c>
      <c r="C74" s="10">
        <f>K4</f>
        <v>0.186020291561596</v>
      </c>
      <c r="D74" s="10">
        <f t="shared" ref="D74:D78" si="14">AVERAGE(B74:C74)</f>
        <v>0.38005616233600104</v>
      </c>
      <c r="E74" s="10">
        <f t="shared" ref="E74:E78" si="15">VAR(B74:C74)</f>
        <v>7.5299838294363208E-2</v>
      </c>
    </row>
    <row r="75" spans="1:5" ht="31">
      <c r="A75" s="91" t="s">
        <v>27</v>
      </c>
      <c r="B75" s="11">
        <f>E5+E8+E10</f>
        <v>15.958501314750199</v>
      </c>
      <c r="C75" s="10">
        <f>K5+K8+K10</f>
        <v>28.297011663456288</v>
      </c>
      <c r="D75" s="10">
        <f t="shared" si="14"/>
        <v>22.127756489103245</v>
      </c>
      <c r="E75" s="10">
        <f t="shared" si="15"/>
        <v>76.119418812563481</v>
      </c>
    </row>
    <row r="76" spans="1:5" ht="31">
      <c r="A76" s="6" t="s">
        <v>4</v>
      </c>
      <c r="B76" s="11">
        <f>E6+E7</f>
        <v>10.25780820883972</v>
      </c>
      <c r="C76" s="10">
        <f>K6+K7</f>
        <v>9.7435726636619506</v>
      </c>
      <c r="D76" s="10">
        <f t="shared" si="14"/>
        <v>10.000690436250835</v>
      </c>
      <c r="E76" s="10">
        <f t="shared" si="15"/>
        <v>0.13221909796213863</v>
      </c>
    </row>
    <row r="77" spans="1:5" s="20" customFormat="1" ht="31">
      <c r="A77" s="17" t="s">
        <v>7</v>
      </c>
      <c r="B77" s="18">
        <f>E9</f>
        <v>63.247229512723202</v>
      </c>
      <c r="C77" s="19">
        <f>K9</f>
        <v>61.508209003903197</v>
      </c>
      <c r="D77" s="19">
        <f t="shared" si="14"/>
        <v>62.377719258313199</v>
      </c>
      <c r="E77" s="19">
        <f t="shared" si="15"/>
        <v>1.5120961650482942</v>
      </c>
    </row>
    <row r="78" spans="1:5" ht="31">
      <c r="A78" s="6" t="s">
        <v>9</v>
      </c>
      <c r="B78" s="11">
        <f>E11</f>
        <v>9.9623689305763001</v>
      </c>
      <c r="C78" s="10">
        <f>K11</f>
        <v>0.26518637741689799</v>
      </c>
      <c r="D78" s="10">
        <f t="shared" si="14"/>
        <v>5.1137776539965989</v>
      </c>
      <c r="E78" s="10">
        <f t="shared" si="15"/>
        <v>47.017674734649546</v>
      </c>
    </row>
    <row r="79" spans="1:5" ht="31">
      <c r="A79" s="7" t="s">
        <v>14</v>
      </c>
      <c r="B79" s="11" t="str">
        <f>E12</f>
        <v>SAD</v>
      </c>
      <c r="C79" s="10" t="str">
        <f>K12</f>
        <v>SAD</v>
      </c>
      <c r="D79" s="10">
        <f>COUNTIF(B79:C79,A73)</f>
        <v>2</v>
      </c>
      <c r="E79" s="13">
        <f>D79/2</f>
        <v>1</v>
      </c>
    </row>
    <row r="80" spans="1:5" ht="31">
      <c r="A80" s="7" t="s">
        <v>10</v>
      </c>
      <c r="B80" s="11">
        <f>E13</f>
        <v>63.247229512723202</v>
      </c>
      <c r="C80" s="10">
        <f>K13</f>
        <v>61.508209003903197</v>
      </c>
      <c r="D80" s="10">
        <f t="shared" ref="D80:D85" si="16">AVERAGE(B80:C80)</f>
        <v>62.377719258313199</v>
      </c>
      <c r="E80" s="10">
        <f t="shared" ref="E80:E85" si="17">VAR(B80:C80)</f>
        <v>1.5120961650482942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20</v>
      </c>
      <c r="D82" s="10">
        <f t="shared" si="16"/>
        <v>10</v>
      </c>
      <c r="E82" s="10">
        <f t="shared" si="17"/>
        <v>200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75</v>
      </c>
      <c r="C84" s="19">
        <f>K19</f>
        <v>80</v>
      </c>
      <c r="D84" s="19">
        <f t="shared" si="16"/>
        <v>77.5</v>
      </c>
      <c r="E84" s="19">
        <f t="shared" si="17"/>
        <v>12.5</v>
      </c>
    </row>
    <row r="85" spans="1:5" ht="31">
      <c r="A85" s="6" t="s">
        <v>9</v>
      </c>
      <c r="B85" s="11">
        <f>E21</f>
        <v>25</v>
      </c>
      <c r="C85" s="10">
        <f>K21</f>
        <v>0</v>
      </c>
      <c r="D85" s="10">
        <f t="shared" si="16"/>
        <v>12.5</v>
      </c>
      <c r="E85" s="10">
        <f t="shared" si="17"/>
        <v>312.5</v>
      </c>
    </row>
    <row r="86" spans="1:5" ht="31">
      <c r="A86" s="7" t="s">
        <v>14</v>
      </c>
      <c r="B86" s="11" t="str">
        <f>E22</f>
        <v>SAD</v>
      </c>
      <c r="C86" s="10" t="str">
        <f>K22</f>
        <v>SAD</v>
      </c>
      <c r="D86" s="10">
        <f>COUNTIF(B86:C86,A73)</f>
        <v>2</v>
      </c>
      <c r="E86" s="13">
        <f>D86/2</f>
        <v>1</v>
      </c>
    </row>
    <row r="87" spans="1:5" ht="31">
      <c r="A87" s="7" t="s">
        <v>10</v>
      </c>
      <c r="B87" s="11">
        <f>E23</f>
        <v>75</v>
      </c>
      <c r="C87" s="10">
        <f>K23</f>
        <v>80</v>
      </c>
      <c r="D87" s="10">
        <f>AVERAGE(B87:C87)</f>
        <v>77.5</v>
      </c>
      <c r="E87" s="10">
        <f>VAR(B87:C87)</f>
        <v>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4.3614142736835797</v>
      </c>
      <c r="C90" s="11">
        <f>G4</f>
        <v>3.76735650801366</v>
      </c>
      <c r="D90" s="10">
        <f t="shared" ref="D90:D94" si="18">AVERAGE(B90:C90)</f>
        <v>4.0643853908486198</v>
      </c>
      <c r="E90" s="10">
        <f t="shared" ref="E90:E94" si="19">VAR(B90:C90)</f>
        <v>0.17645231447636864</v>
      </c>
    </row>
    <row r="91" spans="1:5" ht="31">
      <c r="A91" s="6" t="s">
        <v>6</v>
      </c>
      <c r="B91" s="11">
        <f>F5+F8+F10</f>
        <v>16.53265425345975</v>
      </c>
      <c r="C91" s="11">
        <f>G5+G8+G10</f>
        <v>8.3001070418817591</v>
      </c>
      <c r="D91" s="10">
        <f t="shared" si="18"/>
        <v>12.416380647670755</v>
      </c>
      <c r="E91" s="10">
        <f t="shared" si="19"/>
        <v>33.887416795430283</v>
      </c>
    </row>
    <row r="92" spans="1:5" ht="31">
      <c r="A92" s="6" t="s">
        <v>4</v>
      </c>
      <c r="B92" s="11">
        <f>F6+F7</f>
        <v>13.189789171167309</v>
      </c>
      <c r="C92" s="11">
        <f>G6+G7</f>
        <v>11.634530208702941</v>
      </c>
      <c r="D92" s="10">
        <f t="shared" si="18"/>
        <v>12.412159689935125</v>
      </c>
      <c r="E92" s="10">
        <f t="shared" si="19"/>
        <v>1.2094152201628712</v>
      </c>
    </row>
    <row r="93" spans="1:5" ht="31">
      <c r="A93" s="6" t="s">
        <v>7</v>
      </c>
      <c r="B93" s="11">
        <f>F9</f>
        <v>3.8789528631249199</v>
      </c>
      <c r="C93" s="11">
        <f>G9</f>
        <v>2.7474212830309699</v>
      </c>
      <c r="D93" s="10">
        <f t="shared" si="18"/>
        <v>3.3131870730779447</v>
      </c>
      <c r="E93" s="10">
        <f t="shared" si="19"/>
        <v>0.64018185837495878</v>
      </c>
    </row>
    <row r="94" spans="1:5" s="20" customFormat="1" ht="31">
      <c r="A94" s="17" t="s">
        <v>9</v>
      </c>
      <c r="B94" s="18">
        <f t="shared" ref="B94:C97" si="20">F11</f>
        <v>62.037189438564397</v>
      </c>
      <c r="C94" s="18">
        <f t="shared" si="20"/>
        <v>73.550584958370607</v>
      </c>
      <c r="D94" s="19">
        <f t="shared" si="18"/>
        <v>67.793887198467502</v>
      </c>
      <c r="E94" s="19">
        <f t="shared" si="19"/>
        <v>66.279138197746846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62.037189438564397</v>
      </c>
      <c r="C96" s="11">
        <f t="shared" si="20"/>
        <v>73.550584958370607</v>
      </c>
      <c r="D96" s="10">
        <f t="shared" ref="D96:D101" si="21">AVERAGE(B96:C96)</f>
        <v>67.793887198467502</v>
      </c>
      <c r="E96" s="10">
        <f t="shared" ref="E96:E101" si="22">VAR(B96:C96)</f>
        <v>66.279138197746846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84.675153286817249</v>
      </c>
      <c r="D3" s="39">
        <f>生データ!E26</f>
        <v>1.1342723639501047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1</v>
      </c>
      <c r="C4" s="73">
        <f>生データ!D59</f>
        <v>84.135639251190838</v>
      </c>
      <c r="D4" s="73">
        <f>生データ!E59</f>
        <v>22.170571424656625</v>
      </c>
      <c r="E4" s="32">
        <f>生データ!E70</f>
        <v>1</v>
      </c>
      <c r="F4" s="73">
        <f>生データ!D66</f>
        <v>50</v>
      </c>
      <c r="G4" s="73">
        <f>生データ!E66</f>
        <v>5000</v>
      </c>
    </row>
    <row r="5" spans="1:8" ht="31">
      <c r="A5" s="28" t="s">
        <v>4</v>
      </c>
      <c r="B5" s="32">
        <f>生データ!E47</f>
        <v>1</v>
      </c>
      <c r="C5" s="73">
        <f>生データ!D44</f>
        <v>96.955755372989429</v>
      </c>
      <c r="D5" s="40">
        <f>生データ!E44</f>
        <v>6.5231612584447887E-2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1</v>
      </c>
      <c r="C6" s="73">
        <f>生データ!D77</f>
        <v>62.377719258313199</v>
      </c>
      <c r="D6" s="40">
        <f>生データ!E77</f>
        <v>1.5120961650482942</v>
      </c>
      <c r="E6" s="69">
        <f>生データ!E86</f>
        <v>1</v>
      </c>
      <c r="F6" s="73">
        <f>生データ!D84</f>
        <v>77.5</v>
      </c>
      <c r="G6" s="43">
        <f>生データ!E84</f>
        <v>12.5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67.793887198467502</v>
      </c>
      <c r="D7" s="41">
        <f>生データ!E94</f>
        <v>66.279138197746846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1</v>
      </c>
      <c r="D14" s="82">
        <f>IF(生データ!B86=生データ!$A$73,1,0)</f>
        <v>1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5</v>
      </c>
      <c r="C16" s="88">
        <f>SUM(C11:C15)</f>
        <v>5</v>
      </c>
      <c r="D16" s="88">
        <f>SUM(D11:D15)</f>
        <v>4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50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10</v>
      </c>
      <c r="D5" s="54">
        <f>生データ!D83</f>
        <v>0</v>
      </c>
      <c r="E5" s="53">
        <f>生データ!D84</f>
        <v>77.5</v>
      </c>
      <c r="F5" s="55">
        <f>生データ!D85</f>
        <v>12.5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2023-01-26T05:34:15Z</dcterms:modified>
</cp:coreProperties>
</file>