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ロボット/１０河原/"/>
    </mc:Choice>
  </mc:AlternateContent>
  <xr:revisionPtr revIDLastSave="0" documentId="13_ncr:1_{DD9CD793-1383-DA4F-B039-C0C909C51C67}" xr6:coauthVersionLast="47" xr6:coauthVersionMax="47" xr10:uidLastSave="{00000000-0000-0000-0000-000000000000}"/>
  <bookViews>
    <workbookView xWindow="11040" yWindow="500" windowWidth="17760" windowHeight="1654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<sst xmlns="http://schemas.openxmlformats.org/spreadsheetml/2006/main" count="188" uniqueCount="33">
  <si>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</si>
  <si>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</si>
  <si>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</si>
  <si>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</si>
  <si>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</si>
  <si>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</si>
  <si>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</si>
  <si>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</si>
  <si>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</si>
  <si>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</si>
  <si>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</si>
  <si>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</si>
  <si>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</si>
  <si>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</si>
  <si>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</si>
  <si>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</si>
  <si>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</si>
  <si>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</si>
  <si>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</si>
  <si>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</si>
  <si>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</si>
  <si>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</si>
  <si>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</si>
  <si>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</si>
  <si>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</si>
  <si>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</si>
  <si>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</si>
  <si>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</si>
  <si>
    <t>HAPPY</t>
  </si>
  <si>
    <t>SURPRISED</t>
  </si>
  <si>
    <t>DISGUSTED</t>
  </si>
  <si>
    <t>CALM</t>
  </si>
  <si>
    <t>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</si>
</sst>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E1" activePane="topRight" state="frozen"/>
      <selection activeCell="A9" sqref="A9"/>
      <selection pane="topRight" activeCell="K4" sqref="K4:K24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>
        <v>70.267964196731896</v>
      </c>
      <c r="C4" s="46">
        <v>0.21428956742779801</v>
      </c>
      <c r="D4" s="46">
        <v>1.7860539471526899</v>
      </c>
      <c r="E4" s="46">
        <v>0.55880473074053505</v>
      </c>
      <c r="F4" s="46">
        <v>2.6114557772167202</v>
      </c>
      <c r="G4" s="46">
        <v>1.63904896045869</v>
      </c>
      <c r="H4" s="46">
        <v>86.9474140382397</v>
      </c>
      <c r="I4" s="46">
        <v>0.117952062947589</v>
      </c>
      <c r="J4" s="46">
        <v>1.0871257441267801</v>
      </c>
      <c r="K4" s="46">
        <v>1.3162989174101101</v>
      </c>
    </row>
    <row r="5" spans="1:17" ht="31">
      <c r="A5" s="6" t="s">
        <v>3</v>
      </c>
      <c r="B5" s="45">
        <v>3.4027590150160298</v>
      </c>
      <c r="C5" s="46">
        <v>4.5950044528126801</v>
      </c>
      <c r="D5" s="46">
        <v>17.010847400444199</v>
      </c>
      <c r="E5" s="46">
        <v>0.85059760552373098</v>
      </c>
      <c r="F5" s="46">
        <v>7.5725503513533798</v>
      </c>
      <c r="G5" s="46">
        <v>9.6488574830913194</v>
      </c>
      <c r="H5" s="46">
        <v>0.112501340430654</v>
      </c>
      <c r="I5" s="46">
        <v>0.47520235772103903</v>
      </c>
      <c r="J5" s="46">
        <v>4.0525079148817804</v>
      </c>
      <c r="K5" s="46">
        <v>2.4850257247956602</v>
      </c>
    </row>
    <row r="6" spans="1:17" ht="31">
      <c r="A6" s="6" t="s">
        <v>4</v>
      </c>
      <c r="B6" s="45">
        <v>5.7302158694596699</v>
      </c>
      <c r="C6" s="46">
        <v>73.581405365360197</v>
      </c>
      <c r="D6" s="46">
        <v>7.3432843576607496</v>
      </c>
      <c r="E6" s="46">
        <v>5.6948358618544201</v>
      </c>
      <c r="F6" s="46">
        <v>6.8802169366730297</v>
      </c>
      <c r="G6" s="46">
        <v>6.5510087879162304</v>
      </c>
      <c r="H6" s="46">
        <v>5.4998385592955197</v>
      </c>
      <c r="I6" s="46">
        <v>90.849785372577998</v>
      </c>
      <c r="J6" s="46">
        <v>6.0116596866299403</v>
      </c>
      <c r="K6" s="46">
        <v>5.4259834224845402</v>
      </c>
    </row>
    <row r="7" spans="1:17" ht="31">
      <c r="A7" s="6" t="s">
        <v>5</v>
      </c>
      <c r="B7" s="45">
        <v>5.26004296951987</v>
      </c>
      <c r="C7" s="46">
        <v>5.6639115441731001</v>
      </c>
      <c r="D7" s="46">
        <v>8.7539414787547791</v>
      </c>
      <c r="E7" s="46">
        <v>5.3002931337529304</v>
      </c>
      <c r="F7" s="46">
        <v>8.9307298119932099</v>
      </c>
      <c r="G7" s="46">
        <v>6.8625538935590296</v>
      </c>
      <c r="H7" s="46">
        <v>5.1659410665635201</v>
      </c>
      <c r="I7" s="46">
        <v>6.0487620032364697</v>
      </c>
      <c r="J7" s="46">
        <v>5.8464467150421999</v>
      </c>
      <c r="K7" s="46">
        <v>6.3096795076612402</v>
      </c>
    </row>
    <row r="8" spans="1:17" ht="31">
      <c r="A8" s="6" t="s">
        <v>6</v>
      </c>
      <c r="B8" s="45">
        <v>0.73885118596640298</v>
      </c>
      <c r="C8" s="46">
        <v>0.244478215916235</v>
      </c>
      <c r="D8" s="46">
        <v>22.257974081128499</v>
      </c>
      <c r="E8" s="46">
        <v>7.8721239172816899</v>
      </c>
      <c r="F8" s="46">
        <v>3.0908967832396002</v>
      </c>
      <c r="G8" s="46">
        <v>1.9148026053039999</v>
      </c>
      <c r="H8" s="46">
        <v>0.160938802078297</v>
      </c>
      <c r="I8" s="46">
        <v>0.16578814430105099</v>
      </c>
      <c r="J8" s="46">
        <v>48.8357676929269</v>
      </c>
      <c r="K8" s="46">
        <v>4.4875073022257199</v>
      </c>
    </row>
    <row r="9" spans="1:17" ht="31">
      <c r="A9" s="6" t="s">
        <v>7</v>
      </c>
      <c r="B9" s="45">
        <v>1.9441703162462201</v>
      </c>
      <c r="C9" s="46">
        <v>1.9805246548954001</v>
      </c>
      <c r="D9" s="46">
        <v>3.5837614181233399</v>
      </c>
      <c r="E9" s="46">
        <v>6.0122360217752799</v>
      </c>
      <c r="F9" s="46">
        <v>2.9049033800097601</v>
      </c>
      <c r="G9" s="46">
        <v>2.5460447227571898</v>
      </c>
      <c r="H9" s="46">
        <v>1.8930348665565799</v>
      </c>
      <c r="I9" s="46">
        <v>1.9774950707569099</v>
      </c>
      <c r="J9" s="46">
        <v>2.2864176796178599</v>
      </c>
      <c r="K9" s="46">
        <v>48.288336878639498</v>
      </c>
    </row>
    <row r="10" spans="1:17" ht="31">
      <c r="A10" s="6" t="s">
        <v>8</v>
      </c>
      <c r="B10" s="45">
        <v>2.3225239374137501</v>
      </c>
      <c r="C10" s="46">
        <v>3.5148831181853799</v>
      </c>
      <c r="D10" s="46">
        <v>26.9056744075985</v>
      </c>
      <c r="E10" s="46">
        <v>69.7770655473376</v>
      </c>
      <c r="F10" s="46">
        <v>8.1140617219461895</v>
      </c>
      <c r="G10" s="46">
        <v>9.7125755602971893</v>
      </c>
      <c r="H10" s="46">
        <v>0.183248499596636</v>
      </c>
      <c r="I10" s="46">
        <v>0.19090250179184501</v>
      </c>
      <c r="J10" s="46">
        <v>27.2584606251426</v>
      </c>
      <c r="K10" s="46">
        <v>19.645358694173002</v>
      </c>
    </row>
    <row r="11" spans="1:17" ht="31">
      <c r="A11" s="6" t="s">
        <v>9</v>
      </c>
      <c r="B11" s="45">
        <v>10.3334725096461</v>
      </c>
      <c r="C11" s="46">
        <v>10.2055030812291</v>
      </c>
      <c r="D11" s="46">
        <v>12.358462909137</v>
      </c>
      <c r="E11" s="46">
        <v>3.93404318173378</v>
      </c>
      <c r="F11" s="46">
        <v>59.895185237568001</v>
      </c>
      <c r="G11" s="46">
        <v>61.1251079866163</v>
      </c>
      <c r="H11" s="46">
        <v>3.7082827239083703E-2</v>
      </c>
      <c r="I11" s="46">
        <v>0.174112486667063</v>
      </c>
      <c r="J11" s="46">
        <v>4.6216139416317903</v>
      </c>
      <c r="K11" s="46">
        <v>12.041809552610101</v>
      </c>
    </row>
    <row r="12" spans="1:17" s="2" customFormat="1" ht="31">
      <c r="A12" s="7" t="s">
        <v>14</v>
      </c>
      <c r="B12" s="47" t="s">
        <v>28</v>
      </c>
      <c r="C12" s="48" t="s">
        <v>29</v>
      </c>
      <c r="D12" s="48" t="s">
        <v>30</v>
      </c>
      <c r="E12" s="48" t="s">
        <v>30</v>
      </c>
      <c r="F12" s="48" t="s">
        <v>31</v>
      </c>
      <c r="G12" s="48" t="s">
        <v>31</v>
      </c>
      <c r="H12" s="48" t="s">
        <v>28</v>
      </c>
      <c r="I12" s="48" t="s">
        <v>29</v>
      </c>
      <c r="J12" s="48" t="s">
        <v>27</v>
      </c>
      <c r="K12" s="48" t="s">
        <v>32</v>
      </c>
    </row>
    <row r="13" spans="1:17" s="2" customFormat="1" ht="31">
      <c r="A13" s="7" t="s">
        <v>10</v>
      </c>
      <c r="B13" s="47">
        <v>70.267964196731896</v>
      </c>
      <c r="C13" s="48">
        <v>73.581405365360197</v>
      </c>
      <c r="D13" s="48">
        <v>26.9056744075985</v>
      </c>
      <c r="E13" s="48">
        <v>69.7770655473376</v>
      </c>
      <c r="F13" s="48">
        <v>59.895185237568001</v>
      </c>
      <c r="G13" s="48">
        <v>61.1251079866163</v>
      </c>
      <c r="H13" s="48">
        <v>86.9474140382397</v>
      </c>
      <c r="I13" s="48">
        <v>90.849785372577998</v>
      </c>
      <c r="J13" s="48">
        <v>48.8357676929269</v>
      </c>
      <c r="K13" s="48">
        <v>48.288336878639498</v>
      </c>
    </row>
    <row r="14" spans="1:17" ht="31">
      <c r="A14" s="6" t="s">
        <v>2</v>
      </c>
      <c r="B14" s="45">
        <v>80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100</v>
      </c>
      <c r="I14" s="46">
        <v>0</v>
      </c>
      <c r="J14" s="46">
        <v>0</v>
      </c>
      <c r="K14" s="46">
        <v>0</v>
      </c>
    </row>
    <row r="15" spans="1:17" ht="31">
      <c r="A15" s="6" t="s">
        <v>3</v>
      </c>
      <c r="B15" s="45">
        <v>0</v>
      </c>
      <c r="C15" s="46">
        <v>0</v>
      </c>
      <c r="D15" s="46">
        <v>25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</row>
    <row r="16" spans="1:17" ht="31">
      <c r="A16" s="6" t="s">
        <v>4</v>
      </c>
      <c r="B16" s="45">
        <v>0</v>
      </c>
      <c r="C16" s="46">
        <v>80</v>
      </c>
      <c r="D16" s="46">
        <v>0</v>
      </c>
      <c r="E16" s="46">
        <v>0</v>
      </c>
      <c r="F16" s="46">
        <v>0</v>
      </c>
      <c r="G16" s="46">
        <v>0</v>
      </c>
      <c r="H16" s="46">
        <v>0</v>
      </c>
      <c r="I16" s="46">
        <v>100</v>
      </c>
      <c r="J16" s="46">
        <v>0</v>
      </c>
      <c r="K16" s="46">
        <v>0</v>
      </c>
    </row>
    <row r="17" spans="1:11" ht="31">
      <c r="A17" s="6" t="s">
        <v>5</v>
      </c>
      <c r="B17" s="45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</row>
    <row r="18" spans="1:11" ht="31">
      <c r="A18" s="6" t="s">
        <v>6</v>
      </c>
      <c r="B18" s="45">
        <v>0</v>
      </c>
      <c r="C18" s="46">
        <v>0</v>
      </c>
      <c r="D18" s="46">
        <v>25</v>
      </c>
      <c r="E18" s="46">
        <v>0</v>
      </c>
      <c r="F18" s="46">
        <v>0</v>
      </c>
      <c r="G18" s="46">
        <v>0</v>
      </c>
      <c r="H18" s="46">
        <v>0</v>
      </c>
      <c r="I18" s="46">
        <v>0</v>
      </c>
      <c r="J18" s="46">
        <v>60</v>
      </c>
      <c r="K18" s="46">
        <v>0</v>
      </c>
    </row>
    <row r="19" spans="1:11" ht="31">
      <c r="A19" s="6" t="s">
        <v>7</v>
      </c>
      <c r="B19" s="45">
        <v>0</v>
      </c>
      <c r="C19" s="46">
        <v>0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75</v>
      </c>
    </row>
    <row r="20" spans="1:11" ht="31">
      <c r="A20" s="6" t="s">
        <v>8</v>
      </c>
      <c r="B20" s="45">
        <v>0</v>
      </c>
      <c r="C20" s="46">
        <v>0</v>
      </c>
      <c r="D20" s="46">
        <v>50</v>
      </c>
      <c r="E20" s="46">
        <v>100</v>
      </c>
      <c r="F20" s="46">
        <v>0</v>
      </c>
      <c r="G20" s="46">
        <v>0</v>
      </c>
      <c r="H20" s="46">
        <v>0</v>
      </c>
      <c r="I20" s="46">
        <v>0</v>
      </c>
      <c r="J20" s="46">
        <v>40</v>
      </c>
      <c r="K20" s="46">
        <v>0</v>
      </c>
    </row>
    <row r="21" spans="1:11" ht="31">
      <c r="A21" s="6" t="s">
        <v>9</v>
      </c>
      <c r="B21" s="45">
        <v>20</v>
      </c>
      <c r="C21" s="46">
        <v>20</v>
      </c>
      <c r="D21" s="46">
        <v>0</v>
      </c>
      <c r="E21" s="46">
        <v>0</v>
      </c>
      <c r="F21" s="46">
        <v>100</v>
      </c>
      <c r="G21" s="46">
        <v>100</v>
      </c>
      <c r="H21" s="46">
        <v>0</v>
      </c>
      <c r="I21" s="46">
        <v>0</v>
      </c>
      <c r="J21" s="46">
        <v>0</v>
      </c>
      <c r="K21" s="46">
        <v>25</v>
      </c>
    </row>
    <row r="22" spans="1:11" s="2" customFormat="1" ht="31">
      <c r="A22" s="7" t="s">
        <v>14</v>
      </c>
      <c r="B22" s="47" t="s">
        <v>28</v>
      </c>
      <c r="C22" s="48" t="s">
        <v>29</v>
      </c>
      <c r="D22" s="48" t="s">
        <v>30</v>
      </c>
      <c r="E22" s="48" t="s">
        <v>30</v>
      </c>
      <c r="F22" s="48" t="s">
        <v>31</v>
      </c>
      <c r="G22" s="48" t="s">
        <v>31</v>
      </c>
      <c r="H22" s="48" t="s">
        <v>28</v>
      </c>
      <c r="I22" s="48" t="s">
        <v>29</v>
      </c>
      <c r="J22" s="48" t="s">
        <v>27</v>
      </c>
      <c r="K22" s="48" t="s">
        <v>32</v>
      </c>
    </row>
    <row r="23" spans="1:11" s="2" customFormat="1" ht="31">
      <c r="A23" s="7" t="s">
        <v>10</v>
      </c>
      <c r="B23" s="47">
        <v>80</v>
      </c>
      <c r="C23" s="48">
        <v>80</v>
      </c>
      <c r="D23" s="48">
        <v>50</v>
      </c>
      <c r="E23" s="48">
        <v>100</v>
      </c>
      <c r="F23" s="48">
        <v>100</v>
      </c>
      <c r="G23" s="48">
        <v>100</v>
      </c>
      <c r="H23" s="48">
        <v>100</v>
      </c>
      <c r="I23" s="48">
        <v>100</v>
      </c>
      <c r="J23" s="48">
        <v>60</v>
      </c>
      <c r="K23" s="48">
        <v>75</v>
      </c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70.267964196731896</v>
      </c>
      <c r="C26" s="22">
        <f t="shared" ref="C26" si="0">H4</f>
        <v>86.9474140382397</v>
      </c>
      <c r="D26" s="19">
        <f t="shared" ref="D26:D30" si="1">AVERAGE(B26:C26)</f>
        <v>78.607689117485791</v>
      </c>
      <c r="E26" s="19">
        <f t="shared" ref="E26:E30" si="2">VAR(B26:C26)</f>
        <v>139.10202350769032</v>
      </c>
      <c r="F26" s="90">
        <v>4</v>
      </c>
    </row>
    <row r="27" spans="1:11" ht="31">
      <c r="A27" s="6" t="s">
        <v>6</v>
      </c>
      <c r="B27" s="12">
        <f>B5+B8+B10</f>
        <v>6.464134138396183</v>
      </c>
      <c r="C27" s="12">
        <f>H5+H8+H10</f>
        <v>0.45668864210558702</v>
      </c>
      <c r="D27" s="10">
        <f>AVERAGE(B27:C27)</f>
        <v>3.4604113902508851</v>
      </c>
      <c r="E27" s="10">
        <f t="shared" si="2"/>
        <v>18.044700695451084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10.990258838979539</v>
      </c>
      <c r="C28" s="3">
        <f>H6+H7</f>
        <v>10.66577962585904</v>
      </c>
      <c r="D28" s="10">
        <f t="shared" si="1"/>
        <v>10.82801923241929</v>
      </c>
      <c r="E28" s="10">
        <f t="shared" si="2"/>
        <v>5.2643379873649171E-2</v>
      </c>
      <c r="F28" s="90">
        <v>6</v>
      </c>
      <c r="G28">
        <v>7</v>
      </c>
    </row>
    <row r="29" spans="1:11" ht="31">
      <c r="A29" s="6" t="s">
        <v>7</v>
      </c>
      <c r="B29" s="12">
        <f>B9</f>
        <v>1.9441703162462201</v>
      </c>
      <c r="C29" s="3">
        <f>H9</f>
        <v>1.8930348665565799</v>
      </c>
      <c r="D29" s="10">
        <f t="shared" si="1"/>
        <v>1.9186025914014</v>
      </c>
      <c r="E29" s="10">
        <f t="shared" si="2"/>
        <v>1.3074171074808579E-3</v>
      </c>
      <c r="F29" s="90">
        <v>9</v>
      </c>
    </row>
    <row r="30" spans="1:11" ht="31">
      <c r="A30" s="6" t="s">
        <v>9</v>
      </c>
      <c r="B30" s="12">
        <f>B11</f>
        <v>10.3334725096461</v>
      </c>
      <c r="C30" s="3">
        <f>H11</f>
        <v>3.7082827239083703E-2</v>
      </c>
      <c r="D30" s="10">
        <f t="shared" si="1"/>
        <v>5.1852776684425921</v>
      </c>
      <c r="E30" s="10">
        <f t="shared" si="2"/>
        <v>53.007820245988832</v>
      </c>
      <c r="F30" s="90">
        <v>11</v>
      </c>
    </row>
    <row r="31" spans="1:11" ht="31">
      <c r="A31" s="7" t="s">
        <v>14</v>
      </c>
      <c r="B31" s="12" t="str">
        <f>B12</f>
        <v>HAPPY</v>
      </c>
      <c r="C31" s="3" t="str">
        <f>H12</f>
        <v>HAPPY</v>
      </c>
      <c r="D31" s="10">
        <f>COUNTIF(B31:C31,A25)</f>
        <v>2</v>
      </c>
      <c r="E31" s="13">
        <f>D31/2</f>
        <v>1</v>
      </c>
      <c r="F31" s="90">
        <v>12</v>
      </c>
    </row>
    <row r="32" spans="1:11" ht="31">
      <c r="A32" s="7" t="s">
        <v>10</v>
      </c>
      <c r="B32" s="12">
        <f>B13</f>
        <v>70.267964196731896</v>
      </c>
      <c r="C32" s="3">
        <f>H13</f>
        <v>86.9474140382397</v>
      </c>
      <c r="D32" s="10">
        <f t="shared" ref="D32:D37" si="3">AVERAGE(B32:C32)</f>
        <v>78.607689117485791</v>
      </c>
      <c r="E32" s="10">
        <f t="shared" ref="E32:E37" si="4">VAR(B32:C32)</f>
        <v>139.10202350769032</v>
      </c>
      <c r="F32" s="90">
        <v>13</v>
      </c>
    </row>
    <row r="33" spans="1:8" s="20" customFormat="1" ht="31">
      <c r="A33" s="17" t="s">
        <v>2</v>
      </c>
      <c r="B33" s="21">
        <f>B14</f>
        <v>80</v>
      </c>
      <c r="C33" s="22">
        <f>H14</f>
        <v>100</v>
      </c>
      <c r="D33" s="19">
        <f t="shared" si="3"/>
        <v>90</v>
      </c>
      <c r="E33" s="19">
        <f t="shared" si="4"/>
        <v>200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20</v>
      </c>
      <c r="C37" s="3">
        <f>H21</f>
        <v>0</v>
      </c>
      <c r="D37" s="10">
        <f t="shared" si="3"/>
        <v>10</v>
      </c>
      <c r="E37" s="10">
        <f t="shared" si="4"/>
        <v>200</v>
      </c>
      <c r="F37" s="90">
        <v>21</v>
      </c>
    </row>
    <row r="38" spans="1:8" ht="31">
      <c r="A38" s="7" t="s">
        <v>14</v>
      </c>
      <c r="B38" s="12" t="str">
        <f>B22</f>
        <v>HAPPY</v>
      </c>
      <c r="C38" s="3" t="str">
        <f>H22</f>
        <v>HAPPY</v>
      </c>
      <c r="D38" s="10">
        <f>COUNTIF(B38:C38,A25)</f>
        <v>2</v>
      </c>
      <c r="E38" s="13">
        <f>D38/2</f>
        <v>1</v>
      </c>
      <c r="F38" s="90">
        <v>22</v>
      </c>
    </row>
    <row r="39" spans="1:8" ht="31">
      <c r="A39" s="7" t="s">
        <v>10</v>
      </c>
      <c r="B39" s="12">
        <f>B23</f>
        <v>80</v>
      </c>
      <c r="C39" s="3">
        <f>H23</f>
        <v>100</v>
      </c>
      <c r="D39" s="10">
        <f>AVERAGE(B39:C39)</f>
        <v>90</v>
      </c>
      <c r="E39" s="10">
        <f>VAR(B39:C39)</f>
        <v>200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0.21428956742779801</v>
      </c>
      <c r="C42" s="10">
        <f>I4</f>
        <v>0.117952062947589</v>
      </c>
      <c r="D42" s="10">
        <f t="shared" ref="D42:D46" si="5">AVERAGE(B42:C42)</f>
        <v>0.1661208151876935</v>
      </c>
      <c r="E42" s="10">
        <f t="shared" ref="E42:E46" si="6">VAR(B42:C42)</f>
        <v>4.6404573847371455E-3</v>
      </c>
    </row>
    <row r="43" spans="1:8" ht="31">
      <c r="A43" s="6" t="s">
        <v>6</v>
      </c>
      <c r="B43" s="11">
        <f>C5+C8+C10</f>
        <v>8.3543657869142951</v>
      </c>
      <c r="C43" s="10">
        <f>I5+I8+I10</f>
        <v>0.83189300381393505</v>
      </c>
      <c r="D43" s="10">
        <f t="shared" si="5"/>
        <v>4.593129395364115</v>
      </c>
      <c r="E43" s="10">
        <f t="shared" si="6"/>
        <v>28.293798386242841</v>
      </c>
    </row>
    <row r="44" spans="1:8" s="20" customFormat="1" ht="31">
      <c r="A44" s="17" t="s">
        <v>4</v>
      </c>
      <c r="B44" s="18">
        <f>C6+C7</f>
        <v>79.245316909533301</v>
      </c>
      <c r="C44" s="19">
        <f>I6+I7</f>
        <v>96.898547375814474</v>
      </c>
      <c r="D44" s="19">
        <f t="shared" si="5"/>
        <v>88.071932142673887</v>
      </c>
      <c r="E44" s="19">
        <f t="shared" si="6"/>
        <v>155.81827294781888</v>
      </c>
    </row>
    <row r="45" spans="1:8" ht="31">
      <c r="A45" s="6" t="s">
        <v>7</v>
      </c>
      <c r="B45" s="11">
        <f>C9</f>
        <v>1.9805246548954001</v>
      </c>
      <c r="C45" s="10">
        <f>I9</f>
        <v>1.9774950707569099</v>
      </c>
      <c r="D45" s="10">
        <f t="shared" si="5"/>
        <v>1.979009862826155</v>
      </c>
      <c r="E45" s="10">
        <f t="shared" si="6"/>
        <v>4.5891900260956835E-6</v>
      </c>
    </row>
    <row r="46" spans="1:8" ht="31">
      <c r="A46" s="6" t="s">
        <v>9</v>
      </c>
      <c r="B46" s="11">
        <f>C11</f>
        <v>10.2055030812291</v>
      </c>
      <c r="C46" s="10">
        <f>I11</f>
        <v>0.174112486667063</v>
      </c>
      <c r="D46" s="10">
        <f t="shared" si="5"/>
        <v>5.1898077839480816</v>
      </c>
      <c r="E46" s="10">
        <f t="shared" si="6"/>
        <v>50.314398630333848</v>
      </c>
    </row>
    <row r="47" spans="1:8" ht="31">
      <c r="A47" s="7" t="s">
        <v>14</v>
      </c>
      <c r="B47" s="11" t="str">
        <f>C12</f>
        <v>SURPRISED</v>
      </c>
      <c r="C47" s="10" t="str">
        <f>I12</f>
        <v>SURPRISED</v>
      </c>
      <c r="D47" s="10">
        <f>COUNTIF(B47:C47,A41)</f>
        <v>2</v>
      </c>
      <c r="E47" s="13">
        <f>D47/2</f>
        <v>1</v>
      </c>
    </row>
    <row r="48" spans="1:8" ht="31">
      <c r="A48" s="7" t="s">
        <v>10</v>
      </c>
      <c r="B48" s="11">
        <f>MAX(B42:B46)</f>
        <v>79.245316909533301</v>
      </c>
      <c r="C48" s="11">
        <f>MAX(C42:C46)</f>
        <v>96.898547375814474</v>
      </c>
      <c r="D48" s="10">
        <f t="shared" ref="D48:D53" si="7">AVERAGE(B48:C48)</f>
        <v>88.071932142673887</v>
      </c>
      <c r="E48" s="10">
        <f t="shared" ref="E48:E53" si="8">VAR(B48:C48)</f>
        <v>155.81827294781888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80</v>
      </c>
      <c r="C51" s="19">
        <f>I16+I17</f>
        <v>100</v>
      </c>
      <c r="D51" s="19">
        <f t="shared" si="7"/>
        <v>90</v>
      </c>
      <c r="E51" s="19">
        <f t="shared" si="8"/>
        <v>200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20</v>
      </c>
      <c r="C53" s="10">
        <f>I21</f>
        <v>0</v>
      </c>
      <c r="D53" s="10">
        <f t="shared" si="7"/>
        <v>10</v>
      </c>
      <c r="E53" s="10">
        <f t="shared" si="8"/>
        <v>200</v>
      </c>
    </row>
    <row r="54" spans="1:5" ht="31">
      <c r="A54" s="7" t="s">
        <v>14</v>
      </c>
      <c r="B54" s="11" t="str">
        <f>C22</f>
        <v>SURPRISED</v>
      </c>
      <c r="C54" s="10" t="str">
        <f>I22</f>
        <v>SURPRISED</v>
      </c>
      <c r="D54" s="10">
        <f>COUNTIF(B54:C54,A41)</f>
        <v>2</v>
      </c>
      <c r="E54" s="13">
        <f>D54/2</f>
        <v>1</v>
      </c>
    </row>
    <row r="55" spans="1:5" ht="31">
      <c r="A55" s="7" t="s">
        <v>10</v>
      </c>
      <c r="B55" s="11">
        <f>C23</f>
        <v>80</v>
      </c>
      <c r="C55" s="10">
        <f>I23</f>
        <v>100</v>
      </c>
      <c r="D55" s="10">
        <f>AVERAGE(B55:C55)</f>
        <v>90</v>
      </c>
      <c r="E55" s="10">
        <f>VAR(B55:C55)</f>
        <v>200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1.7860539471526899</v>
      </c>
      <c r="C58" s="10">
        <f>J4</f>
        <v>1.0871257441267801</v>
      </c>
      <c r="D58" s="10">
        <f t="shared" ref="D58:D62" si="9">AVERAGE(B58:C58)</f>
        <v>1.436589845639735</v>
      </c>
      <c r="E58" s="10">
        <f t="shared" ref="E58:E62" si="10">VAR(B58:C58)</f>
        <v>0.24425031649251405</v>
      </c>
    </row>
    <row r="59" spans="1:5" ht="31">
      <c r="A59" s="92" t="s">
        <v>27</v>
      </c>
      <c r="B59" s="18">
        <f>D5+D8+D10</f>
        <v>66.174495889171197</v>
      </c>
      <c r="C59" s="19">
        <f>J5+J8+J10</f>
        <v>80.146736232951284</v>
      </c>
      <c r="D59" s="19">
        <f t="shared" si="9"/>
        <v>73.160616061061233</v>
      </c>
      <c r="E59" s="19">
        <f t="shared" si="10"/>
        <v>97.61175011217793</v>
      </c>
    </row>
    <row r="60" spans="1:5" ht="31">
      <c r="A60" s="6" t="s">
        <v>4</v>
      </c>
      <c r="B60" s="11">
        <f>D6+D7</f>
        <v>16.097225836415529</v>
      </c>
      <c r="C60" s="10">
        <f>J6+J7</f>
        <v>11.85810640167214</v>
      </c>
      <c r="D60" s="10">
        <f t="shared" si="9"/>
        <v>13.977666119043835</v>
      </c>
      <c r="E60" s="10">
        <f t="shared" si="10"/>
        <v>8.9850667910094444</v>
      </c>
    </row>
    <row r="61" spans="1:5" ht="31">
      <c r="A61" s="6" t="s">
        <v>7</v>
      </c>
      <c r="B61" s="11">
        <f>D9</f>
        <v>3.5837614181233399</v>
      </c>
      <c r="C61" s="10">
        <f>J9</f>
        <v>2.2864176796178599</v>
      </c>
      <c r="D61" s="10">
        <f t="shared" si="9"/>
        <v>2.9350895488706001</v>
      </c>
      <c r="E61" s="10">
        <f t="shared" si="10"/>
        <v>0.84155038791968195</v>
      </c>
    </row>
    <row r="62" spans="1:5" ht="31">
      <c r="A62" s="6" t="s">
        <v>9</v>
      </c>
      <c r="B62" s="11">
        <f t="shared" ref="B62:B67" si="11">D11</f>
        <v>12.358462909137</v>
      </c>
      <c r="C62" s="10">
        <f>J11</f>
        <v>4.6216139416317903</v>
      </c>
      <c r="D62" s="10">
        <f t="shared" si="9"/>
        <v>8.4900384253843946</v>
      </c>
      <c r="E62" s="10">
        <f t="shared" si="10"/>
        <v>29.929415972993212</v>
      </c>
    </row>
    <row r="63" spans="1:5" ht="31">
      <c r="A63" s="7" t="s">
        <v>14</v>
      </c>
      <c r="B63" s="11" t="str">
        <f t="shared" si="11"/>
        <v>DISGUSTED</v>
      </c>
      <c r="C63" s="10" t="str">
        <f>J12</f>
        <v>ANGRY</v>
      </c>
      <c r="D63" s="10">
        <f>COUNTIF(B63:C63,A57)</f>
        <v>1</v>
      </c>
      <c r="E63" s="13">
        <f>D63/2</f>
        <v>0.5</v>
      </c>
    </row>
    <row r="64" spans="1:5" ht="31">
      <c r="A64" s="7" t="s">
        <v>10</v>
      </c>
      <c r="B64" s="11">
        <f>MAX(B58:B62)</f>
        <v>66.174495889171197</v>
      </c>
      <c r="C64" s="11">
        <f>MAX(C58:C62)</f>
        <v>80.146736232951284</v>
      </c>
      <c r="D64" s="10">
        <f t="shared" ref="D64:D69" si="12">AVERAGE(B64:C64)</f>
        <v>73.160616061061233</v>
      </c>
      <c r="E64" s="10">
        <f t="shared" ref="E64:E69" si="13">VAR(B64:C64)</f>
        <v>97.61175011217793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25</v>
      </c>
      <c r="C66" s="19">
        <f>J15+J18+J20</f>
        <v>100</v>
      </c>
      <c r="D66" s="19">
        <f t="shared" si="12"/>
        <v>62.5</v>
      </c>
      <c r="E66" s="19">
        <f t="shared" si="13"/>
        <v>2812.5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 t="str">
        <f>D22</f>
        <v>DISGUSTED</v>
      </c>
      <c r="C70" s="10" t="str">
        <f>J22</f>
        <v>ANGRY</v>
      </c>
      <c r="D70" s="10">
        <f>COUNTIF(B70:C70,A57)</f>
        <v>1</v>
      </c>
      <c r="E70" s="13">
        <f>D70/2</f>
        <v>0.5</v>
      </c>
    </row>
    <row r="71" spans="1:5" ht="31">
      <c r="A71" s="7" t="s">
        <v>10</v>
      </c>
      <c r="B71" s="11">
        <f>D23</f>
        <v>50</v>
      </c>
      <c r="C71" s="10">
        <f>J23</f>
        <v>60</v>
      </c>
      <c r="D71" s="10">
        <f>AVERAGE(B71:C71)</f>
        <v>55</v>
      </c>
      <c r="E71" s="10">
        <f>VAR(B71:C71)</f>
        <v>50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0.55880473074053505</v>
      </c>
      <c r="C74" s="10">
        <f>K4</f>
        <v>1.3162989174101101</v>
      </c>
      <c r="D74" s="10">
        <f t="shared" ref="D74:D78" si="14">AVERAGE(B74:C74)</f>
        <v>0.93755182407532256</v>
      </c>
      <c r="E74" s="10">
        <f t="shared" ref="E74:E78" si="15">VAR(B74:C74)</f>
        <v>0.28689872141910078</v>
      </c>
    </row>
    <row r="75" spans="1:5" ht="31">
      <c r="A75" s="91" t="s">
        <v>27</v>
      </c>
      <c r="B75" s="11">
        <f>E5+E8+E10</f>
        <v>78.499787070143014</v>
      </c>
      <c r="C75" s="10">
        <f>K5+K8+K10</f>
        <v>26.617891721194383</v>
      </c>
      <c r="D75" s="10">
        <f t="shared" si="14"/>
        <v>52.558839395668699</v>
      </c>
      <c r="E75" s="10">
        <f t="shared" si="15"/>
        <v>1345.8655324996289</v>
      </c>
    </row>
    <row r="76" spans="1:5" ht="31">
      <c r="A76" s="6" t="s">
        <v>4</v>
      </c>
      <c r="B76" s="11">
        <f>E6+E7</f>
        <v>10.995128995607351</v>
      </c>
      <c r="C76" s="10">
        <f>K6+K7</f>
        <v>11.73566293014578</v>
      </c>
      <c r="D76" s="10">
        <f t="shared" si="14"/>
        <v>11.365395962876566</v>
      </c>
      <c r="E76" s="10">
        <f t="shared" si="15"/>
        <v>0.27419525410148377</v>
      </c>
    </row>
    <row r="77" spans="1:5" s="20" customFormat="1" ht="31">
      <c r="A77" s="17" t="s">
        <v>7</v>
      </c>
      <c r="B77" s="18">
        <f>E9</f>
        <v>6.0122360217752799</v>
      </c>
      <c r="C77" s="19">
        <f>K9</f>
        <v>48.288336878639498</v>
      </c>
      <c r="D77" s="19">
        <f t="shared" si="14"/>
        <v>27.150286450207389</v>
      </c>
      <c r="E77" s="19">
        <f t="shared" si="15"/>
        <v>893.63435182987791</v>
      </c>
    </row>
    <row r="78" spans="1:5" ht="31">
      <c r="A78" s="6" t="s">
        <v>9</v>
      </c>
      <c r="B78" s="11">
        <f>E11</f>
        <v>3.93404318173378</v>
      </c>
      <c r="C78" s="10">
        <f>K11</f>
        <v>12.041809552610101</v>
      </c>
      <c r="D78" s="10">
        <f t="shared" si="14"/>
        <v>7.9879263671719407</v>
      </c>
      <c r="E78" s="10">
        <f t="shared" si="15"/>
        <v>32.86793776235649</v>
      </c>
    </row>
    <row r="79" spans="1:5" ht="31">
      <c r="A79" s="7" t="s">
        <v>14</v>
      </c>
      <c r="B79" s="11" t="str">
        <f>E12</f>
        <v>DISGUSTED</v>
      </c>
      <c r="C79" s="10" t="str">
        <f>K12</f>
        <v>SAD</v>
      </c>
      <c r="D79" s="10">
        <f>COUNTIF(B79:C79,A73)</f>
        <v>1</v>
      </c>
      <c r="E79" s="13">
        <f>D79/2</f>
        <v>0.5</v>
      </c>
    </row>
    <row r="80" spans="1:5" ht="31">
      <c r="A80" s="7" t="s">
        <v>10</v>
      </c>
      <c r="B80" s="11">
        <f>E13</f>
        <v>69.7770655473376</v>
      </c>
      <c r="C80" s="10">
        <f>K13</f>
        <v>48.288336878639498</v>
      </c>
      <c r="D80" s="10">
        <f t="shared" ref="D80:D85" si="16">AVERAGE(B80:C80)</f>
        <v>59.032701212988549</v>
      </c>
      <c r="E80" s="10">
        <f t="shared" ref="E80:E85" si="17">VAR(B80:C80)</f>
        <v>230.88272989846337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100</v>
      </c>
      <c r="C82" s="10">
        <f>K15+K18+K20</f>
        <v>0</v>
      </c>
      <c r="D82" s="10">
        <f t="shared" si="16"/>
        <v>50</v>
      </c>
      <c r="E82" s="10">
        <f t="shared" si="17"/>
        <v>5000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75</v>
      </c>
      <c r="D84" s="19">
        <f t="shared" si="16"/>
        <v>37.5</v>
      </c>
      <c r="E84" s="19">
        <f t="shared" si="17"/>
        <v>2812.5</v>
      </c>
    </row>
    <row r="85" spans="1:5" ht="31">
      <c r="A85" s="6" t="s">
        <v>9</v>
      </c>
      <c r="B85" s="11">
        <f>E21</f>
        <v>0</v>
      </c>
      <c r="C85" s="10">
        <f>K21</f>
        <v>25</v>
      </c>
      <c r="D85" s="10">
        <f t="shared" si="16"/>
        <v>12.5</v>
      </c>
      <c r="E85" s="10">
        <f t="shared" si="17"/>
        <v>312.5</v>
      </c>
    </row>
    <row r="86" spans="1:5" ht="31">
      <c r="A86" s="7" t="s">
        <v>14</v>
      </c>
      <c r="B86" s="11" t="str">
        <f>E22</f>
        <v>DISGUSTED</v>
      </c>
      <c r="C86" s="10" t="str">
        <f>K22</f>
        <v>SAD</v>
      </c>
      <c r="D86" s="10">
        <f>COUNTIF(B86:C86,A73)</f>
        <v>1</v>
      </c>
      <c r="E86" s="13">
        <f>D86/2</f>
        <v>0.5</v>
      </c>
    </row>
    <row r="87" spans="1:5" ht="31">
      <c r="A87" s="7" t="s">
        <v>10</v>
      </c>
      <c r="B87" s="11">
        <f>E23</f>
        <v>100</v>
      </c>
      <c r="C87" s="10">
        <f>K23</f>
        <v>75</v>
      </c>
      <c r="D87" s="10">
        <f>AVERAGE(B87:C87)</f>
        <v>87.5</v>
      </c>
      <c r="E87" s="10">
        <f>VAR(B87:C87)</f>
        <v>312.5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2.6114557772167202</v>
      </c>
      <c r="C90" s="11">
        <f>G4</f>
        <v>1.63904896045869</v>
      </c>
      <c r="D90" s="10">
        <f t="shared" ref="D90:D94" si="18">AVERAGE(B90:C90)</f>
        <v>2.125252368837705</v>
      </c>
      <c r="E90" s="10">
        <f t="shared" ref="E90:E94" si="19">VAR(B90:C90)</f>
        <v>0.47278750863874386</v>
      </c>
    </row>
    <row r="91" spans="1:5" ht="31">
      <c r="A91" s="6" t="s">
        <v>6</v>
      </c>
      <c r="B91" s="11">
        <f>F5+F8+F10</f>
        <v>18.777508856539171</v>
      </c>
      <c r="C91" s="11">
        <f>G5+G8+G10</f>
        <v>21.276235648692509</v>
      </c>
      <c r="D91" s="10">
        <f t="shared" si="18"/>
        <v>20.026872252615838</v>
      </c>
      <c r="E91" s="10">
        <f t="shared" si="19"/>
        <v>3.1218177909124556</v>
      </c>
    </row>
    <row r="92" spans="1:5" ht="31">
      <c r="A92" s="6" t="s">
        <v>4</v>
      </c>
      <c r="B92" s="11">
        <f>F6+F7</f>
        <v>15.81094674866624</v>
      </c>
      <c r="C92" s="11">
        <f>G6+G7</f>
        <v>13.413562681475259</v>
      </c>
      <c r="D92" s="10">
        <f t="shared" si="18"/>
        <v>14.612254715070749</v>
      </c>
      <c r="E92" s="10">
        <f t="shared" si="19"/>
        <v>2.8737251828105839</v>
      </c>
    </row>
    <row r="93" spans="1:5" ht="31">
      <c r="A93" s="6" t="s">
        <v>7</v>
      </c>
      <c r="B93" s="11">
        <f>F9</f>
        <v>2.9049033800097601</v>
      </c>
      <c r="C93" s="11">
        <f>G9</f>
        <v>2.5460447227571898</v>
      </c>
      <c r="D93" s="10">
        <f t="shared" si="18"/>
        <v>2.725474051383475</v>
      </c>
      <c r="E93" s="10">
        <f t="shared" si="19"/>
        <v>6.4389767942558851E-2</v>
      </c>
    </row>
    <row r="94" spans="1:5" s="20" customFormat="1" ht="31">
      <c r="A94" s="17" t="s">
        <v>9</v>
      </c>
      <c r="B94" s="18">
        <f t="shared" ref="B94:C97" si="20">F11</f>
        <v>59.895185237568001</v>
      </c>
      <c r="C94" s="18">
        <f t="shared" si="20"/>
        <v>61.1251079866163</v>
      </c>
      <c r="D94" s="19">
        <f t="shared" si="18"/>
        <v>60.51014661209215</v>
      </c>
      <c r="E94" s="19">
        <f t="shared" si="19"/>
        <v>0.75635498431326265</v>
      </c>
    </row>
    <row r="95" spans="1:5" ht="31">
      <c r="A95" s="7" t="s">
        <v>14</v>
      </c>
      <c r="B95" s="11" t="str">
        <f t="shared" si="20"/>
        <v>CALM</v>
      </c>
      <c r="C95" s="11" t="str">
        <f t="shared" si="20"/>
        <v>CALM</v>
      </c>
      <c r="D95" s="10">
        <f>COUNTIF(B95:C95,A89)</f>
        <v>2</v>
      </c>
      <c r="E95" s="13">
        <f>D95/2</f>
        <v>1</v>
      </c>
    </row>
    <row r="96" spans="1:5" ht="32" thickBot="1">
      <c r="A96" s="7" t="s">
        <v>10</v>
      </c>
      <c r="B96" s="11">
        <f t="shared" si="20"/>
        <v>59.895185237568001</v>
      </c>
      <c r="C96" s="11">
        <f t="shared" si="20"/>
        <v>61.1251079866163</v>
      </c>
      <c r="D96" s="10">
        <f t="shared" ref="D96:D101" si="21">AVERAGE(B96:C96)</f>
        <v>60.51014661209215</v>
      </c>
      <c r="E96" s="10">
        <f t="shared" ref="E96:E101" si="22">VAR(B96:C96)</f>
        <v>0.75635498431326265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100</v>
      </c>
      <c r="C101" s="18">
        <f t="shared" si="23"/>
        <v>100</v>
      </c>
      <c r="D101" s="19">
        <f t="shared" si="21"/>
        <v>100</v>
      </c>
      <c r="E101" s="19">
        <f t="shared" si="22"/>
        <v>0</v>
      </c>
      <c r="G101" s="79"/>
    </row>
    <row r="102" spans="1:7" ht="32" thickBot="1">
      <c r="A102" s="7" t="s">
        <v>14</v>
      </c>
      <c r="B102" s="11" t="str">
        <f t="shared" si="23"/>
        <v>CALM</v>
      </c>
      <c r="C102" s="11" t="str">
        <f t="shared" si="23"/>
        <v>CALM</v>
      </c>
      <c r="D102" s="10">
        <f>COUNTIF(B102:C102,A89)</f>
        <v>2</v>
      </c>
      <c r="E102" s="13">
        <f>D102/2</f>
        <v>1</v>
      </c>
      <c r="G102" s="80"/>
    </row>
    <row r="103" spans="1:7" ht="31">
      <c r="A103" s="7" t="s">
        <v>10</v>
      </c>
      <c r="B103" s="11">
        <f t="shared" si="23"/>
        <v>100</v>
      </c>
      <c r="C103" s="11">
        <f t="shared" si="23"/>
        <v>100</v>
      </c>
      <c r="D103" s="10">
        <f>AVERAGE(B103:C103)</f>
        <v>100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1</v>
      </c>
      <c r="C3" s="72">
        <f>生データ!D26</f>
        <v>78.607689117485791</v>
      </c>
      <c r="D3" s="39">
        <f>生データ!E26</f>
        <v>139.10202350769032</v>
      </c>
      <c r="E3" s="68">
        <f>生データ!E38</f>
        <v>1</v>
      </c>
      <c r="F3" s="72">
        <f>生データ!D33</f>
        <v>90</v>
      </c>
      <c r="G3" s="42">
        <f>生データ!E33</f>
        <v>200</v>
      </c>
      <c r="H3" s="16"/>
    </row>
    <row r="4" spans="1:8" ht="31">
      <c r="A4" s="28" t="s">
        <v>6</v>
      </c>
      <c r="B4" s="32">
        <f>生データ!E63</f>
        <v>0.5</v>
      </c>
      <c r="C4" s="73">
        <f>生データ!D59</f>
        <v>73.160616061061233</v>
      </c>
      <c r="D4" s="73">
        <f>生データ!E59</f>
        <v>97.61175011217793</v>
      </c>
      <c r="E4" s="32">
        <f>生データ!E70</f>
        <v>0.5</v>
      </c>
      <c r="F4" s="73">
        <f>生データ!D66</f>
        <v>62.5</v>
      </c>
      <c r="G4" s="73">
        <f>生データ!E66</f>
        <v>2812.5</v>
      </c>
    </row>
    <row r="5" spans="1:8" ht="31">
      <c r="A5" s="28" t="s">
        <v>4</v>
      </c>
      <c r="B5" s="32">
        <f>生データ!E47</f>
        <v>1</v>
      </c>
      <c r="C5" s="73">
        <f>生データ!D44</f>
        <v>88.071932142673887</v>
      </c>
      <c r="D5" s="40">
        <f>生データ!E44</f>
        <v>155.81827294781888</v>
      </c>
      <c r="E5" s="69">
        <f>生データ!E54</f>
        <v>1</v>
      </c>
      <c r="F5" s="73">
        <f>生データ!D51</f>
        <v>90</v>
      </c>
      <c r="G5" s="43">
        <f>生データ!E51</f>
        <v>200</v>
      </c>
    </row>
    <row r="6" spans="1:8" ht="31">
      <c r="A6" s="28" t="s">
        <v>7</v>
      </c>
      <c r="B6" s="32">
        <f>生データ!E79</f>
        <v>0.5</v>
      </c>
      <c r="C6" s="73">
        <f>生データ!D77</f>
        <v>27.150286450207389</v>
      </c>
      <c r="D6" s="40">
        <f>生データ!E77</f>
        <v>893.63435182987791</v>
      </c>
      <c r="E6" s="69">
        <f>生データ!E86</f>
        <v>0.5</v>
      </c>
      <c r="F6" s="73">
        <f>生データ!D84</f>
        <v>37.5</v>
      </c>
      <c r="G6" s="43">
        <f>生データ!E84</f>
        <v>2812.5</v>
      </c>
    </row>
    <row r="7" spans="1:8" ht="32" thickBot="1">
      <c r="A7" s="29" t="s">
        <v>9</v>
      </c>
      <c r="B7" s="33">
        <f>生データ!E95</f>
        <v>1</v>
      </c>
      <c r="C7" s="74">
        <f>生データ!D94</f>
        <v>60.51014661209215</v>
      </c>
      <c r="D7" s="41">
        <f>生データ!E94</f>
        <v>0.75635498431326265</v>
      </c>
      <c r="E7" s="70">
        <f>生データ!E102</f>
        <v>1</v>
      </c>
      <c r="F7" s="74">
        <f>生データ!D101</f>
        <v>100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1</v>
      </c>
      <c r="C11" s="81">
        <f>IF(生データ!C31=生データ!$A$25,1,0)</f>
        <v>1</v>
      </c>
      <c r="D11" s="82">
        <f>IF(生データ!B38=生データ!$A$25,1,0)</f>
        <v>1</v>
      </c>
      <c r="E11" s="83">
        <f>IF(生データ!C38=生データ!$A$25,1,0)</f>
        <v>1</v>
      </c>
    </row>
    <row r="12" spans="1:8" ht="31">
      <c r="A12" s="28" t="s">
        <v>4</v>
      </c>
      <c r="B12" s="82">
        <f>IF(生データ!B47="SURPRISED",1,0)+IF(生データ!B47="FEAR",1,0)</f>
        <v>1</v>
      </c>
      <c r="C12" s="82">
        <f>IF(生データ!C47="SURPRISED",1,0)+IF(生データ!C47="FEAR",1,0)</f>
        <v>1</v>
      </c>
      <c r="D12" s="89">
        <f>IF(生データ!B54=生データ!$A$41,1,0)</f>
        <v>1</v>
      </c>
      <c r="E12" s="83">
        <f>IF(生データ!C54=生データ!$A$41,1,0)</f>
        <v>1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1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1</v>
      </c>
      <c r="D14" s="82">
        <f>IF(生データ!B86=生データ!$A$73,1,0)</f>
        <v>0</v>
      </c>
      <c r="E14" s="83">
        <f>IF(生データ!C86=生データ!$A$73,1,0)</f>
        <v>1</v>
      </c>
    </row>
    <row r="15" spans="1:8" ht="32" thickBot="1">
      <c r="A15" s="29" t="s">
        <v>9</v>
      </c>
      <c r="B15" s="84">
        <f>IF(生データ!B95=生データ!$A$89,1,0)</f>
        <v>1</v>
      </c>
      <c r="C15" s="85">
        <f>IF(生データ!C95=生データ!$A$89,1,0)</f>
        <v>1</v>
      </c>
      <c r="D15" s="84">
        <f>IF(生データ!B102=生データ!$A$89,1,0)</f>
        <v>1</v>
      </c>
      <c r="E15" s="86">
        <f>IF(生データ!C102=生データ!$A$89,1,0)</f>
        <v>1</v>
      </c>
    </row>
    <row r="16" spans="1:8" ht="31">
      <c r="A16" s="87" t="s">
        <v>26</v>
      </c>
      <c r="B16" s="88">
        <f>SUM(B11:B15)</f>
        <v>3</v>
      </c>
      <c r="C16" s="88">
        <f>SUM(C11:C15)</f>
        <v>5</v>
      </c>
      <c r="D16" s="88">
        <f>SUM(D11:D15)</f>
        <v>3</v>
      </c>
      <c r="E16" s="88">
        <f>SUM(E11:E15)</f>
        <v>4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90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10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62.5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90</v>
      </c>
      <c r="E4" s="54">
        <f>生データ!D52</f>
        <v>0</v>
      </c>
      <c r="F4" s="55">
        <f>生データ!D53</f>
        <v>10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50</v>
      </c>
      <c r="D5" s="54">
        <f>生データ!D83</f>
        <v>0</v>
      </c>
      <c r="E5" s="53">
        <f>生データ!D84</f>
        <v>37.5</v>
      </c>
      <c r="F5" s="55">
        <f>生データ!D85</f>
        <v>12.5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100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2023-01-26T05:21:07Z</dcterms:modified>
</cp:coreProperties>
</file>