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ロボット/２シルミ/"/>
    </mc:Choice>
  </mc:AlternateContent>
  <xr:revisionPtr revIDLastSave="0" documentId="13_ncr:1_{9CA81103-AE02-4541-B479-6B5795B6F364}" xr6:coauthVersionLast="47" xr6:coauthVersionMax="47" xr10:uidLastSave="{00000000-0000-0000-0000-000000000000}"/>
  <bookViews>
    <workbookView xWindow="11040" yWindow="500" windowWidth="17760" windowHeight="1654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6" i="1" l="1"/>
  <c r="B67" i="1"/>
  <c r="B32" i="1" l="1"/>
  <c r="C32" i="1"/>
  <c r="C99" i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C64" i="1" s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64" i="1" l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C3" i="2" s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F4" i="4" l="1"/>
  <c r="D13" i="4"/>
  <c r="D16" i="4" s="1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<sst xmlns="http://schemas.openxmlformats.org/spreadsheetml/2006/main" count="188" uniqueCount="32">
  <si>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</si>
  <si>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</si>
  <si>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</si>
  <si>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</si>
  <si>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</si>
  <si>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</si>
  <si>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</si>
  <si>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</si>
  <si>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</si>
  <si>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</si>
  <si>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</si>
  <si>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</si>
  <si>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</si>
  <si>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</si>
  <si>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</si>
  <si>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</si>
  <si>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</si>
  <si>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</si>
  <si>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CALM</t>
  </si>
  <si>
    <t>順番</t>
    <rPh sb="0" eb="2">
      <t>ジュンバn</t>
    </rPh>
    <phoneticPr fontId="1"/>
  </si>
  <si>
    <t>HAPPY</t>
  </si>
  <si>
    <t>SURPRISED</t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</si>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</sst>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topLeftCell="A42" zoomScale="61" workbookViewId="0">
      <pane xSplit="1" topLeftCell="B1" activePane="topRight" state="frozen"/>
      <selection activeCell="A9" sqref="A9"/>
      <selection pane="topRight" activeCell="B67" sqref="B67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19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81.631791175051404</v>
      </c>
      <c r="C4" s="46">
        <v>2.1968533972156999E-2</v>
      </c>
      <c r="D4" s="46">
        <v>8.6626940690533102E-2</v>
      </c>
      <c r="E4" s="46">
        <v>6.8456502849330997E-2</v>
      </c>
      <c r="F4" s="46">
        <v>7.29347872090257E-2</v>
      </c>
      <c r="G4" s="46">
        <v>0.213621707575435</v>
      </c>
      <c r="H4" s="46">
        <v>37.915873945041596</v>
      </c>
      <c r="I4" s="46">
        <v>3.5476142479229797E-2</v>
      </c>
      <c r="J4" s="46">
        <v>5.6415562963850502E-2</v>
      </c>
      <c r="K4" s="46">
        <v>0.20696680765765299</v>
      </c>
    </row>
    <row r="5" spans="1:17" ht="31">
      <c r="A5" s="6" t="s">
        <v>3</v>
      </c>
      <c r="B5" s="45">
        <v>1.19991105540847</v>
      </c>
      <c r="C5" s="46">
        <v>2.5497817623250599E-2</v>
      </c>
      <c r="D5" s="46">
        <v>15.176839349464</v>
      </c>
      <c r="E5" s="46">
        <v>2.4088247365951001</v>
      </c>
      <c r="F5" s="46">
        <v>1.1547146405759401</v>
      </c>
      <c r="G5" s="46">
        <v>3.98019026095603</v>
      </c>
      <c r="H5" s="46">
        <v>5.9691293368135803</v>
      </c>
      <c r="I5" s="46">
        <v>2.47586533673975E-2</v>
      </c>
      <c r="J5" s="46">
        <v>6.7868753934491899</v>
      </c>
      <c r="K5" s="46">
        <v>3.6153915396645</v>
      </c>
    </row>
    <row r="6" spans="1:17" ht="31">
      <c r="A6" s="6" t="s">
        <v>4</v>
      </c>
      <c r="B6" s="45">
        <v>6.6276860653133802</v>
      </c>
      <c r="C6" s="46">
        <v>91.9513666016625</v>
      </c>
      <c r="D6" s="46">
        <v>4.8454551231285299</v>
      </c>
      <c r="E6" s="46">
        <v>8.2855437112154107</v>
      </c>
      <c r="F6" s="46">
        <v>7.7585808162164103</v>
      </c>
      <c r="G6" s="46">
        <v>27.679056743687902</v>
      </c>
      <c r="H6" s="46">
        <v>11.419605543022101</v>
      </c>
      <c r="I6" s="46">
        <v>85.5355894555357</v>
      </c>
      <c r="J6" s="46">
        <v>5.2389612960887701</v>
      </c>
      <c r="K6" s="46">
        <v>26.117559677252501</v>
      </c>
    </row>
    <row r="7" spans="1:17" ht="31">
      <c r="A7" s="6" t="s">
        <v>5</v>
      </c>
      <c r="B7" s="45">
        <v>5.6550021817591496</v>
      </c>
      <c r="C7" s="46">
        <v>5.9525678041535803</v>
      </c>
      <c r="D7" s="46">
        <v>4.4942569171819704</v>
      </c>
      <c r="E7" s="46">
        <v>5.6187604564910698</v>
      </c>
      <c r="F7" s="46">
        <v>5.4765810140312903</v>
      </c>
      <c r="G7" s="46">
        <v>5.3992032928573304</v>
      </c>
      <c r="H7" s="46">
        <v>5.6935989583408402</v>
      </c>
      <c r="I7" s="46">
        <v>12.425642987302201</v>
      </c>
      <c r="J7" s="46">
        <v>4.4407130906413403</v>
      </c>
      <c r="K7" s="46">
        <v>6.1555365878661501</v>
      </c>
    </row>
    <row r="8" spans="1:17" ht="31">
      <c r="A8" s="6" t="s">
        <v>6</v>
      </c>
      <c r="B8" s="45">
        <v>1.1537076615577599</v>
      </c>
      <c r="C8" s="46">
        <v>1.7985989640427299E-2</v>
      </c>
      <c r="D8" s="46">
        <v>0.85654558011817405</v>
      </c>
      <c r="E8" s="46">
        <v>0.32205184792473501</v>
      </c>
      <c r="F8" s="46">
        <v>0.34363464402606297</v>
      </c>
      <c r="G8" s="46">
        <v>0.86090229455943501</v>
      </c>
      <c r="H8" s="46">
        <v>2.7765053110397302</v>
      </c>
      <c r="I8" s="46">
        <v>2.9387840475790301E-2</v>
      </c>
      <c r="J8" s="46">
        <v>0.66867530418394605</v>
      </c>
      <c r="K8" s="46">
        <v>0.66076551661597005</v>
      </c>
    </row>
    <row r="9" spans="1:17" ht="31">
      <c r="A9" s="6" t="s">
        <v>7</v>
      </c>
      <c r="B9" s="45">
        <v>2.1927839458532201</v>
      </c>
      <c r="C9" s="46">
        <v>1.9856633591477599</v>
      </c>
      <c r="D9" s="46">
        <v>40.610427316334103</v>
      </c>
      <c r="E9" s="46">
        <v>2.218716046171</v>
      </c>
      <c r="F9" s="46">
        <v>2.0555777911339499</v>
      </c>
      <c r="G9" s="46">
        <v>2.1271168551252702</v>
      </c>
      <c r="H9" s="46">
        <v>28.552285526710602</v>
      </c>
      <c r="I9" s="46">
        <v>1.8708981255858601</v>
      </c>
      <c r="J9" s="46">
        <v>40.293522532022898</v>
      </c>
      <c r="K9" s="46">
        <v>2.1648969199308201</v>
      </c>
    </row>
    <row r="10" spans="1:17" ht="31">
      <c r="A10" s="6" t="s">
        <v>8</v>
      </c>
      <c r="B10" s="45">
        <v>0.88876367067286999</v>
      </c>
      <c r="C10" s="46">
        <v>1.5794191104900601E-2</v>
      </c>
      <c r="D10" s="46">
        <v>0.30200072775866299</v>
      </c>
      <c r="E10" s="46">
        <v>0.21008879021378599</v>
      </c>
      <c r="F10" s="46">
        <v>0.241180682206936</v>
      </c>
      <c r="G10" s="46">
        <v>0.62601009370744298</v>
      </c>
      <c r="H10" s="46">
        <v>2.10206687024928</v>
      </c>
      <c r="I10" s="46">
        <v>2.1782685236755299E-2</v>
      </c>
      <c r="J10" s="46">
        <v>0.23363307657730101</v>
      </c>
      <c r="K10" s="46">
        <v>0.55820314861708697</v>
      </c>
    </row>
    <row r="11" spans="1:17" ht="31">
      <c r="A11" s="6" t="s">
        <v>9</v>
      </c>
      <c r="B11" s="45">
        <v>0.65035424438367995</v>
      </c>
      <c r="C11" s="46">
        <v>2.9155702695331701E-2</v>
      </c>
      <c r="D11" s="46">
        <v>33.627848045323901</v>
      </c>
      <c r="E11" s="46">
        <v>80.867557908539496</v>
      </c>
      <c r="F11" s="46">
        <v>82.896795624600301</v>
      </c>
      <c r="G11" s="46">
        <v>59.113898751531103</v>
      </c>
      <c r="H11" s="46">
        <v>5.5709345087821402</v>
      </c>
      <c r="I11" s="46">
        <v>5.6464110016974302E-2</v>
      </c>
      <c r="J11" s="46">
        <v>42.281203744072599</v>
      </c>
      <c r="K11" s="46">
        <v>60.5206798023952</v>
      </c>
    </row>
    <row r="12" spans="1:17" s="2" customFormat="1" ht="31">
      <c r="A12" s="7" t="s">
        <v>14</v>
      </c>
      <c r="B12" s="47" t="s">
        <v>20</v>
      </c>
      <c r="C12" s="48" t="s">
        <v>21</v>
      </c>
      <c r="D12" s="48" t="s">
        <v>31</v>
      </c>
      <c r="E12" s="48" t="s">
        <v>18</v>
      </c>
      <c r="F12" s="48" t="s">
        <v>18</v>
      </c>
      <c r="G12" s="48" t="s">
        <v>18</v>
      </c>
      <c r="H12" s="48" t="s">
        <v>20</v>
      </c>
      <c r="I12" s="48" t="s">
        <v>21</v>
      </c>
      <c r="J12" s="48" t="s">
        <v>18</v>
      </c>
      <c r="K12" s="48" t="s">
        <v>18</v>
      </c>
    </row>
    <row r="13" spans="1:17" s="2" customFormat="1" ht="31">
      <c r="A13" s="7" t="s">
        <v>10</v>
      </c>
      <c r="B13" s="47">
        <v>81.631791175051404</v>
      </c>
      <c r="C13" s="48">
        <v>91.9513666016625</v>
      </c>
      <c r="D13" s="48">
        <v>40.610427316334103</v>
      </c>
      <c r="E13" s="48">
        <v>80.867557908539496</v>
      </c>
      <c r="F13" s="48">
        <v>82.896795624600301</v>
      </c>
      <c r="G13" s="48">
        <v>59.113898751531103</v>
      </c>
      <c r="H13" s="48">
        <v>37.915873945041596</v>
      </c>
      <c r="I13" s="48">
        <v>85.5355894555357</v>
      </c>
      <c r="J13" s="48">
        <v>42.281203744072599</v>
      </c>
      <c r="K13" s="48">
        <v>60.5206798023952</v>
      </c>
    </row>
    <row r="14" spans="1:17" ht="31">
      <c r="A14" s="6" t="s">
        <v>2</v>
      </c>
      <c r="B14" s="45">
        <v>100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60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4</v>
      </c>
      <c r="B16" s="45">
        <v>0</v>
      </c>
      <c r="C16" s="46">
        <v>100</v>
      </c>
      <c r="D16" s="46">
        <v>0</v>
      </c>
      <c r="E16" s="46">
        <v>0</v>
      </c>
      <c r="F16" s="46">
        <v>0</v>
      </c>
      <c r="G16" s="46">
        <v>20</v>
      </c>
      <c r="H16" s="46">
        <v>0</v>
      </c>
      <c r="I16" s="46">
        <v>100</v>
      </c>
      <c r="J16" s="46">
        <v>0</v>
      </c>
      <c r="K16" s="46">
        <v>20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60</v>
      </c>
      <c r="E19" s="46">
        <v>0</v>
      </c>
      <c r="F19" s="46">
        <v>0</v>
      </c>
      <c r="G19" s="46">
        <v>0</v>
      </c>
      <c r="H19" s="46">
        <v>40</v>
      </c>
      <c r="I19" s="46">
        <v>0</v>
      </c>
      <c r="J19" s="46">
        <v>25</v>
      </c>
      <c r="K19" s="46">
        <v>0</v>
      </c>
    </row>
    <row r="20" spans="1:11" ht="31">
      <c r="A20" s="6" t="s">
        <v>8</v>
      </c>
      <c r="B20" s="45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</row>
    <row r="21" spans="1:11" ht="31">
      <c r="A21" s="6" t="s">
        <v>9</v>
      </c>
      <c r="B21" s="45">
        <v>0</v>
      </c>
      <c r="C21" s="46">
        <v>0</v>
      </c>
      <c r="D21" s="46">
        <v>40</v>
      </c>
      <c r="E21" s="46">
        <v>100</v>
      </c>
      <c r="F21" s="46">
        <v>100</v>
      </c>
      <c r="G21" s="46">
        <v>80</v>
      </c>
      <c r="H21" s="46">
        <v>0</v>
      </c>
      <c r="I21" s="46">
        <v>0</v>
      </c>
      <c r="J21" s="46">
        <v>75</v>
      </c>
      <c r="K21" s="46">
        <v>80</v>
      </c>
    </row>
    <row r="22" spans="1:11" s="2" customFormat="1" ht="31">
      <c r="A22" s="7" t="s">
        <v>14</v>
      </c>
      <c r="B22" s="47" t="s">
        <v>20</v>
      </c>
      <c r="C22" s="48" t="s">
        <v>21</v>
      </c>
      <c r="D22" s="48" t="s">
        <v>31</v>
      </c>
      <c r="E22" s="48" t="s">
        <v>18</v>
      </c>
      <c r="F22" s="48" t="s">
        <v>18</v>
      </c>
      <c r="G22" s="48" t="s">
        <v>18</v>
      </c>
      <c r="H22" s="48" t="s">
        <v>20</v>
      </c>
      <c r="I22" s="48" t="s">
        <v>21</v>
      </c>
      <c r="J22" s="48" t="s">
        <v>18</v>
      </c>
      <c r="K22" s="48" t="s">
        <v>18</v>
      </c>
    </row>
    <row r="23" spans="1:11" s="2" customFormat="1" ht="31">
      <c r="A23" s="7" t="s">
        <v>10</v>
      </c>
      <c r="B23" s="47">
        <v>100</v>
      </c>
      <c r="C23" s="48">
        <v>100</v>
      </c>
      <c r="D23" s="48">
        <v>60</v>
      </c>
      <c r="E23" s="48">
        <v>100</v>
      </c>
      <c r="F23" s="48">
        <v>100</v>
      </c>
      <c r="G23" s="48">
        <v>80</v>
      </c>
      <c r="H23" s="48">
        <v>60</v>
      </c>
      <c r="I23" s="48">
        <v>100</v>
      </c>
      <c r="J23" s="48">
        <v>75</v>
      </c>
      <c r="K23" s="48">
        <v>80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81.631791175051404</v>
      </c>
      <c r="C26" s="22">
        <f t="shared" ref="C26" si="0">H4</f>
        <v>37.915873945041596</v>
      </c>
      <c r="D26" s="19">
        <f t="shared" ref="D26:D30" si="1">AVERAGE(B26:C26)</f>
        <v>59.7738325600465</v>
      </c>
      <c r="E26" s="19">
        <f t="shared" ref="E26:E30" si="2">VAR(B26:C26)</f>
        <v>955.54070963053346</v>
      </c>
      <c r="F26" s="90">
        <v>4</v>
      </c>
    </row>
    <row r="27" spans="1:11" ht="31">
      <c r="A27" s="6" t="s">
        <v>6</v>
      </c>
      <c r="B27" s="12">
        <f>B5+B8+B10</f>
        <v>3.2423823876391</v>
      </c>
      <c r="C27" s="12">
        <f>H5+H8+H10</f>
        <v>10.847701518102591</v>
      </c>
      <c r="D27" s="10">
        <f>AVERAGE(B27:C27)</f>
        <v>7.0450419528708457</v>
      </c>
      <c r="E27" s="10">
        <f t="shared" si="2"/>
        <v>28.920439538096986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12.28268824707253</v>
      </c>
      <c r="C28" s="3">
        <f>H6+H7</f>
        <v>17.11320450136294</v>
      </c>
      <c r="D28" s="10">
        <f t="shared" si="1"/>
        <v>14.697946374217736</v>
      </c>
      <c r="E28" s="10">
        <f t="shared" si="2"/>
        <v>11.666943641481907</v>
      </c>
      <c r="F28" s="90">
        <v>6</v>
      </c>
      <c r="G28">
        <v>7</v>
      </c>
    </row>
    <row r="29" spans="1:11" ht="31">
      <c r="A29" s="6" t="s">
        <v>7</v>
      </c>
      <c r="B29" s="12">
        <f>B9</f>
        <v>2.1927839458532201</v>
      </c>
      <c r="C29" s="3">
        <f>H9</f>
        <v>28.552285526710602</v>
      </c>
      <c r="D29" s="10">
        <f t="shared" si="1"/>
        <v>15.37253473628191</v>
      </c>
      <c r="E29" s="10">
        <f t="shared" si="2"/>
        <v>347.41166179561156</v>
      </c>
      <c r="F29" s="90">
        <v>9</v>
      </c>
    </row>
    <row r="30" spans="1:11" ht="31">
      <c r="A30" s="6" t="s">
        <v>9</v>
      </c>
      <c r="B30" s="12">
        <f>B11</f>
        <v>0.65035424438367995</v>
      </c>
      <c r="C30" s="3">
        <f>H11</f>
        <v>5.5709345087821402</v>
      </c>
      <c r="D30" s="10">
        <f t="shared" si="1"/>
        <v>3.1106443765829099</v>
      </c>
      <c r="E30" s="10">
        <f t="shared" si="2"/>
        <v>12.106055069193815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81.631791175051404</v>
      </c>
      <c r="C32" s="3">
        <f>H13</f>
        <v>37.915873945041596</v>
      </c>
      <c r="D32" s="10">
        <f t="shared" ref="D32:D37" si="3">AVERAGE(B32:C32)</f>
        <v>59.7738325600465</v>
      </c>
      <c r="E32" s="10">
        <f t="shared" ref="E32:E37" si="4">VAR(B32:C32)</f>
        <v>955.54070963053346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60</v>
      </c>
      <c r="D33" s="19">
        <f t="shared" si="3"/>
        <v>80</v>
      </c>
      <c r="E33" s="19">
        <f t="shared" si="4"/>
        <v>800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40</v>
      </c>
      <c r="D36" s="10">
        <f t="shared" si="3"/>
        <v>20</v>
      </c>
      <c r="E36" s="10">
        <f t="shared" si="4"/>
        <v>800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60</v>
      </c>
      <c r="D39" s="10">
        <f>AVERAGE(B39:C39)</f>
        <v>80</v>
      </c>
      <c r="E39" s="10">
        <f>VAR(B39:C39)</f>
        <v>800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2.1968533972156999E-2</v>
      </c>
      <c r="C42" s="10">
        <f>I4</f>
        <v>3.5476142479229797E-2</v>
      </c>
      <c r="D42" s="10">
        <f t="shared" ref="D42:D46" si="5">AVERAGE(B42:C42)</f>
        <v>2.8722338225693398E-2</v>
      </c>
      <c r="E42" s="10">
        <f t="shared" ref="E42:E46" si="6">VAR(B42:C42)</f>
        <v>9.1227743790172613E-5</v>
      </c>
    </row>
    <row r="43" spans="1:8" ht="31">
      <c r="A43" s="6" t="s">
        <v>6</v>
      </c>
      <c r="B43" s="11">
        <f>C5+C8+C10</f>
        <v>5.9277998368578499E-2</v>
      </c>
      <c r="C43" s="10">
        <f>I5+I8+I10</f>
        <v>7.5929179079943093E-2</v>
      </c>
      <c r="D43" s="10">
        <f t="shared" si="5"/>
        <v>6.7603588724260796E-2</v>
      </c>
      <c r="E43" s="10">
        <f t="shared" si="6"/>
        <v>1.3863090954125898E-4</v>
      </c>
    </row>
    <row r="44" spans="1:8" s="20" customFormat="1" ht="31">
      <c r="A44" s="17" t="s">
        <v>4</v>
      </c>
      <c r="B44" s="18">
        <f>C6+C7</f>
        <v>97.903934405816074</v>
      </c>
      <c r="C44" s="19">
        <f>I6+I7</f>
        <v>97.961232442837897</v>
      </c>
      <c r="D44" s="19">
        <f t="shared" si="5"/>
        <v>97.932583424326992</v>
      </c>
      <c r="E44" s="19">
        <f t="shared" si="6"/>
        <v>1.6415325232771128E-3</v>
      </c>
    </row>
    <row r="45" spans="1:8" ht="31">
      <c r="A45" s="6" t="s">
        <v>7</v>
      </c>
      <c r="B45" s="11">
        <f>C9</f>
        <v>1.9856633591477599</v>
      </c>
      <c r="C45" s="10">
        <f>I9</f>
        <v>1.8708981255858601</v>
      </c>
      <c r="D45" s="10">
        <f t="shared" si="5"/>
        <v>1.92828074236681</v>
      </c>
      <c r="E45" s="10">
        <f t="shared" si="6"/>
        <v>6.585529417258709E-3</v>
      </c>
    </row>
    <row r="46" spans="1:8" ht="31">
      <c r="A46" s="6" t="s">
        <v>9</v>
      </c>
      <c r="B46" s="11">
        <f>C11</f>
        <v>2.9155702695331701E-2</v>
      </c>
      <c r="C46" s="10">
        <f>I11</f>
        <v>5.6464110016974302E-2</v>
      </c>
      <c r="D46" s="10">
        <f t="shared" si="5"/>
        <v>4.2809906356153005E-2</v>
      </c>
      <c r="E46" s="10">
        <f t="shared" si="6"/>
        <v>3.7287455522237072E-4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97.903934405816074</v>
      </c>
      <c r="C48" s="11">
        <f>MAX(C42:C46)</f>
        <v>97.961232442837897</v>
      </c>
      <c r="D48" s="10">
        <f t="shared" ref="D48:D53" si="7">AVERAGE(B48:C48)</f>
        <v>97.932583424326992</v>
      </c>
      <c r="E48" s="10">
        <f t="shared" ref="E48:E53" si="8">VAR(B48:C48)</f>
        <v>1.6415325232771128E-3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100</v>
      </c>
      <c r="C51" s="19">
        <f>I16+I17</f>
        <v>100</v>
      </c>
      <c r="D51" s="19">
        <f t="shared" si="7"/>
        <v>100</v>
      </c>
      <c r="E51" s="19">
        <f t="shared" si="8"/>
        <v>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0</v>
      </c>
      <c r="D53" s="10">
        <f t="shared" si="7"/>
        <v>0</v>
      </c>
      <c r="E53" s="10">
        <f t="shared" si="8"/>
        <v>0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100</v>
      </c>
      <c r="C55" s="10">
        <f>I23</f>
        <v>100</v>
      </c>
      <c r="D55" s="10">
        <f>AVERAGE(B55:C55)</f>
        <v>100</v>
      </c>
      <c r="E55" s="10">
        <f>VAR(B55:C55)</f>
        <v>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8.6626940690533102E-2</v>
      </c>
      <c r="C58" s="10">
        <f>J4</f>
        <v>5.6415562963850502E-2</v>
      </c>
      <c r="D58" s="10">
        <f t="shared" ref="D58:D62" si="9">AVERAGE(B58:C58)</f>
        <v>7.1521251827191795E-2</v>
      </c>
      <c r="E58" s="10">
        <f t="shared" ref="E58:E62" si="10">VAR(B58:C58)</f>
        <v>4.5636367207214923E-4</v>
      </c>
    </row>
    <row r="59" spans="1:5" ht="31">
      <c r="A59" s="92" t="s">
        <v>30</v>
      </c>
      <c r="B59" s="18">
        <f>D5+D8+D10</f>
        <v>16.335385657340836</v>
      </c>
      <c r="C59" s="19">
        <f>J5+J8+J10</f>
        <v>7.689183774210437</v>
      </c>
      <c r="D59" s="19">
        <f t="shared" si="9"/>
        <v>12.012284715775637</v>
      </c>
      <c r="E59" s="19">
        <f t="shared" si="10"/>
        <v>37.378403501923799</v>
      </c>
    </row>
    <row r="60" spans="1:5" ht="31">
      <c r="A60" s="6" t="s">
        <v>4</v>
      </c>
      <c r="B60" s="11">
        <f>D6+D7</f>
        <v>9.3397120403105003</v>
      </c>
      <c r="C60" s="10">
        <f>J6+J7</f>
        <v>9.6796743867301096</v>
      </c>
      <c r="D60" s="10">
        <f t="shared" si="9"/>
        <v>9.5096932135203041</v>
      </c>
      <c r="E60" s="10">
        <f t="shared" si="10"/>
        <v>5.7787198491563226E-2</v>
      </c>
    </row>
    <row r="61" spans="1:5" ht="31">
      <c r="A61" s="6" t="s">
        <v>7</v>
      </c>
      <c r="B61" s="11">
        <f>D9</f>
        <v>40.610427316334103</v>
      </c>
      <c r="C61" s="10">
        <f>J9</f>
        <v>40.293522532022898</v>
      </c>
      <c r="D61" s="10">
        <f t="shared" si="9"/>
        <v>40.451974924178501</v>
      </c>
      <c r="E61" s="10">
        <f t="shared" si="10"/>
        <v>5.0214321159665808E-2</v>
      </c>
    </row>
    <row r="62" spans="1:5" ht="31">
      <c r="A62" s="6" t="s">
        <v>9</v>
      </c>
      <c r="B62" s="11">
        <f t="shared" ref="B62:B65" si="11">D11</f>
        <v>33.627848045323901</v>
      </c>
      <c r="C62" s="10">
        <f>J11</f>
        <v>42.281203744072599</v>
      </c>
      <c r="D62" s="10">
        <f t="shared" si="9"/>
        <v>37.95452589469825</v>
      </c>
      <c r="E62" s="10">
        <f t="shared" si="10"/>
        <v>37.440282424533507</v>
      </c>
    </row>
    <row r="63" spans="1:5" ht="31">
      <c r="A63" s="7" t="s">
        <v>14</v>
      </c>
      <c r="B63" s="11" t="str">
        <f t="shared" si="11"/>
        <v>SAD</v>
      </c>
      <c r="C63" s="10" t="str">
        <f>J12</f>
        <v>CALM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40.610427316334103</v>
      </c>
      <c r="C64" s="11">
        <f>MAX(C58:C62)</f>
        <v>42.281203744072599</v>
      </c>
      <c r="D64" s="10">
        <f t="shared" ref="D64:D69" si="12">AVERAGE(B64:C64)</f>
        <v>41.445815530203348</v>
      </c>
      <c r="E64" s="10">
        <f t="shared" ref="E64:E69" si="13">VAR(B64:C64)</f>
        <v>1.3957469357433037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30</v>
      </c>
      <c r="B66" s="18">
        <f>D15+D18+D20</f>
        <v>0</v>
      </c>
      <c r="C66" s="19">
        <f>J15+J18+J20</f>
        <v>0</v>
      </c>
      <c r="D66" s="19">
        <f t="shared" si="12"/>
        <v>0</v>
      </c>
      <c r="E66" s="19">
        <f t="shared" si="13"/>
        <v>0</v>
      </c>
    </row>
    <row r="67" spans="1:5" ht="31">
      <c r="A67" s="6" t="s">
        <v>4</v>
      </c>
      <c r="B67" s="11">
        <f>D16+D17</f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60</v>
      </c>
      <c r="C68" s="10">
        <f>J19</f>
        <v>25</v>
      </c>
      <c r="D68" s="10">
        <f t="shared" si="12"/>
        <v>42.5</v>
      </c>
      <c r="E68" s="10">
        <f t="shared" si="13"/>
        <v>612.5</v>
      </c>
    </row>
    <row r="69" spans="1:5" ht="31">
      <c r="A69" s="6" t="s">
        <v>9</v>
      </c>
      <c r="B69" s="11">
        <f>D21</f>
        <v>40</v>
      </c>
      <c r="C69" s="10">
        <f>J21</f>
        <v>75</v>
      </c>
      <c r="D69" s="10">
        <f t="shared" si="12"/>
        <v>57.5</v>
      </c>
      <c r="E69" s="10">
        <f t="shared" si="13"/>
        <v>612.5</v>
      </c>
    </row>
    <row r="70" spans="1:5" ht="31">
      <c r="A70" s="7" t="s">
        <v>14</v>
      </c>
      <c r="B70" s="11" t="str">
        <f>D22</f>
        <v>SAD</v>
      </c>
      <c r="C70" s="10" t="str">
        <f>J22</f>
        <v>CALM</v>
      </c>
      <c r="D70" s="10">
        <f>COUNTIF(B70:C70,A57)</f>
        <v>0</v>
      </c>
      <c r="E70" s="13">
        <f>D70/2</f>
        <v>0</v>
      </c>
    </row>
    <row r="71" spans="1:5" ht="31">
      <c r="A71" s="7" t="s">
        <v>10</v>
      </c>
      <c r="B71" s="11">
        <f>D23</f>
        <v>60</v>
      </c>
      <c r="C71" s="10">
        <f>J23</f>
        <v>75</v>
      </c>
      <c r="D71" s="10">
        <f>AVERAGE(B71:C71)</f>
        <v>67.5</v>
      </c>
      <c r="E71" s="10">
        <f>VAR(B71:C71)</f>
        <v>112.5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6.8456502849330997E-2</v>
      </c>
      <c r="C74" s="10">
        <f>K4</f>
        <v>0.20696680765765299</v>
      </c>
      <c r="D74" s="10">
        <f t="shared" ref="D74:D78" si="14">AVERAGE(B74:C74)</f>
        <v>0.13771165525349199</v>
      </c>
      <c r="E74" s="10">
        <f t="shared" ref="E74:E78" si="15">VAR(B74:C74)</f>
        <v>9.592552269047129E-3</v>
      </c>
    </row>
    <row r="75" spans="1:5" ht="31">
      <c r="A75" s="91" t="s">
        <v>30</v>
      </c>
      <c r="B75" s="11">
        <f>E5+E8+E10</f>
        <v>2.9409653747336209</v>
      </c>
      <c r="C75" s="10">
        <f>K5+K8+K10</f>
        <v>4.8343602048975569</v>
      </c>
      <c r="D75" s="10">
        <f t="shared" si="14"/>
        <v>3.8876627898155887</v>
      </c>
      <c r="E75" s="10">
        <f t="shared" si="15"/>
        <v>1.7924719914457619</v>
      </c>
    </row>
    <row r="76" spans="1:5" ht="31">
      <c r="A76" s="6" t="s">
        <v>4</v>
      </c>
      <c r="B76" s="11">
        <f>E6+E7</f>
        <v>13.904304167706481</v>
      </c>
      <c r="C76" s="10">
        <f>K6+K7</f>
        <v>32.273096265118653</v>
      </c>
      <c r="D76" s="10">
        <f t="shared" si="14"/>
        <v>23.088700216412569</v>
      </c>
      <c r="E76" s="10">
        <f t="shared" si="15"/>
        <v>168.70626155897594</v>
      </c>
    </row>
    <row r="77" spans="1:5" s="20" customFormat="1" ht="31">
      <c r="A77" s="17" t="s">
        <v>7</v>
      </c>
      <c r="B77" s="18">
        <f>E9</f>
        <v>2.218716046171</v>
      </c>
      <c r="C77" s="19">
        <f>K9</f>
        <v>2.1648969199308201</v>
      </c>
      <c r="D77" s="19">
        <f t="shared" si="14"/>
        <v>2.1918064830509101</v>
      </c>
      <c r="E77" s="19">
        <f t="shared" si="15"/>
        <v>1.4482491746282118E-3</v>
      </c>
    </row>
    <row r="78" spans="1:5" ht="31">
      <c r="A78" s="6" t="s">
        <v>9</v>
      </c>
      <c r="B78" s="11">
        <f>E11</f>
        <v>80.867557908539496</v>
      </c>
      <c r="C78" s="10">
        <f>K11</f>
        <v>60.5206798023952</v>
      </c>
      <c r="D78" s="10">
        <f t="shared" si="14"/>
        <v>70.694118855467352</v>
      </c>
      <c r="E78" s="10">
        <f t="shared" si="15"/>
        <v>206.99772433314683</v>
      </c>
    </row>
    <row r="79" spans="1:5" ht="31">
      <c r="A79" s="7" t="s">
        <v>14</v>
      </c>
      <c r="B79" s="11" t="str">
        <f>E12</f>
        <v>CALM</v>
      </c>
      <c r="C79" s="10" t="str">
        <f>K12</f>
        <v>CALM</v>
      </c>
      <c r="D79" s="10">
        <f>COUNTIF(B79:C79,A73)</f>
        <v>0</v>
      </c>
      <c r="E79" s="13">
        <f>D79/2</f>
        <v>0</v>
      </c>
    </row>
    <row r="80" spans="1:5" ht="31">
      <c r="A80" s="7" t="s">
        <v>10</v>
      </c>
      <c r="B80" s="11">
        <f>E13</f>
        <v>80.867557908539496</v>
      </c>
      <c r="C80" s="10">
        <f>K13</f>
        <v>60.5206798023952</v>
      </c>
      <c r="D80" s="10">
        <f t="shared" ref="D80:D85" si="16">AVERAGE(B80:C80)</f>
        <v>70.694118855467352</v>
      </c>
      <c r="E80" s="10">
        <f t="shared" ref="E80:E85" si="17">VAR(B80:C80)</f>
        <v>206.99772433314683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30</v>
      </c>
      <c r="B82" s="11">
        <f>E15+E18+E20</f>
        <v>0</v>
      </c>
      <c r="C82" s="10">
        <f>K15+K18+K20</f>
        <v>0</v>
      </c>
      <c r="D82" s="10">
        <f t="shared" si="16"/>
        <v>0</v>
      </c>
      <c r="E82" s="10">
        <f t="shared" si="17"/>
        <v>0</v>
      </c>
    </row>
    <row r="83" spans="1:5" ht="31">
      <c r="A83" s="6" t="s">
        <v>4</v>
      </c>
      <c r="B83" s="11">
        <f>E16+E17</f>
        <v>0</v>
      </c>
      <c r="C83" s="10">
        <f>K16+K17</f>
        <v>20</v>
      </c>
      <c r="D83" s="10">
        <f t="shared" si="16"/>
        <v>10</v>
      </c>
      <c r="E83" s="10">
        <f t="shared" si="17"/>
        <v>200</v>
      </c>
    </row>
    <row r="84" spans="1:5" s="20" customFormat="1" ht="31">
      <c r="A84" s="17" t="s">
        <v>7</v>
      </c>
      <c r="B84" s="18">
        <f>E19</f>
        <v>0</v>
      </c>
      <c r="C84" s="19">
        <f>K19</f>
        <v>0</v>
      </c>
      <c r="D84" s="19">
        <f t="shared" si="16"/>
        <v>0</v>
      </c>
      <c r="E84" s="19">
        <f t="shared" si="17"/>
        <v>0</v>
      </c>
    </row>
    <row r="85" spans="1:5" ht="31">
      <c r="A85" s="6" t="s">
        <v>9</v>
      </c>
      <c r="B85" s="11">
        <f>E21</f>
        <v>100</v>
      </c>
      <c r="C85" s="10">
        <f>K21</f>
        <v>80</v>
      </c>
      <c r="D85" s="10">
        <f t="shared" si="16"/>
        <v>90</v>
      </c>
      <c r="E85" s="10">
        <f t="shared" si="17"/>
        <v>200</v>
      </c>
    </row>
    <row r="86" spans="1:5" ht="31">
      <c r="A86" s="7" t="s">
        <v>14</v>
      </c>
      <c r="B86" s="11" t="str">
        <f>E22</f>
        <v>CALM</v>
      </c>
      <c r="C86" s="10" t="str">
        <f>K22</f>
        <v>CALM</v>
      </c>
      <c r="D86" s="10">
        <f>COUNTIF(B86:C86,A73)</f>
        <v>0</v>
      </c>
      <c r="E86" s="13">
        <f>D86/2</f>
        <v>0</v>
      </c>
    </row>
    <row r="87" spans="1:5" ht="31">
      <c r="A87" s="7" t="s">
        <v>10</v>
      </c>
      <c r="B87" s="11">
        <f>E23</f>
        <v>100</v>
      </c>
      <c r="C87" s="10">
        <f>K23</f>
        <v>80</v>
      </c>
      <c r="D87" s="10">
        <f>AVERAGE(B87:C87)</f>
        <v>90</v>
      </c>
      <c r="E87" s="10">
        <f>VAR(B87:C87)</f>
        <v>200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7.29347872090257E-2</v>
      </c>
      <c r="C90" s="11">
        <f>G4</f>
        <v>0.213621707575435</v>
      </c>
      <c r="D90" s="10">
        <f t="shared" ref="D90:D94" si="18">AVERAGE(B90:C90)</f>
        <v>0.14327824739223036</v>
      </c>
      <c r="E90" s="10">
        <f t="shared" ref="E90:E94" si="19">VAR(B90:C90)</f>
        <v>9.8964047810921954E-3</v>
      </c>
    </row>
    <row r="91" spans="1:5" ht="31">
      <c r="A91" s="6" t="s">
        <v>6</v>
      </c>
      <c r="B91" s="11">
        <f>F5+F8+F10</f>
        <v>1.739529966808939</v>
      </c>
      <c r="C91" s="11">
        <f>G5+G8+G10</f>
        <v>5.467102649222908</v>
      </c>
      <c r="D91" s="10">
        <f t="shared" si="18"/>
        <v>3.6033163080159234</v>
      </c>
      <c r="E91" s="10">
        <f t="shared" si="19"/>
        <v>6.9473990513394348</v>
      </c>
    </row>
    <row r="92" spans="1:5" ht="31">
      <c r="A92" s="6" t="s">
        <v>4</v>
      </c>
      <c r="B92" s="11">
        <f>F6+F7</f>
        <v>13.235161830247701</v>
      </c>
      <c r="C92" s="11">
        <f>G6+G7</f>
        <v>33.078260036545231</v>
      </c>
      <c r="D92" s="10">
        <f t="shared" si="18"/>
        <v>23.156710933396468</v>
      </c>
      <c r="E92" s="10">
        <f t="shared" si="19"/>
        <v>196.87427321238397</v>
      </c>
    </row>
    <row r="93" spans="1:5" ht="31">
      <c r="A93" s="6" t="s">
        <v>7</v>
      </c>
      <c r="B93" s="11">
        <f>F9</f>
        <v>2.0555777911339499</v>
      </c>
      <c r="C93" s="11">
        <f>G9</f>
        <v>2.1271168551252702</v>
      </c>
      <c r="D93" s="10">
        <f t="shared" si="18"/>
        <v>2.09134732312961</v>
      </c>
      <c r="E93" s="10">
        <f t="shared" si="19"/>
        <v>2.5589188383771076E-3</v>
      </c>
    </row>
    <row r="94" spans="1:5" s="20" customFormat="1" ht="31">
      <c r="A94" s="17" t="s">
        <v>9</v>
      </c>
      <c r="B94" s="18">
        <f t="shared" ref="B94:C97" si="20">F11</f>
        <v>82.896795624600301</v>
      </c>
      <c r="C94" s="18">
        <f t="shared" si="20"/>
        <v>59.113898751531103</v>
      </c>
      <c r="D94" s="19">
        <f t="shared" si="18"/>
        <v>71.005347188065699</v>
      </c>
      <c r="E94" s="19">
        <f t="shared" si="19"/>
        <v>282.81309183752455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82.896795624600301</v>
      </c>
      <c r="C96" s="11">
        <f t="shared" si="20"/>
        <v>59.113898751531103</v>
      </c>
      <c r="D96" s="10">
        <f t="shared" ref="D96:D101" si="21">AVERAGE(B96:C96)</f>
        <v>71.005347188065699</v>
      </c>
      <c r="E96" s="10">
        <f t="shared" ref="E96:E101" si="22">VAR(B96:C96)</f>
        <v>282.81309183752455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20</v>
      </c>
      <c r="D99" s="10">
        <f t="shared" si="21"/>
        <v>10</v>
      </c>
      <c r="E99" s="10">
        <f t="shared" si="22"/>
        <v>200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100</v>
      </c>
      <c r="C101" s="18">
        <f t="shared" si="23"/>
        <v>80</v>
      </c>
      <c r="D101" s="19">
        <f t="shared" si="21"/>
        <v>90</v>
      </c>
      <c r="E101" s="19">
        <f t="shared" si="22"/>
        <v>200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80</v>
      </c>
      <c r="D103" s="10">
        <f>AVERAGE(B103:C103)</f>
        <v>90</v>
      </c>
      <c r="E103" s="10">
        <f>VAR(B103:C103)</f>
        <v>200</v>
      </c>
    </row>
    <row r="106" spans="1:7">
      <c r="E106" t="s">
        <v>27</v>
      </c>
      <c r="F106" s="71" t="e">
        <f>(D102+#REF!+#REF!+#REF!+D86+D70+D54+D38)/24</f>
        <v>#REF!</v>
      </c>
    </row>
    <row r="107" spans="1:7">
      <c r="E107" t="s">
        <v>25</v>
      </c>
      <c r="F107" s="14" t="e">
        <f>(D101+#REF!+#REF!+#REF!+D84+#REF!+D51+D33)/8</f>
        <v>#REF!</v>
      </c>
    </row>
    <row r="108" spans="1:7">
      <c r="E108" t="s">
        <v>28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24</v>
      </c>
      <c r="C1" s="94"/>
      <c r="D1" s="95"/>
      <c r="E1" s="96" t="s">
        <v>23</v>
      </c>
      <c r="F1" s="94"/>
      <c r="G1" s="97"/>
    </row>
    <row r="2" spans="1:8" ht="32" thickBot="1">
      <c r="A2" s="99"/>
      <c r="B2" s="34" t="s">
        <v>22</v>
      </c>
      <c r="C2" s="35" t="s">
        <v>25</v>
      </c>
      <c r="D2" s="36" t="s">
        <v>16</v>
      </c>
      <c r="E2" s="37" t="s">
        <v>22</v>
      </c>
      <c r="F2" s="35" t="s">
        <v>25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59.7738325600465</v>
      </c>
      <c r="D3" s="39">
        <f>生データ!E26</f>
        <v>955.54070963053346</v>
      </c>
      <c r="E3" s="68">
        <f>生データ!E38</f>
        <v>1</v>
      </c>
      <c r="F3" s="72">
        <f>生データ!D33</f>
        <v>80</v>
      </c>
      <c r="G3" s="42">
        <f>生データ!E33</f>
        <v>800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12.012284715775637</v>
      </c>
      <c r="D4" s="73">
        <f>生データ!E59</f>
        <v>37.378403501923799</v>
      </c>
      <c r="E4" s="32">
        <f>生データ!E70</f>
        <v>0</v>
      </c>
      <c r="F4" s="73">
        <f>生データ!D66</f>
        <v>0</v>
      </c>
      <c r="G4" s="73">
        <f>生データ!E66</f>
        <v>0</v>
      </c>
    </row>
    <row r="5" spans="1:8" ht="31">
      <c r="A5" s="28" t="s">
        <v>4</v>
      </c>
      <c r="B5" s="32">
        <f>生データ!E47</f>
        <v>1</v>
      </c>
      <c r="C5" s="73">
        <f>生データ!D44</f>
        <v>97.932583424326992</v>
      </c>
      <c r="D5" s="40">
        <f>生データ!E44</f>
        <v>1.6415325232771128E-3</v>
      </c>
      <c r="E5" s="69">
        <f>生データ!E54</f>
        <v>1</v>
      </c>
      <c r="F5" s="73">
        <f>生データ!D51</f>
        <v>100</v>
      </c>
      <c r="G5" s="43">
        <f>生データ!E51</f>
        <v>0</v>
      </c>
    </row>
    <row r="6" spans="1:8" ht="31">
      <c r="A6" s="28" t="s">
        <v>7</v>
      </c>
      <c r="B6" s="32">
        <f>生データ!E79</f>
        <v>0</v>
      </c>
      <c r="C6" s="73">
        <f>生データ!D77</f>
        <v>2.1918064830509101</v>
      </c>
      <c r="D6" s="40">
        <f>生データ!E77</f>
        <v>1.4482491746282118E-3</v>
      </c>
      <c r="E6" s="69">
        <f>生データ!E86</f>
        <v>0</v>
      </c>
      <c r="F6" s="73">
        <f>生データ!D84</f>
        <v>0</v>
      </c>
      <c r="G6" s="43">
        <f>生データ!E84</f>
        <v>0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71.005347188065699</v>
      </c>
      <c r="D7" s="41">
        <f>生データ!E94</f>
        <v>282.81309183752455</v>
      </c>
      <c r="E7" s="70">
        <f>生データ!E102</f>
        <v>1</v>
      </c>
      <c r="F7" s="74">
        <f>生データ!D101</f>
        <v>90</v>
      </c>
      <c r="G7" s="44">
        <f>生データ!E101</f>
        <v>200</v>
      </c>
    </row>
    <row r="8" spans="1:8" ht="21" thickBot="1"/>
    <row r="9" spans="1:8" ht="31">
      <c r="A9" s="98" t="s">
        <v>0</v>
      </c>
      <c r="B9" s="100" t="s">
        <v>24</v>
      </c>
      <c r="C9" s="101"/>
      <c r="D9" s="100" t="s">
        <v>23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0</v>
      </c>
      <c r="D14" s="82">
        <f>IF(生データ!B86=生データ!$A$73,1,0)</f>
        <v>0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29</v>
      </c>
      <c r="B16" s="88">
        <f>SUM(B11:B15)</f>
        <v>3</v>
      </c>
      <c r="C16" s="88">
        <f>SUM(C11:C15)</f>
        <v>3</v>
      </c>
      <c r="D16" s="88">
        <f>SUM(D11:D15)</f>
        <v>3</v>
      </c>
      <c r="E16" s="88">
        <f>SUM(E11:E15)</f>
        <v>3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G6" sqref="G6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26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80</v>
      </c>
      <c r="C2" s="50">
        <f>生データ!D34</f>
        <v>0</v>
      </c>
      <c r="D2" s="50">
        <f>生データ!D35</f>
        <v>0</v>
      </c>
      <c r="E2" s="50">
        <f>生データ!D36</f>
        <v>20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生データ!$D65</f>
        <v>0</v>
      </c>
      <c r="C3" s="54">
        <f>生データ!D66</f>
        <v>0</v>
      </c>
      <c r="D3" s="54">
        <f>生データ!D67</f>
        <v>0</v>
      </c>
      <c r="E3" s="54">
        <f>生データ!D68</f>
        <v>42.5</v>
      </c>
      <c r="F3" s="55">
        <f>生データ!D69</f>
        <v>57.5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100</v>
      </c>
      <c r="E4" s="54">
        <f>生データ!D52</f>
        <v>0</v>
      </c>
      <c r="F4" s="55">
        <f>生データ!D53</f>
        <v>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0</v>
      </c>
      <c r="D5" s="54">
        <f>生データ!D83</f>
        <v>10</v>
      </c>
      <c r="E5" s="53">
        <f>生データ!D84</f>
        <v>0</v>
      </c>
      <c r="F5" s="55">
        <f>生データ!D85</f>
        <v>90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10</v>
      </c>
      <c r="E6" s="58">
        <f>生データ!D100</f>
        <v>0</v>
      </c>
      <c r="F6" s="59">
        <f>生データ!D101</f>
        <v>90</v>
      </c>
      <c r="G6" s="14"/>
    </row>
  </sheetData>
  <phoneticPr fontId="1"/>
  <conditionalFormatting sqref="B5:F5">
    <cfRule type="colorScale" priority="55">
      <colorScale>
        <cfvo type="min"/>
        <cfvo type="max"/>
        <color theme="0"/>
        <color theme="4"/>
      </colorScale>
    </cfRule>
  </conditionalFormatting>
  <conditionalFormatting sqref="B2:F2">
    <cfRule type="colorScale" priority="63">
      <colorScale>
        <cfvo type="min"/>
        <cfvo type="max"/>
        <color theme="0"/>
        <color theme="4"/>
      </colorScale>
    </cfRule>
    <cfRule type="top10" dxfId="0" priority="64" rank="1"/>
  </conditionalFormatting>
  <conditionalFormatting sqref="B4:F4">
    <cfRule type="colorScale" priority="69">
      <colorScale>
        <cfvo type="min"/>
        <cfvo type="max"/>
        <color theme="0"/>
        <color theme="4"/>
      </colorScale>
    </cfRule>
  </conditionalFormatting>
  <conditionalFormatting sqref="B6:F6">
    <cfRule type="colorScale" priority="75">
      <colorScale>
        <cfvo type="min"/>
        <cfvo type="max"/>
        <color theme="0"/>
        <color theme="4"/>
      </colorScale>
    </cfRule>
  </conditionalFormatting>
  <conditionalFormatting sqref="B3:F3">
    <cfRule type="colorScale" priority="2">
      <colorScale>
        <cfvo type="min"/>
        <cfvo type="max"/>
        <color theme="0"/>
        <color theme="4"/>
      </colorScale>
    </cfRule>
  </conditionalFormatting>
  <conditionalFormatting sqref="B2:F6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2023-01-27T06:22:27Z</dcterms:modified>
</cp:coreProperties>
</file>