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３山田/"/>
    </mc:Choice>
  </mc:AlternateContent>
  <xr:revisionPtr revIDLastSave="0" documentId="13_ncr:1_{1F4B7FDC-D1F3-6143-A62B-0B1F37AC673C}" xr6:coauthVersionLast="47" xr6:coauthVersionMax="47" xr10:uidLastSave="{00000000-0000-0000-0000-000000000000}"/>
  <bookViews>
    <workbookView xWindow="0" yWindow="50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5" i="1"/>
  <c r="C46" i="1"/>
  <c r="C47" i="1"/>
  <c r="C12" i="4" s="1"/>
  <c r="B42" i="1"/>
  <c r="B45" i="1"/>
  <c r="B46" i="1"/>
  <c r="B47" i="1"/>
  <c r="B12" i="4" s="1"/>
  <c r="B29" i="1"/>
  <c r="B32" i="1"/>
  <c r="C64" i="1" l="1"/>
  <c r="C48" i="1"/>
  <c r="B64" i="1"/>
  <c r="D64" i="1" s="1"/>
  <c r="B48" i="1"/>
  <c r="D48" i="1" s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28" i="1"/>
  <c r="E27" i="1"/>
  <c r="E29" i="1"/>
  <c r="E26" i="1"/>
  <c r="E28" i="1"/>
  <c r="E64" i="1" l="1"/>
  <c r="F4" i="4"/>
  <c r="C3" i="2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E13" i="4" l="1"/>
  <c r="E16" i="4" s="1"/>
  <c r="B4" i="4"/>
  <c r="E3" i="4"/>
</calcChain>
</file>

<file path=xl/sharedStrings.xml><?xml version="1.0" encoding="utf-8"?>
<sst xmlns="http://schemas.openxmlformats.org/spreadsheetml/2006/main" count="188" uniqueCount="35">
  <si>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</si>
  <si>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</si>
  <si>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</si>
  <si>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</si>
  <si>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</si>
  <si>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</si>
  <si>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</si>
  <si>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</si>
  <si>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</si>
  <si>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</si>
  <si>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</si>
  <si>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</si>
  <si>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</si>
  <si>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</si>
  <si>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</si>
  <si>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</si>
  <si>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</si>
  <si>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</si>
  <si>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HAPPY</t>
  </si>
  <si>
    <t>SURPRISED</t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</si>
  <si>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</si>
  <si>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</si>
  <si>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</si>
  <si>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</si>
  <si>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</si>
  <si>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</si>
  <si>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</si>
  <si>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</si>
  <si>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SAD</t>
  </si>
  <si>
    <t>ANGRY</t>
  </si>
  <si>
    <t>DISGUSTED</t>
  </si>
  <si>
    <t>CLAM</t>
  </si>
  <si>
    <t>EMOTION</t>
  </si>
  <si>
    <t>SCORE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</si>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</sst>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77" zoomScale="61" workbookViewId="0">
      <pane xSplit="1" topLeftCell="B1" activePane="topRight" state="frozen"/>
      <selection activeCell="A9" sqref="A9"/>
      <selection pane="topRight" activeCell="B25" sqref="B25:C10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17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10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12</v>
      </c>
      <c r="G3" s="4" t="s">
        <v>12</v>
      </c>
      <c r="H3" s="4" t="s">
        <v>2</v>
      </c>
      <c r="I3" s="4" t="s">
        <v>4</v>
      </c>
      <c r="J3" s="4" t="s">
        <v>11</v>
      </c>
      <c r="K3" s="4" t="s">
        <v>7</v>
      </c>
    </row>
    <row r="4" spans="1:17" ht="32" thickTop="1">
      <c r="A4" s="6" t="s">
        <v>18</v>
      </c>
      <c r="B4" s="45">
        <v>87.380008904078096</v>
      </c>
      <c r="C4" s="46">
        <v>0.15724391547109901</v>
      </c>
      <c r="D4" s="46">
        <v>0.194615928295653</v>
      </c>
      <c r="E4" s="46">
        <v>0.64070914552104197</v>
      </c>
      <c r="F4" s="46">
        <v>7.8271753519971995E-2</v>
      </c>
      <c r="G4" s="46">
        <v>1.52109874989788E-2</v>
      </c>
      <c r="H4" s="46">
        <v>87.359335882516902</v>
      </c>
      <c r="I4" s="46">
        <v>0.27710109562896901</v>
      </c>
      <c r="J4" s="46">
        <v>0.18125830195478701</v>
      </c>
      <c r="K4" s="46">
        <v>0.75653637086470904</v>
      </c>
    </row>
    <row r="5" spans="1:17" ht="31">
      <c r="A5" s="6" t="s">
        <v>3</v>
      </c>
      <c r="B5" s="45">
        <v>2.6767608199349702E-2</v>
      </c>
      <c r="C5" s="46">
        <v>0.29239101082527302</v>
      </c>
      <c r="D5" s="46">
        <v>0.61329250961276705</v>
      </c>
      <c r="E5" s="46">
        <v>3.0933463074508998</v>
      </c>
      <c r="F5" s="46">
        <v>0.19084292845793099</v>
      </c>
      <c r="G5" s="46">
        <v>5.2186868067377497E-2</v>
      </c>
      <c r="H5" s="46">
        <v>3.01612725559815E-2</v>
      </c>
      <c r="I5" s="46">
        <v>0.52428680323447996</v>
      </c>
      <c r="J5" s="46">
        <v>0.42709388641054602</v>
      </c>
      <c r="K5" s="46">
        <v>4.2691676901050499</v>
      </c>
    </row>
    <row r="6" spans="1:17" ht="31">
      <c r="A6" s="6" t="s">
        <v>19</v>
      </c>
      <c r="B6" s="45">
        <v>5.48543956873851</v>
      </c>
      <c r="C6" s="46">
        <v>61.357666066818403</v>
      </c>
      <c r="D6" s="46">
        <v>5.6085211184514296</v>
      </c>
      <c r="E6" s="46">
        <v>5.3262708771222798</v>
      </c>
      <c r="F6" s="46">
        <v>5.5720488461294</v>
      </c>
      <c r="G6" s="46">
        <v>5.4813098138205696</v>
      </c>
      <c r="H6" s="46">
        <v>5.4872614872109997</v>
      </c>
      <c r="I6" s="46">
        <v>72.785805825188405</v>
      </c>
      <c r="J6" s="46">
        <v>5.5809372395896197</v>
      </c>
      <c r="K6" s="46">
        <v>6.0368831804496796</v>
      </c>
    </row>
    <row r="7" spans="1:17" ht="31">
      <c r="A7" s="6" t="s">
        <v>5</v>
      </c>
      <c r="B7" s="45">
        <v>5.1519529797778798</v>
      </c>
      <c r="C7" s="46">
        <v>35.780979922525802</v>
      </c>
      <c r="D7" s="46">
        <v>5.2464880991894596</v>
      </c>
      <c r="E7" s="46">
        <v>4.9536362983612996</v>
      </c>
      <c r="F7" s="46">
        <v>5.2430353224519504</v>
      </c>
      <c r="G7" s="46">
        <v>5.1508680721145899</v>
      </c>
      <c r="H7" s="46">
        <v>5.1530224115359404</v>
      </c>
      <c r="I7" s="46">
        <v>23.5884425659778</v>
      </c>
      <c r="J7" s="46">
        <v>5.2304834327750998</v>
      </c>
      <c r="K7" s="46">
        <v>5.4854538960230403</v>
      </c>
    </row>
    <row r="8" spans="1:17" ht="31">
      <c r="A8" s="6" t="s">
        <v>29</v>
      </c>
      <c r="B8" s="45">
        <v>2.3029655944408301E-2</v>
      </c>
      <c r="C8" s="46">
        <v>0.22835425752060401</v>
      </c>
      <c r="D8" s="46">
        <v>44.997709966056902</v>
      </c>
      <c r="E8" s="46">
        <v>30.075278297341701</v>
      </c>
      <c r="F8" s="46">
        <v>0.3361002035972</v>
      </c>
      <c r="G8" s="46">
        <v>4.6849316618856301E-2</v>
      </c>
      <c r="H8" s="46">
        <v>2.6519639829627899E-2</v>
      </c>
      <c r="I8" s="46">
        <v>0.35343777323645298</v>
      </c>
      <c r="J8" s="46">
        <v>47.573538009443901</v>
      </c>
      <c r="K8" s="46">
        <v>49.9732304819441</v>
      </c>
    </row>
    <row r="9" spans="1:17" ht="31">
      <c r="A9" s="6" t="s">
        <v>28</v>
      </c>
      <c r="B9" s="45">
        <v>1.88703673280969</v>
      </c>
      <c r="C9" s="46">
        <v>1.7961917814256001</v>
      </c>
      <c r="D9" s="46">
        <v>2.0504734335294299</v>
      </c>
      <c r="E9" s="46">
        <v>36.239371752780201</v>
      </c>
      <c r="F9" s="46">
        <v>2.6856485325695001</v>
      </c>
      <c r="G9" s="46">
        <v>1.9124493387392201</v>
      </c>
      <c r="H9" s="46">
        <v>1.8879627743733101</v>
      </c>
      <c r="I9" s="46">
        <v>1.81529276366785</v>
      </c>
      <c r="J9" s="46">
        <v>1.9922286631619099</v>
      </c>
      <c r="K9" s="46">
        <v>18.923687965263301</v>
      </c>
    </row>
    <row r="10" spans="1:17" ht="31">
      <c r="A10" s="6" t="s">
        <v>30</v>
      </c>
      <c r="B10" s="45">
        <v>2.1247752769815099E-2</v>
      </c>
      <c r="C10" s="46">
        <v>0.17392331735528299</v>
      </c>
      <c r="D10" s="46">
        <v>41.099939145011</v>
      </c>
      <c r="E10" s="46">
        <v>2.9227973311056599</v>
      </c>
      <c r="F10" s="46">
        <v>0.16734010424699</v>
      </c>
      <c r="G10" s="46">
        <v>2.2419927321277899E-2</v>
      </c>
      <c r="H10" s="46">
        <v>2.7363998245193699E-2</v>
      </c>
      <c r="I10" s="46">
        <v>0.28451810470899402</v>
      </c>
      <c r="J10" s="46">
        <v>38.848971790825402</v>
      </c>
      <c r="K10" s="46">
        <v>3.9013113461271498</v>
      </c>
    </row>
    <row r="11" spans="1:17" ht="31">
      <c r="A11" s="6" t="s">
        <v>31</v>
      </c>
      <c r="B11" s="45">
        <v>2.4516797682225099E-2</v>
      </c>
      <c r="C11" s="46">
        <v>0.213249728057822</v>
      </c>
      <c r="D11" s="46">
        <v>0.18895979985328801</v>
      </c>
      <c r="E11" s="46">
        <v>16.748589990316798</v>
      </c>
      <c r="F11" s="46">
        <v>85.726712309026993</v>
      </c>
      <c r="G11" s="46">
        <v>87.318705675819103</v>
      </c>
      <c r="H11" s="46">
        <v>2.8372533731949999E-2</v>
      </c>
      <c r="I11" s="46">
        <v>0.37111506835693697</v>
      </c>
      <c r="J11" s="46">
        <v>0.165488675838626</v>
      </c>
      <c r="K11" s="46">
        <v>10.6537290692229</v>
      </c>
    </row>
    <row r="12" spans="1:17" s="2" customFormat="1" ht="31">
      <c r="A12" s="7" t="s">
        <v>32</v>
      </c>
      <c r="B12" s="47" t="s">
        <v>18</v>
      </c>
      <c r="C12" s="48" t="s">
        <v>19</v>
      </c>
      <c r="D12" s="48" t="s">
        <v>29</v>
      </c>
      <c r="E12" s="48" t="s">
        <v>28</v>
      </c>
      <c r="F12" s="48" t="s">
        <v>34</v>
      </c>
      <c r="G12" s="48" t="s">
        <v>34</v>
      </c>
      <c r="H12" s="48" t="s">
        <v>18</v>
      </c>
      <c r="I12" s="48" t="s">
        <v>19</v>
      </c>
      <c r="J12" s="48" t="s">
        <v>29</v>
      </c>
      <c r="K12" s="48" t="s">
        <v>29</v>
      </c>
    </row>
    <row r="13" spans="1:17" s="2" customFormat="1" ht="31">
      <c r="A13" s="7" t="s">
        <v>33</v>
      </c>
      <c r="B13" s="47">
        <v>87.380008904078096</v>
      </c>
      <c r="C13" s="48">
        <v>61.357666066818403</v>
      </c>
      <c r="D13" s="48">
        <v>44.997709966056902</v>
      </c>
      <c r="E13" s="48">
        <v>36.239371752780201</v>
      </c>
      <c r="F13" s="48">
        <v>85.726712309026993</v>
      </c>
      <c r="G13" s="48">
        <v>87.318705675819103</v>
      </c>
      <c r="H13" s="48">
        <v>87.359335882516902</v>
      </c>
      <c r="I13" s="48">
        <v>72.785805825188405</v>
      </c>
      <c r="J13" s="48">
        <v>47.573538009443901</v>
      </c>
      <c r="K13" s="48">
        <v>49.9732304819441</v>
      </c>
    </row>
    <row r="14" spans="1:17" ht="31">
      <c r="A14" s="6" t="s">
        <v>18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19</v>
      </c>
      <c r="B16" s="45">
        <v>0</v>
      </c>
      <c r="C16" s="46">
        <v>60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40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29</v>
      </c>
      <c r="B18" s="45">
        <v>0</v>
      </c>
      <c r="C18" s="46">
        <v>0</v>
      </c>
      <c r="D18" s="46">
        <v>60</v>
      </c>
      <c r="E18" s="46">
        <v>25</v>
      </c>
      <c r="F18" s="46">
        <v>0</v>
      </c>
      <c r="G18" s="46">
        <v>0</v>
      </c>
      <c r="H18" s="46">
        <v>0</v>
      </c>
      <c r="I18" s="46">
        <v>0</v>
      </c>
      <c r="J18" s="46">
        <v>75</v>
      </c>
      <c r="K18" s="46">
        <v>80</v>
      </c>
    </row>
    <row r="19" spans="1:11" ht="31">
      <c r="A19" s="6" t="s">
        <v>28</v>
      </c>
      <c r="B19" s="45">
        <v>0</v>
      </c>
      <c r="C19" s="46">
        <v>0</v>
      </c>
      <c r="D19" s="46">
        <v>0</v>
      </c>
      <c r="E19" s="46">
        <v>75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20</v>
      </c>
    </row>
    <row r="20" spans="1:11" ht="31">
      <c r="A20" s="6" t="s">
        <v>30</v>
      </c>
      <c r="B20" s="45">
        <v>0</v>
      </c>
      <c r="C20" s="46">
        <v>0</v>
      </c>
      <c r="D20" s="46">
        <v>40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25</v>
      </c>
      <c r="K20" s="46">
        <v>0</v>
      </c>
    </row>
    <row r="21" spans="1:11" ht="31">
      <c r="A21" s="6" t="s">
        <v>31</v>
      </c>
      <c r="B21" s="45">
        <v>0</v>
      </c>
      <c r="C21" s="46">
        <v>0</v>
      </c>
      <c r="D21" s="46">
        <v>0</v>
      </c>
      <c r="E21" s="46">
        <v>0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0</v>
      </c>
    </row>
    <row r="22" spans="1:11" s="2" customFormat="1" ht="31">
      <c r="A22" s="7" t="s">
        <v>32</v>
      </c>
      <c r="B22" s="47" t="s">
        <v>18</v>
      </c>
      <c r="C22" s="48" t="s">
        <v>19</v>
      </c>
      <c r="D22" s="48" t="s">
        <v>29</v>
      </c>
      <c r="E22" s="48" t="s">
        <v>28</v>
      </c>
      <c r="F22" s="48" t="s">
        <v>34</v>
      </c>
      <c r="G22" s="48" t="s">
        <v>34</v>
      </c>
      <c r="H22" s="48" t="s">
        <v>18</v>
      </c>
      <c r="I22" s="48" t="s">
        <v>19</v>
      </c>
      <c r="J22" s="48" t="s">
        <v>29</v>
      </c>
      <c r="K22" s="48" t="s">
        <v>29</v>
      </c>
    </row>
    <row r="23" spans="1:11" s="2" customFormat="1" ht="31">
      <c r="A23" s="7" t="s">
        <v>33</v>
      </c>
      <c r="B23" s="47">
        <v>100</v>
      </c>
      <c r="C23" s="48">
        <v>60</v>
      </c>
      <c r="D23" s="48">
        <v>60</v>
      </c>
      <c r="E23" s="48">
        <v>75</v>
      </c>
      <c r="F23" s="48">
        <v>100</v>
      </c>
      <c r="G23" s="48">
        <v>100</v>
      </c>
      <c r="H23" s="48">
        <v>100</v>
      </c>
      <c r="I23" s="48">
        <v>100</v>
      </c>
      <c r="J23" s="48">
        <v>75</v>
      </c>
      <c r="K23" s="48">
        <v>80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16</v>
      </c>
      <c r="E25" s="25" t="s">
        <v>15</v>
      </c>
    </row>
    <row r="26" spans="1:11" s="20" customFormat="1" ht="32" thickTop="1">
      <c r="A26" s="17" t="s">
        <v>2</v>
      </c>
      <c r="B26" s="21">
        <f>B4</f>
        <v>87.380008904078096</v>
      </c>
      <c r="C26" s="22">
        <f t="shared" ref="C26" si="0">H4</f>
        <v>87.359335882516902</v>
      </c>
      <c r="D26" s="19">
        <f t="shared" ref="D26:D30" si="1">AVERAGE(B26:C26)</f>
        <v>87.369672393297492</v>
      </c>
      <c r="E26" s="19">
        <f t="shared" ref="E26:E30" si="2">VAR(B26:C26)</f>
        <v>2.1368691023479817E-4</v>
      </c>
      <c r="F26" s="90">
        <v>4</v>
      </c>
    </row>
    <row r="27" spans="1:11" ht="31">
      <c r="A27" s="6" t="s">
        <v>6</v>
      </c>
      <c r="B27" s="12">
        <f>B5+B8+B10</f>
        <v>7.1045016913573095E-2</v>
      </c>
      <c r="C27" s="12">
        <f>H5+H8+H10</f>
        <v>8.4044910630803105E-2</v>
      </c>
      <c r="D27" s="10">
        <f>AVERAGE(B27:C27)</f>
        <v>7.75449637721881E-2</v>
      </c>
      <c r="E27" s="10">
        <f t="shared" si="2"/>
        <v>8.4498618329638145E-5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10.63739254851639</v>
      </c>
      <c r="C28" s="3">
        <f>H6+H7</f>
        <v>10.64028389874694</v>
      </c>
      <c r="D28" s="10">
        <f t="shared" si="1"/>
        <v>10.638838223631666</v>
      </c>
      <c r="E28" s="10">
        <f t="shared" si="2"/>
        <v>4.1799530778516829E-6</v>
      </c>
      <c r="F28" s="90">
        <v>6</v>
      </c>
      <c r="G28">
        <v>7</v>
      </c>
    </row>
    <row r="29" spans="1:11" ht="31">
      <c r="A29" s="6" t="s">
        <v>7</v>
      </c>
      <c r="B29" s="12">
        <f>B9</f>
        <v>1.88703673280969</v>
      </c>
      <c r="C29" s="3">
        <f>H9</f>
        <v>1.8879627743733101</v>
      </c>
      <c r="D29" s="10">
        <f t="shared" si="1"/>
        <v>1.8874997535914999</v>
      </c>
      <c r="E29" s="10">
        <f t="shared" si="2"/>
        <v>4.2877648877596468E-7</v>
      </c>
      <c r="F29" s="90">
        <v>9</v>
      </c>
    </row>
    <row r="30" spans="1:11" ht="31">
      <c r="A30" s="6" t="s">
        <v>8</v>
      </c>
      <c r="B30" s="12">
        <f>B11</f>
        <v>2.4516797682225099E-2</v>
      </c>
      <c r="C30" s="3">
        <f>H11</f>
        <v>2.8372533731949999E-2</v>
      </c>
      <c r="D30" s="10">
        <f t="shared" si="1"/>
        <v>2.6444665707087547E-2</v>
      </c>
      <c r="E30" s="10">
        <f t="shared" si="2"/>
        <v>7.4333502425740871E-6</v>
      </c>
      <c r="F30" s="90">
        <v>11</v>
      </c>
    </row>
    <row r="31" spans="1:11" ht="31">
      <c r="A31" s="7" t="s">
        <v>13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9</v>
      </c>
      <c r="B32" s="12">
        <f>B13</f>
        <v>87.380008904078096</v>
      </c>
      <c r="C32" s="3">
        <f>H13</f>
        <v>87.359335882516902</v>
      </c>
      <c r="D32" s="10">
        <f t="shared" ref="D32:D37" si="3">AVERAGE(B32:C32)</f>
        <v>87.369672393297492</v>
      </c>
      <c r="E32" s="10">
        <f t="shared" ref="E32:E37" si="4">VAR(B32:C32)</f>
        <v>2.1368691023479817E-4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8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13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9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16</v>
      </c>
      <c r="E41" s="25" t="s">
        <v>15</v>
      </c>
    </row>
    <row r="42" spans="1:8" ht="32" thickTop="1">
      <c r="A42" s="6" t="s">
        <v>2</v>
      </c>
      <c r="B42" s="11">
        <f>C4</f>
        <v>0.15724391547109901</v>
      </c>
      <c r="C42" s="10">
        <f>I4</f>
        <v>0.27710109562896901</v>
      </c>
      <c r="D42" s="10">
        <f t="shared" ref="D42:D46" si="5">AVERAGE(B42:C42)</f>
        <v>0.21717250555003401</v>
      </c>
      <c r="E42" s="10">
        <f t="shared" ref="E42:E46" si="6">VAR(B42:C42)</f>
        <v>7.1828718176980555E-3</v>
      </c>
    </row>
    <row r="43" spans="1:8" ht="31">
      <c r="A43" s="6" t="s">
        <v>6</v>
      </c>
      <c r="B43" s="11">
        <f>C5+C8+C10</f>
        <v>0.69466858570116008</v>
      </c>
      <c r="C43" s="10">
        <f>I5+I8+I10</f>
        <v>1.1622426811799269</v>
      </c>
      <c r="D43" s="10">
        <f t="shared" si="5"/>
        <v>0.92845563344054349</v>
      </c>
      <c r="E43" s="10">
        <f t="shared" si="6"/>
        <v>0.10931276738139362</v>
      </c>
    </row>
    <row r="44" spans="1:8" s="20" customFormat="1" ht="31">
      <c r="A44" s="17" t="s">
        <v>4</v>
      </c>
      <c r="B44" s="18">
        <f>C6+C7</f>
        <v>97.138645989344212</v>
      </c>
      <c r="C44" s="19">
        <f>I6+I7</f>
        <v>96.374248391166205</v>
      </c>
      <c r="D44" s="19">
        <f t="shared" si="5"/>
        <v>96.756447190255216</v>
      </c>
      <c r="E44" s="19">
        <f t="shared" si="6"/>
        <v>0.29215184405015315</v>
      </c>
    </row>
    <row r="45" spans="1:8" ht="31">
      <c r="A45" s="6" t="s">
        <v>7</v>
      </c>
      <c r="B45" s="11">
        <f>C9</f>
        <v>1.7961917814256001</v>
      </c>
      <c r="C45" s="10">
        <f>I9</f>
        <v>1.81529276366785</v>
      </c>
      <c r="D45" s="10">
        <f t="shared" si="5"/>
        <v>1.8057422725467251</v>
      </c>
      <c r="E45" s="10">
        <f t="shared" si="6"/>
        <v>1.8242376130937256E-4</v>
      </c>
    </row>
    <row r="46" spans="1:8" ht="31">
      <c r="A46" s="6" t="s">
        <v>8</v>
      </c>
      <c r="B46" s="11">
        <f>C11</f>
        <v>0.213249728057822</v>
      </c>
      <c r="C46" s="10">
        <f>I11</f>
        <v>0.37111506835693697</v>
      </c>
      <c r="D46" s="10">
        <f t="shared" si="5"/>
        <v>0.29218239820737946</v>
      </c>
      <c r="E46" s="10">
        <f t="shared" si="6"/>
        <v>1.2460732833877691E-2</v>
      </c>
    </row>
    <row r="47" spans="1:8" ht="31">
      <c r="A47" s="7" t="s">
        <v>13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9</v>
      </c>
      <c r="B48" s="11">
        <f>MAX(B42:B46)</f>
        <v>97.138645989344212</v>
      </c>
      <c r="C48" s="11">
        <f>MAX(C42:C46)</f>
        <v>96.374248391166205</v>
      </c>
      <c r="D48" s="10">
        <f t="shared" ref="D48:D53" si="7">AVERAGE(B48:C48)</f>
        <v>96.756447190255216</v>
      </c>
      <c r="E48" s="10">
        <f t="shared" ref="E48:E53" si="8">VAR(B48:C48)</f>
        <v>0.29215184405015315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8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13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9</v>
      </c>
      <c r="B55" s="11">
        <f>C23</f>
        <v>60</v>
      </c>
      <c r="C55" s="10">
        <f>I23</f>
        <v>100</v>
      </c>
      <c r="D55" s="10">
        <f>AVERAGE(B55:C55)</f>
        <v>80</v>
      </c>
      <c r="E55" s="10">
        <f>VAR(B55:C55)</f>
        <v>800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16</v>
      </c>
      <c r="E57" s="25" t="s">
        <v>15</v>
      </c>
    </row>
    <row r="58" spans="1:5" ht="32" thickTop="1">
      <c r="A58" s="6" t="s">
        <v>2</v>
      </c>
      <c r="B58" s="11">
        <f>D4</f>
        <v>0.194615928295653</v>
      </c>
      <c r="C58" s="10">
        <f>J4</f>
        <v>0.18125830195478701</v>
      </c>
      <c r="D58" s="10">
        <f t="shared" ref="D58:D62" si="9">AVERAGE(B58:C58)</f>
        <v>0.18793711512521999</v>
      </c>
      <c r="E58" s="10">
        <f t="shared" ref="E58:E62" si="10">VAR(B58:C58)</f>
        <v>8.9213090731098403E-5</v>
      </c>
    </row>
    <row r="59" spans="1:5" ht="31">
      <c r="A59" s="92" t="s">
        <v>29</v>
      </c>
      <c r="B59" s="18">
        <f>D5+D8+D10</f>
        <v>86.710941620680671</v>
      </c>
      <c r="C59" s="19">
        <f>J5+J8+J10</f>
        <v>86.849603686679842</v>
      </c>
      <c r="D59" s="19">
        <f t="shared" si="9"/>
        <v>86.780272653680257</v>
      </c>
      <c r="E59" s="19">
        <f t="shared" si="10"/>
        <v>9.6135842735791763E-3</v>
      </c>
    </row>
    <row r="60" spans="1:5" ht="31">
      <c r="A60" s="6" t="s">
        <v>4</v>
      </c>
      <c r="B60" s="11">
        <f>D6+D7</f>
        <v>10.855009217640889</v>
      </c>
      <c r="C60" s="10">
        <f>J6+J7</f>
        <v>10.811420672364719</v>
      </c>
      <c r="D60" s="10">
        <f t="shared" si="9"/>
        <v>10.833214945002805</v>
      </c>
      <c r="E60" s="10">
        <f t="shared" si="10"/>
        <v>9.4998063964638806E-4</v>
      </c>
    </row>
    <row r="61" spans="1:5" ht="31">
      <c r="A61" s="6" t="s">
        <v>7</v>
      </c>
      <c r="B61" s="11">
        <f>D9</f>
        <v>2.0504734335294299</v>
      </c>
      <c r="C61" s="10">
        <f>J9</f>
        <v>1.9922286631619099</v>
      </c>
      <c r="D61" s="10">
        <f t="shared" si="9"/>
        <v>2.0213510483456698</v>
      </c>
      <c r="E61" s="10">
        <f t="shared" si="10"/>
        <v>1.6962266375825656E-3</v>
      </c>
    </row>
    <row r="62" spans="1:5" ht="31">
      <c r="A62" s="6" t="s">
        <v>8</v>
      </c>
      <c r="B62" s="11">
        <f t="shared" ref="B62:B67" si="11">D11</f>
        <v>0.18895979985328801</v>
      </c>
      <c r="C62" s="10">
        <f>J11</f>
        <v>0.165488675838626</v>
      </c>
      <c r="D62" s="10">
        <f t="shared" si="9"/>
        <v>0.17722423784595701</v>
      </c>
      <c r="E62" s="10">
        <f t="shared" si="10"/>
        <v>2.7544683125582171E-4</v>
      </c>
    </row>
    <row r="63" spans="1:5" ht="31">
      <c r="A63" s="7" t="s">
        <v>13</v>
      </c>
      <c r="B63" s="11" t="str">
        <f t="shared" si="11"/>
        <v>ANGRY</v>
      </c>
      <c r="C63" s="10" t="str">
        <f>J12</f>
        <v>ANGRY</v>
      </c>
      <c r="D63" s="10">
        <f>COUNTIF(B63:C63,A57)</f>
        <v>2</v>
      </c>
      <c r="E63" s="13">
        <f>D63/2</f>
        <v>1</v>
      </c>
    </row>
    <row r="64" spans="1:5" ht="31">
      <c r="A64" s="7" t="s">
        <v>9</v>
      </c>
      <c r="B64" s="11">
        <f>MAX(B58:B62)</f>
        <v>86.710941620680671</v>
      </c>
      <c r="C64" s="11">
        <f>MAX(C58:C62)</f>
        <v>86.849603686679842</v>
      </c>
      <c r="D64" s="10">
        <f t="shared" ref="D64:D69" si="12">AVERAGE(B64:C64)</f>
        <v>86.780272653680257</v>
      </c>
      <c r="E64" s="10">
        <f t="shared" ref="E64:E69" si="13">VAR(B64:C64)</f>
        <v>9.6135842735791763E-3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29</v>
      </c>
      <c r="B66" s="18">
        <f t="shared" si="11"/>
        <v>0</v>
      </c>
      <c r="C66" s="19">
        <f>J15+J18+J20</f>
        <v>100</v>
      </c>
      <c r="D66" s="19">
        <f t="shared" si="12"/>
        <v>50</v>
      </c>
      <c r="E66" s="19">
        <f t="shared" si="13"/>
        <v>5000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8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13</v>
      </c>
      <c r="B70" s="11" t="str">
        <f>D22</f>
        <v>ANGRY</v>
      </c>
      <c r="C70" s="10" t="str">
        <f>J22</f>
        <v>ANGRY</v>
      </c>
      <c r="D70" s="10">
        <f>COUNTIF(B70:C70,A57)</f>
        <v>2</v>
      </c>
      <c r="E70" s="13">
        <f>D70/2</f>
        <v>1</v>
      </c>
    </row>
    <row r="71" spans="1:5" ht="31">
      <c r="A71" s="7" t="s">
        <v>9</v>
      </c>
      <c r="B71" s="11">
        <f>D23</f>
        <v>60</v>
      </c>
      <c r="C71" s="10">
        <f>J23</f>
        <v>75</v>
      </c>
      <c r="D71" s="10">
        <f>AVERAGE(B71:C71)</f>
        <v>67.5</v>
      </c>
      <c r="E71" s="10">
        <f>VAR(B71:C71)</f>
        <v>112.5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16</v>
      </c>
      <c r="E73" s="25" t="s">
        <v>15</v>
      </c>
    </row>
    <row r="74" spans="1:5" ht="32" thickTop="1">
      <c r="A74" s="6" t="s">
        <v>2</v>
      </c>
      <c r="B74" s="11">
        <f>E4</f>
        <v>0.64070914552104197</v>
      </c>
      <c r="C74" s="10">
        <f>K4</f>
        <v>0.75653637086470904</v>
      </c>
      <c r="D74" s="10">
        <f t="shared" ref="D74:D78" si="14">AVERAGE(B74:C74)</f>
        <v>0.69862275819287545</v>
      </c>
      <c r="E74" s="10">
        <f t="shared" ref="E74:E78" si="15">VAR(B74:C74)</f>
        <v>6.7079730654063157E-3</v>
      </c>
    </row>
    <row r="75" spans="1:5" ht="31">
      <c r="A75" s="91" t="s">
        <v>29</v>
      </c>
      <c r="B75" s="11">
        <f>E5+E8+E10</f>
        <v>36.091421935898261</v>
      </c>
      <c r="C75" s="10">
        <f>K5+K8+K10</f>
        <v>58.143709518176301</v>
      </c>
      <c r="D75" s="10">
        <f t="shared" si="14"/>
        <v>47.117565727037281</v>
      </c>
      <c r="E75" s="10">
        <f t="shared" si="15"/>
        <v>243.15169380574662</v>
      </c>
    </row>
    <row r="76" spans="1:5" ht="31">
      <c r="A76" s="6" t="s">
        <v>4</v>
      </c>
      <c r="B76" s="11">
        <f>E6+E7</f>
        <v>10.279907175483579</v>
      </c>
      <c r="C76" s="10">
        <f>K6+K7</f>
        <v>11.52233707647272</v>
      </c>
      <c r="D76" s="10">
        <f t="shared" si="14"/>
        <v>10.90112212597815</v>
      </c>
      <c r="E76" s="10">
        <f t="shared" si="15"/>
        <v>0.77181602943594285</v>
      </c>
    </row>
    <row r="77" spans="1:5" s="20" customFormat="1" ht="31">
      <c r="A77" s="17" t="s">
        <v>7</v>
      </c>
      <c r="B77" s="18">
        <f>E9</f>
        <v>36.239371752780201</v>
      </c>
      <c r="C77" s="19">
        <f>K9</f>
        <v>18.923687965263301</v>
      </c>
      <c r="D77" s="19">
        <f t="shared" si="14"/>
        <v>27.581529859021749</v>
      </c>
      <c r="E77" s="19">
        <f t="shared" si="15"/>
        <v>149.91645251463797</v>
      </c>
    </row>
    <row r="78" spans="1:5" ht="31">
      <c r="A78" s="6" t="s">
        <v>8</v>
      </c>
      <c r="B78" s="11">
        <f>E11</f>
        <v>16.748589990316798</v>
      </c>
      <c r="C78" s="10">
        <f>K11</f>
        <v>10.6537290692229</v>
      </c>
      <c r="D78" s="10">
        <f t="shared" si="14"/>
        <v>13.70115952976985</v>
      </c>
      <c r="E78" s="10">
        <f t="shared" si="15"/>
        <v>18.573664823738682</v>
      </c>
    </row>
    <row r="79" spans="1:5" ht="31">
      <c r="A79" s="7" t="s">
        <v>13</v>
      </c>
      <c r="B79" s="11" t="str">
        <f>E12</f>
        <v>SAD</v>
      </c>
      <c r="C79" s="10" t="str">
        <f>K12</f>
        <v>ANGRY</v>
      </c>
      <c r="D79" s="10">
        <f>COUNTIF(B79:C79,A73)</f>
        <v>1</v>
      </c>
      <c r="E79" s="13">
        <f>D79/2</f>
        <v>0.5</v>
      </c>
    </row>
    <row r="80" spans="1:5" ht="31">
      <c r="A80" s="7" t="s">
        <v>9</v>
      </c>
      <c r="B80" s="11">
        <f>E13</f>
        <v>36.239371752780201</v>
      </c>
      <c r="C80" s="10">
        <f>K13</f>
        <v>49.9732304819441</v>
      </c>
      <c r="D80" s="10">
        <f t="shared" ref="D80:D85" si="16">AVERAGE(B80:C80)</f>
        <v>43.10630111736215</v>
      </c>
      <c r="E80" s="10">
        <f t="shared" ref="E80:E85" si="17">VAR(B80:C80)</f>
        <v>94.309437796315706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29</v>
      </c>
      <c r="B82" s="11">
        <f>E15+E18+E20</f>
        <v>25</v>
      </c>
      <c r="C82" s="10">
        <f>K15+K18+K20</f>
        <v>80</v>
      </c>
      <c r="D82" s="10">
        <f t="shared" si="16"/>
        <v>52.5</v>
      </c>
      <c r="E82" s="10">
        <f t="shared" si="17"/>
        <v>1512.5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75</v>
      </c>
      <c r="C84" s="19">
        <f>K19</f>
        <v>20</v>
      </c>
      <c r="D84" s="19">
        <f t="shared" si="16"/>
        <v>47.5</v>
      </c>
      <c r="E84" s="19">
        <f t="shared" si="17"/>
        <v>1512.5</v>
      </c>
    </row>
    <row r="85" spans="1:5" ht="31">
      <c r="A85" s="6" t="s">
        <v>8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13</v>
      </c>
      <c r="B86" s="11" t="str">
        <f>E22</f>
        <v>SAD</v>
      </c>
      <c r="C86" s="10" t="str">
        <f>K22</f>
        <v>ANGRY</v>
      </c>
      <c r="D86" s="10">
        <f>COUNTIF(B86:C86,A73)</f>
        <v>1</v>
      </c>
      <c r="E86" s="13">
        <f>D86/2</f>
        <v>0.5</v>
      </c>
    </row>
    <row r="87" spans="1:5" ht="31">
      <c r="A87" s="7" t="s">
        <v>9</v>
      </c>
      <c r="B87" s="11">
        <f>E23</f>
        <v>75</v>
      </c>
      <c r="C87" s="10">
        <f>K23</f>
        <v>80</v>
      </c>
      <c r="D87" s="10">
        <f>AVERAGE(B87:C87)</f>
        <v>77.5</v>
      </c>
      <c r="E87" s="10">
        <f>VAR(B87:C87)</f>
        <v>12.5</v>
      </c>
    </row>
    <row r="89" spans="1:5" s="27" customFormat="1" ht="34" thickBot="1">
      <c r="A89" s="23" t="s">
        <v>12</v>
      </c>
      <c r="B89" s="24" t="s">
        <v>0</v>
      </c>
      <c r="C89" s="25" t="s">
        <v>1</v>
      </c>
      <c r="D89" s="25" t="s">
        <v>16</v>
      </c>
      <c r="E89" s="25" t="s">
        <v>15</v>
      </c>
    </row>
    <row r="90" spans="1:5" ht="32" thickTop="1">
      <c r="A90" s="6" t="s">
        <v>2</v>
      </c>
      <c r="B90" s="11">
        <f>F4</f>
        <v>7.8271753519971995E-2</v>
      </c>
      <c r="C90" s="11">
        <f>G4</f>
        <v>1.52109874989788E-2</v>
      </c>
      <c r="D90" s="10">
        <f t="shared" ref="D90:D94" si="18">AVERAGE(B90:C90)</f>
        <v>4.6741370509475397E-2</v>
      </c>
      <c r="E90" s="10">
        <f t="shared" ref="E90:E94" si="19">VAR(B90:C90)</f>
        <v>1.9883301055772257E-3</v>
      </c>
    </row>
    <row r="91" spans="1:5" ht="31">
      <c r="A91" s="6" t="s">
        <v>6</v>
      </c>
      <c r="B91" s="11">
        <f>F5+F8+F10</f>
        <v>0.69428323630212097</v>
      </c>
      <c r="C91" s="11">
        <f>G5+G8+G10</f>
        <v>0.12145611200751169</v>
      </c>
      <c r="D91" s="10">
        <f t="shared" si="18"/>
        <v>0.40786967415481634</v>
      </c>
      <c r="E91" s="10">
        <f t="shared" si="19"/>
        <v>0.16406545716381582</v>
      </c>
    </row>
    <row r="92" spans="1:5" ht="31">
      <c r="A92" s="6" t="s">
        <v>4</v>
      </c>
      <c r="B92" s="11">
        <f>F6+F7</f>
        <v>10.81508416858135</v>
      </c>
      <c r="C92" s="11">
        <f>G6+G7</f>
        <v>10.63217788593516</v>
      </c>
      <c r="D92" s="10">
        <f t="shared" si="18"/>
        <v>10.723631027258255</v>
      </c>
      <c r="E92" s="10">
        <f t="shared" si="19"/>
        <v>1.6727354115723975E-2</v>
      </c>
    </row>
    <row r="93" spans="1:5" ht="31">
      <c r="A93" s="6" t="s">
        <v>7</v>
      </c>
      <c r="B93" s="11">
        <f>F9</f>
        <v>2.6856485325695001</v>
      </c>
      <c r="C93" s="11">
        <f>G9</f>
        <v>1.9124493387392201</v>
      </c>
      <c r="D93" s="10">
        <f t="shared" si="18"/>
        <v>2.2990489356543602</v>
      </c>
      <c r="E93" s="10">
        <f t="shared" si="19"/>
        <v>0.29891849666989501</v>
      </c>
    </row>
    <row r="94" spans="1:5" s="20" customFormat="1" ht="31">
      <c r="A94" s="17" t="s">
        <v>8</v>
      </c>
      <c r="B94" s="18">
        <f t="shared" ref="B94:C97" si="20">F11</f>
        <v>85.726712309026993</v>
      </c>
      <c r="C94" s="18">
        <f t="shared" si="20"/>
        <v>87.318705675819103</v>
      </c>
      <c r="D94" s="19">
        <f t="shared" si="18"/>
        <v>86.522708992423048</v>
      </c>
      <c r="E94" s="19">
        <f t="shared" si="19"/>
        <v>1.2672214399550388</v>
      </c>
    </row>
    <row r="95" spans="1:5" ht="31">
      <c r="A95" s="7" t="s">
        <v>13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9</v>
      </c>
      <c r="B96" s="11">
        <f t="shared" si="20"/>
        <v>85.726712309026993</v>
      </c>
      <c r="C96" s="11">
        <f t="shared" si="20"/>
        <v>87.318705675819103</v>
      </c>
      <c r="D96" s="10">
        <f t="shared" ref="D96:D101" si="21">AVERAGE(B96:C96)</f>
        <v>86.522708992423048</v>
      </c>
      <c r="E96" s="10">
        <f t="shared" ref="E96:E101" si="22">VAR(B96:C96)</f>
        <v>1.2672214399550388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8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13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9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25</v>
      </c>
      <c r="F106" s="71" t="e">
        <f>(D102+#REF!+#REF!+#REF!+D86+D70+D54+D38)/24</f>
        <v>#REF!</v>
      </c>
    </row>
    <row r="107" spans="1:7">
      <c r="E107" t="s">
        <v>23</v>
      </c>
      <c r="F107" s="14" t="e">
        <f>(D101+#REF!+#REF!+#REF!+D84+#REF!+D51+D33)/8</f>
        <v>#REF!</v>
      </c>
    </row>
    <row r="108" spans="1:7">
      <c r="E108" t="s">
        <v>26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22</v>
      </c>
      <c r="C1" s="94"/>
      <c r="D1" s="95"/>
      <c r="E1" s="96" t="s">
        <v>21</v>
      </c>
      <c r="F1" s="94"/>
      <c r="G1" s="97"/>
    </row>
    <row r="2" spans="1:8" ht="32" thickBot="1">
      <c r="A2" s="99"/>
      <c r="B2" s="34" t="s">
        <v>20</v>
      </c>
      <c r="C2" s="35" t="s">
        <v>23</v>
      </c>
      <c r="D2" s="36" t="s">
        <v>15</v>
      </c>
      <c r="E2" s="37" t="s">
        <v>20</v>
      </c>
      <c r="F2" s="35" t="s">
        <v>23</v>
      </c>
      <c r="G2" s="38" t="s">
        <v>15</v>
      </c>
    </row>
    <row r="3" spans="1:8" ht="31">
      <c r="A3" s="30" t="s">
        <v>2</v>
      </c>
      <c r="B3" s="31">
        <f>生データ!E31</f>
        <v>1</v>
      </c>
      <c r="C3" s="72">
        <f>生データ!D26</f>
        <v>87.369672393297492</v>
      </c>
      <c r="D3" s="39">
        <f>生データ!E26</f>
        <v>2.1368691023479817E-4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1</v>
      </c>
      <c r="C4" s="73">
        <f>生データ!D59</f>
        <v>86.780272653680257</v>
      </c>
      <c r="D4" s="73">
        <f>生データ!E59</f>
        <v>9.6135842735791763E-3</v>
      </c>
      <c r="E4" s="32">
        <f>生データ!E70</f>
        <v>1</v>
      </c>
      <c r="F4" s="73">
        <f>生データ!D66</f>
        <v>50</v>
      </c>
      <c r="G4" s="73">
        <f>生データ!E66</f>
        <v>5000</v>
      </c>
    </row>
    <row r="5" spans="1:8" ht="31">
      <c r="A5" s="28" t="s">
        <v>4</v>
      </c>
      <c r="B5" s="32">
        <f>生データ!E47</f>
        <v>1</v>
      </c>
      <c r="C5" s="73">
        <f>生データ!D44</f>
        <v>96.756447190255216</v>
      </c>
      <c r="D5" s="40">
        <f>生データ!E44</f>
        <v>0.29215184405015315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0.5</v>
      </c>
      <c r="C6" s="73">
        <f>生データ!D77</f>
        <v>27.581529859021749</v>
      </c>
      <c r="D6" s="40">
        <f>生データ!E77</f>
        <v>149.91645251463797</v>
      </c>
      <c r="E6" s="69">
        <f>生データ!E86</f>
        <v>0.5</v>
      </c>
      <c r="F6" s="73">
        <f>生データ!D84</f>
        <v>47.5</v>
      </c>
      <c r="G6" s="43">
        <f>生データ!E84</f>
        <v>1512.5</v>
      </c>
    </row>
    <row r="7" spans="1:8" ht="32" thickBot="1">
      <c r="A7" s="29" t="s">
        <v>8</v>
      </c>
      <c r="B7" s="33">
        <f>生データ!E95</f>
        <v>1</v>
      </c>
      <c r="C7" s="74">
        <f>生データ!D94</f>
        <v>86.522708992423048</v>
      </c>
      <c r="D7" s="41">
        <f>生データ!E94</f>
        <v>1.2672214399550388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22</v>
      </c>
      <c r="C9" s="101"/>
      <c r="D9" s="100" t="s">
        <v>21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1</v>
      </c>
      <c r="C13" s="82">
        <f>IF(生データ!C63="ANGRY",1,0)+IF(生データ!C63="DISGUSED",1,0)+IF(生データ!C63="CONFUSED",1,0)</f>
        <v>1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1</v>
      </c>
      <c r="C14" s="81">
        <f>IF(生データ!C79=生データ!$A$73,1,0)</f>
        <v>0</v>
      </c>
      <c r="D14" s="82">
        <f>IF(生データ!B86=生データ!$A$73,1,0)</f>
        <v>1</v>
      </c>
      <c r="E14" s="83">
        <f>IF(生データ!C86=生データ!$A$73,1,0)</f>
        <v>0</v>
      </c>
    </row>
    <row r="15" spans="1:8" ht="32" thickBot="1">
      <c r="A15" s="29" t="s">
        <v>8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27</v>
      </c>
      <c r="B16" s="88">
        <f>SUM(B11:B15)</f>
        <v>5</v>
      </c>
      <c r="C16" s="88">
        <f>SUM(C11:C15)</f>
        <v>4</v>
      </c>
      <c r="D16" s="88">
        <f>SUM(D11:D15)</f>
        <v>4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24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12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50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52.5</v>
      </c>
      <c r="D5" s="54">
        <f>生データ!D83</f>
        <v>0</v>
      </c>
      <c r="E5" s="53">
        <f>生データ!D84</f>
        <v>47.5</v>
      </c>
      <c r="F5" s="55">
        <f>生データ!D85</f>
        <v>0</v>
      </c>
      <c r="G5" s="14"/>
    </row>
    <row r="6" spans="1:7" ht="140" customHeight="1" thickBot="1">
      <c r="A6" s="67" t="s">
        <v>12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2023-01-27T07:46:11Z</dcterms:modified>
</cp:coreProperties>
</file>