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５中山/"/>
    </mc:Choice>
  </mc:AlternateContent>
  <xr:revisionPtr revIDLastSave="0" documentId="13_ncr:1_{E8D2AE37-0DC6-3E4C-95A5-A906A3B4A94B}" xr6:coauthVersionLast="47" xr6:coauthVersionMax="47" xr10:uidLastSave="{00000000-0000-0000-0000-000000000000}"/>
  <bookViews>
    <workbookView xWindow="0" yWindow="500" windowWidth="17760" windowHeight="1652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4" l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64" i="1" s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4" i="1" s="1"/>
  <c r="B61" i="1"/>
  <c r="B62" i="1"/>
  <c r="B63" i="1"/>
  <c r="B13" i="4" s="1"/>
  <c r="C42" i="1"/>
  <c r="C45" i="1"/>
  <c r="C46" i="1"/>
  <c r="C47" i="1"/>
  <c r="C12" i="4" s="1"/>
  <c r="B42" i="1"/>
  <c r="B45" i="1"/>
  <c r="B46" i="1"/>
  <c r="B47" i="1"/>
  <c r="B29" i="1"/>
  <c r="B32" i="1"/>
  <c r="C48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C3" i="2" l="1"/>
  <c r="F4" i="4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<sst xmlns="http://schemas.openxmlformats.org/spreadsheetml/2006/main" count="188" uniqueCount="32">
  <si>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</si>
  <si>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</si>
  <si>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</si>
  <si>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</si>
  <si>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</si>
  <si>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</si>
  <si>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</si>
  <si>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</si>
  <si>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</si>
  <si>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</si>
  <si>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</si>
  <si>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</si>
  <si>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</si>
  <si>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</si>
  <si>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</si>
  <si>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</si>
  <si>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</si>
  <si>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</si>
  <si>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</si>
  <si>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</si>
  <si>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</si>
  <si>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</si>
  <si>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</si>
  <si>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</si>
  <si>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</si>
  <si>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</si>
  <si>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</si>
  <si>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</si>
  <si>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</si>
  <si>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</si>
  <si>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SAD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</si>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</sst>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zoomScale="61" workbookViewId="0">
      <pane xSplit="1" topLeftCell="F1" activePane="topRight" state="frozen"/>
      <selection activeCell="A9" sqref="A9"/>
      <selection pane="topRight" activeCell="K4" sqref="K4:K24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86.279365270637498</v>
      </c>
      <c r="C4" s="46">
        <v>0.10442278276113399</v>
      </c>
      <c r="D4" s="46">
        <v>0.124738748667857</v>
      </c>
      <c r="E4" s="46">
        <v>0.285708269782951</v>
      </c>
      <c r="F4" s="46">
        <v>6.9358710216856995E-2</v>
      </c>
      <c r="G4" s="46">
        <v>0.24633078790164001</v>
      </c>
      <c r="H4" s="46">
        <v>84.979296656589497</v>
      </c>
      <c r="I4" s="46">
        <v>3.7232261218055999E-2</v>
      </c>
      <c r="J4" s="46">
        <v>0.25416266959004402</v>
      </c>
      <c r="K4" s="46">
        <v>0.26156033780226101</v>
      </c>
    </row>
    <row r="5" spans="1:17" ht="31">
      <c r="A5" s="6" t="s">
        <v>3</v>
      </c>
      <c r="B5" s="45">
        <v>0.14068349132980201</v>
      </c>
      <c r="C5" s="46">
        <v>0.23176838339140801</v>
      </c>
      <c r="D5" s="46">
        <v>0.30123087798637499</v>
      </c>
      <c r="E5" s="46">
        <v>2.6834127818628302</v>
      </c>
      <c r="F5" s="46">
        <v>0.18276835819707599</v>
      </c>
      <c r="G5" s="46">
        <v>0.56220874810329302</v>
      </c>
      <c r="H5" s="46">
        <v>0.270185792536004</v>
      </c>
      <c r="I5" s="46">
        <v>0.18304683699270399</v>
      </c>
      <c r="J5" s="46">
        <v>3.0294857716923</v>
      </c>
      <c r="K5" s="46">
        <v>1.7226529280104399</v>
      </c>
    </row>
    <row r="6" spans="1:17" ht="31">
      <c r="A6" s="6" t="s">
        <v>4</v>
      </c>
      <c r="B6" s="45">
        <v>5.7425617522604497</v>
      </c>
      <c r="C6" s="46">
        <v>90.653662976247603</v>
      </c>
      <c r="D6" s="46">
        <v>5.5058492037914002</v>
      </c>
      <c r="E6" s="46">
        <v>5.43858942850843</v>
      </c>
      <c r="F6" s="46">
        <v>5.5905314836034403</v>
      </c>
      <c r="G6" s="46">
        <v>5.7196491789299202</v>
      </c>
      <c r="H6" s="46">
        <v>6.3876271489703704</v>
      </c>
      <c r="I6" s="46">
        <v>91.204970094770303</v>
      </c>
      <c r="J6" s="46">
        <v>5.3435189060233501</v>
      </c>
      <c r="K6" s="46">
        <v>5.4962650764073704</v>
      </c>
    </row>
    <row r="7" spans="1:17" ht="31">
      <c r="A7" s="6" t="s">
        <v>5</v>
      </c>
      <c r="B7" s="45">
        <v>5.2262535087561401</v>
      </c>
      <c r="C7" s="46">
        <v>5.7314624303654398</v>
      </c>
      <c r="D7" s="46">
        <v>5.2509194005688196</v>
      </c>
      <c r="E7" s="46">
        <v>6.7688672939166503</v>
      </c>
      <c r="F7" s="46">
        <v>5.1908143914719798</v>
      </c>
      <c r="G7" s="46">
        <v>5.2555409396960204</v>
      </c>
      <c r="H7" s="46">
        <v>5.3710389275707504</v>
      </c>
      <c r="I7" s="46">
        <v>6.4142036387775798</v>
      </c>
      <c r="J7" s="46">
        <v>5.38268186616751</v>
      </c>
      <c r="K7" s="46">
        <v>7.4653147443357897</v>
      </c>
    </row>
    <row r="8" spans="1:17" ht="31">
      <c r="A8" s="6" t="s">
        <v>6</v>
      </c>
      <c r="B8" s="45">
        <v>0.178027781142157</v>
      </c>
      <c r="C8" s="46">
        <v>0.23949126304618501</v>
      </c>
      <c r="D8" s="46">
        <v>0.74248350221128001</v>
      </c>
      <c r="E8" s="46">
        <v>2.05856972715894</v>
      </c>
      <c r="F8" s="46">
        <v>0.27338023347955498</v>
      </c>
      <c r="G8" s="46">
        <v>1.0794337061124299</v>
      </c>
      <c r="H8" s="46">
        <v>0.32837847679218801</v>
      </c>
      <c r="I8" s="46">
        <v>5.2594421244775799E-2</v>
      </c>
      <c r="J8" s="46">
        <v>29.6838306822882</v>
      </c>
      <c r="K8" s="46">
        <v>1.2114905460104799</v>
      </c>
    </row>
    <row r="9" spans="1:17" ht="31">
      <c r="A9" s="6" t="s">
        <v>7</v>
      </c>
      <c r="B9" s="45">
        <v>1.9179892878570699</v>
      </c>
      <c r="C9" s="46">
        <v>1.98028845039563</v>
      </c>
      <c r="D9" s="46">
        <v>71.612020351355397</v>
      </c>
      <c r="E9" s="46">
        <v>80.030360783255404</v>
      </c>
      <c r="F9" s="46">
        <v>1.9376555623791401</v>
      </c>
      <c r="G9" s="46">
        <v>5.7611458073854198</v>
      </c>
      <c r="H9" s="46">
        <v>1.94356467918042</v>
      </c>
      <c r="I9" s="46">
        <v>1.97741074342795</v>
      </c>
      <c r="J9" s="46">
        <v>47.156062425315497</v>
      </c>
      <c r="K9" s="46">
        <v>81.609170831814694</v>
      </c>
    </row>
    <row r="10" spans="1:17" ht="31">
      <c r="A10" s="6" t="s">
        <v>8</v>
      </c>
      <c r="B10" s="45">
        <v>0.28986664380086702</v>
      </c>
      <c r="C10" s="46">
        <v>0.19196380682655501</v>
      </c>
      <c r="D10" s="46">
        <v>0.28865018799728398</v>
      </c>
      <c r="E10" s="46">
        <v>1.27512819616424</v>
      </c>
      <c r="F10" s="46">
        <v>0.119643042473233</v>
      </c>
      <c r="G10" s="46">
        <v>0.44551806242839698</v>
      </c>
      <c r="H10" s="46">
        <v>0.48765219321714398</v>
      </c>
      <c r="I10" s="46">
        <v>5.2456876286655497E-2</v>
      </c>
      <c r="J10" s="46">
        <v>1.1156201119538101</v>
      </c>
      <c r="K10" s="46">
        <v>0.87256538406508699</v>
      </c>
    </row>
    <row r="11" spans="1:17" ht="31">
      <c r="A11" s="6" t="s">
        <v>9</v>
      </c>
      <c r="B11" s="45">
        <v>0.22525226421599501</v>
      </c>
      <c r="C11" s="46">
        <v>0.86693990696602297</v>
      </c>
      <c r="D11" s="46">
        <v>16.174107727421401</v>
      </c>
      <c r="E11" s="46">
        <v>1.4593635193504599</v>
      </c>
      <c r="F11" s="46">
        <v>86.635848218178694</v>
      </c>
      <c r="G11" s="46">
        <v>80.930172769442805</v>
      </c>
      <c r="H11" s="46">
        <v>0.23225612514359001</v>
      </c>
      <c r="I11" s="46">
        <v>7.8085127281886602E-2</v>
      </c>
      <c r="J11" s="46">
        <v>8.0346375669691596</v>
      </c>
      <c r="K11" s="46">
        <v>1.36098015155381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30</v>
      </c>
      <c r="E12" s="48" t="s">
        <v>30</v>
      </c>
      <c r="F12" s="48" t="s">
        <v>31</v>
      </c>
      <c r="G12" s="48" t="s">
        <v>31</v>
      </c>
      <c r="H12" s="48" t="s">
        <v>28</v>
      </c>
      <c r="I12" s="48" t="s">
        <v>29</v>
      </c>
      <c r="J12" s="48" t="s">
        <v>30</v>
      </c>
      <c r="K12" s="48" t="s">
        <v>30</v>
      </c>
    </row>
    <row r="13" spans="1:17" s="2" customFormat="1" ht="31">
      <c r="A13" s="7" t="s">
        <v>10</v>
      </c>
      <c r="B13" s="47">
        <v>86.279365270637498</v>
      </c>
      <c r="C13" s="48">
        <v>90.653662976247603</v>
      </c>
      <c r="D13" s="48">
        <v>71.612020351355397</v>
      </c>
      <c r="E13" s="48">
        <v>80.030360783255404</v>
      </c>
      <c r="F13" s="48">
        <v>86.635848218178694</v>
      </c>
      <c r="G13" s="48">
        <v>80.930172769442805</v>
      </c>
      <c r="H13" s="48">
        <v>84.979296656589497</v>
      </c>
      <c r="I13" s="48">
        <v>91.204970094770303</v>
      </c>
      <c r="J13" s="48">
        <v>47.156062425315497</v>
      </c>
      <c r="K13" s="48">
        <v>81.609170831814694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100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50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75</v>
      </c>
      <c r="E19" s="46">
        <v>100</v>
      </c>
      <c r="F19" s="46">
        <v>0</v>
      </c>
      <c r="G19" s="46">
        <v>0</v>
      </c>
      <c r="H19" s="46">
        <v>0</v>
      </c>
      <c r="I19" s="46">
        <v>0</v>
      </c>
      <c r="J19" s="46">
        <v>50</v>
      </c>
      <c r="K19" s="46">
        <v>100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0</v>
      </c>
      <c r="D21" s="46">
        <v>25</v>
      </c>
      <c r="E21" s="46">
        <v>0</v>
      </c>
      <c r="F21" s="46">
        <v>100</v>
      </c>
      <c r="G21" s="46">
        <v>100</v>
      </c>
      <c r="H21" s="46">
        <v>0</v>
      </c>
      <c r="I21" s="46">
        <v>0</v>
      </c>
      <c r="J21" s="46">
        <v>0</v>
      </c>
      <c r="K21" s="46">
        <v>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30</v>
      </c>
      <c r="E22" s="48" t="s">
        <v>30</v>
      </c>
      <c r="F22" s="48" t="s">
        <v>31</v>
      </c>
      <c r="G22" s="48" t="s">
        <v>31</v>
      </c>
      <c r="H22" s="48" t="s">
        <v>28</v>
      </c>
      <c r="I22" s="48" t="s">
        <v>29</v>
      </c>
      <c r="J22" s="48" t="s">
        <v>27</v>
      </c>
      <c r="K22" s="48" t="s">
        <v>30</v>
      </c>
    </row>
    <row r="23" spans="1:11" s="2" customFormat="1" ht="31">
      <c r="A23" s="7" t="s">
        <v>10</v>
      </c>
      <c r="B23" s="47">
        <v>100</v>
      </c>
      <c r="C23" s="48">
        <v>100</v>
      </c>
      <c r="D23" s="48">
        <v>75</v>
      </c>
      <c r="E23" s="48">
        <v>100</v>
      </c>
      <c r="F23" s="48">
        <v>100</v>
      </c>
      <c r="G23" s="48">
        <v>100</v>
      </c>
      <c r="H23" s="48">
        <v>100</v>
      </c>
      <c r="I23" s="48">
        <v>100</v>
      </c>
      <c r="J23" s="48">
        <v>50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86.279365270637498</v>
      </c>
      <c r="C26" s="22">
        <f t="shared" ref="C26" si="0">H4</f>
        <v>84.979296656589497</v>
      </c>
      <c r="D26" s="19">
        <f t="shared" ref="D26:D30" si="1">AVERAGE(B26:C26)</f>
        <v>85.629330963613498</v>
      </c>
      <c r="E26" s="19">
        <f t="shared" ref="E26:E30" si="2">VAR(B26:C26)</f>
        <v>0.84508920061634552</v>
      </c>
      <c r="F26" s="90">
        <v>4</v>
      </c>
    </row>
    <row r="27" spans="1:11" ht="31">
      <c r="A27" s="6" t="s">
        <v>6</v>
      </c>
      <c r="B27" s="12">
        <f>B5+B8+B10</f>
        <v>0.60857791627282598</v>
      </c>
      <c r="C27" s="12">
        <f>H5+H8+H10</f>
        <v>1.0862164625453361</v>
      </c>
      <c r="D27" s="10">
        <f>AVERAGE(B27:C27)</f>
        <v>0.84739718940908104</v>
      </c>
      <c r="E27" s="10">
        <f t="shared" si="2"/>
        <v>0.11406929044265834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10.968815261016591</v>
      </c>
      <c r="C28" s="3">
        <f>H6+H7</f>
        <v>11.758666076541122</v>
      </c>
      <c r="D28" s="10">
        <f t="shared" si="1"/>
        <v>11.363740668778856</v>
      </c>
      <c r="E28" s="10">
        <f t="shared" si="2"/>
        <v>0.31193215539238334</v>
      </c>
      <c r="F28" s="90">
        <v>6</v>
      </c>
      <c r="G28">
        <v>7</v>
      </c>
    </row>
    <row r="29" spans="1:11" ht="31">
      <c r="A29" s="6" t="s">
        <v>7</v>
      </c>
      <c r="B29" s="12">
        <f>B9</f>
        <v>1.9179892878570699</v>
      </c>
      <c r="C29" s="3">
        <f>H9</f>
        <v>1.94356467918042</v>
      </c>
      <c r="D29" s="10">
        <f t="shared" si="1"/>
        <v>1.9307769835187449</v>
      </c>
      <c r="E29" s="10">
        <f t="shared" si="2"/>
        <v>3.2705032067124505E-4</v>
      </c>
      <c r="F29" s="90">
        <v>9</v>
      </c>
    </row>
    <row r="30" spans="1:11" ht="31">
      <c r="A30" s="6" t="s">
        <v>9</v>
      </c>
      <c r="B30" s="12">
        <f>B11</f>
        <v>0.22525226421599501</v>
      </c>
      <c r="C30" s="3">
        <f>H11</f>
        <v>0.23225612514359001</v>
      </c>
      <c r="D30" s="10">
        <f t="shared" si="1"/>
        <v>0.22875419467979252</v>
      </c>
      <c r="E30" s="10">
        <f t="shared" si="2"/>
        <v>2.4527033946545957E-5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86.279365270637498</v>
      </c>
      <c r="C32" s="3">
        <f>H13</f>
        <v>84.979296656589497</v>
      </c>
      <c r="D32" s="10">
        <f t="shared" ref="D32:D37" si="3">AVERAGE(B32:C32)</f>
        <v>85.629330963613498</v>
      </c>
      <c r="E32" s="10">
        <f t="shared" ref="E32:E37" si="4">VAR(B32:C32)</f>
        <v>0.84508920061634552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0.10442278276113399</v>
      </c>
      <c r="C42" s="10">
        <f>I4</f>
        <v>3.7232261218055999E-2</v>
      </c>
      <c r="D42" s="10">
        <f t="shared" ref="D42:D46" si="5">AVERAGE(B42:C42)</f>
        <v>7.0827521989594994E-2</v>
      </c>
      <c r="E42" s="10">
        <f t="shared" ref="E42:E46" si="6">VAR(B42:C42)</f>
        <v>2.2572830926154142E-3</v>
      </c>
    </row>
    <row r="43" spans="1:8" ht="31">
      <c r="A43" s="6" t="s">
        <v>6</v>
      </c>
      <c r="B43" s="11">
        <f>C5+C8+C10</f>
        <v>0.663223453264148</v>
      </c>
      <c r="C43" s="10">
        <f>I5+I8+I10</f>
        <v>0.2880981345241353</v>
      </c>
      <c r="D43" s="10">
        <f t="shared" si="5"/>
        <v>0.47566079389414162</v>
      </c>
      <c r="E43" s="10">
        <f t="shared" si="6"/>
        <v>7.0359502379898131E-2</v>
      </c>
    </row>
    <row r="44" spans="1:8" s="20" customFormat="1" ht="31">
      <c r="A44" s="17" t="s">
        <v>4</v>
      </c>
      <c r="B44" s="18">
        <f>C6+C7</f>
        <v>96.385125406613042</v>
      </c>
      <c r="C44" s="19">
        <f>I6+I7</f>
        <v>97.619173733547882</v>
      </c>
      <c r="D44" s="19">
        <f t="shared" si="5"/>
        <v>97.002149570080462</v>
      </c>
      <c r="E44" s="19">
        <f t="shared" si="6"/>
        <v>0.76143763660533847</v>
      </c>
    </row>
    <row r="45" spans="1:8" ht="31">
      <c r="A45" s="6" t="s">
        <v>7</v>
      </c>
      <c r="B45" s="11">
        <f>C9</f>
        <v>1.98028845039563</v>
      </c>
      <c r="C45" s="10">
        <f>I9</f>
        <v>1.97741074342795</v>
      </c>
      <c r="D45" s="10">
        <f t="shared" si="5"/>
        <v>1.9788495969117901</v>
      </c>
      <c r="E45" s="10">
        <f t="shared" si="6"/>
        <v>4.1405986959169282E-6</v>
      </c>
    </row>
    <row r="46" spans="1:8" ht="31">
      <c r="A46" s="6" t="s">
        <v>9</v>
      </c>
      <c r="B46" s="11">
        <f>C11</f>
        <v>0.86693990696602297</v>
      </c>
      <c r="C46" s="10">
        <f>I11</f>
        <v>7.8085127281886602E-2</v>
      </c>
      <c r="D46" s="10">
        <f t="shared" si="5"/>
        <v>0.47251251712395481</v>
      </c>
      <c r="E46" s="10">
        <f t="shared" si="6"/>
        <v>0.31114593171525368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96.385125406613042</v>
      </c>
      <c r="C48" s="11">
        <f>MAX(C42:C46)</f>
        <v>97.619173733547882</v>
      </c>
      <c r="D48" s="10">
        <f t="shared" ref="D48:D53" si="7">AVERAGE(B48:C48)</f>
        <v>97.002149570080462</v>
      </c>
      <c r="E48" s="10">
        <f t="shared" ref="E48:E53" si="8">VAR(B48:C48)</f>
        <v>0.76143763660533847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100</v>
      </c>
      <c r="D51" s="19">
        <f t="shared" si="7"/>
        <v>100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100</v>
      </c>
      <c r="C55" s="10">
        <f>I23</f>
        <v>100</v>
      </c>
      <c r="D55" s="10">
        <f>AVERAGE(B55:C55)</f>
        <v>100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0.124738748667857</v>
      </c>
      <c r="C58" s="10">
        <f>J4</f>
        <v>0.25416266959004402</v>
      </c>
      <c r="D58" s="10">
        <f t="shared" ref="D58:D62" si="9">AVERAGE(B58:C58)</f>
        <v>0.18945070912895051</v>
      </c>
      <c r="E58" s="10">
        <f t="shared" ref="E58:E62" si="10">VAR(B58:C58)</f>
        <v>8.375275653436251E-3</v>
      </c>
    </row>
    <row r="59" spans="1:5" ht="31">
      <c r="A59" s="92" t="s">
        <v>27</v>
      </c>
      <c r="B59" s="18">
        <f>D5+D8+D10</f>
        <v>1.332364568194939</v>
      </c>
      <c r="C59" s="19">
        <f>J5+J8+J10</f>
        <v>33.828936565934306</v>
      </c>
      <c r="D59" s="19">
        <f t="shared" si="9"/>
        <v>17.580650567064623</v>
      </c>
      <c r="E59" s="19">
        <f t="shared" si="10"/>
        <v>528.0135958021292</v>
      </c>
    </row>
    <row r="60" spans="1:5" ht="31">
      <c r="A60" s="6" t="s">
        <v>4</v>
      </c>
      <c r="B60" s="11">
        <f>D6+D7</f>
        <v>10.75676860436022</v>
      </c>
      <c r="C60" s="10">
        <f>J6+J7</f>
        <v>10.726200772190861</v>
      </c>
      <c r="D60" s="10">
        <f t="shared" si="9"/>
        <v>10.741484688275541</v>
      </c>
      <c r="E60" s="10">
        <f t="shared" si="10"/>
        <v>4.671961817670423E-4</v>
      </c>
    </row>
    <row r="61" spans="1:5" ht="31">
      <c r="A61" s="6" t="s">
        <v>7</v>
      </c>
      <c r="B61" s="11">
        <f>D9</f>
        <v>71.612020351355397</v>
      </c>
      <c r="C61" s="10">
        <f>J9</f>
        <v>47.156062425315497</v>
      </c>
      <c r="D61" s="10">
        <f t="shared" si="9"/>
        <v>59.384041388335447</v>
      </c>
      <c r="E61" s="10">
        <f t="shared" si="10"/>
        <v>299.04693904011674</v>
      </c>
    </row>
    <row r="62" spans="1:5" ht="31">
      <c r="A62" s="6" t="s">
        <v>9</v>
      </c>
      <c r="B62" s="11">
        <f t="shared" ref="B62:B67" si="11">D11</f>
        <v>16.174107727421401</v>
      </c>
      <c r="C62" s="10">
        <f>J11</f>
        <v>8.0346375669691596</v>
      </c>
      <c r="D62" s="10">
        <f t="shared" si="9"/>
        <v>12.10437264719528</v>
      </c>
      <c r="E62" s="10">
        <f t="shared" si="10"/>
        <v>33.125487246446255</v>
      </c>
    </row>
    <row r="63" spans="1:5" ht="31">
      <c r="A63" s="7" t="s">
        <v>14</v>
      </c>
      <c r="B63" s="11" t="str">
        <f t="shared" si="11"/>
        <v>SAD</v>
      </c>
      <c r="C63" s="10" t="str">
        <f>J12</f>
        <v>SAD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71.612020351355397</v>
      </c>
      <c r="C64" s="11">
        <f>MAX(C58:C62)</f>
        <v>47.156062425315497</v>
      </c>
      <c r="D64" s="10">
        <f t="shared" ref="D64:D69" si="12">AVERAGE(B64:C64)</f>
        <v>59.384041388335447</v>
      </c>
      <c r="E64" s="10">
        <f t="shared" ref="E64:E69" si="13">VAR(B64:C64)</f>
        <v>299.04693904011674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50</v>
      </c>
      <c r="D66" s="19">
        <f t="shared" si="12"/>
        <v>25</v>
      </c>
      <c r="E66" s="19">
        <f t="shared" si="13"/>
        <v>1250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75</v>
      </c>
      <c r="C68" s="10">
        <f>J19</f>
        <v>50</v>
      </c>
      <c r="D68" s="10">
        <f t="shared" si="12"/>
        <v>62.5</v>
      </c>
      <c r="E68" s="10">
        <f t="shared" si="13"/>
        <v>312.5</v>
      </c>
    </row>
    <row r="69" spans="1:5" ht="31">
      <c r="A69" s="6" t="s">
        <v>9</v>
      </c>
      <c r="B69" s="11">
        <f>D21</f>
        <v>25</v>
      </c>
      <c r="C69" s="10">
        <f>J21</f>
        <v>0</v>
      </c>
      <c r="D69" s="10">
        <f t="shared" si="12"/>
        <v>12.5</v>
      </c>
      <c r="E69" s="10">
        <f t="shared" si="13"/>
        <v>312.5</v>
      </c>
    </row>
    <row r="70" spans="1:5" ht="31">
      <c r="A70" s="7" t="s">
        <v>14</v>
      </c>
      <c r="B70" s="11" t="str">
        <f>D22</f>
        <v>SAD</v>
      </c>
      <c r="C70" s="10" t="str">
        <f>J22</f>
        <v>ANGRY</v>
      </c>
      <c r="D70" s="10">
        <f>COUNTIF(B70:C70,A57)</f>
        <v>1</v>
      </c>
      <c r="E70" s="13">
        <f>D70/2</f>
        <v>0.5</v>
      </c>
    </row>
    <row r="71" spans="1:5" ht="31">
      <c r="A71" s="7" t="s">
        <v>10</v>
      </c>
      <c r="B71" s="11">
        <f>D23</f>
        <v>75</v>
      </c>
      <c r="C71" s="10">
        <f>J23</f>
        <v>50</v>
      </c>
      <c r="D71" s="10">
        <f>AVERAGE(B71:C71)</f>
        <v>62.5</v>
      </c>
      <c r="E71" s="10">
        <f>VAR(B71:C71)</f>
        <v>312.5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0.285708269782951</v>
      </c>
      <c r="C74" s="10">
        <f>K4</f>
        <v>0.26156033780226101</v>
      </c>
      <c r="D74" s="10">
        <f t="shared" ref="D74:D78" si="14">AVERAGE(B74:C74)</f>
        <v>0.273634303792606</v>
      </c>
      <c r="E74" s="10">
        <f t="shared" ref="E74:E78" si="15">VAR(B74:C74)</f>
        <v>2.9156130947201509E-4</v>
      </c>
    </row>
    <row r="75" spans="1:5" ht="31">
      <c r="A75" s="91" t="s">
        <v>27</v>
      </c>
      <c r="B75" s="11">
        <f>E5+E8+E10</f>
        <v>6.0171107051860107</v>
      </c>
      <c r="C75" s="10">
        <f>K5+K8+K10</f>
        <v>3.8067088580860071</v>
      </c>
      <c r="D75" s="10">
        <f t="shared" si="14"/>
        <v>4.9119097816360089</v>
      </c>
      <c r="E75" s="10">
        <f t="shared" si="15"/>
        <v>2.4429381628315525</v>
      </c>
    </row>
    <row r="76" spans="1:5" ht="31">
      <c r="A76" s="6" t="s">
        <v>4</v>
      </c>
      <c r="B76" s="11">
        <f>E6+E7</f>
        <v>12.20745672242508</v>
      </c>
      <c r="C76" s="10">
        <f>K6+K7</f>
        <v>12.961579820743161</v>
      </c>
      <c r="D76" s="10">
        <f t="shared" si="14"/>
        <v>12.58451827158412</v>
      </c>
      <c r="E76" s="10">
        <f t="shared" si="15"/>
        <v>0.28435082370843079</v>
      </c>
    </row>
    <row r="77" spans="1:5" s="20" customFormat="1" ht="31">
      <c r="A77" s="17" t="s">
        <v>7</v>
      </c>
      <c r="B77" s="18">
        <f>E9</f>
        <v>80.030360783255404</v>
      </c>
      <c r="C77" s="19">
        <f>K9</f>
        <v>81.609170831814694</v>
      </c>
      <c r="D77" s="19">
        <f t="shared" si="14"/>
        <v>80.819765807535049</v>
      </c>
      <c r="E77" s="19">
        <f t="shared" si="15"/>
        <v>1.2463205847158949</v>
      </c>
    </row>
    <row r="78" spans="1:5" ht="31">
      <c r="A78" s="6" t="s">
        <v>9</v>
      </c>
      <c r="B78" s="11">
        <f>E11</f>
        <v>1.4593635193504599</v>
      </c>
      <c r="C78" s="10">
        <f>K11</f>
        <v>1.36098015155381</v>
      </c>
      <c r="D78" s="10">
        <f t="shared" si="14"/>
        <v>1.4101718354521351</v>
      </c>
      <c r="E78" s="10">
        <f t="shared" si="15"/>
        <v>4.8396435295054458E-3</v>
      </c>
    </row>
    <row r="79" spans="1:5" ht="31">
      <c r="A79" s="7" t="s">
        <v>14</v>
      </c>
      <c r="B79" s="11" t="str">
        <f>E12</f>
        <v>SAD</v>
      </c>
      <c r="C79" s="10" t="str">
        <f>K12</f>
        <v>SAD</v>
      </c>
      <c r="D79" s="10">
        <f>COUNTIF(B79:C79,A73)</f>
        <v>2</v>
      </c>
      <c r="E79" s="13">
        <f>D79/2</f>
        <v>1</v>
      </c>
    </row>
    <row r="80" spans="1:5" ht="31">
      <c r="A80" s="7" t="s">
        <v>10</v>
      </c>
      <c r="B80" s="11">
        <f>E13</f>
        <v>80.030360783255404</v>
      </c>
      <c r="C80" s="10">
        <f>K13</f>
        <v>81.609170831814694</v>
      </c>
      <c r="D80" s="10">
        <f t="shared" ref="D80:D85" si="16">AVERAGE(B80:C80)</f>
        <v>80.819765807535049</v>
      </c>
      <c r="E80" s="10">
        <f t="shared" ref="E80:E85" si="17">VAR(B80:C80)</f>
        <v>1.2463205847158949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100</v>
      </c>
      <c r="C84" s="19">
        <f>K19</f>
        <v>100</v>
      </c>
      <c r="D84" s="19">
        <f t="shared" si="16"/>
        <v>100</v>
      </c>
      <c r="E84" s="19">
        <f t="shared" si="17"/>
        <v>0</v>
      </c>
    </row>
    <row r="85" spans="1:5" ht="31">
      <c r="A85" s="6" t="s">
        <v>9</v>
      </c>
      <c r="B85" s="11">
        <f>E21</f>
        <v>0</v>
      </c>
      <c r="C85" s="10">
        <f>K21</f>
        <v>0</v>
      </c>
      <c r="D85" s="10">
        <f t="shared" si="16"/>
        <v>0</v>
      </c>
      <c r="E85" s="10">
        <f t="shared" si="17"/>
        <v>0</v>
      </c>
    </row>
    <row r="86" spans="1:5" ht="31">
      <c r="A86" s="7" t="s">
        <v>14</v>
      </c>
      <c r="B86" s="11" t="str">
        <f>E22</f>
        <v>SAD</v>
      </c>
      <c r="C86" s="10" t="str">
        <f>K22</f>
        <v>SAD</v>
      </c>
      <c r="D86" s="10">
        <f>COUNTIF(B86:C86,A73)</f>
        <v>2</v>
      </c>
      <c r="E86" s="13">
        <f>D86/2</f>
        <v>1</v>
      </c>
    </row>
    <row r="87" spans="1:5" ht="31">
      <c r="A87" s="7" t="s">
        <v>10</v>
      </c>
      <c r="B87" s="11">
        <f>E23</f>
        <v>100</v>
      </c>
      <c r="C87" s="10">
        <f>K23</f>
        <v>100</v>
      </c>
      <c r="D87" s="10">
        <f>AVERAGE(B87:C87)</f>
        <v>100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6.9358710216856995E-2</v>
      </c>
      <c r="C90" s="11">
        <f>G4</f>
        <v>0.24633078790164001</v>
      </c>
      <c r="D90" s="10">
        <f t="shared" ref="D90:D94" si="18">AVERAGE(B90:C90)</f>
        <v>0.1578447490592485</v>
      </c>
      <c r="E90" s="10">
        <f t="shared" ref="E90:E94" si="19">VAR(B90:C90)</f>
        <v>1.5659558140034432E-2</v>
      </c>
    </row>
    <row r="91" spans="1:5" ht="31">
      <c r="A91" s="6" t="s">
        <v>6</v>
      </c>
      <c r="B91" s="11">
        <f>F5+F8+F10</f>
        <v>0.57579163414986401</v>
      </c>
      <c r="C91" s="11">
        <f>G5+G8+G10</f>
        <v>2.0871605166441198</v>
      </c>
      <c r="D91" s="10">
        <f t="shared" si="18"/>
        <v>1.3314760753969919</v>
      </c>
      <c r="E91" s="10">
        <f t="shared" si="19"/>
        <v>1.1421179494859683</v>
      </c>
    </row>
    <row r="92" spans="1:5" ht="31">
      <c r="A92" s="6" t="s">
        <v>4</v>
      </c>
      <c r="B92" s="11">
        <f>F6+F7</f>
        <v>10.78134587507542</v>
      </c>
      <c r="C92" s="11">
        <f>G6+G7</f>
        <v>10.975190118625941</v>
      </c>
      <c r="D92" s="10">
        <f t="shared" si="18"/>
        <v>10.878267996850681</v>
      </c>
      <c r="E92" s="10">
        <f t="shared" si="19"/>
        <v>1.8787795378836764E-2</v>
      </c>
    </row>
    <row r="93" spans="1:5" ht="31">
      <c r="A93" s="6" t="s">
        <v>7</v>
      </c>
      <c r="B93" s="11">
        <f>F9</f>
        <v>1.9376555623791401</v>
      </c>
      <c r="C93" s="11">
        <f>G9</f>
        <v>5.7611458073854198</v>
      </c>
      <c r="D93" s="10">
        <f t="shared" si="18"/>
        <v>3.8494006848822799</v>
      </c>
      <c r="E93" s="10">
        <f t="shared" si="19"/>
        <v>7.3095388268290868</v>
      </c>
    </row>
    <row r="94" spans="1:5" s="20" customFormat="1" ht="31">
      <c r="A94" s="17" t="s">
        <v>9</v>
      </c>
      <c r="B94" s="18">
        <f t="shared" ref="B94:C97" si="20">F11</f>
        <v>86.635848218178694</v>
      </c>
      <c r="C94" s="18">
        <f t="shared" si="20"/>
        <v>80.930172769442805</v>
      </c>
      <c r="D94" s="19">
        <f t="shared" si="18"/>
        <v>83.78301049381075</v>
      </c>
      <c r="E94" s="19">
        <f t="shared" si="19"/>
        <v>16.277366163153744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86.635848218178694</v>
      </c>
      <c r="C96" s="11">
        <f t="shared" si="20"/>
        <v>80.930172769442805</v>
      </c>
      <c r="D96" s="10">
        <f t="shared" ref="D96:D101" si="21">AVERAGE(B96:C96)</f>
        <v>83.78301049381075</v>
      </c>
      <c r="E96" s="10">
        <f t="shared" ref="E96:E101" si="22">VAR(B96:C96)</f>
        <v>16.277366163153744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85.629330963613498</v>
      </c>
      <c r="D3" s="39">
        <f>生データ!E26</f>
        <v>0.84508920061634552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17.580650567064623</v>
      </c>
      <c r="D4" s="73">
        <f>生データ!E59</f>
        <v>528.0135958021292</v>
      </c>
      <c r="E4" s="32">
        <f>生データ!E70</f>
        <v>0.5</v>
      </c>
      <c r="F4" s="73">
        <f>生データ!D66</f>
        <v>25</v>
      </c>
      <c r="G4" s="73">
        <f>生データ!E66</f>
        <v>1250</v>
      </c>
    </row>
    <row r="5" spans="1:8" ht="31">
      <c r="A5" s="28" t="s">
        <v>4</v>
      </c>
      <c r="B5" s="32">
        <f>生データ!E47</f>
        <v>1</v>
      </c>
      <c r="C5" s="73">
        <f>生データ!D44</f>
        <v>97.002149570080462</v>
      </c>
      <c r="D5" s="40">
        <f>生データ!E44</f>
        <v>0.76143763660533847</v>
      </c>
      <c r="E5" s="69">
        <f>生データ!E54</f>
        <v>1</v>
      </c>
      <c r="F5" s="73">
        <f>生データ!D51</f>
        <v>100</v>
      </c>
      <c r="G5" s="43">
        <f>生データ!E51</f>
        <v>0</v>
      </c>
    </row>
    <row r="6" spans="1:8" ht="31">
      <c r="A6" s="28" t="s">
        <v>7</v>
      </c>
      <c r="B6" s="32">
        <f>生データ!E79</f>
        <v>1</v>
      </c>
      <c r="C6" s="73">
        <f>生データ!D77</f>
        <v>80.819765807535049</v>
      </c>
      <c r="D6" s="40">
        <f>生データ!E77</f>
        <v>1.2463205847158949</v>
      </c>
      <c r="E6" s="69">
        <f>生データ!E86</f>
        <v>1</v>
      </c>
      <c r="F6" s="73">
        <f>生データ!D84</f>
        <v>100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83.78301049381075</v>
      </c>
      <c r="D7" s="41">
        <f>生データ!E94</f>
        <v>16.277366163153744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1</v>
      </c>
      <c r="C14" s="81">
        <f>IF(生データ!C79=生データ!$A$73,1,0)</f>
        <v>1</v>
      </c>
      <c r="D14" s="82">
        <f>IF(生データ!B86=生データ!$A$73,1,0)</f>
        <v>1</v>
      </c>
      <c r="E14" s="83">
        <f>IF(生データ!C86=生データ!$A$73,1,0)</f>
        <v>1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4</v>
      </c>
      <c r="C16" s="88">
        <f>SUM(C11:C15)</f>
        <v>4</v>
      </c>
      <c r="D16" s="88">
        <f>SUM(D11:D15)</f>
        <v>4</v>
      </c>
      <c r="E16" s="88">
        <f>SUM(E11:E15)</f>
        <v>4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I4" sqref="I4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25</v>
      </c>
      <c r="D3" s="54">
        <f>生データ!D67</f>
        <v>0</v>
      </c>
      <c r="E3" s="54">
        <f>生データ!D68</f>
        <v>62.5</v>
      </c>
      <c r="F3" s="55">
        <f>生データ!D69</f>
        <v>12.5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0</v>
      </c>
      <c r="E5" s="53">
        <f>生データ!D84</f>
        <v>100</v>
      </c>
      <c r="F5" s="55">
        <f>生データ!D85</f>
        <v>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2023-01-27T03:00:29Z</dcterms:modified>
</cp:coreProperties>
</file>