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ロボット/５中山/"/>
    </mc:Choice>
  </mc:AlternateContent>
  <xr:revisionPtr revIDLastSave="0" documentId="13_ncr:1_{FF937006-32FB-3840-8115-BF0DCEDCE919}" xr6:coauthVersionLast="47" xr6:coauthVersionMax="47" xr10:uidLastSave="{00000000-0000-0000-0000-000000000000}"/>
  <bookViews>
    <workbookView xWindow="11040" yWindow="500" windowWidth="17760" windowHeight="1652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C64" i="1" s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6" i="1"/>
  <c r="B67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1" i="1"/>
  <c r="B62" i="1"/>
  <c r="B63" i="1"/>
  <c r="B13" i="4" s="1"/>
  <c r="C42" i="1"/>
  <c r="C48" i="1" s="1"/>
  <c r="C45" i="1"/>
  <c r="C46" i="1"/>
  <c r="C47" i="1"/>
  <c r="C12" i="4" s="1"/>
  <c r="B42" i="1"/>
  <c r="B45" i="1"/>
  <c r="B46" i="1"/>
  <c r="B47" i="1"/>
  <c r="B12" i="4" s="1"/>
  <c r="B29" i="1"/>
  <c r="B64" i="1" l="1"/>
  <c r="B48" i="1"/>
  <c r="D48" i="1" s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C3" i="2" s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8" i="1"/>
  <c r="E44" i="1"/>
  <c r="D5" i="4" s="1"/>
  <c r="E43" i="1"/>
  <c r="D46" i="1"/>
  <c r="D45" i="1"/>
  <c r="D29" i="1"/>
  <c r="E42" i="1"/>
  <c r="D42" i="1"/>
  <c r="D43" i="1"/>
  <c r="E45" i="1"/>
  <c r="E46" i="1"/>
  <c r="D44" i="1"/>
  <c r="D28" i="1"/>
  <c r="E27" i="1"/>
  <c r="E29" i="1"/>
  <c r="E26" i="1"/>
  <c r="E28" i="1"/>
  <c r="F4" i="4" l="1"/>
  <c r="D13" i="4"/>
  <c r="D16" i="4" s="1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F107" i="1"/>
  <c r="F6" i="2"/>
  <c r="F108" i="1"/>
  <c r="E7" i="4"/>
  <c r="F106" i="1"/>
  <c r="F5" i="4"/>
  <c r="C3" i="4"/>
  <c r="C5" i="4"/>
  <c r="F3" i="4"/>
  <c r="F7" i="4"/>
  <c r="C6" i="4"/>
  <c r="F6" i="4"/>
  <c r="C7" i="4"/>
  <c r="B4" i="4" l="1"/>
  <c r="E13" i="4"/>
  <c r="E16" i="4" s="1"/>
  <c r="E3" i="4"/>
</calcChain>
</file>

<file path=xl/sharedStrings.xml><?xml version="1.0" encoding="utf-8"?>
<sst xmlns="http://schemas.openxmlformats.org/spreadsheetml/2006/main" count="188" uniqueCount="32">
  <si>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</si>
  <si>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</si>
  <si>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</si>
  <si>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</si>
  <si>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</si>
  <si>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</si>
  <si>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</si>
  <si>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</si>
  <si>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</si>
  <si>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</si>
  <si>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</si>
  <si>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</si>
  <si>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</si>
  <si>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</si>
  <si>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</si>
  <si>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</si>
  <si>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</si>
  <si>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</si>
  <si>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順番</t>
    <rPh sb="0" eb="2">
      <t>ジュンバn</t>
    </rPh>
    <phoneticPr fontId="1"/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</si>
  <si>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</si>
  <si>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</si>
  <si>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</si>
  <si>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</si>
  <si>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</si>
  <si>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</si>
  <si>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</si>
  <si>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</si>
  <si>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</si>
  <si>
    <t>HAPPY</t>
  </si>
  <si>
    <t>SURPRISED</t>
  </si>
  <si>
    <t>CALM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</si>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</sst>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topLeftCell="A81" zoomScale="61" workbookViewId="0">
      <pane xSplit="1" topLeftCell="B1" activePane="topRight" state="frozen"/>
      <selection activeCell="A9" sqref="A9"/>
      <selection pane="topRight" activeCell="B25" sqref="B25:C103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18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86.912157396518197</v>
      </c>
      <c r="C4" s="46">
        <v>0.16711896437084101</v>
      </c>
      <c r="D4" s="46">
        <v>0.207120639224707</v>
      </c>
      <c r="E4" s="46">
        <v>0.43640694683613301</v>
      </c>
      <c r="F4" s="46">
        <v>2.5644851199371699E-2</v>
      </c>
      <c r="G4" s="46">
        <v>1.76266364843836</v>
      </c>
      <c r="H4" s="46">
        <v>70.5344536894588</v>
      </c>
      <c r="I4" s="46">
        <v>1.1325690844909999</v>
      </c>
      <c r="J4" s="46">
        <v>0.366554267314118</v>
      </c>
      <c r="K4" s="46">
        <v>0.62103344586626597</v>
      </c>
    </row>
    <row r="5" spans="1:17" ht="31">
      <c r="A5" s="6" t="s">
        <v>3</v>
      </c>
      <c r="B5" s="45">
        <v>0.10098963015948299</v>
      </c>
      <c r="C5" s="46">
        <v>1.1814482353212701</v>
      </c>
      <c r="D5" s="46">
        <v>10.495831508574501</v>
      </c>
      <c r="E5" s="46">
        <v>3.0107250049523202</v>
      </c>
      <c r="F5" s="46">
        <v>6.2710665155742903E-2</v>
      </c>
      <c r="G5" s="46">
        <v>2.42954187661871</v>
      </c>
      <c r="H5" s="46">
        <v>0.26922311324327097</v>
      </c>
      <c r="I5" s="46">
        <v>6.2405655292383697</v>
      </c>
      <c r="J5" s="46">
        <v>2.3715449203047698</v>
      </c>
      <c r="K5" s="46">
        <v>3.2057704611329001</v>
      </c>
    </row>
    <row r="6" spans="1:17" ht="31">
      <c r="A6" s="6" t="s">
        <v>4</v>
      </c>
      <c r="B6" s="45">
        <v>5.5609575135130997</v>
      </c>
      <c r="C6" s="46">
        <v>69.032700808660906</v>
      </c>
      <c r="D6" s="46">
        <v>5.1924122809326096</v>
      </c>
      <c r="E6" s="46">
        <v>5.1493917927985198</v>
      </c>
      <c r="F6" s="46">
        <v>5.5110065925989096</v>
      </c>
      <c r="G6" s="46">
        <v>7.1549782000662496</v>
      </c>
      <c r="H6" s="46">
        <v>6.0127110804584198</v>
      </c>
      <c r="I6" s="46">
        <v>35.279977686549103</v>
      </c>
      <c r="J6" s="46">
        <v>5.29336112925201</v>
      </c>
      <c r="K6" s="46">
        <v>5.3400977224364397</v>
      </c>
    </row>
    <row r="7" spans="1:17" ht="31">
      <c r="A7" s="6" t="s">
        <v>5</v>
      </c>
      <c r="B7" s="45">
        <v>5.1730244212881402</v>
      </c>
      <c r="C7" s="46">
        <v>5.6747360796989597</v>
      </c>
      <c r="D7" s="46">
        <v>4.8608931539659403</v>
      </c>
      <c r="E7" s="46">
        <v>5.6553212487778897</v>
      </c>
      <c r="F7" s="46">
        <v>5.1562648118799199</v>
      </c>
      <c r="G7" s="46">
        <v>5.7136267552458904</v>
      </c>
      <c r="H7" s="46">
        <v>5.2689695227130899</v>
      </c>
      <c r="I7" s="46">
        <v>9.0323795526349802</v>
      </c>
      <c r="J7" s="46">
        <v>5.0580015591119203</v>
      </c>
      <c r="K7" s="46">
        <v>5.7683485348111603</v>
      </c>
    </row>
    <row r="8" spans="1:17" ht="31">
      <c r="A8" s="6" t="s">
        <v>6</v>
      </c>
      <c r="B8" s="45">
        <v>0.101794349254944</v>
      </c>
      <c r="C8" s="46">
        <v>0.32079406291546197</v>
      </c>
      <c r="D8" s="46">
        <v>6.2478186333030603</v>
      </c>
      <c r="E8" s="46">
        <v>1.1348905279487</v>
      </c>
      <c r="F8" s="46">
        <v>0.16548085895991399</v>
      </c>
      <c r="G8" s="46">
        <v>9.8042109220039997</v>
      </c>
      <c r="H8" s="46">
        <v>0.60561265948875898</v>
      </c>
      <c r="I8" s="46">
        <v>3.72409575679383</v>
      </c>
      <c r="J8" s="46">
        <v>8.1841932601912699</v>
      </c>
      <c r="K8" s="46">
        <v>2.2122742013182202</v>
      </c>
    </row>
    <row r="9" spans="1:17" ht="31">
      <c r="A9" s="6" t="s">
        <v>7</v>
      </c>
      <c r="B9" s="45">
        <v>1.8990326742335299</v>
      </c>
      <c r="C9" s="46">
        <v>1.95277836130704</v>
      </c>
      <c r="D9" s="46">
        <v>23.941841392925301</v>
      </c>
      <c r="E9" s="46">
        <v>37.907683935690002</v>
      </c>
      <c r="F9" s="46">
        <v>1.8997026085822499</v>
      </c>
      <c r="G9" s="46">
        <v>21.169596457136802</v>
      </c>
      <c r="H9" s="46">
        <v>1.9790375408285501</v>
      </c>
      <c r="I9" s="46">
        <v>2.1323328713650498</v>
      </c>
      <c r="J9" s="46">
        <v>24.930457067811499</v>
      </c>
      <c r="K9" s="46">
        <v>66.147355629435694</v>
      </c>
    </row>
    <row r="10" spans="1:17" ht="31">
      <c r="A10" s="6" t="s">
        <v>8</v>
      </c>
      <c r="B10" s="45">
        <v>0.16805987407881701</v>
      </c>
      <c r="C10" s="46">
        <v>0.27918293423797902</v>
      </c>
      <c r="D10" s="46">
        <v>0.95023278402120204</v>
      </c>
      <c r="E10" s="46">
        <v>0.80324337057433903</v>
      </c>
      <c r="F10" s="46">
        <v>6.5252328844740901E-2</v>
      </c>
      <c r="G10" s="46">
        <v>8.8350961337054592</v>
      </c>
      <c r="H10" s="46">
        <v>0.81417511197680603</v>
      </c>
      <c r="I10" s="46">
        <v>2.9026244804511001</v>
      </c>
      <c r="J10" s="46">
        <v>1.31149277017148</v>
      </c>
      <c r="K10" s="46">
        <v>1.2566081851588999</v>
      </c>
    </row>
    <row r="11" spans="1:17" ht="31">
      <c r="A11" s="6" t="s">
        <v>9</v>
      </c>
      <c r="B11" s="45">
        <v>8.3984140953753394E-2</v>
      </c>
      <c r="C11" s="46">
        <v>21.3912405534874</v>
      </c>
      <c r="D11" s="46">
        <v>48.103849607052503</v>
      </c>
      <c r="E11" s="46">
        <v>45.902337172421902</v>
      </c>
      <c r="F11" s="46">
        <v>87.113937282779105</v>
      </c>
      <c r="G11" s="46">
        <v>43.130286006784402</v>
      </c>
      <c r="H11" s="46">
        <v>14.5158172818322</v>
      </c>
      <c r="I11" s="46">
        <v>39.555455038476403</v>
      </c>
      <c r="J11" s="46">
        <v>52.484395025842801</v>
      </c>
      <c r="K11" s="46">
        <v>15.4485118198403</v>
      </c>
    </row>
    <row r="12" spans="1:17" s="2" customFormat="1" ht="31">
      <c r="A12" s="7" t="s">
        <v>14</v>
      </c>
      <c r="B12" s="47" t="s">
        <v>28</v>
      </c>
      <c r="C12" s="48" t="s">
        <v>29</v>
      </c>
      <c r="D12" s="48" t="s">
        <v>30</v>
      </c>
      <c r="E12" s="48" t="s">
        <v>30</v>
      </c>
      <c r="F12" s="48" t="s">
        <v>30</v>
      </c>
      <c r="G12" s="48" t="s">
        <v>30</v>
      </c>
      <c r="H12" s="48" t="s">
        <v>28</v>
      </c>
      <c r="I12" s="48" t="s">
        <v>30</v>
      </c>
      <c r="J12" s="48" t="s">
        <v>30</v>
      </c>
      <c r="K12" s="48" t="s">
        <v>31</v>
      </c>
    </row>
    <row r="13" spans="1:17" s="2" customFormat="1" ht="31">
      <c r="A13" s="7" t="s">
        <v>10</v>
      </c>
      <c r="B13" s="47">
        <v>86.912157396518197</v>
      </c>
      <c r="C13" s="48">
        <v>69.032700808660906</v>
      </c>
      <c r="D13" s="48">
        <v>48.103849607052503</v>
      </c>
      <c r="E13" s="48">
        <v>45.902337172421902</v>
      </c>
      <c r="F13" s="48">
        <v>87.113937282779105</v>
      </c>
      <c r="G13" s="48">
        <v>43.130286006784402</v>
      </c>
      <c r="H13" s="48">
        <v>70.5344536894588</v>
      </c>
      <c r="I13" s="48">
        <v>39.555455038476403</v>
      </c>
      <c r="J13" s="48">
        <v>52.484395025842801</v>
      </c>
      <c r="K13" s="48">
        <v>66.147355629435694</v>
      </c>
    </row>
    <row r="14" spans="1:17" ht="31">
      <c r="A14" s="6" t="s">
        <v>2</v>
      </c>
      <c r="B14" s="45">
        <v>100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75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7" ht="31">
      <c r="A16" s="6" t="s">
        <v>4</v>
      </c>
      <c r="B16" s="45">
        <v>0</v>
      </c>
      <c r="C16" s="46">
        <v>75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60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0</v>
      </c>
      <c r="C19" s="46">
        <v>0</v>
      </c>
      <c r="D19" s="46">
        <v>50</v>
      </c>
      <c r="E19" s="46">
        <v>33.3333333333333</v>
      </c>
      <c r="F19" s="46">
        <v>0</v>
      </c>
      <c r="G19" s="46">
        <v>33.3333333333333</v>
      </c>
      <c r="H19" s="46">
        <v>0</v>
      </c>
      <c r="I19" s="46">
        <v>0</v>
      </c>
      <c r="J19" s="46">
        <v>40</v>
      </c>
      <c r="K19" s="46">
        <v>83.3333333333333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0</v>
      </c>
      <c r="C21" s="46">
        <v>25</v>
      </c>
      <c r="D21" s="46">
        <v>50</v>
      </c>
      <c r="E21" s="46">
        <v>66.6666666666666</v>
      </c>
      <c r="F21" s="46">
        <v>100</v>
      </c>
      <c r="G21" s="46">
        <v>66.6666666666666</v>
      </c>
      <c r="H21" s="46">
        <v>25</v>
      </c>
      <c r="I21" s="46">
        <v>40</v>
      </c>
      <c r="J21" s="46">
        <v>60</v>
      </c>
      <c r="K21" s="46">
        <v>16.6666666666666</v>
      </c>
    </row>
    <row r="22" spans="1:11" s="2" customFormat="1" ht="31">
      <c r="A22" s="7" t="s">
        <v>14</v>
      </c>
      <c r="B22" s="47" t="s">
        <v>28</v>
      </c>
      <c r="C22" s="48" t="s">
        <v>29</v>
      </c>
      <c r="D22" s="48" t="s">
        <v>31</v>
      </c>
      <c r="E22" s="48" t="s">
        <v>30</v>
      </c>
      <c r="F22" s="48" t="s">
        <v>30</v>
      </c>
      <c r="G22" s="48" t="s">
        <v>30</v>
      </c>
      <c r="H22" s="48" t="s">
        <v>28</v>
      </c>
      <c r="I22" s="48" t="s">
        <v>29</v>
      </c>
      <c r="J22" s="48" t="s">
        <v>30</v>
      </c>
      <c r="K22" s="48" t="s">
        <v>31</v>
      </c>
    </row>
    <row r="23" spans="1:11" s="2" customFormat="1" ht="31">
      <c r="A23" s="7" t="s">
        <v>10</v>
      </c>
      <c r="B23" s="47">
        <v>100</v>
      </c>
      <c r="C23" s="48">
        <v>75</v>
      </c>
      <c r="D23" s="48">
        <v>50</v>
      </c>
      <c r="E23" s="48">
        <v>66.6666666666666</v>
      </c>
      <c r="F23" s="48">
        <v>100</v>
      </c>
      <c r="G23" s="48">
        <v>66.6666666666666</v>
      </c>
      <c r="H23" s="48">
        <v>75</v>
      </c>
      <c r="I23" s="48">
        <v>60</v>
      </c>
      <c r="J23" s="48">
        <v>60</v>
      </c>
      <c r="K23" s="48">
        <v>83.3333333333333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86.912157396518197</v>
      </c>
      <c r="C26" s="22">
        <f t="shared" ref="C26" si="0">H4</f>
        <v>70.5344536894588</v>
      </c>
      <c r="D26" s="19">
        <f t="shared" ref="D26:D30" si="1">AVERAGE(B26:C26)</f>
        <v>78.723305542988498</v>
      </c>
      <c r="E26" s="19">
        <f t="shared" ref="E26:E30" si="2">VAR(B26:C26)</f>
        <v>134.11458935811424</v>
      </c>
      <c r="F26" s="90">
        <v>4</v>
      </c>
    </row>
    <row r="27" spans="1:11" ht="31">
      <c r="A27" s="6" t="s">
        <v>6</v>
      </c>
      <c r="B27" s="12">
        <f>B5+B8+B10</f>
        <v>0.370843853493244</v>
      </c>
      <c r="C27" s="12">
        <f>H5+H8+H10</f>
        <v>1.6890108847088361</v>
      </c>
      <c r="D27" s="10">
        <f>AVERAGE(B27:C27)</f>
        <v>1.02992736910104</v>
      </c>
      <c r="E27" s="10">
        <f t="shared" si="2"/>
        <v>0.86878216109186379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10.733981934801239</v>
      </c>
      <c r="C28" s="3">
        <f>H6+H7</f>
        <v>11.281680603171509</v>
      </c>
      <c r="D28" s="10">
        <f t="shared" si="1"/>
        <v>11.007831268986374</v>
      </c>
      <c r="E28" s="10">
        <f t="shared" si="2"/>
        <v>0.14998691566728339</v>
      </c>
      <c r="F28" s="90">
        <v>6</v>
      </c>
      <c r="G28">
        <v>7</v>
      </c>
    </row>
    <row r="29" spans="1:11" ht="31">
      <c r="A29" s="6" t="s">
        <v>7</v>
      </c>
      <c r="B29" s="12">
        <f>B9</f>
        <v>1.8990326742335299</v>
      </c>
      <c r="C29" s="3">
        <f>H9</f>
        <v>1.9790375408285501</v>
      </c>
      <c r="D29" s="10">
        <f t="shared" si="1"/>
        <v>1.9390351075310401</v>
      </c>
      <c r="E29" s="10">
        <f t="shared" si="2"/>
        <v>3.2003893394434856E-3</v>
      </c>
      <c r="F29" s="90">
        <v>9</v>
      </c>
    </row>
    <row r="30" spans="1:11" ht="31">
      <c r="A30" s="6" t="s">
        <v>9</v>
      </c>
      <c r="B30" s="12">
        <f>B11</f>
        <v>8.3984140953753394E-2</v>
      </c>
      <c r="C30" s="3">
        <f>H11</f>
        <v>14.5158172818322</v>
      </c>
      <c r="D30" s="10">
        <f t="shared" si="1"/>
        <v>7.2999007113929766</v>
      </c>
      <c r="E30" s="10">
        <f t="shared" si="2"/>
        <v>104.13890390307873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86.912157396518197</v>
      </c>
      <c r="C32" s="3">
        <f>H13</f>
        <v>70.5344536894588</v>
      </c>
      <c r="D32" s="10">
        <f t="shared" ref="D32:D37" si="3">AVERAGE(B32:C32)</f>
        <v>78.723305542988498</v>
      </c>
      <c r="E32" s="10">
        <f t="shared" ref="E32:E37" si="4">VAR(B32:C32)</f>
        <v>134.11458935811424</v>
      </c>
      <c r="F32" s="90">
        <v>13</v>
      </c>
    </row>
    <row r="33" spans="1:8" s="20" customFormat="1" ht="31">
      <c r="A33" s="17" t="s">
        <v>2</v>
      </c>
      <c r="B33" s="21">
        <f>B14</f>
        <v>100</v>
      </c>
      <c r="C33" s="22">
        <f>H14</f>
        <v>75</v>
      </c>
      <c r="D33" s="19">
        <f t="shared" si="3"/>
        <v>87.5</v>
      </c>
      <c r="E33" s="19">
        <f t="shared" si="4"/>
        <v>312.5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0</v>
      </c>
      <c r="C37" s="3">
        <f>H21</f>
        <v>25</v>
      </c>
      <c r="D37" s="10">
        <f t="shared" si="3"/>
        <v>12.5</v>
      </c>
      <c r="E37" s="10">
        <f t="shared" si="4"/>
        <v>312.5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100</v>
      </c>
      <c r="C39" s="3">
        <f>H23</f>
        <v>75</v>
      </c>
      <c r="D39" s="10">
        <f>AVERAGE(B39:C39)</f>
        <v>87.5</v>
      </c>
      <c r="E39" s="10">
        <f>VAR(B39:C39)</f>
        <v>312.5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0.16711896437084101</v>
      </c>
      <c r="C42" s="10">
        <f>I4</f>
        <v>1.1325690844909999</v>
      </c>
      <c r="D42" s="10">
        <f t="shared" ref="D42:D46" si="5">AVERAGE(B42:C42)</f>
        <v>0.64984402443092049</v>
      </c>
      <c r="E42" s="10">
        <f t="shared" ref="E42:E46" si="6">VAR(B42:C42)</f>
        <v>0.4660469672200146</v>
      </c>
    </row>
    <row r="43" spans="1:8" ht="31">
      <c r="A43" s="6" t="s">
        <v>6</v>
      </c>
      <c r="B43" s="11">
        <f>C5+C8+C10</f>
        <v>1.7814252324747111</v>
      </c>
      <c r="C43" s="10">
        <f>I5+I8+I10</f>
        <v>12.867285766483301</v>
      </c>
      <c r="D43" s="10">
        <f t="shared" si="5"/>
        <v>7.3243554994790063</v>
      </c>
      <c r="E43" s="10">
        <f t="shared" si="6"/>
        <v>61.44815188974458</v>
      </c>
    </row>
    <row r="44" spans="1:8" s="20" customFormat="1" ht="31">
      <c r="A44" s="17" t="s">
        <v>4</v>
      </c>
      <c r="B44" s="18">
        <f>C6+C7</f>
        <v>74.707436888359865</v>
      </c>
      <c r="C44" s="19">
        <f>I6+I7</f>
        <v>44.312357239184081</v>
      </c>
      <c r="D44" s="19">
        <f t="shared" si="5"/>
        <v>59.509897063771973</v>
      </c>
      <c r="E44" s="19">
        <f t="shared" si="6"/>
        <v>461.93043343986938</v>
      </c>
    </row>
    <row r="45" spans="1:8" ht="31">
      <c r="A45" s="6" t="s">
        <v>7</v>
      </c>
      <c r="B45" s="11">
        <f>C9</f>
        <v>1.95277836130704</v>
      </c>
      <c r="C45" s="10">
        <f>I9</f>
        <v>2.1323328713650498</v>
      </c>
      <c r="D45" s="10">
        <f t="shared" si="5"/>
        <v>2.042555616336045</v>
      </c>
      <c r="E45" s="10">
        <f t="shared" si="6"/>
        <v>1.6119911041085976E-2</v>
      </c>
    </row>
    <row r="46" spans="1:8" ht="31">
      <c r="A46" s="6" t="s">
        <v>9</v>
      </c>
      <c r="B46" s="11">
        <f>C11</f>
        <v>21.3912405534874</v>
      </c>
      <c r="C46" s="10">
        <f>I11</f>
        <v>39.555455038476403</v>
      </c>
      <c r="D46" s="10">
        <f t="shared" si="5"/>
        <v>30.473347795981901</v>
      </c>
      <c r="E46" s="10">
        <f t="shared" si="6"/>
        <v>164.96934392834214</v>
      </c>
    </row>
    <row r="47" spans="1:8" ht="31">
      <c r="A47" s="7" t="s">
        <v>14</v>
      </c>
      <c r="B47" s="11" t="str">
        <f>C12</f>
        <v>SURPRISED</v>
      </c>
      <c r="C47" s="10" t="str">
        <f>I12</f>
        <v>CALM</v>
      </c>
      <c r="D47" s="10">
        <f>COUNTIF(B47:C47,A41)</f>
        <v>1</v>
      </c>
      <c r="E47" s="13">
        <f>D47/2</f>
        <v>0.5</v>
      </c>
    </row>
    <row r="48" spans="1:8" ht="31">
      <c r="A48" s="7" t="s">
        <v>10</v>
      </c>
      <c r="B48" s="11">
        <f>MAX(B42:B46)</f>
        <v>74.707436888359865</v>
      </c>
      <c r="C48" s="11">
        <f>MAX(C42:C46)</f>
        <v>44.312357239184081</v>
      </c>
      <c r="D48" s="10">
        <f t="shared" ref="D48:D53" si="7">AVERAGE(B48:C48)</f>
        <v>59.509897063771973</v>
      </c>
      <c r="E48" s="10">
        <f t="shared" ref="E48:E53" si="8">VAR(B48:C48)</f>
        <v>461.93043343986938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75</v>
      </c>
      <c r="C51" s="19">
        <f>I16+I17</f>
        <v>60</v>
      </c>
      <c r="D51" s="19">
        <f t="shared" si="7"/>
        <v>67.5</v>
      </c>
      <c r="E51" s="19">
        <f t="shared" si="8"/>
        <v>112.5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25</v>
      </c>
      <c r="C53" s="10">
        <f>I21</f>
        <v>40</v>
      </c>
      <c r="D53" s="10">
        <f t="shared" si="7"/>
        <v>32.5</v>
      </c>
      <c r="E53" s="10">
        <f t="shared" si="8"/>
        <v>112.5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75</v>
      </c>
      <c r="C55" s="10">
        <f>I23</f>
        <v>60</v>
      </c>
      <c r="D55" s="10">
        <f>AVERAGE(B55:C55)</f>
        <v>67.5</v>
      </c>
      <c r="E55" s="10">
        <f>VAR(B55:C55)</f>
        <v>112.5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0.207120639224707</v>
      </c>
      <c r="C58" s="10">
        <f>J4</f>
        <v>0.366554267314118</v>
      </c>
      <c r="D58" s="10">
        <f t="shared" ref="D58:D62" si="9">AVERAGE(B58:C58)</f>
        <v>0.28683745326941251</v>
      </c>
      <c r="E58" s="10">
        <f t="shared" ref="E58:E62" si="10">VAR(B58:C58)</f>
        <v>1.2709540882876291E-2</v>
      </c>
    </row>
    <row r="59" spans="1:5" ht="31">
      <c r="A59" s="92" t="s">
        <v>27</v>
      </c>
      <c r="B59" s="18">
        <f>D5+D8+D10</f>
        <v>17.693882925898762</v>
      </c>
      <c r="C59" s="19">
        <f>J5+J8+J10</f>
        <v>11.867230950667519</v>
      </c>
      <c r="D59" s="19">
        <f t="shared" si="9"/>
        <v>14.780556938283141</v>
      </c>
      <c r="E59" s="19">
        <f t="shared" si="10"/>
        <v>16.974936620233052</v>
      </c>
    </row>
    <row r="60" spans="1:5" ht="31">
      <c r="A60" s="6" t="s">
        <v>4</v>
      </c>
      <c r="B60" s="11">
        <f>D6+D7</f>
        <v>10.053305434898551</v>
      </c>
      <c r="C60" s="10">
        <f>J6+J7</f>
        <v>10.351362688363931</v>
      </c>
      <c r="D60" s="10">
        <f t="shared" si="9"/>
        <v>10.202334061631241</v>
      </c>
      <c r="E60" s="10">
        <f t="shared" si="10"/>
        <v>4.4419063171662963E-2</v>
      </c>
    </row>
    <row r="61" spans="1:5" ht="31">
      <c r="A61" s="6" t="s">
        <v>7</v>
      </c>
      <c r="B61" s="11">
        <f>D9</f>
        <v>23.941841392925301</v>
      </c>
      <c r="C61" s="10">
        <f>J9</f>
        <v>24.930457067811499</v>
      </c>
      <c r="D61" s="10">
        <f t="shared" si="9"/>
        <v>24.4361492303684</v>
      </c>
      <c r="E61" s="10">
        <f t="shared" si="10"/>
        <v>0.48868047631534622</v>
      </c>
    </row>
    <row r="62" spans="1:5" ht="31">
      <c r="A62" s="6" t="s">
        <v>9</v>
      </c>
      <c r="B62" s="11">
        <f t="shared" ref="B62:B67" si="11">D11</f>
        <v>48.103849607052503</v>
      </c>
      <c r="C62" s="10">
        <f>J11</f>
        <v>52.484395025842801</v>
      </c>
      <c r="D62" s="10">
        <f t="shared" si="9"/>
        <v>50.294122316447655</v>
      </c>
      <c r="E62" s="10">
        <f t="shared" si="10"/>
        <v>9.594589083042333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CALM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48.103849607052503</v>
      </c>
      <c r="C64" s="11">
        <f>MAX(C58:C62)</f>
        <v>52.484395025842801</v>
      </c>
      <c r="D64" s="10">
        <f t="shared" ref="D64:D69" si="12">AVERAGE(B64:C64)</f>
        <v>50.294122316447655</v>
      </c>
      <c r="E64" s="10">
        <f t="shared" ref="E64:E69" si="13">VAR(B64:C64)</f>
        <v>9.594589083042333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27</v>
      </c>
      <c r="B66" s="18">
        <f t="shared" si="11"/>
        <v>0</v>
      </c>
      <c r="C66" s="19">
        <f>J15+J18+J20</f>
        <v>0</v>
      </c>
      <c r="D66" s="19">
        <f t="shared" si="12"/>
        <v>0</v>
      </c>
      <c r="E66" s="19">
        <f t="shared" si="13"/>
        <v>0</v>
      </c>
    </row>
    <row r="67" spans="1:5" ht="31">
      <c r="A67" s="6" t="s">
        <v>4</v>
      </c>
      <c r="B67" s="11">
        <f t="shared" si="11"/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50</v>
      </c>
      <c r="C68" s="10">
        <f>J19</f>
        <v>40</v>
      </c>
      <c r="D68" s="10">
        <f t="shared" si="12"/>
        <v>45</v>
      </c>
      <c r="E68" s="10">
        <f t="shared" si="13"/>
        <v>50</v>
      </c>
    </row>
    <row r="69" spans="1:5" ht="31">
      <c r="A69" s="6" t="s">
        <v>9</v>
      </c>
      <c r="B69" s="11">
        <f>D21</f>
        <v>50</v>
      </c>
      <c r="C69" s="10">
        <f>J21</f>
        <v>60</v>
      </c>
      <c r="D69" s="10">
        <f t="shared" si="12"/>
        <v>55</v>
      </c>
      <c r="E69" s="10">
        <f t="shared" si="13"/>
        <v>50</v>
      </c>
    </row>
    <row r="70" spans="1:5" ht="31">
      <c r="A70" s="7" t="s">
        <v>14</v>
      </c>
      <c r="B70" s="11" t="str">
        <f>D22</f>
        <v>SAD</v>
      </c>
      <c r="C70" s="10" t="str">
        <f>J22</f>
        <v>CALM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50</v>
      </c>
      <c r="C71" s="10">
        <f>J23</f>
        <v>60</v>
      </c>
      <c r="D71" s="10">
        <f>AVERAGE(B71:C71)</f>
        <v>55</v>
      </c>
      <c r="E71" s="10">
        <f>VAR(B71:C71)</f>
        <v>50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0.43640694683613301</v>
      </c>
      <c r="C74" s="10">
        <f>K4</f>
        <v>0.62103344586626597</v>
      </c>
      <c r="D74" s="10">
        <f t="shared" ref="D74:D78" si="14">AVERAGE(B74:C74)</f>
        <v>0.52872019635119949</v>
      </c>
      <c r="E74" s="10">
        <f t="shared" ref="E74:E78" si="15">VAR(B74:C74)</f>
        <v>1.7043472072061805E-2</v>
      </c>
    </row>
    <row r="75" spans="1:5" ht="31">
      <c r="A75" s="91" t="s">
        <v>27</v>
      </c>
      <c r="B75" s="11">
        <f>E5+E8+E10</f>
        <v>4.9488589034753598</v>
      </c>
      <c r="C75" s="10">
        <f>K5+K8+K10</f>
        <v>6.6746528476100195</v>
      </c>
      <c r="D75" s="10">
        <f t="shared" si="14"/>
        <v>5.8117558755426897</v>
      </c>
      <c r="E75" s="10">
        <f t="shared" si="15"/>
        <v>1.4891823688059276</v>
      </c>
    </row>
    <row r="76" spans="1:5" ht="31">
      <c r="A76" s="6" t="s">
        <v>4</v>
      </c>
      <c r="B76" s="11">
        <f>E6+E7</f>
        <v>10.804713041576409</v>
      </c>
      <c r="C76" s="10">
        <f>K6+K7</f>
        <v>11.1084462572476</v>
      </c>
      <c r="D76" s="10">
        <f t="shared" si="14"/>
        <v>10.956579649412005</v>
      </c>
      <c r="E76" s="10">
        <f t="shared" si="15"/>
        <v>4.6126933150980959E-2</v>
      </c>
    </row>
    <row r="77" spans="1:5" s="20" customFormat="1" ht="31">
      <c r="A77" s="17" t="s">
        <v>7</v>
      </c>
      <c r="B77" s="18">
        <f>E9</f>
        <v>37.907683935690002</v>
      </c>
      <c r="C77" s="19">
        <f>K9</f>
        <v>66.147355629435694</v>
      </c>
      <c r="D77" s="19">
        <f t="shared" si="14"/>
        <v>52.027519782562848</v>
      </c>
      <c r="E77" s="19">
        <f t="shared" si="15"/>
        <v>398.73952868527067</v>
      </c>
    </row>
    <row r="78" spans="1:5" ht="31">
      <c r="A78" s="6" t="s">
        <v>9</v>
      </c>
      <c r="B78" s="11">
        <f>E11</f>
        <v>45.902337172421902</v>
      </c>
      <c r="C78" s="10">
        <f>K11</f>
        <v>15.4485118198403</v>
      </c>
      <c r="D78" s="10">
        <f t="shared" si="14"/>
        <v>30.6754244961311</v>
      </c>
      <c r="E78" s="10">
        <f t="shared" si="15"/>
        <v>463.71773930277118</v>
      </c>
    </row>
    <row r="79" spans="1:5" ht="31">
      <c r="A79" s="7" t="s">
        <v>14</v>
      </c>
      <c r="B79" s="11" t="str">
        <f>E12</f>
        <v>CALM</v>
      </c>
      <c r="C79" s="10" t="str">
        <f>K12</f>
        <v>SAD</v>
      </c>
      <c r="D79" s="10">
        <f>COUNTIF(B79:C79,A73)</f>
        <v>1</v>
      </c>
      <c r="E79" s="13">
        <f>D79/2</f>
        <v>0.5</v>
      </c>
    </row>
    <row r="80" spans="1:5" ht="31">
      <c r="A80" s="7" t="s">
        <v>10</v>
      </c>
      <c r="B80" s="11">
        <f>E13</f>
        <v>45.902337172421902</v>
      </c>
      <c r="C80" s="10">
        <f>K13</f>
        <v>66.147355629435694</v>
      </c>
      <c r="D80" s="10">
        <f t="shared" ref="D80:D85" si="16">AVERAGE(B80:C80)</f>
        <v>56.024846400928794</v>
      </c>
      <c r="E80" s="10">
        <f t="shared" ref="E80:E85" si="17">VAR(B80:C80)</f>
        <v>204.93038616241574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27</v>
      </c>
      <c r="B82" s="11">
        <f>E15+E18+E20</f>
        <v>0</v>
      </c>
      <c r="C82" s="10">
        <f>K15+K18+K20</f>
        <v>0</v>
      </c>
      <c r="D82" s="10">
        <f t="shared" si="16"/>
        <v>0</v>
      </c>
      <c r="E82" s="10">
        <f t="shared" si="17"/>
        <v>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33.3333333333333</v>
      </c>
      <c r="C84" s="19">
        <f>K19</f>
        <v>83.3333333333333</v>
      </c>
      <c r="D84" s="19">
        <f t="shared" si="16"/>
        <v>58.3333333333333</v>
      </c>
      <c r="E84" s="19">
        <f t="shared" si="17"/>
        <v>1250</v>
      </c>
    </row>
    <row r="85" spans="1:5" ht="31">
      <c r="A85" s="6" t="s">
        <v>9</v>
      </c>
      <c r="B85" s="11">
        <f>E21</f>
        <v>66.6666666666666</v>
      </c>
      <c r="C85" s="10">
        <f>K21</f>
        <v>16.6666666666666</v>
      </c>
      <c r="D85" s="10">
        <f t="shared" si="16"/>
        <v>41.6666666666666</v>
      </c>
      <c r="E85" s="10">
        <f t="shared" si="17"/>
        <v>1249.9999999999995</v>
      </c>
    </row>
    <row r="86" spans="1:5" ht="31">
      <c r="A86" s="7" t="s">
        <v>14</v>
      </c>
      <c r="B86" s="11" t="str">
        <f>E22</f>
        <v>CALM</v>
      </c>
      <c r="C86" s="10" t="str">
        <f>K22</f>
        <v>SAD</v>
      </c>
      <c r="D86" s="10">
        <f>COUNTIF(B86:C86,A73)</f>
        <v>1</v>
      </c>
      <c r="E86" s="13">
        <f>D86/2</f>
        <v>0.5</v>
      </c>
    </row>
    <row r="87" spans="1:5" ht="31">
      <c r="A87" s="7" t="s">
        <v>10</v>
      </c>
      <c r="B87" s="11">
        <f>E23</f>
        <v>66.6666666666666</v>
      </c>
      <c r="C87" s="10">
        <f>K23</f>
        <v>83.3333333333333</v>
      </c>
      <c r="D87" s="10">
        <f>AVERAGE(B87:C87)</f>
        <v>74.999999999999943</v>
      </c>
      <c r="E87" s="10">
        <f>VAR(B87:C87)</f>
        <v>138.88888888889051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2.5644851199371699E-2</v>
      </c>
      <c r="C90" s="11">
        <f>G4</f>
        <v>1.76266364843836</v>
      </c>
      <c r="D90" s="10">
        <f t="shared" ref="D90:D94" si="18">AVERAGE(B90:C90)</f>
        <v>0.89415424981886582</v>
      </c>
      <c r="E90" s="10">
        <f t="shared" ref="E90:E94" si="19">VAR(B90:C90)</f>
        <v>1.5086171509807906</v>
      </c>
    </row>
    <row r="91" spans="1:5" ht="31">
      <c r="A91" s="6" t="s">
        <v>6</v>
      </c>
      <c r="B91" s="11">
        <f>F5+F8+F10</f>
        <v>0.29344385296039782</v>
      </c>
      <c r="C91" s="11">
        <f>G5+G8+G10</f>
        <v>21.068848932328169</v>
      </c>
      <c r="D91" s="10">
        <f t="shared" si="18"/>
        <v>10.681146392644283</v>
      </c>
      <c r="E91" s="10">
        <f t="shared" si="19"/>
        <v>215.80872810591012</v>
      </c>
    </row>
    <row r="92" spans="1:5" ht="31">
      <c r="A92" s="6" t="s">
        <v>4</v>
      </c>
      <c r="B92" s="11">
        <f>F6+F7</f>
        <v>10.667271404478829</v>
      </c>
      <c r="C92" s="11">
        <f>G6+G7</f>
        <v>12.86860495531214</v>
      </c>
      <c r="D92" s="10">
        <f t="shared" si="18"/>
        <v>11.767938179895484</v>
      </c>
      <c r="E92" s="10">
        <f t="shared" si="19"/>
        <v>2.4229347010121978</v>
      </c>
    </row>
    <row r="93" spans="1:5" ht="31">
      <c r="A93" s="6" t="s">
        <v>7</v>
      </c>
      <c r="B93" s="11">
        <f>F9</f>
        <v>1.8997026085822499</v>
      </c>
      <c r="C93" s="11">
        <f>G9</f>
        <v>21.169596457136802</v>
      </c>
      <c r="D93" s="10">
        <f t="shared" si="18"/>
        <v>11.534649532859525</v>
      </c>
      <c r="E93" s="10">
        <f t="shared" si="19"/>
        <v>185.66440446728029</v>
      </c>
    </row>
    <row r="94" spans="1:5" s="20" customFormat="1" ht="31">
      <c r="A94" s="17" t="s">
        <v>9</v>
      </c>
      <c r="B94" s="18">
        <f t="shared" ref="B94:C97" si="20">F11</f>
        <v>87.113937282779105</v>
      </c>
      <c r="C94" s="18">
        <f t="shared" si="20"/>
        <v>43.130286006784402</v>
      </c>
      <c r="D94" s="19">
        <f t="shared" si="18"/>
        <v>65.122111644781754</v>
      </c>
      <c r="E94" s="19">
        <f t="shared" si="19"/>
        <v>967.28078978415579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CALM</v>
      </c>
      <c r="D95" s="10">
        <f>COUNTIF(B95:C95,A89)</f>
        <v>2</v>
      </c>
      <c r="E95" s="13">
        <f>D95/2</f>
        <v>1</v>
      </c>
    </row>
    <row r="96" spans="1:5" ht="32" thickBot="1">
      <c r="A96" s="7" t="s">
        <v>10</v>
      </c>
      <c r="B96" s="11">
        <f t="shared" si="20"/>
        <v>87.113937282779105</v>
      </c>
      <c r="C96" s="11">
        <f t="shared" si="20"/>
        <v>43.130286006784402</v>
      </c>
      <c r="D96" s="10">
        <f t="shared" ref="D96:D101" si="21">AVERAGE(B96:C96)</f>
        <v>65.122111644781754</v>
      </c>
      <c r="E96" s="10">
        <f t="shared" ref="E96:E101" si="22">VAR(B96:C96)</f>
        <v>967.28078978415579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33.3333333333333</v>
      </c>
      <c r="D100" s="10">
        <f t="shared" si="21"/>
        <v>16.66666666666665</v>
      </c>
      <c r="E100" s="10">
        <f t="shared" si="22"/>
        <v>555.55555555555441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66.6666666666666</v>
      </c>
      <c r="D101" s="19">
        <f t="shared" si="21"/>
        <v>83.3333333333333</v>
      </c>
      <c r="E101" s="19">
        <f t="shared" si="22"/>
        <v>555.55555555555657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CALM</v>
      </c>
      <c r="D102" s="10">
        <f>COUNTIF(B102:C102,A89)</f>
        <v>2</v>
      </c>
      <c r="E102" s="13">
        <f>D102/2</f>
        <v>1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66.6666666666666</v>
      </c>
      <c r="D103" s="10">
        <f>AVERAGE(B103:C103)</f>
        <v>83.3333333333333</v>
      </c>
      <c r="E103" s="10">
        <f>VAR(B103:C103)</f>
        <v>555.55555555555657</v>
      </c>
    </row>
    <row r="106" spans="1:7">
      <c r="E106" t="s">
        <v>24</v>
      </c>
      <c r="F106" s="71" t="e">
        <f>(D102+#REF!+#REF!+#REF!+D86+D70+D54+D38)/24</f>
        <v>#REF!</v>
      </c>
    </row>
    <row r="107" spans="1:7">
      <c r="E107" t="s">
        <v>22</v>
      </c>
      <c r="F107" s="14" t="e">
        <f>(D101+#REF!+#REF!+#REF!+D84+#REF!+D51+D33)/8</f>
        <v>#REF!</v>
      </c>
    </row>
    <row r="108" spans="1:7">
      <c r="E108" t="s">
        <v>25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activeCell="E18" sqref="E18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21</v>
      </c>
      <c r="C1" s="94"/>
      <c r="D1" s="95"/>
      <c r="E1" s="96" t="s">
        <v>20</v>
      </c>
      <c r="F1" s="94"/>
      <c r="G1" s="97"/>
    </row>
    <row r="2" spans="1:8" ht="32" thickBot="1">
      <c r="A2" s="99"/>
      <c r="B2" s="34" t="s">
        <v>19</v>
      </c>
      <c r="C2" s="35" t="s">
        <v>22</v>
      </c>
      <c r="D2" s="36" t="s">
        <v>16</v>
      </c>
      <c r="E2" s="37" t="s">
        <v>19</v>
      </c>
      <c r="F2" s="35" t="s">
        <v>22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78.723305542988498</v>
      </c>
      <c r="D3" s="39">
        <f>生データ!E26</f>
        <v>134.11458935811424</v>
      </c>
      <c r="E3" s="68">
        <f>生データ!E38</f>
        <v>1</v>
      </c>
      <c r="F3" s="72">
        <f>生データ!D33</f>
        <v>87.5</v>
      </c>
      <c r="G3" s="42">
        <f>生データ!E33</f>
        <v>312.5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14.780556938283141</v>
      </c>
      <c r="D4" s="73">
        <f>生データ!E59</f>
        <v>16.974936620233052</v>
      </c>
      <c r="E4" s="32">
        <f>生データ!E70</f>
        <v>0</v>
      </c>
      <c r="F4" s="73">
        <f>生データ!D66</f>
        <v>0</v>
      </c>
      <c r="G4" s="73">
        <f>生データ!E66</f>
        <v>0</v>
      </c>
    </row>
    <row r="5" spans="1:8" ht="31">
      <c r="A5" s="28" t="s">
        <v>4</v>
      </c>
      <c r="B5" s="32">
        <f>生データ!E47</f>
        <v>0.5</v>
      </c>
      <c r="C5" s="73">
        <f>生データ!D44</f>
        <v>59.509897063771973</v>
      </c>
      <c r="D5" s="40">
        <f>生データ!E44</f>
        <v>461.93043343986938</v>
      </c>
      <c r="E5" s="69">
        <f>生データ!E54</f>
        <v>1</v>
      </c>
      <c r="F5" s="73">
        <f>生データ!D51</f>
        <v>67.5</v>
      </c>
      <c r="G5" s="43">
        <f>生データ!E51</f>
        <v>112.5</v>
      </c>
    </row>
    <row r="6" spans="1:8" ht="31">
      <c r="A6" s="28" t="s">
        <v>7</v>
      </c>
      <c r="B6" s="32">
        <f>生データ!E79</f>
        <v>0.5</v>
      </c>
      <c r="C6" s="73">
        <f>生データ!D77</f>
        <v>52.027519782562848</v>
      </c>
      <c r="D6" s="40">
        <f>生データ!E77</f>
        <v>398.73952868527067</v>
      </c>
      <c r="E6" s="69">
        <f>生データ!E86</f>
        <v>0.5</v>
      </c>
      <c r="F6" s="73">
        <f>生データ!D84</f>
        <v>58.3333333333333</v>
      </c>
      <c r="G6" s="43">
        <f>生データ!E84</f>
        <v>1250</v>
      </c>
    </row>
    <row r="7" spans="1:8" ht="32" thickBot="1">
      <c r="A7" s="29" t="s">
        <v>9</v>
      </c>
      <c r="B7" s="33">
        <f>生データ!E95</f>
        <v>1</v>
      </c>
      <c r="C7" s="74">
        <f>生データ!D94</f>
        <v>65.122111644781754</v>
      </c>
      <c r="D7" s="41">
        <f>生データ!E94</f>
        <v>967.28078978415579</v>
      </c>
      <c r="E7" s="70">
        <f>生データ!E102</f>
        <v>1</v>
      </c>
      <c r="F7" s="74">
        <f>生データ!D101</f>
        <v>83.3333333333333</v>
      </c>
      <c r="G7" s="44">
        <f>生データ!E101</f>
        <v>555.55555555555657</v>
      </c>
    </row>
    <row r="8" spans="1:8" ht="21" thickBot="1"/>
    <row r="9" spans="1:8" ht="31">
      <c r="A9" s="98" t="s">
        <v>0</v>
      </c>
      <c r="B9" s="100" t="s">
        <v>21</v>
      </c>
      <c r="C9" s="101"/>
      <c r="D9" s="100" t="s">
        <v>20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0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1</v>
      </c>
      <c r="D14" s="82">
        <f>IF(生データ!B86=生データ!$A$73,1,0)</f>
        <v>0</v>
      </c>
      <c r="E14" s="83">
        <f>IF(生データ!C86=生データ!$A$73,1,0)</f>
        <v>1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1</v>
      </c>
      <c r="D15" s="84">
        <f>IF(生データ!B102=生データ!$A$89,1,0)</f>
        <v>1</v>
      </c>
      <c r="E15" s="86">
        <f>IF(生データ!C102=生データ!$A$89,1,0)</f>
        <v>1</v>
      </c>
    </row>
    <row r="16" spans="1:8" ht="31">
      <c r="A16" s="87" t="s">
        <v>26</v>
      </c>
      <c r="B16" s="88">
        <f>SUM(B11:B15)</f>
        <v>3</v>
      </c>
      <c r="C16" s="88">
        <f>SUM(C11:C15)</f>
        <v>3</v>
      </c>
      <c r="D16" s="88">
        <f>SUM(D11:D15)</f>
        <v>3</v>
      </c>
      <c r="E16" s="88">
        <f>SUM(E11:E15)</f>
        <v>4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activeCell="G5" sqref="G5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23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87.5</v>
      </c>
      <c r="C2" s="50">
        <f>生データ!D34</f>
        <v>0</v>
      </c>
      <c r="D2" s="50">
        <f>生データ!D35</f>
        <v>0</v>
      </c>
      <c r="E2" s="50">
        <f>生データ!D36</f>
        <v>0</v>
      </c>
      <c r="F2" s="51">
        <f>生データ!D37</f>
        <v>12.5</v>
      </c>
      <c r="G2" s="14"/>
    </row>
    <row r="3" spans="1:7" ht="140" customHeight="1">
      <c r="A3" s="66" t="s">
        <v>6</v>
      </c>
      <c r="B3" s="52">
        <f>生データ!$D65</f>
        <v>0</v>
      </c>
      <c r="C3" s="54">
        <f>生データ!D66</f>
        <v>0</v>
      </c>
      <c r="D3" s="54">
        <f>生データ!D67</f>
        <v>0</v>
      </c>
      <c r="E3" s="54">
        <f>生データ!D68</f>
        <v>45</v>
      </c>
      <c r="F3" s="55">
        <f>生データ!D69</f>
        <v>55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67.5</v>
      </c>
      <c r="E4" s="54">
        <f>生データ!D52</f>
        <v>0</v>
      </c>
      <c r="F4" s="55">
        <f>生データ!D53</f>
        <v>32.5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0</v>
      </c>
      <c r="D5" s="54">
        <f>生データ!D83</f>
        <v>0</v>
      </c>
      <c r="E5" s="53">
        <f>生データ!D84</f>
        <v>58.3333333333333</v>
      </c>
      <c r="F5" s="55">
        <f>生データ!D85</f>
        <v>41.6666666666666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16.66666666666665</v>
      </c>
      <c r="F6" s="59">
        <f>生データ!D101</f>
        <v>83.3333333333333</v>
      </c>
      <c r="G6" s="14"/>
    </row>
  </sheetData>
  <phoneticPr fontId="1"/>
  <conditionalFormatting sqref="B5:F5">
    <cfRule type="colorScale" priority="55">
      <colorScale>
        <cfvo type="min"/>
        <cfvo type="max"/>
        <color theme="0"/>
        <color theme="4"/>
      </colorScale>
    </cfRule>
  </conditionalFormatting>
  <conditionalFormatting sqref="B2:F2">
    <cfRule type="colorScale" priority="63">
      <colorScale>
        <cfvo type="min"/>
        <cfvo type="max"/>
        <color theme="0"/>
        <color theme="4"/>
      </colorScale>
    </cfRule>
    <cfRule type="top10" dxfId="0" priority="64" rank="1"/>
  </conditionalFormatting>
  <conditionalFormatting sqref="B4:F4">
    <cfRule type="colorScale" priority="69">
      <colorScale>
        <cfvo type="min"/>
        <cfvo type="max"/>
        <color theme="0"/>
        <color theme="4"/>
      </colorScale>
    </cfRule>
  </conditionalFormatting>
  <conditionalFormatting sqref="B6:F6">
    <cfRule type="colorScale" priority="75">
      <colorScale>
        <cfvo type="min"/>
        <cfvo type="max"/>
        <color theme="0"/>
        <color theme="4"/>
      </colorScale>
    </cfRule>
  </conditionalFormatting>
  <conditionalFormatting sqref="B3:F3">
    <cfRule type="colorScale" priority="2">
      <colorScale>
        <cfvo type="min"/>
        <cfvo type="max"/>
        <color theme="0"/>
        <color theme="4"/>
      </colorScale>
    </cfRule>
  </conditionalFormatting>
  <conditionalFormatting sqref="B2:F6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2023-01-27T02:29:57Z</dcterms:modified>
</cp:coreProperties>
</file>