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１０河原/"/>
    </mc:Choice>
  </mc:AlternateContent>
  <xr:revisionPtr revIDLastSave="0" documentId="13_ncr:1_{75F964DE-2E19-F84F-A080-3B4C8B0E0E7D}" xr6:coauthVersionLast="47" xr6:coauthVersionMax="47" xr10:uidLastSave="{00000000-0000-0000-0000-000000000000}"/>
  <bookViews>
    <workbookView xWindow="11040" yWindow="500" windowWidth="17760" windowHeight="1656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<sst xmlns="http://schemas.openxmlformats.org/spreadsheetml/2006/main" count="188" uniqueCount="33">
  <si>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</si>
  <si>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</si>
  <si>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</si>
  <si>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</si>
  <si>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</si>
  <si>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</si>
  <si>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</si>
  <si>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</si>
  <si>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</si>
  <si>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</si>
  <si>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</si>
  <si>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</si>
  <si>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</si>
  <si>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</si>
  <si>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</si>
  <si>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</si>
  <si>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</si>
  <si>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</si>
  <si>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</si>
  <si>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</si>
  <si>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</si>
  <si>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</si>
  <si>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</si>
  <si>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</si>
  <si>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</si>
  <si>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</si>
  <si>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</si>
  <si>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</si>
  <si>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</si>
  <si>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</si>
  <si>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SAD</t>
  </si>
  <si>
    <t>DISGUSTED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</si>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</sst>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77" zoomScale="61" workbookViewId="0">
      <pane xSplit="1" topLeftCell="B1" activePane="topRight" state="frozen"/>
      <selection activeCell="A9" sqref="A9"/>
      <selection pane="topRight" activeCell="B25" sqref="B25:C10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86.520917730093501</v>
      </c>
      <c r="C4" s="46">
        <v>1.1174665040460601</v>
      </c>
      <c r="D4" s="46">
        <v>0.33060232641763698</v>
      </c>
      <c r="E4" s="46">
        <v>0.54860272955078004</v>
      </c>
      <c r="F4" s="46">
        <v>1.0959976975710899</v>
      </c>
      <c r="G4" s="46">
        <v>2.3918188568873302</v>
      </c>
      <c r="H4" s="46">
        <v>86.769956965607804</v>
      </c>
      <c r="I4" s="46">
        <v>0.41597777388382301</v>
      </c>
      <c r="J4" s="46">
        <v>0.74617153769669498</v>
      </c>
      <c r="K4" s="46">
        <v>1.0352133140604001</v>
      </c>
    </row>
    <row r="5" spans="1:17" ht="31">
      <c r="A5" s="6" t="s">
        <v>3</v>
      </c>
      <c r="B5" s="45">
        <v>7.6628029770979697E-2</v>
      </c>
      <c r="C5" s="46">
        <v>1.3054607446700399</v>
      </c>
      <c r="D5" s="46">
        <v>0.47387122524978098</v>
      </c>
      <c r="E5" s="46">
        <v>0.83181068176182904</v>
      </c>
      <c r="F5" s="46">
        <v>3.11299628539025</v>
      </c>
      <c r="G5" s="46">
        <v>4.4584102308090001</v>
      </c>
      <c r="H5" s="46">
        <v>9.2014909356482294E-2</v>
      </c>
      <c r="I5" s="46">
        <v>1.20472541800329</v>
      </c>
      <c r="J5" s="46">
        <v>1.6744615108709999</v>
      </c>
      <c r="K5" s="46">
        <v>1.19929085185119</v>
      </c>
    </row>
    <row r="6" spans="1:17" ht="31">
      <c r="A6" s="6" t="s">
        <v>4</v>
      </c>
      <c r="B6" s="45">
        <v>5.4973909570673598</v>
      </c>
      <c r="C6" s="46">
        <v>73.101757334601103</v>
      </c>
      <c r="D6" s="46">
        <v>5.6943671292621802</v>
      </c>
      <c r="E6" s="46">
        <v>5.4407932576894202</v>
      </c>
      <c r="F6" s="46">
        <v>5.9974556731681998</v>
      </c>
      <c r="G6" s="46">
        <v>6.5561815487663599</v>
      </c>
      <c r="H6" s="46">
        <v>5.5134985628149797</v>
      </c>
      <c r="I6" s="46">
        <v>61.200342739436898</v>
      </c>
      <c r="J6" s="46">
        <v>5.9459820586866803</v>
      </c>
      <c r="K6" s="46">
        <v>5.9329752623271199</v>
      </c>
    </row>
    <row r="7" spans="1:17" ht="31">
      <c r="A7" s="6" t="s">
        <v>5</v>
      </c>
      <c r="B7" s="45">
        <v>5.16223925545094</v>
      </c>
      <c r="C7" s="46">
        <v>6.1999354122295198</v>
      </c>
      <c r="D7" s="46">
        <v>5.2948934808840402</v>
      </c>
      <c r="E7" s="46">
        <v>5.2534581640466298</v>
      </c>
      <c r="F7" s="46">
        <v>6.1920876922193502</v>
      </c>
      <c r="G7" s="46">
        <v>7.0688676729326803</v>
      </c>
      <c r="H7" s="46">
        <v>5.1915366059788504</v>
      </c>
      <c r="I7" s="46">
        <v>22.1186911578347</v>
      </c>
      <c r="J7" s="46">
        <v>5.5499018185552602</v>
      </c>
      <c r="K7" s="46">
        <v>5.5809237858097998</v>
      </c>
    </row>
    <row r="8" spans="1:17" ht="31">
      <c r="A8" s="6" t="s">
        <v>6</v>
      </c>
      <c r="B8" s="45">
        <v>0.46466994458182898</v>
      </c>
      <c r="C8" s="46">
        <v>1.4664677857019299</v>
      </c>
      <c r="D8" s="46">
        <v>78.490501453732406</v>
      </c>
      <c r="E8" s="46">
        <v>2.4238833387429701</v>
      </c>
      <c r="F8" s="46">
        <v>3.0672113364388198</v>
      </c>
      <c r="G8" s="46">
        <v>7.2885588179737901</v>
      </c>
      <c r="H8" s="46">
        <v>0.161704685301264</v>
      </c>
      <c r="I8" s="46">
        <v>1.0865675234497301</v>
      </c>
      <c r="J8" s="46">
        <v>22.369494970144999</v>
      </c>
      <c r="K8" s="46">
        <v>14.1532920285262</v>
      </c>
    </row>
    <row r="9" spans="1:17" ht="31">
      <c r="A9" s="6" t="s">
        <v>7</v>
      </c>
      <c r="B9" s="45">
        <v>1.8956490533149899</v>
      </c>
      <c r="C9" s="46">
        <v>2.1164081941387298</v>
      </c>
      <c r="D9" s="46">
        <v>2.0247104602401098</v>
      </c>
      <c r="E9" s="46">
        <v>45.184076104814203</v>
      </c>
      <c r="F9" s="46">
        <v>2.2843931925060201</v>
      </c>
      <c r="G9" s="46">
        <v>2.66159439645189</v>
      </c>
      <c r="H9" s="46">
        <v>1.8990223797036101</v>
      </c>
      <c r="I9" s="46">
        <v>1.79680084898943</v>
      </c>
      <c r="J9" s="46">
        <v>2.06541682600735</v>
      </c>
      <c r="K9" s="46">
        <v>2.8310722567411699</v>
      </c>
    </row>
    <row r="10" spans="1:17" ht="31">
      <c r="A10" s="6" t="s">
        <v>8</v>
      </c>
      <c r="B10" s="45">
        <v>0.317625029017858</v>
      </c>
      <c r="C10" s="46">
        <v>5.4895842610395498</v>
      </c>
      <c r="D10" s="46">
        <v>2.20346415898931</v>
      </c>
      <c r="E10" s="46">
        <v>21.359969360212101</v>
      </c>
      <c r="F10" s="46">
        <v>45.8327425359643</v>
      </c>
      <c r="G10" s="46">
        <v>19.683721415138301</v>
      </c>
      <c r="H10" s="46">
        <v>0.30826137549376198</v>
      </c>
      <c r="I10" s="46">
        <v>4.1049517854522897</v>
      </c>
      <c r="J10" s="46">
        <v>38.644177492639798</v>
      </c>
      <c r="K10" s="46">
        <v>66.732820720119705</v>
      </c>
    </row>
    <row r="11" spans="1:17" ht="31">
      <c r="A11" s="6" t="s">
        <v>9</v>
      </c>
      <c r="B11" s="45">
        <v>6.4880000702450202E-2</v>
      </c>
      <c r="C11" s="46">
        <v>9.2029197635730107</v>
      </c>
      <c r="D11" s="46">
        <v>5.4875897652244499</v>
      </c>
      <c r="E11" s="46">
        <v>18.957406363181899</v>
      </c>
      <c r="F11" s="46">
        <v>32.4171155867419</v>
      </c>
      <c r="G11" s="46">
        <v>49.890847061040503</v>
      </c>
      <c r="H11" s="46">
        <v>6.4004515743222204E-2</v>
      </c>
      <c r="I11" s="46">
        <v>8.0719427529497008</v>
      </c>
      <c r="J11" s="46">
        <v>23.004393785398001</v>
      </c>
      <c r="K11" s="46">
        <v>2.53441178056435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27</v>
      </c>
      <c r="E12" s="48" t="s">
        <v>30</v>
      </c>
      <c r="F12" s="48" t="s">
        <v>31</v>
      </c>
      <c r="G12" s="48" t="s">
        <v>32</v>
      </c>
      <c r="H12" s="48" t="s">
        <v>28</v>
      </c>
      <c r="I12" s="48" t="s">
        <v>29</v>
      </c>
      <c r="J12" s="48" t="s">
        <v>31</v>
      </c>
      <c r="K12" s="48" t="s">
        <v>31</v>
      </c>
    </row>
    <row r="13" spans="1:17" s="2" customFormat="1" ht="31">
      <c r="A13" s="7" t="s">
        <v>10</v>
      </c>
      <c r="B13" s="47">
        <v>86.520917730093501</v>
      </c>
      <c r="C13" s="48">
        <v>73.101757334601103</v>
      </c>
      <c r="D13" s="48">
        <v>78.490501453732406</v>
      </c>
      <c r="E13" s="48">
        <v>45.184076104814203</v>
      </c>
      <c r="F13" s="48">
        <v>45.8327425359643</v>
      </c>
      <c r="G13" s="48">
        <v>49.890847061040503</v>
      </c>
      <c r="H13" s="48">
        <v>86.769956965607804</v>
      </c>
      <c r="I13" s="48">
        <v>61.200342739436898</v>
      </c>
      <c r="J13" s="48">
        <v>38.644177492639798</v>
      </c>
      <c r="K13" s="48">
        <v>66.732820720119705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80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80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100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33.3333333333333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60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40</v>
      </c>
      <c r="F20" s="46">
        <v>60</v>
      </c>
      <c r="G20" s="46">
        <v>0</v>
      </c>
      <c r="H20" s="46">
        <v>0</v>
      </c>
      <c r="I20" s="46">
        <v>0</v>
      </c>
      <c r="J20" s="46">
        <v>33.3333333333333</v>
      </c>
      <c r="K20" s="46">
        <v>100</v>
      </c>
    </row>
    <row r="21" spans="1:11" ht="31">
      <c r="A21" s="6" t="s">
        <v>9</v>
      </c>
      <c r="B21" s="45">
        <v>0</v>
      </c>
      <c r="C21" s="46">
        <v>20</v>
      </c>
      <c r="D21" s="46">
        <v>0</v>
      </c>
      <c r="E21" s="46">
        <v>0</v>
      </c>
      <c r="F21" s="46">
        <v>40</v>
      </c>
      <c r="G21" s="46">
        <v>100</v>
      </c>
      <c r="H21" s="46">
        <v>0</v>
      </c>
      <c r="I21" s="46">
        <v>20</v>
      </c>
      <c r="J21" s="46">
        <v>33.3333333333333</v>
      </c>
      <c r="K21" s="46">
        <v>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27</v>
      </c>
      <c r="E22" s="48" t="s">
        <v>30</v>
      </c>
      <c r="F22" s="48" t="s">
        <v>31</v>
      </c>
      <c r="G22" s="48" t="s">
        <v>32</v>
      </c>
      <c r="H22" s="48" t="s">
        <v>28</v>
      </c>
      <c r="I22" s="48" t="s">
        <v>29</v>
      </c>
      <c r="J22" s="48" t="s">
        <v>27</v>
      </c>
      <c r="K22" s="48" t="s">
        <v>31</v>
      </c>
    </row>
    <row r="23" spans="1:11" s="2" customFormat="1" ht="31">
      <c r="A23" s="7" t="s">
        <v>10</v>
      </c>
      <c r="B23" s="47">
        <v>100</v>
      </c>
      <c r="C23" s="48">
        <v>80</v>
      </c>
      <c r="D23" s="48">
        <v>100</v>
      </c>
      <c r="E23" s="48">
        <v>60</v>
      </c>
      <c r="F23" s="48">
        <v>60</v>
      </c>
      <c r="G23" s="48">
        <v>100</v>
      </c>
      <c r="H23" s="48">
        <v>100</v>
      </c>
      <c r="I23" s="48">
        <v>80</v>
      </c>
      <c r="J23" s="48">
        <v>33.3333333333333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86.520917730093501</v>
      </c>
      <c r="C26" s="22">
        <f t="shared" ref="C26" si="0">H4</f>
        <v>86.769956965607804</v>
      </c>
      <c r="D26" s="19">
        <f t="shared" ref="D26:D30" si="1">AVERAGE(B26:C26)</f>
        <v>86.645437347850645</v>
      </c>
      <c r="E26" s="19">
        <f t="shared" ref="E26:E30" si="2">VAR(B26:C26)</f>
        <v>3.1010270412774227E-2</v>
      </c>
      <c r="F26" s="90">
        <v>4</v>
      </c>
    </row>
    <row r="27" spans="1:11" ht="31">
      <c r="A27" s="6" t="s">
        <v>6</v>
      </c>
      <c r="B27" s="12">
        <f>B5+B8+B10</f>
        <v>0.85892300337066674</v>
      </c>
      <c r="C27" s="12">
        <f>H5+H8+H10</f>
        <v>0.56198097015150827</v>
      </c>
      <c r="D27" s="10">
        <f>AVERAGE(B27:C27)</f>
        <v>0.71045198676108745</v>
      </c>
      <c r="E27" s="10">
        <f t="shared" si="2"/>
        <v>4.4087285546164257E-2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10.6596302125183</v>
      </c>
      <c r="C28" s="3">
        <f>H6+H7</f>
        <v>10.705035168793831</v>
      </c>
      <c r="D28" s="10">
        <f t="shared" si="1"/>
        <v>10.682332690656064</v>
      </c>
      <c r="E28" s="10">
        <f t="shared" si="2"/>
        <v>1.0308050271914504E-3</v>
      </c>
      <c r="F28" s="90">
        <v>6</v>
      </c>
      <c r="G28">
        <v>7</v>
      </c>
    </row>
    <row r="29" spans="1:11" ht="31">
      <c r="A29" s="6" t="s">
        <v>7</v>
      </c>
      <c r="B29" s="12">
        <f>B9</f>
        <v>1.8956490533149899</v>
      </c>
      <c r="C29" s="3">
        <f>H9</f>
        <v>1.8990223797036101</v>
      </c>
      <c r="D29" s="10">
        <f t="shared" si="1"/>
        <v>1.8973357165092999</v>
      </c>
      <c r="E29" s="10">
        <f t="shared" si="2"/>
        <v>5.6896654620807047E-6</v>
      </c>
      <c r="F29" s="90">
        <v>9</v>
      </c>
    </row>
    <row r="30" spans="1:11" ht="31">
      <c r="A30" s="6" t="s">
        <v>9</v>
      </c>
      <c r="B30" s="12">
        <f>B11</f>
        <v>6.4880000702450202E-2</v>
      </c>
      <c r="C30" s="3">
        <f>H11</f>
        <v>6.4004515743222204E-2</v>
      </c>
      <c r="D30" s="10">
        <f t="shared" si="1"/>
        <v>6.4442258222836196E-2</v>
      </c>
      <c r="E30" s="10">
        <f t="shared" si="2"/>
        <v>3.8323695691722498E-7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86.520917730093501</v>
      </c>
      <c r="C32" s="3">
        <f>H13</f>
        <v>86.769956965607804</v>
      </c>
      <c r="D32" s="10">
        <f t="shared" ref="D32:D37" si="3">AVERAGE(B32:C32)</f>
        <v>86.645437347850645</v>
      </c>
      <c r="E32" s="10">
        <f t="shared" ref="E32:E37" si="4">VAR(B32:C32)</f>
        <v>3.1010270412774227E-2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1.1174665040460601</v>
      </c>
      <c r="C42" s="10">
        <f>I4</f>
        <v>0.41597777388382301</v>
      </c>
      <c r="D42" s="10">
        <f t="shared" ref="D42:D46" si="5">AVERAGE(B42:C42)</f>
        <v>0.76672213896494157</v>
      </c>
      <c r="E42" s="10">
        <f t="shared" ref="E42:E46" si="6">VAR(B42:C42)</f>
        <v>0.24604321927231387</v>
      </c>
    </row>
    <row r="43" spans="1:8" ht="31">
      <c r="A43" s="6" t="s">
        <v>6</v>
      </c>
      <c r="B43" s="11">
        <f>C5+C8+C10</f>
        <v>8.2615127914115192</v>
      </c>
      <c r="C43" s="10">
        <f>I5+I8+I10</f>
        <v>6.3962447269053095</v>
      </c>
      <c r="D43" s="10">
        <f t="shared" si="5"/>
        <v>7.3288787591584139</v>
      </c>
      <c r="E43" s="10">
        <f t="shared" si="6"/>
        <v>1.7396124762333898</v>
      </c>
    </row>
    <row r="44" spans="1:8" s="20" customFormat="1" ht="31">
      <c r="A44" s="17" t="s">
        <v>4</v>
      </c>
      <c r="B44" s="18">
        <f>C6+C7</f>
        <v>79.301692746830625</v>
      </c>
      <c r="C44" s="19">
        <f>I6+I7</f>
        <v>83.319033897271595</v>
      </c>
      <c r="D44" s="19">
        <f t="shared" si="5"/>
        <v>81.310363322051103</v>
      </c>
      <c r="E44" s="19">
        <f t="shared" si="6"/>
        <v>8.0695149595131888</v>
      </c>
    </row>
    <row r="45" spans="1:8" ht="31">
      <c r="A45" s="6" t="s">
        <v>7</v>
      </c>
      <c r="B45" s="11">
        <f>C9</f>
        <v>2.1164081941387298</v>
      </c>
      <c r="C45" s="10">
        <f>I9</f>
        <v>1.79680084898943</v>
      </c>
      <c r="D45" s="10">
        <f t="shared" si="5"/>
        <v>1.9566045215640799</v>
      </c>
      <c r="E45" s="10">
        <f t="shared" si="6"/>
        <v>5.1074427536691822E-2</v>
      </c>
    </row>
    <row r="46" spans="1:8" ht="31">
      <c r="A46" s="6" t="s">
        <v>9</v>
      </c>
      <c r="B46" s="11">
        <f>C11</f>
        <v>9.2029197635730107</v>
      </c>
      <c r="C46" s="10">
        <f>I11</f>
        <v>8.0719427529497008</v>
      </c>
      <c r="D46" s="10">
        <f t="shared" si="5"/>
        <v>8.6374312582613548</v>
      </c>
      <c r="E46" s="10">
        <f t="shared" si="6"/>
        <v>0.63955449927921926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79.301692746830625</v>
      </c>
      <c r="C48" s="11">
        <f>MAX(C42:C46)</f>
        <v>83.319033897271595</v>
      </c>
      <c r="D48" s="10">
        <f t="shared" ref="D48:D53" si="7">AVERAGE(B48:C48)</f>
        <v>81.310363322051103</v>
      </c>
      <c r="E48" s="10">
        <f t="shared" ref="E48:E53" si="8">VAR(B48:C48)</f>
        <v>8.0695149595131888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80</v>
      </c>
      <c r="C51" s="19">
        <f>I16+I17</f>
        <v>80</v>
      </c>
      <c r="D51" s="19">
        <f t="shared" si="7"/>
        <v>80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20</v>
      </c>
      <c r="C53" s="10">
        <f>I21</f>
        <v>20</v>
      </c>
      <c r="D53" s="10">
        <f t="shared" si="7"/>
        <v>20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80</v>
      </c>
      <c r="C55" s="10">
        <f>I23</f>
        <v>80</v>
      </c>
      <c r="D55" s="10">
        <f>AVERAGE(B55:C55)</f>
        <v>80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0.33060232641763698</v>
      </c>
      <c r="C58" s="10">
        <f>J4</f>
        <v>0.74617153769669498</v>
      </c>
      <c r="D58" s="10">
        <f t="shared" ref="D58:D62" si="9">AVERAGE(B58:C58)</f>
        <v>0.53838693205716592</v>
      </c>
      <c r="E58" s="10">
        <f t="shared" ref="E58:E62" si="10">VAR(B58:C58)</f>
        <v>8.6348884681549332E-2</v>
      </c>
    </row>
    <row r="59" spans="1:5" ht="31">
      <c r="A59" s="92" t="s">
        <v>27</v>
      </c>
      <c r="B59" s="18">
        <f>D5+D8+D10</f>
        <v>81.167836837971493</v>
      </c>
      <c r="C59" s="19">
        <f>J5+J8+J10</f>
        <v>62.688133973655795</v>
      </c>
      <c r="D59" s="19">
        <f t="shared" si="9"/>
        <v>71.927985405813644</v>
      </c>
      <c r="E59" s="19">
        <f t="shared" si="10"/>
        <v>170.74970897669846</v>
      </c>
    </row>
    <row r="60" spans="1:5" ht="31">
      <c r="A60" s="6" t="s">
        <v>4</v>
      </c>
      <c r="B60" s="11">
        <f>D6+D7</f>
        <v>10.989260610146221</v>
      </c>
      <c r="C60" s="10">
        <f>J6+J7</f>
        <v>11.49588387724194</v>
      </c>
      <c r="D60" s="10">
        <f t="shared" si="9"/>
        <v>11.242572243694081</v>
      </c>
      <c r="E60" s="10">
        <f t="shared" si="10"/>
        <v>0.12833356738137019</v>
      </c>
    </row>
    <row r="61" spans="1:5" ht="31">
      <c r="A61" s="6" t="s">
        <v>7</v>
      </c>
      <c r="B61" s="11">
        <f>D9</f>
        <v>2.0247104602401098</v>
      </c>
      <c r="C61" s="10">
        <f>J9</f>
        <v>2.06541682600735</v>
      </c>
      <c r="D61" s="10">
        <f t="shared" si="9"/>
        <v>2.0450636431237301</v>
      </c>
      <c r="E61" s="10">
        <f t="shared" si="10"/>
        <v>8.2850410698817167E-4</v>
      </c>
    </row>
    <row r="62" spans="1:5" ht="31">
      <c r="A62" s="6" t="s">
        <v>9</v>
      </c>
      <c r="B62" s="11">
        <f t="shared" ref="B62:B67" si="11">D11</f>
        <v>5.4875897652244499</v>
      </c>
      <c r="C62" s="10">
        <f>J11</f>
        <v>23.004393785398001</v>
      </c>
      <c r="D62" s="10">
        <f t="shared" si="9"/>
        <v>14.245991775311225</v>
      </c>
      <c r="E62" s="10">
        <f t="shared" si="10"/>
        <v>153.41921154058417</v>
      </c>
    </row>
    <row r="63" spans="1:5" ht="31">
      <c r="A63" s="7" t="s">
        <v>14</v>
      </c>
      <c r="B63" s="11" t="str">
        <f t="shared" si="11"/>
        <v>ANGRY</v>
      </c>
      <c r="C63" s="10" t="str">
        <f>J12</f>
        <v>DISGUSTED</v>
      </c>
      <c r="D63" s="10">
        <f>COUNTIF(B63:C63,A57)</f>
        <v>1</v>
      </c>
      <c r="E63" s="13">
        <f>D63/2</f>
        <v>0.5</v>
      </c>
    </row>
    <row r="64" spans="1:5" ht="31">
      <c r="A64" s="7" t="s">
        <v>10</v>
      </c>
      <c r="B64" s="11">
        <f>MAX(B58:B62)</f>
        <v>81.167836837971493</v>
      </c>
      <c r="C64" s="11">
        <f>MAX(C58:C62)</f>
        <v>62.688133973655795</v>
      </c>
      <c r="D64" s="10">
        <f t="shared" ref="D64:D69" si="12">AVERAGE(B64:C64)</f>
        <v>71.927985405813644</v>
      </c>
      <c r="E64" s="10">
        <f t="shared" ref="E64:E69" si="13">VAR(B64:C64)</f>
        <v>170.74970897669846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66.6666666666666</v>
      </c>
      <c r="D66" s="19">
        <f t="shared" si="12"/>
        <v>33.3333333333333</v>
      </c>
      <c r="E66" s="19">
        <f t="shared" si="13"/>
        <v>2222.2222222222176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33.3333333333333</v>
      </c>
      <c r="D69" s="10">
        <f t="shared" si="12"/>
        <v>16.66666666666665</v>
      </c>
      <c r="E69" s="10">
        <f t="shared" si="13"/>
        <v>555.55555555555441</v>
      </c>
    </row>
    <row r="70" spans="1:5" ht="31">
      <c r="A70" s="7" t="s">
        <v>14</v>
      </c>
      <c r="B70" s="11" t="str">
        <f>D22</f>
        <v>ANGRY</v>
      </c>
      <c r="C70" s="10" t="str">
        <f>J22</f>
        <v>ANGRY</v>
      </c>
      <c r="D70" s="10">
        <f>COUNTIF(B70:C70,A57)</f>
        <v>2</v>
      </c>
      <c r="E70" s="13">
        <f>D70/2</f>
        <v>1</v>
      </c>
    </row>
    <row r="71" spans="1:5" ht="31">
      <c r="A71" s="7" t="s">
        <v>10</v>
      </c>
      <c r="B71" s="11">
        <f>D23</f>
        <v>100</v>
      </c>
      <c r="C71" s="10">
        <f>J23</f>
        <v>33.3333333333333</v>
      </c>
      <c r="D71" s="10">
        <f>AVERAGE(B71:C71)</f>
        <v>66.666666666666657</v>
      </c>
      <c r="E71" s="10">
        <f>VAR(B71:C71)</f>
        <v>2222.2222222222226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0.54860272955078004</v>
      </c>
      <c r="C74" s="10">
        <f>K4</f>
        <v>1.0352133140604001</v>
      </c>
      <c r="D74" s="10">
        <f t="shared" ref="D74:D78" si="14">AVERAGE(B74:C74)</f>
        <v>0.79190802180559006</v>
      </c>
      <c r="E74" s="10">
        <f t="shared" ref="E74:E78" si="15">VAR(B74:C74)</f>
        <v>0.11839493047839711</v>
      </c>
    </row>
    <row r="75" spans="1:5" ht="31">
      <c r="A75" s="91" t="s">
        <v>27</v>
      </c>
      <c r="B75" s="11">
        <f>E5+E8+E10</f>
        <v>24.615663380716899</v>
      </c>
      <c r="C75" s="10">
        <f>K5+K8+K10</f>
        <v>82.085403600497102</v>
      </c>
      <c r="D75" s="10">
        <f t="shared" si="14"/>
        <v>53.350533490606999</v>
      </c>
      <c r="E75" s="10">
        <f t="shared" si="15"/>
        <v>1651.3855204645115</v>
      </c>
    </row>
    <row r="76" spans="1:5" ht="31">
      <c r="A76" s="6" t="s">
        <v>4</v>
      </c>
      <c r="B76" s="11">
        <f>E6+E7</f>
        <v>10.69425142173605</v>
      </c>
      <c r="C76" s="10">
        <f>K6+K7</f>
        <v>11.513899048136921</v>
      </c>
      <c r="D76" s="10">
        <f t="shared" si="14"/>
        <v>11.104075234936484</v>
      </c>
      <c r="E76" s="10">
        <f t="shared" si="15"/>
        <v>0.33591111573229049</v>
      </c>
    </row>
    <row r="77" spans="1:5" s="20" customFormat="1" ht="31">
      <c r="A77" s="17" t="s">
        <v>7</v>
      </c>
      <c r="B77" s="18">
        <f>E9</f>
        <v>45.184076104814203</v>
      </c>
      <c r="C77" s="19">
        <f>K9</f>
        <v>2.8310722567411699</v>
      </c>
      <c r="D77" s="19">
        <f t="shared" si="14"/>
        <v>24.007574180777688</v>
      </c>
      <c r="E77" s="19">
        <f t="shared" si="15"/>
        <v>896.88846747744446</v>
      </c>
    </row>
    <row r="78" spans="1:5" ht="31">
      <c r="A78" s="6" t="s">
        <v>9</v>
      </c>
      <c r="B78" s="11">
        <f>E11</f>
        <v>18.957406363181899</v>
      </c>
      <c r="C78" s="10">
        <f>K11</f>
        <v>2.53441178056435</v>
      </c>
      <c r="D78" s="10">
        <f t="shared" si="14"/>
        <v>10.745909071873125</v>
      </c>
      <c r="E78" s="10">
        <f t="shared" si="15"/>
        <v>134.85737553034267</v>
      </c>
    </row>
    <row r="79" spans="1:5" ht="31">
      <c r="A79" s="7" t="s">
        <v>14</v>
      </c>
      <c r="B79" s="11" t="str">
        <f>E12</f>
        <v>SAD</v>
      </c>
      <c r="C79" s="10" t="str">
        <f>K12</f>
        <v>DISGUSTED</v>
      </c>
      <c r="D79" s="10">
        <f>COUNTIF(B79:C79,A73)</f>
        <v>1</v>
      </c>
      <c r="E79" s="13">
        <f>D79/2</f>
        <v>0.5</v>
      </c>
    </row>
    <row r="80" spans="1:5" ht="31">
      <c r="A80" s="7" t="s">
        <v>10</v>
      </c>
      <c r="B80" s="11">
        <f>E13</f>
        <v>45.184076104814203</v>
      </c>
      <c r="C80" s="10">
        <f>K13</f>
        <v>66.732820720119705</v>
      </c>
      <c r="D80" s="10">
        <f t="shared" ref="D80:D85" si="16">AVERAGE(B80:C80)</f>
        <v>55.95844841246695</v>
      </c>
      <c r="E80" s="10">
        <f t="shared" ref="E80:E85" si="17">VAR(B80:C80)</f>
        <v>232.1741972478294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40</v>
      </c>
      <c r="C82" s="10">
        <f>K15+K18+K20</f>
        <v>100</v>
      </c>
      <c r="D82" s="10">
        <f t="shared" si="16"/>
        <v>70</v>
      </c>
      <c r="E82" s="10">
        <f t="shared" si="17"/>
        <v>1800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60</v>
      </c>
      <c r="C84" s="19">
        <f>K19</f>
        <v>0</v>
      </c>
      <c r="D84" s="19">
        <f t="shared" si="16"/>
        <v>30</v>
      </c>
      <c r="E84" s="19">
        <f t="shared" si="17"/>
        <v>1800</v>
      </c>
    </row>
    <row r="85" spans="1:5" ht="31">
      <c r="A85" s="6" t="s">
        <v>9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14</v>
      </c>
      <c r="B86" s="11" t="str">
        <f>E22</f>
        <v>SAD</v>
      </c>
      <c r="C86" s="10" t="str">
        <f>K22</f>
        <v>DISGUSTED</v>
      </c>
      <c r="D86" s="10">
        <f>COUNTIF(B86:C86,A73)</f>
        <v>1</v>
      </c>
      <c r="E86" s="13">
        <f>D86/2</f>
        <v>0.5</v>
      </c>
    </row>
    <row r="87" spans="1:5" ht="31">
      <c r="A87" s="7" t="s">
        <v>10</v>
      </c>
      <c r="B87" s="11">
        <f>E23</f>
        <v>60</v>
      </c>
      <c r="C87" s="10">
        <f>K23</f>
        <v>100</v>
      </c>
      <c r="D87" s="10">
        <f>AVERAGE(B87:C87)</f>
        <v>80</v>
      </c>
      <c r="E87" s="10">
        <f>VAR(B87:C87)</f>
        <v>800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1.0959976975710899</v>
      </c>
      <c r="C90" s="11">
        <f>G4</f>
        <v>2.3918188568873302</v>
      </c>
      <c r="D90" s="10">
        <f t="shared" ref="D90:D94" si="18">AVERAGE(B90:C90)</f>
        <v>1.74390827722921</v>
      </c>
      <c r="E90" s="10">
        <f t="shared" ref="E90:E94" si="19">VAR(B90:C90)</f>
        <v>0.83957623846584273</v>
      </c>
    </row>
    <row r="91" spans="1:5" ht="31">
      <c r="A91" s="6" t="s">
        <v>6</v>
      </c>
      <c r="B91" s="11">
        <f>F5+F8+F10</f>
        <v>52.012950157793369</v>
      </c>
      <c r="C91" s="11">
        <f>G5+G8+G10</f>
        <v>31.430690463921092</v>
      </c>
      <c r="D91" s="10">
        <f t="shared" si="18"/>
        <v>41.721820310857233</v>
      </c>
      <c r="E91" s="10">
        <f t="shared" si="19"/>
        <v>211.81470705299898</v>
      </c>
    </row>
    <row r="92" spans="1:5" ht="31">
      <c r="A92" s="6" t="s">
        <v>4</v>
      </c>
      <c r="B92" s="11">
        <f>F6+F7</f>
        <v>12.18954336538755</v>
      </c>
      <c r="C92" s="11">
        <f>G6+G7</f>
        <v>13.62504922169904</v>
      </c>
      <c r="D92" s="10">
        <f t="shared" si="18"/>
        <v>12.907296293543295</v>
      </c>
      <c r="E92" s="10">
        <f t="shared" si="19"/>
        <v>1.0303385317522924</v>
      </c>
    </row>
    <row r="93" spans="1:5" ht="31">
      <c r="A93" s="6" t="s">
        <v>7</v>
      </c>
      <c r="B93" s="11">
        <f>F9</f>
        <v>2.2843931925060201</v>
      </c>
      <c r="C93" s="11">
        <f>G9</f>
        <v>2.66159439645189</v>
      </c>
      <c r="D93" s="10">
        <f t="shared" si="18"/>
        <v>2.4729937944789553</v>
      </c>
      <c r="E93" s="10">
        <f t="shared" si="19"/>
        <v>7.1140374129106856E-2</v>
      </c>
    </row>
    <row r="94" spans="1:5" s="20" customFormat="1" ht="31">
      <c r="A94" s="17" t="s">
        <v>9</v>
      </c>
      <c r="B94" s="18">
        <f t="shared" ref="B94:C97" si="20">F11</f>
        <v>32.4171155867419</v>
      </c>
      <c r="C94" s="18">
        <f t="shared" si="20"/>
        <v>49.890847061040503</v>
      </c>
      <c r="D94" s="19">
        <f t="shared" si="18"/>
        <v>41.153981323891202</v>
      </c>
      <c r="E94" s="19">
        <f t="shared" si="19"/>
        <v>152.66564581794728</v>
      </c>
    </row>
    <row r="95" spans="1:5" ht="31">
      <c r="A95" s="7" t="s">
        <v>14</v>
      </c>
      <c r="B95" s="11" t="str">
        <f t="shared" si="20"/>
        <v>DISGUSTED</v>
      </c>
      <c r="C95" s="11" t="str">
        <f t="shared" si="20"/>
        <v>CALM</v>
      </c>
      <c r="D95" s="10">
        <f>COUNTIF(B95:C95,A89)</f>
        <v>1</v>
      </c>
      <c r="E95" s="13">
        <f>D95/2</f>
        <v>0.5</v>
      </c>
    </row>
    <row r="96" spans="1:5" ht="32" thickBot="1">
      <c r="A96" s="7" t="s">
        <v>10</v>
      </c>
      <c r="B96" s="11">
        <f t="shared" si="20"/>
        <v>45.8327425359643</v>
      </c>
      <c r="C96" s="11">
        <f t="shared" si="20"/>
        <v>49.890847061040503</v>
      </c>
      <c r="D96" s="10">
        <f t="shared" ref="D96:D101" si="21">AVERAGE(B96:C96)</f>
        <v>47.861794798502402</v>
      </c>
      <c r="E96" s="10">
        <f t="shared" ref="E96:E101" si="22">VAR(B96:C96)</f>
        <v>8.2341061682219774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60</v>
      </c>
      <c r="C98" s="11">
        <f>G15+G18+G20</f>
        <v>0</v>
      </c>
      <c r="D98" s="10">
        <f t="shared" si="21"/>
        <v>30</v>
      </c>
      <c r="E98" s="10">
        <f t="shared" si="22"/>
        <v>1800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40</v>
      </c>
      <c r="C101" s="18">
        <f t="shared" si="23"/>
        <v>100</v>
      </c>
      <c r="D101" s="19">
        <f t="shared" si="21"/>
        <v>70</v>
      </c>
      <c r="E101" s="19">
        <f t="shared" si="22"/>
        <v>1800</v>
      </c>
      <c r="G101" s="79"/>
    </row>
    <row r="102" spans="1:7" ht="32" thickBot="1">
      <c r="A102" s="7" t="s">
        <v>14</v>
      </c>
      <c r="B102" s="11" t="str">
        <f t="shared" si="23"/>
        <v>DISGUSTED</v>
      </c>
      <c r="C102" s="11" t="str">
        <f t="shared" si="23"/>
        <v>CALM</v>
      </c>
      <c r="D102" s="10">
        <f>COUNTIF(B102:C102,A89)</f>
        <v>1</v>
      </c>
      <c r="E102" s="13">
        <f>D102/2</f>
        <v>0.5</v>
      </c>
      <c r="G102" s="80"/>
    </row>
    <row r="103" spans="1:7" ht="31">
      <c r="A103" s="7" t="s">
        <v>10</v>
      </c>
      <c r="B103" s="11">
        <f t="shared" si="23"/>
        <v>60</v>
      </c>
      <c r="C103" s="11">
        <f t="shared" si="23"/>
        <v>100</v>
      </c>
      <c r="D103" s="10">
        <f>AVERAGE(B103:C103)</f>
        <v>80</v>
      </c>
      <c r="E103" s="10">
        <f>VAR(B103:C103)</f>
        <v>800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86.645437347850645</v>
      </c>
      <c r="D3" s="39">
        <f>生データ!E26</f>
        <v>3.1010270412774227E-2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0.5</v>
      </c>
      <c r="C4" s="73">
        <f>生データ!D59</f>
        <v>71.927985405813644</v>
      </c>
      <c r="D4" s="73">
        <f>生データ!E59</f>
        <v>170.74970897669846</v>
      </c>
      <c r="E4" s="32">
        <f>生データ!E70</f>
        <v>1</v>
      </c>
      <c r="F4" s="73">
        <f>生データ!D66</f>
        <v>33.3333333333333</v>
      </c>
      <c r="G4" s="73">
        <f>生データ!E66</f>
        <v>2222.2222222222176</v>
      </c>
    </row>
    <row r="5" spans="1:8" ht="31">
      <c r="A5" s="28" t="s">
        <v>4</v>
      </c>
      <c r="B5" s="32">
        <f>生データ!E47</f>
        <v>1</v>
      </c>
      <c r="C5" s="73">
        <f>生データ!D44</f>
        <v>81.310363322051103</v>
      </c>
      <c r="D5" s="40">
        <f>生データ!E44</f>
        <v>8.0695149595131888</v>
      </c>
      <c r="E5" s="69">
        <f>生データ!E54</f>
        <v>1</v>
      </c>
      <c r="F5" s="73">
        <f>生データ!D51</f>
        <v>80</v>
      </c>
      <c r="G5" s="43">
        <f>生データ!E51</f>
        <v>0</v>
      </c>
    </row>
    <row r="6" spans="1:8" ht="31">
      <c r="A6" s="28" t="s">
        <v>7</v>
      </c>
      <c r="B6" s="32">
        <f>生データ!E79</f>
        <v>0.5</v>
      </c>
      <c r="C6" s="73">
        <f>生データ!D77</f>
        <v>24.007574180777688</v>
      </c>
      <c r="D6" s="40">
        <f>生データ!E77</f>
        <v>896.88846747744446</v>
      </c>
      <c r="E6" s="69">
        <f>生データ!E86</f>
        <v>0.5</v>
      </c>
      <c r="F6" s="73">
        <f>生データ!D84</f>
        <v>30</v>
      </c>
      <c r="G6" s="43">
        <f>生データ!E84</f>
        <v>1800</v>
      </c>
    </row>
    <row r="7" spans="1:8" ht="32" thickBot="1">
      <c r="A7" s="29" t="s">
        <v>9</v>
      </c>
      <c r="B7" s="33">
        <f>生データ!E95</f>
        <v>0.5</v>
      </c>
      <c r="C7" s="74">
        <f>生データ!D94</f>
        <v>41.153981323891202</v>
      </c>
      <c r="D7" s="41">
        <f>生データ!E94</f>
        <v>152.66564581794728</v>
      </c>
      <c r="E7" s="70">
        <f>生データ!E102</f>
        <v>0.5</v>
      </c>
      <c r="F7" s="74">
        <f>生データ!D101</f>
        <v>70</v>
      </c>
      <c r="G7" s="44">
        <f>生データ!E101</f>
        <v>1800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1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1</v>
      </c>
      <c r="C14" s="81">
        <f>IF(生データ!C79=生データ!$A$73,1,0)</f>
        <v>0</v>
      </c>
      <c r="D14" s="82">
        <f>IF(生データ!B86=生データ!$A$73,1,0)</f>
        <v>1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0</v>
      </c>
      <c r="C15" s="85">
        <f>IF(生データ!C95=生データ!$A$89,1,0)</f>
        <v>1</v>
      </c>
      <c r="D15" s="84">
        <f>IF(生データ!B102=生データ!$A$89,1,0)</f>
        <v>0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4</v>
      </c>
      <c r="C16" s="88">
        <f>SUM(C11:C15)</f>
        <v>3</v>
      </c>
      <c r="D16" s="88">
        <f>SUM(D11:D15)</f>
        <v>3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33.3333333333333</v>
      </c>
      <c r="D3" s="54">
        <f>生データ!D67</f>
        <v>0</v>
      </c>
      <c r="E3" s="54">
        <f>生データ!D68</f>
        <v>0</v>
      </c>
      <c r="F3" s="55">
        <f>生データ!D69</f>
        <v>16.66666666666665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80</v>
      </c>
      <c r="E4" s="54">
        <f>生データ!D52</f>
        <v>0</v>
      </c>
      <c r="F4" s="55">
        <f>生データ!D53</f>
        <v>20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70</v>
      </c>
      <c r="D5" s="54">
        <f>生データ!D83</f>
        <v>0</v>
      </c>
      <c r="E5" s="53">
        <f>生データ!D84</f>
        <v>30</v>
      </c>
      <c r="F5" s="55">
        <f>生データ!D85</f>
        <v>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30</v>
      </c>
      <c r="D6" s="58">
        <f>生データ!D99</f>
        <v>0</v>
      </c>
      <c r="E6" s="58">
        <f>生データ!D100</f>
        <v>0</v>
      </c>
      <c r="F6" s="59">
        <f>生データ!D101</f>
        <v>70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2023-01-24T06:57:19Z</dcterms:modified>
</cp:coreProperties>
</file>