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３山田/"/>
    </mc:Choice>
  </mc:AlternateContent>
  <xr:revisionPtr revIDLastSave="0" documentId="13_ncr:1_{04F9548C-8A05-9049-9A71-7EA154BF5386}" xr6:coauthVersionLast="47" xr6:coauthVersionMax="47" xr10:uidLastSave="{00000000-0000-0000-0000-000000000000}"/>
  <bookViews>
    <workbookView xWindow="0" yWindow="500" windowWidth="17760" windowHeight="16600" activeTab="2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4" i="1" s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B48" i="1" l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C3" i="2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E13" i="4" l="1"/>
  <c r="E16" i="4" s="1"/>
  <c r="B4" i="4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<sst xmlns="http://schemas.openxmlformats.org/spreadsheetml/2006/main" count="188" uniqueCount="32">
  <si>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</si>
  <si>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</si>
  <si>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</si>
  <si>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</si>
  <si>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</si>
  <si>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</si>
  <si>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</si>
  <si>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</si>
  <si>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</si>
  <si>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</si>
  <si>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</si>
  <si>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</si>
  <si>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</si>
  <si>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</si>
  <si>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</si>
  <si>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</si>
  <si>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</si>
  <si>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</si>
  <si>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CALM</t>
  </si>
  <si>
    <t>順番</t>
    <rPh sb="0" eb="2">
      <t>ジュンバn</t>
    </rPh>
    <phoneticPr fontId="1"/>
  </si>
  <si>
    <t>HAPPY</t>
  </si>
  <si>
    <t>SURPRISED</t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</si>
  <si>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</si>
  <si>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</si>
  <si>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</si>
  <si>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</si>
  <si>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</si>
  <si>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</si>
  <si>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</si>
  <si>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</si>
  <si>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SAD</t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</si>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</sst>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zoomScale="61" workbookViewId="0">
      <pane xSplit="1" topLeftCell="B1" activePane="topRight" state="frozen"/>
      <selection activeCell="A9" sqref="A9"/>
      <selection pane="topRight" activeCell="A4" sqref="A4:XFD2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19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87.466770125037797</v>
      </c>
      <c r="C4" s="46">
        <v>0.18870666952993401</v>
      </c>
      <c r="D4" s="46">
        <v>0.262806380022794</v>
      </c>
      <c r="E4" s="46">
        <v>0.42931523827299201</v>
      </c>
      <c r="F4" s="46">
        <v>0.18321140259438601</v>
      </c>
      <c r="G4" s="46">
        <v>0.31850141424865103</v>
      </c>
      <c r="H4" s="46">
        <v>87.340532140949193</v>
      </c>
      <c r="I4" s="46">
        <v>0.19235474689125701</v>
      </c>
      <c r="J4" s="46">
        <v>0.17674724912509601</v>
      </c>
      <c r="K4" s="46">
        <v>0.11870008708306599</v>
      </c>
    </row>
    <row r="5" spans="1:17" ht="31">
      <c r="A5" s="6" t="s">
        <v>3</v>
      </c>
      <c r="B5" s="45">
        <v>8.8147131484605096E-3</v>
      </c>
      <c r="C5" s="46">
        <v>0.46631230203462998</v>
      </c>
      <c r="D5" s="46">
        <v>12.373199682762101</v>
      </c>
      <c r="E5" s="46">
        <v>5.7194048189328202</v>
      </c>
      <c r="F5" s="46">
        <v>0.47136905454321198</v>
      </c>
      <c r="G5" s="46">
        <v>1.10663598574402</v>
      </c>
      <c r="H5" s="46">
        <v>2.8038216596175902E-2</v>
      </c>
      <c r="I5" s="46">
        <v>0.406411462709175</v>
      </c>
      <c r="J5" s="46">
        <v>15.181360985023</v>
      </c>
      <c r="K5" s="46">
        <v>59.880018288620903</v>
      </c>
    </row>
    <row r="6" spans="1:17" ht="31">
      <c r="A6" s="6" t="s">
        <v>4</v>
      </c>
      <c r="B6" s="45">
        <v>5.4755146337199001</v>
      </c>
      <c r="C6" s="46">
        <v>54.665769162276803</v>
      </c>
      <c r="D6" s="46">
        <v>4.4914763661746404</v>
      </c>
      <c r="E6" s="46">
        <v>5.1474904434484596</v>
      </c>
      <c r="F6" s="46">
        <v>5.5982607828318702</v>
      </c>
      <c r="G6" s="46">
        <v>5.7875250740376396</v>
      </c>
      <c r="H6" s="46">
        <v>5.4910597374234804</v>
      </c>
      <c r="I6" s="46">
        <v>38.019068055079103</v>
      </c>
      <c r="J6" s="46">
        <v>4.7371488915549396</v>
      </c>
      <c r="K6" s="46">
        <v>5.5721945948678799</v>
      </c>
    </row>
    <row r="7" spans="1:17" ht="31">
      <c r="A7" s="6" t="s">
        <v>5</v>
      </c>
      <c r="B7" s="45">
        <v>5.1439635183907004</v>
      </c>
      <c r="C7" s="46">
        <v>42.069582544945298</v>
      </c>
      <c r="D7" s="46">
        <v>4.2956735121816703</v>
      </c>
      <c r="E7" s="46">
        <v>4.8721591424089201</v>
      </c>
      <c r="F7" s="46">
        <v>5.2527759509646996</v>
      </c>
      <c r="G7" s="46">
        <v>5.4869062516628304</v>
      </c>
      <c r="H7" s="46">
        <v>5.1542737634432898</v>
      </c>
      <c r="I7" s="46">
        <v>58.024846167234699</v>
      </c>
      <c r="J7" s="46">
        <v>4.4958016021249101</v>
      </c>
      <c r="K7" s="46">
        <v>5.2485701099937101</v>
      </c>
    </row>
    <row r="8" spans="1:17" ht="31">
      <c r="A8" s="6" t="s">
        <v>6</v>
      </c>
      <c r="B8" s="45">
        <v>7.9275288729735698E-3</v>
      </c>
      <c r="C8" s="46">
        <v>0.270783053902174</v>
      </c>
      <c r="D8" s="46">
        <v>16.7862571963867</v>
      </c>
      <c r="E8" s="46">
        <v>11.012834477216501</v>
      </c>
      <c r="F8" s="46">
        <v>0.73251078181232399</v>
      </c>
      <c r="G8" s="46">
        <v>1.4796028496471401</v>
      </c>
      <c r="H8" s="46">
        <v>3.1001608992209599E-2</v>
      </c>
      <c r="I8" s="46">
        <v>0.45582482391398399</v>
      </c>
      <c r="J8" s="46">
        <v>13.5621802087114</v>
      </c>
      <c r="K8" s="46">
        <v>12.334172228950701</v>
      </c>
    </row>
    <row r="9" spans="1:17" ht="31">
      <c r="A9" s="6" t="s">
        <v>7</v>
      </c>
      <c r="B9" s="45">
        <v>1.8822360675394001</v>
      </c>
      <c r="C9" s="46">
        <v>1.71041003919237</v>
      </c>
      <c r="D9" s="46">
        <v>47.2578230357961</v>
      </c>
      <c r="E9" s="46">
        <v>27.205100509929601</v>
      </c>
      <c r="F9" s="46">
        <v>2.6222479667998</v>
      </c>
      <c r="G9" s="46">
        <v>6.0578678653618496</v>
      </c>
      <c r="H9" s="46">
        <v>1.8901745736551601</v>
      </c>
      <c r="I9" s="46">
        <v>1.8841920161197601</v>
      </c>
      <c r="J9" s="46">
        <v>54.4988511189542</v>
      </c>
      <c r="K9" s="46">
        <v>8.88596914244971</v>
      </c>
    </row>
    <row r="10" spans="1:17" ht="31">
      <c r="A10" s="6" t="s">
        <v>8</v>
      </c>
      <c r="B10" s="45">
        <v>7.8144486207195104E-3</v>
      </c>
      <c r="C10" s="46">
        <v>0.30878773111907298</v>
      </c>
      <c r="D10" s="46">
        <v>0.85097890556378297</v>
      </c>
      <c r="E10" s="46">
        <v>1.10136120625029</v>
      </c>
      <c r="F10" s="46">
        <v>0.22627026168042499</v>
      </c>
      <c r="G10" s="46">
        <v>0.64946503703827996</v>
      </c>
      <c r="H10" s="46">
        <v>3.28203761878407E-2</v>
      </c>
      <c r="I10" s="46">
        <v>0.29934227829815602</v>
      </c>
      <c r="J10" s="46">
        <v>0.66630426393947795</v>
      </c>
      <c r="K10" s="46">
        <v>0.31277270211142699</v>
      </c>
    </row>
    <row r="11" spans="1:17" ht="31">
      <c r="A11" s="6" t="s">
        <v>9</v>
      </c>
      <c r="B11" s="45">
        <v>6.9589646700111904E-3</v>
      </c>
      <c r="C11" s="46">
        <v>0.31964849699956499</v>
      </c>
      <c r="D11" s="46">
        <v>13.681784921112</v>
      </c>
      <c r="E11" s="46">
        <v>44.512334163540302</v>
      </c>
      <c r="F11" s="46">
        <v>84.913353798773201</v>
      </c>
      <c r="G11" s="46">
        <v>79.113495522259498</v>
      </c>
      <c r="H11" s="46">
        <v>3.2099582752557601E-2</v>
      </c>
      <c r="I11" s="46">
        <v>0.71796044975376205</v>
      </c>
      <c r="J11" s="46">
        <v>6.6816056805667499</v>
      </c>
      <c r="K11" s="46">
        <v>7.6476028459225596</v>
      </c>
    </row>
    <row r="12" spans="1:17" s="2" customFormat="1" ht="31">
      <c r="A12" s="7" t="s">
        <v>14</v>
      </c>
      <c r="B12" s="47" t="s">
        <v>20</v>
      </c>
      <c r="C12" s="48" t="s">
        <v>21</v>
      </c>
      <c r="D12" s="48" t="s">
        <v>30</v>
      </c>
      <c r="E12" s="48" t="s">
        <v>18</v>
      </c>
      <c r="F12" s="48" t="s">
        <v>18</v>
      </c>
      <c r="G12" s="48" t="s">
        <v>18</v>
      </c>
      <c r="H12" s="48" t="s">
        <v>20</v>
      </c>
      <c r="I12" s="48" t="s">
        <v>5</v>
      </c>
      <c r="J12" s="48" t="s">
        <v>30</v>
      </c>
      <c r="K12" s="48" t="s">
        <v>3</v>
      </c>
    </row>
    <row r="13" spans="1:17" s="2" customFormat="1" ht="31">
      <c r="A13" s="7" t="s">
        <v>10</v>
      </c>
      <c r="B13" s="47">
        <v>87.466770125037797</v>
      </c>
      <c r="C13" s="48">
        <v>54.665769162276803</v>
      </c>
      <c r="D13" s="48">
        <v>47.2578230357961</v>
      </c>
      <c r="E13" s="48">
        <v>44.512334163540302</v>
      </c>
      <c r="F13" s="48">
        <v>84.913353798773201</v>
      </c>
      <c r="G13" s="48">
        <v>79.113495522259498</v>
      </c>
      <c r="H13" s="48">
        <v>87.340532140949193</v>
      </c>
      <c r="I13" s="48">
        <v>58.024846167234699</v>
      </c>
      <c r="J13" s="48">
        <v>54.4988511189542</v>
      </c>
      <c r="K13" s="48">
        <v>59.880018288620903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100</v>
      </c>
    </row>
    <row r="16" spans="1:17" ht="31">
      <c r="A16" s="6" t="s">
        <v>4</v>
      </c>
      <c r="B16" s="45">
        <v>0</v>
      </c>
      <c r="C16" s="46">
        <v>80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25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20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75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100</v>
      </c>
      <c r="E19" s="46">
        <v>25</v>
      </c>
      <c r="F19" s="46">
        <v>0</v>
      </c>
      <c r="G19" s="46">
        <v>0</v>
      </c>
      <c r="H19" s="46">
        <v>0</v>
      </c>
      <c r="I19" s="46">
        <v>0</v>
      </c>
      <c r="J19" s="46">
        <v>100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0</v>
      </c>
      <c r="E21" s="46">
        <v>75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14</v>
      </c>
      <c r="B22" s="47" t="s">
        <v>20</v>
      </c>
      <c r="C22" s="48" t="s">
        <v>21</v>
      </c>
      <c r="D22" s="48" t="s">
        <v>30</v>
      </c>
      <c r="E22" s="48" t="s">
        <v>18</v>
      </c>
      <c r="F22" s="48" t="s">
        <v>18</v>
      </c>
      <c r="G22" s="48" t="s">
        <v>18</v>
      </c>
      <c r="H22" s="48" t="s">
        <v>20</v>
      </c>
      <c r="I22" s="48" t="s">
        <v>5</v>
      </c>
      <c r="J22" s="48" t="s">
        <v>30</v>
      </c>
      <c r="K22" s="48" t="s">
        <v>3</v>
      </c>
    </row>
    <row r="23" spans="1:11" s="2" customFormat="1" ht="31">
      <c r="A23" s="7" t="s">
        <v>10</v>
      </c>
      <c r="B23" s="47">
        <v>100</v>
      </c>
      <c r="C23" s="48">
        <v>80</v>
      </c>
      <c r="D23" s="48">
        <v>100</v>
      </c>
      <c r="E23" s="48">
        <v>75</v>
      </c>
      <c r="F23" s="48">
        <v>100</v>
      </c>
      <c r="G23" s="48">
        <v>100</v>
      </c>
      <c r="H23" s="48">
        <v>100</v>
      </c>
      <c r="I23" s="48">
        <v>75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87.466770125037797</v>
      </c>
      <c r="C26" s="22">
        <f t="shared" ref="C26" si="0">H4</f>
        <v>87.340532140949193</v>
      </c>
      <c r="D26" s="19">
        <f t="shared" ref="D26:D30" si="1">AVERAGE(B26:C26)</f>
        <v>87.403651132993502</v>
      </c>
      <c r="E26" s="19">
        <f t="shared" ref="E26:E30" si="2">VAR(B26:C26)</f>
        <v>7.96801431337733E-3</v>
      </c>
      <c r="F26" s="90">
        <v>4</v>
      </c>
    </row>
    <row r="27" spans="1:11" ht="31">
      <c r="A27" s="6" t="s">
        <v>6</v>
      </c>
      <c r="B27" s="12">
        <f>B5+B8+B10</f>
        <v>2.4556690642153593E-2</v>
      </c>
      <c r="C27" s="12">
        <f>H5+H8+H10</f>
        <v>9.1860201776226197E-2</v>
      </c>
      <c r="D27" s="10">
        <f>AVERAGE(B27:C27)</f>
        <v>5.8208446209189899E-2</v>
      </c>
      <c r="E27" s="10">
        <f t="shared" si="2"/>
        <v>2.2648813054871172E-3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10.619478152110601</v>
      </c>
      <c r="C28" s="3">
        <f>H6+H7</f>
        <v>10.645333500866769</v>
      </c>
      <c r="D28" s="10">
        <f t="shared" si="1"/>
        <v>10.632405826488686</v>
      </c>
      <c r="E28" s="10">
        <f t="shared" si="2"/>
        <v>3.3424952965155959E-4</v>
      </c>
      <c r="F28" s="90">
        <v>6</v>
      </c>
      <c r="G28">
        <v>7</v>
      </c>
    </row>
    <row r="29" spans="1:11" ht="31">
      <c r="A29" s="6" t="s">
        <v>7</v>
      </c>
      <c r="B29" s="12">
        <f>B9</f>
        <v>1.8822360675394001</v>
      </c>
      <c r="C29" s="3">
        <f>H9</f>
        <v>1.8901745736551601</v>
      </c>
      <c r="D29" s="10">
        <f t="shared" si="1"/>
        <v>1.8862053205972802</v>
      </c>
      <c r="E29" s="10">
        <f t="shared" si="2"/>
        <v>3.1509939674979212E-5</v>
      </c>
      <c r="F29" s="90">
        <v>9</v>
      </c>
    </row>
    <row r="30" spans="1:11" ht="31">
      <c r="A30" s="6" t="s">
        <v>9</v>
      </c>
      <c r="B30" s="12">
        <f>B11</f>
        <v>6.9589646700111904E-3</v>
      </c>
      <c r="C30" s="3">
        <f>H11</f>
        <v>3.2099582752557601E-2</v>
      </c>
      <c r="D30" s="10">
        <f t="shared" si="1"/>
        <v>1.9529273711284396E-2</v>
      </c>
      <c r="E30" s="10">
        <f t="shared" si="2"/>
        <v>3.160253387862297E-4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87.466770125037797</v>
      </c>
      <c r="C32" s="3">
        <f>H13</f>
        <v>87.340532140949193</v>
      </c>
      <c r="D32" s="10">
        <f t="shared" ref="D32:D37" si="3">AVERAGE(B32:C32)</f>
        <v>87.403651132993502</v>
      </c>
      <c r="E32" s="10">
        <f t="shared" ref="E32:E37" si="4">VAR(B32:C32)</f>
        <v>7.96801431337733E-3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0.18870666952993401</v>
      </c>
      <c r="C42" s="10">
        <f>I4</f>
        <v>0.19235474689125701</v>
      </c>
      <c r="D42" s="10">
        <f t="shared" ref="D42:D46" si="5">AVERAGE(B42:C42)</f>
        <v>0.19053070821059551</v>
      </c>
      <c r="E42" s="10">
        <f t="shared" ref="E42:E46" si="6">VAR(B42:C42)</f>
        <v>6.6542342170986866E-6</v>
      </c>
    </row>
    <row r="43" spans="1:8" ht="31">
      <c r="A43" s="6" t="s">
        <v>6</v>
      </c>
      <c r="B43" s="11">
        <f>C5+C8+C10</f>
        <v>1.0458830870558771</v>
      </c>
      <c r="C43" s="10">
        <f>I5+I8+I10</f>
        <v>1.1615785649213151</v>
      </c>
      <c r="D43" s="10">
        <f t="shared" si="5"/>
        <v>1.1037308259885961</v>
      </c>
      <c r="E43" s="10">
        <f t="shared" si="6"/>
        <v>6.6927217992560264E-3</v>
      </c>
    </row>
    <row r="44" spans="1:8" s="20" customFormat="1" ht="31">
      <c r="A44" s="17" t="s">
        <v>4</v>
      </c>
      <c r="B44" s="18">
        <f>C6+C7</f>
        <v>96.735351707222094</v>
      </c>
      <c r="C44" s="19">
        <f>I6+I7</f>
        <v>96.043914222313802</v>
      </c>
      <c r="D44" s="19">
        <f t="shared" si="5"/>
        <v>96.389632964767941</v>
      </c>
      <c r="E44" s="19">
        <f t="shared" si="6"/>
        <v>0.23904289776815213</v>
      </c>
    </row>
    <row r="45" spans="1:8" ht="31">
      <c r="A45" s="6" t="s">
        <v>7</v>
      </c>
      <c r="B45" s="11">
        <f>C9</f>
        <v>1.71041003919237</v>
      </c>
      <c r="C45" s="10">
        <f>I9</f>
        <v>1.8841920161197601</v>
      </c>
      <c r="D45" s="10">
        <f t="shared" si="5"/>
        <v>1.797301027656065</v>
      </c>
      <c r="E45" s="10">
        <f t="shared" si="6"/>
        <v>1.5100087752395965E-2</v>
      </c>
    </row>
    <row r="46" spans="1:8" ht="31">
      <c r="A46" s="6" t="s">
        <v>9</v>
      </c>
      <c r="B46" s="11">
        <f>C11</f>
        <v>0.31964849699956499</v>
      </c>
      <c r="C46" s="10">
        <f>I11</f>
        <v>0.71796044975376205</v>
      </c>
      <c r="D46" s="10">
        <f t="shared" si="5"/>
        <v>0.51880447337666347</v>
      </c>
      <c r="E46" s="10">
        <f t="shared" si="6"/>
        <v>7.9326205853430976E-2</v>
      </c>
    </row>
    <row r="47" spans="1:8" ht="31">
      <c r="A47" s="7" t="s">
        <v>14</v>
      </c>
      <c r="B47" s="11" t="str">
        <f>C12</f>
        <v>SURPRISED</v>
      </c>
      <c r="C47" s="10" t="str">
        <f>I12</f>
        <v>FEAR</v>
      </c>
      <c r="D47" s="10">
        <f>COUNTIF(B47:C47,A41)</f>
        <v>1</v>
      </c>
      <c r="E47" s="13">
        <f>D47/2</f>
        <v>0.5</v>
      </c>
    </row>
    <row r="48" spans="1:8" ht="31">
      <c r="A48" s="7" t="s">
        <v>10</v>
      </c>
      <c r="B48" s="11">
        <f>MAX(B42:B46)</f>
        <v>96.735351707222094</v>
      </c>
      <c r="C48" s="11">
        <f>MAX(C42:C46)</f>
        <v>96.043914222313802</v>
      </c>
      <c r="D48" s="10">
        <f t="shared" ref="D48:D53" si="7">AVERAGE(B48:C48)</f>
        <v>96.389632964767941</v>
      </c>
      <c r="E48" s="10">
        <f t="shared" ref="E48:E53" si="8">VAR(B48:C48)</f>
        <v>0.23904289776815213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FEAR</v>
      </c>
      <c r="D54" s="10">
        <f>COUNTIF(B54:C54,A41)</f>
        <v>1</v>
      </c>
      <c r="E54" s="13">
        <f>D54/2</f>
        <v>0.5</v>
      </c>
    </row>
    <row r="55" spans="1:5" ht="31">
      <c r="A55" s="7" t="s">
        <v>10</v>
      </c>
      <c r="B55" s="11">
        <f>C23</f>
        <v>80</v>
      </c>
      <c r="C55" s="10">
        <f>I23</f>
        <v>75</v>
      </c>
      <c r="D55" s="10">
        <f>AVERAGE(B55:C55)</f>
        <v>77.5</v>
      </c>
      <c r="E55" s="10">
        <f>VAR(B55:C55)</f>
        <v>12.5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0.262806380022794</v>
      </c>
      <c r="C58" s="10">
        <f>J4</f>
        <v>0.17674724912509601</v>
      </c>
      <c r="D58" s="10">
        <f t="shared" ref="D58:D62" si="9">AVERAGE(B58:C58)</f>
        <v>0.21977681457394499</v>
      </c>
      <c r="E58" s="10">
        <f t="shared" ref="E58:E62" si="10">VAR(B58:C58)</f>
        <v>3.7030870054335779E-3</v>
      </c>
    </row>
    <row r="59" spans="1:5" ht="31">
      <c r="A59" s="92" t="s">
        <v>31</v>
      </c>
      <c r="B59" s="18">
        <f>D5+D8+D10</f>
        <v>30.01043578471258</v>
      </c>
      <c r="C59" s="19">
        <f>J5+J8+J10</f>
        <v>29.409845457673878</v>
      </c>
      <c r="D59" s="19">
        <f t="shared" si="9"/>
        <v>29.710140621193229</v>
      </c>
      <c r="E59" s="19">
        <f t="shared" si="10"/>
        <v>0.18035437046622768</v>
      </c>
    </row>
    <row r="60" spans="1:5" ht="31">
      <c r="A60" s="6" t="s">
        <v>4</v>
      </c>
      <c r="B60" s="11">
        <f>D6+D7</f>
        <v>8.7871498783563098</v>
      </c>
      <c r="C60" s="10">
        <f>J6+J7</f>
        <v>9.2329504936798497</v>
      </c>
      <c r="D60" s="10">
        <f t="shared" si="9"/>
        <v>9.0100501860180806</v>
      </c>
      <c r="E60" s="10">
        <f t="shared" si="10"/>
        <v>9.9369094311423392E-2</v>
      </c>
    </row>
    <row r="61" spans="1:5" ht="31">
      <c r="A61" s="6" t="s">
        <v>7</v>
      </c>
      <c r="B61" s="11">
        <f>D9</f>
        <v>47.2578230357961</v>
      </c>
      <c r="C61" s="10">
        <f>J9</f>
        <v>54.4988511189542</v>
      </c>
      <c r="D61" s="10">
        <f t="shared" si="9"/>
        <v>50.87833707737515</v>
      </c>
      <c r="E61" s="10">
        <f t="shared" si="10"/>
        <v>26.216243850542128</v>
      </c>
    </row>
    <row r="62" spans="1:5" ht="31">
      <c r="A62" s="6" t="s">
        <v>9</v>
      </c>
      <c r="B62" s="11">
        <f t="shared" ref="B62:B67" si="11">D11</f>
        <v>13.681784921112</v>
      </c>
      <c r="C62" s="10">
        <f>J11</f>
        <v>6.6816056805667499</v>
      </c>
      <c r="D62" s="10">
        <f t="shared" si="9"/>
        <v>10.181695300839374</v>
      </c>
      <c r="E62" s="10">
        <f t="shared" si="10"/>
        <v>24.501254699880349</v>
      </c>
    </row>
    <row r="63" spans="1:5" ht="31">
      <c r="A63" s="7" t="s">
        <v>14</v>
      </c>
      <c r="B63" s="11" t="str">
        <f t="shared" si="11"/>
        <v>SAD</v>
      </c>
      <c r="C63" s="10" t="str">
        <f>J12</f>
        <v>SAD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47.2578230357961</v>
      </c>
      <c r="C64" s="11">
        <f>MAX(C58:C62)</f>
        <v>54.4988511189542</v>
      </c>
      <c r="D64" s="10">
        <f t="shared" ref="D64:D69" si="12">AVERAGE(B64:C64)</f>
        <v>50.87833707737515</v>
      </c>
      <c r="E64" s="10">
        <f t="shared" ref="E64:E69" si="13">VAR(B64:C64)</f>
        <v>26.216243850542128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31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100</v>
      </c>
      <c r="C68" s="10">
        <f>J19</f>
        <v>100</v>
      </c>
      <c r="D68" s="10">
        <f t="shared" si="12"/>
        <v>100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SAD</v>
      </c>
      <c r="C70" s="10" t="str">
        <f>J22</f>
        <v>SAD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0.42931523827299201</v>
      </c>
      <c r="C74" s="10">
        <f>K4</f>
        <v>0.11870008708306599</v>
      </c>
      <c r="D74" s="10">
        <f t="shared" ref="D74:D78" si="14">AVERAGE(B74:C74)</f>
        <v>0.27400766267802901</v>
      </c>
      <c r="E74" s="10">
        <f t="shared" ref="E74:E78" si="15">VAR(B74:C74)</f>
        <v>4.8240886074370326E-2</v>
      </c>
    </row>
    <row r="75" spans="1:5" ht="31">
      <c r="A75" s="91" t="s">
        <v>31</v>
      </c>
      <c r="B75" s="11">
        <f>E5+E8+E10</f>
        <v>17.833600502399609</v>
      </c>
      <c r="C75" s="10">
        <f>K5+K8+K10</f>
        <v>72.52696321968304</v>
      </c>
      <c r="D75" s="10">
        <f t="shared" si="14"/>
        <v>45.180281861041323</v>
      </c>
      <c r="E75" s="10">
        <f t="shared" si="15"/>
        <v>1495.6819626621646</v>
      </c>
    </row>
    <row r="76" spans="1:5" ht="31">
      <c r="A76" s="6" t="s">
        <v>4</v>
      </c>
      <c r="B76" s="11">
        <f>E6+E7</f>
        <v>10.01964958585738</v>
      </c>
      <c r="C76" s="10">
        <f>K6+K7</f>
        <v>10.82076470486159</v>
      </c>
      <c r="D76" s="10">
        <f t="shared" si="14"/>
        <v>10.420207145359484</v>
      </c>
      <c r="E76" s="10">
        <f t="shared" si="15"/>
        <v>0.32089271694856503</v>
      </c>
    </row>
    <row r="77" spans="1:5" s="20" customFormat="1" ht="31">
      <c r="A77" s="17" t="s">
        <v>7</v>
      </c>
      <c r="B77" s="18">
        <f>E9</f>
        <v>27.205100509929601</v>
      </c>
      <c r="C77" s="19">
        <f>K9</f>
        <v>8.88596914244971</v>
      </c>
      <c r="D77" s="19">
        <f t="shared" si="14"/>
        <v>18.045534826189655</v>
      </c>
      <c r="E77" s="19">
        <f t="shared" si="15"/>
        <v>167.79528702949278</v>
      </c>
    </row>
    <row r="78" spans="1:5" ht="31">
      <c r="A78" s="6" t="s">
        <v>9</v>
      </c>
      <c r="B78" s="11">
        <f>E11</f>
        <v>44.512334163540302</v>
      </c>
      <c r="C78" s="10">
        <f>K11</f>
        <v>7.6476028459225596</v>
      </c>
      <c r="D78" s="10">
        <f t="shared" si="14"/>
        <v>26.079968504731433</v>
      </c>
      <c r="E78" s="10">
        <f t="shared" si="15"/>
        <v>679.50420756007293</v>
      </c>
    </row>
    <row r="79" spans="1:5" ht="31">
      <c r="A79" s="7" t="s">
        <v>14</v>
      </c>
      <c r="B79" s="11" t="str">
        <f>E12</f>
        <v>CALM</v>
      </c>
      <c r="C79" s="10" t="str">
        <f>K12</f>
        <v>CONFUSED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44.512334163540302</v>
      </c>
      <c r="C80" s="10">
        <f>K13</f>
        <v>59.880018288620903</v>
      </c>
      <c r="D80" s="10">
        <f t="shared" ref="D80:D85" si="16">AVERAGE(B80:C80)</f>
        <v>52.196176226080603</v>
      </c>
      <c r="E80" s="10">
        <f t="shared" ref="E80:E85" si="17">VAR(B80:C80)</f>
        <v>118.08285768412679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31</v>
      </c>
      <c r="B82" s="11">
        <f>E15+E18+E20</f>
        <v>0</v>
      </c>
      <c r="C82" s="10">
        <f>K15+K18+K20</f>
        <v>100</v>
      </c>
      <c r="D82" s="10">
        <f t="shared" si="16"/>
        <v>50</v>
      </c>
      <c r="E82" s="10">
        <f t="shared" si="17"/>
        <v>5000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25</v>
      </c>
      <c r="C84" s="19">
        <f>K19</f>
        <v>0</v>
      </c>
      <c r="D84" s="19">
        <f t="shared" si="16"/>
        <v>12.5</v>
      </c>
      <c r="E84" s="19">
        <f t="shared" si="17"/>
        <v>312.5</v>
      </c>
    </row>
    <row r="85" spans="1:5" ht="31">
      <c r="A85" s="6" t="s">
        <v>9</v>
      </c>
      <c r="B85" s="11">
        <f>E21</f>
        <v>75</v>
      </c>
      <c r="C85" s="10">
        <f>K21</f>
        <v>0</v>
      </c>
      <c r="D85" s="10">
        <f t="shared" si="16"/>
        <v>37.5</v>
      </c>
      <c r="E85" s="10">
        <f t="shared" si="17"/>
        <v>2812.5</v>
      </c>
    </row>
    <row r="86" spans="1:5" ht="31">
      <c r="A86" s="7" t="s">
        <v>14</v>
      </c>
      <c r="B86" s="11" t="str">
        <f>E22</f>
        <v>CALM</v>
      </c>
      <c r="C86" s="10" t="str">
        <f>K22</f>
        <v>CONFUSED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75</v>
      </c>
      <c r="C87" s="10">
        <f>K23</f>
        <v>100</v>
      </c>
      <c r="D87" s="10">
        <f>AVERAGE(B87:C87)</f>
        <v>87.5</v>
      </c>
      <c r="E87" s="10">
        <f>VAR(B87:C87)</f>
        <v>312.5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0.18321140259438601</v>
      </c>
      <c r="C90" s="11">
        <f>G4</f>
        <v>0.31850141424865103</v>
      </c>
      <c r="D90" s="10">
        <f t="shared" ref="D90:D94" si="18">AVERAGE(B90:C90)</f>
        <v>0.25085640842151852</v>
      </c>
      <c r="E90" s="10">
        <f t="shared" ref="E90:E94" si="19">VAR(B90:C90)</f>
        <v>9.1516936267055649E-3</v>
      </c>
    </row>
    <row r="91" spans="1:5" ht="31">
      <c r="A91" s="6" t="s">
        <v>6</v>
      </c>
      <c r="B91" s="11">
        <f>F5+F8+F10</f>
        <v>1.4301500980359612</v>
      </c>
      <c r="C91" s="11">
        <f>G5+G8+G10</f>
        <v>3.2357038724294398</v>
      </c>
      <c r="D91" s="10">
        <f t="shared" si="18"/>
        <v>2.3329269852327004</v>
      </c>
      <c r="E91" s="10">
        <f t="shared" si="19"/>
        <v>1.6300122161132702</v>
      </c>
    </row>
    <row r="92" spans="1:5" ht="31">
      <c r="A92" s="6" t="s">
        <v>4</v>
      </c>
      <c r="B92" s="11">
        <f>F6+F7</f>
        <v>10.851036733796569</v>
      </c>
      <c r="C92" s="11">
        <f>G6+G7</f>
        <v>11.274431325700469</v>
      </c>
      <c r="D92" s="10">
        <f t="shared" si="18"/>
        <v>11.062734029748519</v>
      </c>
      <c r="E92" s="10">
        <f t="shared" si="19"/>
        <v>8.9631490226735083E-2</v>
      </c>
    </row>
    <row r="93" spans="1:5" ht="31">
      <c r="A93" s="6" t="s">
        <v>7</v>
      </c>
      <c r="B93" s="11">
        <f>F9</f>
        <v>2.6222479667998</v>
      </c>
      <c r="C93" s="11">
        <f>G9</f>
        <v>6.0578678653618496</v>
      </c>
      <c r="D93" s="10">
        <f t="shared" si="18"/>
        <v>4.3400579160808253</v>
      </c>
      <c r="E93" s="10">
        <f t="shared" si="19"/>
        <v>5.9017420436977446</v>
      </c>
    </row>
    <row r="94" spans="1:5" s="20" customFormat="1" ht="31">
      <c r="A94" s="17" t="s">
        <v>9</v>
      </c>
      <c r="B94" s="18">
        <f t="shared" ref="B94:C97" si="20">F11</f>
        <v>84.913353798773201</v>
      </c>
      <c r="C94" s="18">
        <f t="shared" si="20"/>
        <v>79.113495522259498</v>
      </c>
      <c r="D94" s="19">
        <f t="shared" si="18"/>
        <v>82.01342466051635</v>
      </c>
      <c r="E94" s="19">
        <f t="shared" si="19"/>
        <v>16.819178013822249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84.913353798773201</v>
      </c>
      <c r="C96" s="11">
        <f t="shared" si="20"/>
        <v>79.113495522259498</v>
      </c>
      <c r="D96" s="10">
        <f t="shared" ref="D96:D101" si="21">AVERAGE(B96:C96)</f>
        <v>82.01342466051635</v>
      </c>
      <c r="E96" s="10">
        <f t="shared" ref="E96:E101" si="22">VAR(B96:C96)</f>
        <v>16.819178013822249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27</v>
      </c>
      <c r="F106" s="71" t="e">
        <f>(D102+#REF!+#REF!+#REF!+D86+D70+D54+D38)/24</f>
        <v>#REF!</v>
      </c>
    </row>
    <row r="107" spans="1:7">
      <c r="E107" t="s">
        <v>25</v>
      </c>
      <c r="F107" s="14" t="e">
        <f>(D101+#REF!+#REF!+#REF!+D84+#REF!+D51+D33)/8</f>
        <v>#REF!</v>
      </c>
    </row>
    <row r="108" spans="1:7">
      <c r="E108" t="s">
        <v>28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24</v>
      </c>
      <c r="C1" s="94"/>
      <c r="D1" s="95"/>
      <c r="E1" s="96" t="s">
        <v>23</v>
      </c>
      <c r="F1" s="94"/>
      <c r="G1" s="97"/>
    </row>
    <row r="2" spans="1:8" ht="32" thickBot="1">
      <c r="A2" s="99"/>
      <c r="B2" s="34" t="s">
        <v>22</v>
      </c>
      <c r="C2" s="35" t="s">
        <v>25</v>
      </c>
      <c r="D2" s="36" t="s">
        <v>16</v>
      </c>
      <c r="E2" s="37" t="s">
        <v>22</v>
      </c>
      <c r="F2" s="35" t="s">
        <v>25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87.403651132993502</v>
      </c>
      <c r="D3" s="39">
        <f>生データ!E26</f>
        <v>7.96801431337733E-3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29.710140621193229</v>
      </c>
      <c r="D4" s="73">
        <f>生データ!E59</f>
        <v>0.18035437046622768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0.5</v>
      </c>
      <c r="C5" s="73">
        <f>生データ!D44</f>
        <v>96.389632964767941</v>
      </c>
      <c r="D5" s="40">
        <f>生データ!E44</f>
        <v>0.23904289776815213</v>
      </c>
      <c r="E5" s="69">
        <f>生データ!E54</f>
        <v>0.5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18.045534826189655</v>
      </c>
      <c r="D6" s="40">
        <f>生データ!E77</f>
        <v>167.79528702949278</v>
      </c>
      <c r="E6" s="69">
        <f>生データ!E86</f>
        <v>0</v>
      </c>
      <c r="F6" s="73">
        <f>生データ!D84</f>
        <v>12.5</v>
      </c>
      <c r="G6" s="43">
        <f>生データ!E84</f>
        <v>312.5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82.01342466051635</v>
      </c>
      <c r="D7" s="41">
        <f>生データ!E94</f>
        <v>16.819178013822249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24</v>
      </c>
      <c r="C9" s="101"/>
      <c r="D9" s="100" t="s">
        <v>23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0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29</v>
      </c>
      <c r="B16" s="88">
        <f>SUM(B11:B15)</f>
        <v>3</v>
      </c>
      <c r="C16" s="88">
        <f>SUM(C11:C15)</f>
        <v>3</v>
      </c>
      <c r="D16" s="88">
        <f>SUM(D11:D15)</f>
        <v>3</v>
      </c>
      <c r="E16" s="88">
        <f>SUM(E11:E15)</f>
        <v>2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tabSelected="1"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26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0</v>
      </c>
      <c r="D3" s="54">
        <f>生データ!D67</f>
        <v>0</v>
      </c>
      <c r="E3" s="54">
        <f>生データ!D68</f>
        <v>100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50</v>
      </c>
      <c r="D5" s="54">
        <f>生データ!D83</f>
        <v>0</v>
      </c>
      <c r="E5" s="53">
        <f>生データ!D84</f>
        <v>12.5</v>
      </c>
      <c r="F5" s="55">
        <f>生データ!D85</f>
        <v>37.5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2023-01-22T08:54:48Z</dcterms:modified>
</cp:coreProperties>
</file>