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３山田/"/>
    </mc:Choice>
  </mc:AlternateContent>
  <xr:revisionPtr revIDLastSave="0" documentId="8_{5532D86C-CC86-9443-8B22-E8A8D30895EE}" xr6:coauthVersionLast="47" xr6:coauthVersionMax="47" xr10:uidLastSave="{00000000-0000-0000-0000-000000000000}"/>
  <bookViews>
    <workbookView xWindow="11380" yWindow="500" windowWidth="17760" windowHeight="1660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5" i="1"/>
  <c r="C46" i="1"/>
  <c r="C47" i="1"/>
  <c r="C12" i="4" s="1"/>
  <c r="B42" i="1"/>
  <c r="B45" i="1"/>
  <c r="B46" i="1"/>
  <c r="B47" i="1"/>
  <c r="B12" i="4" s="1"/>
  <c r="B29" i="1"/>
  <c r="B32" i="1"/>
  <c r="C64" i="1" l="1"/>
  <c r="C48" i="1"/>
  <c r="B64" i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E13" i="4" l="1"/>
  <c r="E16" i="4" s="1"/>
  <c r="B4" i="4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<sst xmlns="http://schemas.openxmlformats.org/spreadsheetml/2006/main" count="188" uniqueCount="32">
  <si>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</si>
  <si>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</si>
  <si>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</si>
  <si>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</si>
  <si>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</si>
  <si>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</si>
  <si>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</si>
  <si>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</si>
  <si>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</si>
  <si>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</si>
  <si>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</si>
  <si>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</si>
  <si>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</si>
  <si>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</si>
  <si>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</si>
  <si>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</si>
  <si>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</si>
  <si>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</si>
  <si>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CALM</t>
  </si>
  <si>
    <t>順番</t>
    <rPh sb="0" eb="2">
      <t>ジュンバn</t>
    </rPh>
    <phoneticPr fontId="1"/>
  </si>
  <si>
    <t>HAPPY</t>
  </si>
  <si>
    <t>SURPRISED</t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</si>
  <si>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</si>
  <si>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</si>
  <si>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</si>
  <si>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</si>
  <si>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</si>
  <si>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</si>
  <si>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</si>
  <si>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</si>
  <si>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SAD</t>
  </si>
  <si>
    <t>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</si>
</sst>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B1" activePane="topRight" state="frozen"/>
      <selection activeCell="A9" sqref="A9"/>
      <selection pane="topRight" activeCell="A4" sqref="A4:XFD2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19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87.407056655085796</v>
      </c>
      <c r="C4" s="46">
        <v>7.7641482015343294E-2</v>
      </c>
      <c r="D4" s="46">
        <v>4.2051227689307802E-2</v>
      </c>
      <c r="E4" s="46">
        <v>0.27173389967963402</v>
      </c>
      <c r="F4" s="46">
        <v>0.165345854293973</v>
      </c>
      <c r="G4" s="46">
        <v>0.18038393897324601</v>
      </c>
      <c r="H4" s="46">
        <v>87.448380813615302</v>
      </c>
      <c r="I4" s="46">
        <v>0.27421575989706298</v>
      </c>
      <c r="J4" s="46">
        <v>5.9033267916400102E-2</v>
      </c>
      <c r="K4" s="46">
        <v>8.9672723472726798E-2</v>
      </c>
    </row>
    <row r="5" spans="1:17" ht="31">
      <c r="A5" s="6" t="s">
        <v>3</v>
      </c>
      <c r="B5" s="45">
        <v>1.9166457681121601E-2</v>
      </c>
      <c r="C5" s="46">
        <v>8.8569384734576401E-2</v>
      </c>
      <c r="D5" s="46">
        <v>0.28277819022891298</v>
      </c>
      <c r="E5" s="46">
        <v>9.2103223866818205</v>
      </c>
      <c r="F5" s="46">
        <v>0.328099034360126</v>
      </c>
      <c r="G5" s="46">
        <v>0.12757020810529399</v>
      </c>
      <c r="H5" s="46">
        <v>1.30859859636936E-2</v>
      </c>
      <c r="I5" s="46">
        <v>0.51186342085543102</v>
      </c>
      <c r="J5" s="46">
        <v>0.42862479694254502</v>
      </c>
      <c r="K5" s="46">
        <v>1.0125112980750499</v>
      </c>
    </row>
    <row r="6" spans="1:17" ht="31">
      <c r="A6" s="6" t="s">
        <v>4</v>
      </c>
      <c r="B6" s="45">
        <v>5.4845888235412401</v>
      </c>
      <c r="C6" s="46">
        <v>13.589235511911401</v>
      </c>
      <c r="D6" s="46">
        <v>4.9657441680043899</v>
      </c>
      <c r="E6" s="46">
        <v>4.8462920914409899</v>
      </c>
      <c r="F6" s="46">
        <v>5.52395165497287</v>
      </c>
      <c r="G6" s="46">
        <v>5.5456245028923901</v>
      </c>
      <c r="H6" s="46">
        <v>5.4790766448784902</v>
      </c>
      <c r="I6" s="46">
        <v>68.526146323809996</v>
      </c>
      <c r="J6" s="46">
        <v>5.02801648111123</v>
      </c>
      <c r="K6" s="46">
        <v>5.3387702869267599</v>
      </c>
    </row>
    <row r="7" spans="1:17" ht="31">
      <c r="A7" s="6" t="s">
        <v>5</v>
      </c>
      <c r="B7" s="45">
        <v>5.1481833398591403</v>
      </c>
      <c r="C7" s="46">
        <v>84.001948069291998</v>
      </c>
      <c r="D7" s="46">
        <v>4.6860125697234798</v>
      </c>
      <c r="E7" s="46">
        <v>4.62772076334653</v>
      </c>
      <c r="F7" s="46">
        <v>5.1787896327555902</v>
      </c>
      <c r="G7" s="46">
        <v>5.1812276080744502</v>
      </c>
      <c r="H7" s="46">
        <v>5.1460197071179898</v>
      </c>
      <c r="I7" s="46">
        <v>27.772848523693099</v>
      </c>
      <c r="J7" s="46">
        <v>4.7576496399268402</v>
      </c>
      <c r="K7" s="46">
        <v>5.0430381620036897</v>
      </c>
    </row>
    <row r="8" spans="1:17" ht="31">
      <c r="A8" s="6" t="s">
        <v>6</v>
      </c>
      <c r="B8" s="45">
        <v>1.72349514458114E-2</v>
      </c>
      <c r="C8" s="46">
        <v>9.5786842841770997E-2</v>
      </c>
      <c r="D8" s="46">
        <v>10.6210149170106</v>
      </c>
      <c r="E8" s="46">
        <v>19.620315891672</v>
      </c>
      <c r="F8" s="46">
        <v>0.297111978316148</v>
      </c>
      <c r="G8" s="46">
        <v>0.20013011813602999</v>
      </c>
      <c r="H8" s="46">
        <v>9.5591127955023704E-3</v>
      </c>
      <c r="I8" s="46">
        <v>0.27190896334853298</v>
      </c>
      <c r="J8" s="46">
        <v>8.8287299348859403</v>
      </c>
      <c r="K8" s="46">
        <v>2.47936044637032</v>
      </c>
    </row>
    <row r="9" spans="1:17" ht="31">
      <c r="A9" s="6" t="s">
        <v>7</v>
      </c>
      <c r="B9" s="45">
        <v>1.886673041581</v>
      </c>
      <c r="C9" s="46">
        <v>1.96346258530153</v>
      </c>
      <c r="D9" s="46">
        <v>78.466382468134896</v>
      </c>
      <c r="E9" s="46">
        <v>44.090574248968601</v>
      </c>
      <c r="F9" s="46">
        <v>5.8268967971331502</v>
      </c>
      <c r="G9" s="46">
        <v>1.9988571590926101</v>
      </c>
      <c r="H9" s="46">
        <v>1.8833478925495899</v>
      </c>
      <c r="I9" s="46">
        <v>1.7973393189343601</v>
      </c>
      <c r="J9" s="46">
        <v>79.8319110006979</v>
      </c>
      <c r="K9" s="46">
        <v>85.004639293473303</v>
      </c>
    </row>
    <row r="10" spans="1:17" ht="31">
      <c r="A10" s="6" t="s">
        <v>8</v>
      </c>
      <c r="B10" s="45">
        <v>1.7450686410330599E-2</v>
      </c>
      <c r="C10" s="46">
        <v>8.5900845212442997E-2</v>
      </c>
      <c r="D10" s="46">
        <v>0.103038606946806</v>
      </c>
      <c r="E10" s="46">
        <v>0.75696237635901098</v>
      </c>
      <c r="F10" s="46">
        <v>0.129026244307611</v>
      </c>
      <c r="G10" s="46">
        <v>0.13410926954185901</v>
      </c>
      <c r="H10" s="46">
        <v>1.0433069624210801E-2</v>
      </c>
      <c r="I10" s="46">
        <v>0.42249822998867798</v>
      </c>
      <c r="J10" s="46">
        <v>0.16093072771076999</v>
      </c>
      <c r="K10" s="46">
        <v>0.30053960861550699</v>
      </c>
    </row>
    <row r="11" spans="1:17" ht="31">
      <c r="A11" s="6" t="s">
        <v>9</v>
      </c>
      <c r="B11" s="45">
        <v>1.9646044395552301E-2</v>
      </c>
      <c r="C11" s="46">
        <v>9.7455278690850397E-2</v>
      </c>
      <c r="D11" s="46">
        <v>0.83297785226152099</v>
      </c>
      <c r="E11" s="46">
        <v>16.5760783418513</v>
      </c>
      <c r="F11" s="46">
        <v>82.550778803860496</v>
      </c>
      <c r="G11" s="46">
        <v>86.632097195184102</v>
      </c>
      <c r="H11" s="46">
        <v>1.00967734551586E-2</v>
      </c>
      <c r="I11" s="46">
        <v>0.42317945947269497</v>
      </c>
      <c r="J11" s="46">
        <v>0.90510415080832096</v>
      </c>
      <c r="K11" s="46">
        <v>0.73146818106261202</v>
      </c>
    </row>
    <row r="12" spans="1:17" s="2" customFormat="1" ht="31">
      <c r="A12" s="7" t="s">
        <v>14</v>
      </c>
      <c r="B12" s="47" t="s">
        <v>20</v>
      </c>
      <c r="C12" s="48" t="s">
        <v>5</v>
      </c>
      <c r="D12" s="48" t="s">
        <v>30</v>
      </c>
      <c r="E12" s="48" t="s">
        <v>30</v>
      </c>
      <c r="F12" s="48" t="s">
        <v>18</v>
      </c>
      <c r="G12" s="48" t="s">
        <v>18</v>
      </c>
      <c r="H12" s="48" t="s">
        <v>20</v>
      </c>
      <c r="I12" s="48" t="s">
        <v>21</v>
      </c>
      <c r="J12" s="48" t="s">
        <v>30</v>
      </c>
      <c r="K12" s="48" t="s">
        <v>30</v>
      </c>
    </row>
    <row r="13" spans="1:17" s="2" customFormat="1" ht="31">
      <c r="A13" s="7" t="s">
        <v>10</v>
      </c>
      <c r="B13" s="47">
        <v>87.407056655085796</v>
      </c>
      <c r="C13" s="48">
        <v>84.001948069291998</v>
      </c>
      <c r="D13" s="48">
        <v>78.466382468134896</v>
      </c>
      <c r="E13" s="48">
        <v>44.090574248968601</v>
      </c>
      <c r="F13" s="48">
        <v>82.550778803860496</v>
      </c>
      <c r="G13" s="48">
        <v>86.632097195184102</v>
      </c>
      <c r="H13" s="48">
        <v>87.448380813615302</v>
      </c>
      <c r="I13" s="48">
        <v>68.526146323809996</v>
      </c>
      <c r="J13" s="48">
        <v>79.8319110006979</v>
      </c>
      <c r="K13" s="48">
        <v>85.004639293473303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100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100</v>
      </c>
      <c r="E19" s="46">
        <v>100</v>
      </c>
      <c r="F19" s="46">
        <v>0</v>
      </c>
      <c r="G19" s="46">
        <v>0</v>
      </c>
      <c r="H19" s="46">
        <v>0</v>
      </c>
      <c r="I19" s="46">
        <v>0</v>
      </c>
      <c r="J19" s="46">
        <v>100</v>
      </c>
      <c r="K19" s="46">
        <v>100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0</v>
      </c>
      <c r="E21" s="46">
        <v>0</v>
      </c>
      <c r="F21" s="46">
        <v>100</v>
      </c>
      <c r="G21" s="46">
        <v>100</v>
      </c>
      <c r="H21" s="46">
        <v>0</v>
      </c>
      <c r="I21" s="46">
        <v>0</v>
      </c>
      <c r="J21" s="46">
        <v>0</v>
      </c>
      <c r="K21" s="46">
        <v>0</v>
      </c>
    </row>
    <row r="22" spans="1:11" s="2" customFormat="1" ht="31">
      <c r="A22" s="7" t="s">
        <v>14</v>
      </c>
      <c r="B22" s="47" t="s">
        <v>20</v>
      </c>
      <c r="C22" s="48" t="s">
        <v>5</v>
      </c>
      <c r="D22" s="48" t="s">
        <v>30</v>
      </c>
      <c r="E22" s="48" t="s">
        <v>30</v>
      </c>
      <c r="F22" s="48" t="s">
        <v>18</v>
      </c>
      <c r="G22" s="48" t="s">
        <v>18</v>
      </c>
      <c r="H22" s="48" t="s">
        <v>20</v>
      </c>
      <c r="I22" s="48" t="s">
        <v>21</v>
      </c>
      <c r="J22" s="48" t="s">
        <v>30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100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87.407056655085796</v>
      </c>
      <c r="C26" s="22">
        <f t="shared" ref="C26" si="0">H4</f>
        <v>87.448380813615302</v>
      </c>
      <c r="D26" s="19">
        <f t="shared" ref="D26:D30" si="1">AVERAGE(B26:C26)</f>
        <v>87.427718734350549</v>
      </c>
      <c r="E26" s="19">
        <f t="shared" ref="E26:E30" si="2">VAR(B26:C26)</f>
        <v>8.5384303908584856E-4</v>
      </c>
      <c r="F26" s="90">
        <v>4</v>
      </c>
    </row>
    <row r="27" spans="1:11" ht="31">
      <c r="A27" s="6" t="s">
        <v>6</v>
      </c>
      <c r="B27" s="12">
        <f>B5+B8+B10</f>
        <v>5.3852095537263597E-2</v>
      </c>
      <c r="C27" s="12">
        <f>H5+H8+H10</f>
        <v>3.307816838340677E-2</v>
      </c>
      <c r="D27" s="10">
        <f>AVERAGE(B27:C27)</f>
        <v>4.3465131960335184E-2</v>
      </c>
      <c r="E27" s="10">
        <f t="shared" si="2"/>
        <v>2.1577802469687499E-4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10.63277216340038</v>
      </c>
      <c r="C28" s="3">
        <f>H6+H7</f>
        <v>10.625096351996479</v>
      </c>
      <c r="D28" s="10">
        <f t="shared" si="1"/>
        <v>10.628934257698429</v>
      </c>
      <c r="E28" s="10">
        <f t="shared" si="2"/>
        <v>2.9459040354130455E-5</v>
      </c>
      <c r="F28" s="90">
        <v>6</v>
      </c>
      <c r="G28">
        <v>7</v>
      </c>
    </row>
    <row r="29" spans="1:11" ht="31">
      <c r="A29" s="6" t="s">
        <v>7</v>
      </c>
      <c r="B29" s="12">
        <f>B9</f>
        <v>1.886673041581</v>
      </c>
      <c r="C29" s="3">
        <f>H9</f>
        <v>1.8833478925495899</v>
      </c>
      <c r="D29" s="10">
        <f t="shared" si="1"/>
        <v>1.885010467065295</v>
      </c>
      <c r="E29" s="10">
        <f t="shared" si="2"/>
        <v>5.528308040543843E-6</v>
      </c>
      <c r="F29" s="90">
        <v>9</v>
      </c>
    </row>
    <row r="30" spans="1:11" ht="31">
      <c r="A30" s="6" t="s">
        <v>9</v>
      </c>
      <c r="B30" s="12">
        <f>B11</f>
        <v>1.9646044395552301E-2</v>
      </c>
      <c r="C30" s="3">
        <f>H11</f>
        <v>1.00967734551586E-2</v>
      </c>
      <c r="D30" s="10">
        <f t="shared" si="1"/>
        <v>1.4871408925355451E-2</v>
      </c>
      <c r="E30" s="10">
        <f t="shared" si="2"/>
        <v>4.5594287746523749E-5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87.407056655085796</v>
      </c>
      <c r="C32" s="3">
        <f>H13</f>
        <v>87.448380813615302</v>
      </c>
      <c r="D32" s="10">
        <f t="shared" ref="D32:D37" si="3">AVERAGE(B32:C32)</f>
        <v>87.427718734350549</v>
      </c>
      <c r="E32" s="10">
        <f t="shared" ref="E32:E37" si="4">VAR(B32:C32)</f>
        <v>8.5384303908584856E-4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7.7641482015343294E-2</v>
      </c>
      <c r="C42" s="10">
        <f>I4</f>
        <v>0.27421575989706298</v>
      </c>
      <c r="D42" s="10">
        <f t="shared" ref="D42:D46" si="5">AVERAGE(B42:C42)</f>
        <v>0.17592862095620315</v>
      </c>
      <c r="E42" s="10">
        <f t="shared" ref="E42:E46" si="6">VAR(B42:C42)</f>
        <v>1.9320723362359758E-2</v>
      </c>
    </row>
    <row r="43" spans="1:8" ht="31">
      <c r="A43" s="6" t="s">
        <v>6</v>
      </c>
      <c r="B43" s="11">
        <f>C5+C8+C10</f>
        <v>0.27025707278879041</v>
      </c>
      <c r="C43" s="10">
        <f>I5+I8+I10</f>
        <v>1.206270614192642</v>
      </c>
      <c r="D43" s="10">
        <f t="shared" si="5"/>
        <v>0.73826384349071628</v>
      </c>
      <c r="E43" s="10">
        <f t="shared" si="6"/>
        <v>0.43806067484568967</v>
      </c>
    </row>
    <row r="44" spans="1:8" s="20" customFormat="1" ht="31">
      <c r="A44" s="17" t="s">
        <v>4</v>
      </c>
      <c r="B44" s="18">
        <f>C6+C7</f>
        <v>97.591183581203396</v>
      </c>
      <c r="C44" s="19">
        <f>I6+I7</f>
        <v>96.298994847503096</v>
      </c>
      <c r="D44" s="19">
        <f t="shared" si="5"/>
        <v>96.945089214353246</v>
      </c>
      <c r="E44" s="19">
        <f t="shared" si="6"/>
        <v>0.83487586175099238</v>
      </c>
    </row>
    <row r="45" spans="1:8" ht="31">
      <c r="A45" s="6" t="s">
        <v>7</v>
      </c>
      <c r="B45" s="11">
        <f>C9</f>
        <v>1.96346258530153</v>
      </c>
      <c r="C45" s="10">
        <f>I9</f>
        <v>1.7973393189343601</v>
      </c>
      <c r="D45" s="10">
        <f t="shared" si="5"/>
        <v>1.880400952117945</v>
      </c>
      <c r="E45" s="10">
        <f t="shared" si="6"/>
        <v>1.3798469814248841E-2</v>
      </c>
    </row>
    <row r="46" spans="1:8" ht="31">
      <c r="A46" s="6" t="s">
        <v>9</v>
      </c>
      <c r="B46" s="11">
        <f>C11</f>
        <v>9.7455278690850397E-2</v>
      </c>
      <c r="C46" s="10">
        <f>I11</f>
        <v>0.42317945947269497</v>
      </c>
      <c r="D46" s="10">
        <f t="shared" si="5"/>
        <v>0.26031736908177266</v>
      </c>
      <c r="E46" s="10">
        <f t="shared" si="6"/>
        <v>5.3048120973001905E-2</v>
      </c>
    </row>
    <row r="47" spans="1:8" ht="31">
      <c r="A47" s="7" t="s">
        <v>14</v>
      </c>
      <c r="B47" s="11" t="str">
        <f>C12</f>
        <v>FEAR</v>
      </c>
      <c r="C47" s="10" t="str">
        <f>I12</f>
        <v>SURPRISED</v>
      </c>
      <c r="D47" s="10">
        <f>COUNTIF(B47:C47,A41)</f>
        <v>1</v>
      </c>
      <c r="E47" s="13">
        <f>D47/2</f>
        <v>0.5</v>
      </c>
    </row>
    <row r="48" spans="1:8" ht="31">
      <c r="A48" s="7" t="s">
        <v>10</v>
      </c>
      <c r="B48" s="11">
        <f>MAX(B42:B46)</f>
        <v>97.591183581203396</v>
      </c>
      <c r="C48" s="11">
        <f>MAX(C42:C46)</f>
        <v>96.298994847503096</v>
      </c>
      <c r="D48" s="10">
        <f t="shared" ref="D48:D53" si="7">AVERAGE(B48:C48)</f>
        <v>96.945089214353246</v>
      </c>
      <c r="E48" s="10">
        <f t="shared" ref="E48:E53" si="8">VAR(B48:C48)</f>
        <v>0.83487586175099238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FEAR</v>
      </c>
      <c r="C54" s="10" t="str">
        <f>I22</f>
        <v>SURPRISED</v>
      </c>
      <c r="D54" s="10">
        <f>COUNTIF(B54:C54,A41)</f>
        <v>1</v>
      </c>
      <c r="E54" s="13">
        <f>D54/2</f>
        <v>0.5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4.2051227689307802E-2</v>
      </c>
      <c r="C58" s="10">
        <f>J4</f>
        <v>5.9033267916400102E-2</v>
      </c>
      <c r="D58" s="10">
        <f t="shared" ref="D58:D62" si="9">AVERAGE(B58:C58)</f>
        <v>5.0542247802853948E-2</v>
      </c>
      <c r="E58" s="10">
        <f t="shared" ref="E58:E62" si="10">VAR(B58:C58)</f>
        <v>1.4419484513729115E-4</v>
      </c>
    </row>
    <row r="59" spans="1:5" ht="31">
      <c r="A59" s="92" t="s">
        <v>31</v>
      </c>
      <c r="B59" s="18">
        <f>D5+D8+D10</f>
        <v>11.006831714186317</v>
      </c>
      <c r="C59" s="19">
        <f>J5+J8+J10</f>
        <v>9.4182854595392556</v>
      </c>
      <c r="D59" s="19">
        <f t="shared" si="9"/>
        <v>10.212558586862787</v>
      </c>
      <c r="E59" s="19">
        <f t="shared" si="10"/>
        <v>1.2617396015766036</v>
      </c>
    </row>
    <row r="60" spans="1:5" ht="31">
      <c r="A60" s="6" t="s">
        <v>4</v>
      </c>
      <c r="B60" s="11">
        <f>D6+D7</f>
        <v>9.6517567377278688</v>
      </c>
      <c r="C60" s="10">
        <f>J6+J7</f>
        <v>9.7856661210380693</v>
      </c>
      <c r="D60" s="10">
        <f t="shared" si="9"/>
        <v>9.7187114293829691</v>
      </c>
      <c r="E60" s="10">
        <f t="shared" si="10"/>
        <v>8.9658614692591058E-3</v>
      </c>
    </row>
    <row r="61" spans="1:5" ht="31">
      <c r="A61" s="6" t="s">
        <v>7</v>
      </c>
      <c r="B61" s="11">
        <f>D9</f>
        <v>78.466382468134896</v>
      </c>
      <c r="C61" s="10">
        <f>J9</f>
        <v>79.8319110006979</v>
      </c>
      <c r="D61" s="10">
        <f t="shared" si="9"/>
        <v>79.149146734416405</v>
      </c>
      <c r="E61" s="10">
        <f t="shared" si="10"/>
        <v>0.93233408662183637</v>
      </c>
    </row>
    <row r="62" spans="1:5" ht="31">
      <c r="A62" s="6" t="s">
        <v>9</v>
      </c>
      <c r="B62" s="11">
        <f t="shared" ref="B62:B67" si="11">D11</f>
        <v>0.83297785226152099</v>
      </c>
      <c r="C62" s="10">
        <f>J11</f>
        <v>0.90510415080832096</v>
      </c>
      <c r="D62" s="10">
        <f t="shared" si="9"/>
        <v>0.86904100153492103</v>
      </c>
      <c r="E62" s="10">
        <f t="shared" si="10"/>
        <v>2.6011014710310603E-3</v>
      </c>
    </row>
    <row r="63" spans="1:5" ht="31">
      <c r="A63" s="7" t="s">
        <v>14</v>
      </c>
      <c r="B63" s="11" t="str">
        <f t="shared" si="11"/>
        <v>SAD</v>
      </c>
      <c r="C63" s="10" t="str">
        <f>J12</f>
        <v>SAD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78.466382468134896</v>
      </c>
      <c r="C64" s="11">
        <f>MAX(C58:C62)</f>
        <v>79.8319110006979</v>
      </c>
      <c r="D64" s="10">
        <f t="shared" ref="D64:D69" si="12">AVERAGE(B64:C64)</f>
        <v>79.149146734416405</v>
      </c>
      <c r="E64" s="10">
        <f t="shared" ref="E64:E69" si="13">VAR(B64:C64)</f>
        <v>0.93233408662183637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31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100</v>
      </c>
      <c r="C68" s="10">
        <f>J19</f>
        <v>100</v>
      </c>
      <c r="D68" s="10">
        <f t="shared" si="12"/>
        <v>100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tr">
        <f>D22</f>
        <v>SAD</v>
      </c>
      <c r="C70" s="10" t="str">
        <f>J22</f>
        <v>SAD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0.27173389967963402</v>
      </c>
      <c r="C74" s="10">
        <f>K4</f>
        <v>8.9672723472726798E-2</v>
      </c>
      <c r="D74" s="10">
        <f t="shared" ref="D74:D78" si="14">AVERAGE(B74:C74)</f>
        <v>0.18070331157618041</v>
      </c>
      <c r="E74" s="10">
        <f t="shared" ref="E74:E78" si="15">VAR(B74:C74)</f>
        <v>1.6573135940921246E-2</v>
      </c>
    </row>
    <row r="75" spans="1:5" ht="31">
      <c r="A75" s="91" t="s">
        <v>31</v>
      </c>
      <c r="B75" s="11">
        <f>E5+E8+E10</f>
        <v>29.58760065471283</v>
      </c>
      <c r="C75" s="10">
        <f>K5+K8+K10</f>
        <v>3.792411353060877</v>
      </c>
      <c r="D75" s="10">
        <f t="shared" si="14"/>
        <v>16.690006003886854</v>
      </c>
      <c r="E75" s="10">
        <f t="shared" si="15"/>
        <v>332.69589555402968</v>
      </c>
    </row>
    <row r="76" spans="1:5" ht="31">
      <c r="A76" s="6" t="s">
        <v>4</v>
      </c>
      <c r="B76" s="11">
        <f>E6+E7</f>
        <v>9.4740128547875209</v>
      </c>
      <c r="C76" s="10">
        <f>K6+K7</f>
        <v>10.38180844893045</v>
      </c>
      <c r="D76" s="10">
        <f t="shared" si="14"/>
        <v>9.9279106518589852</v>
      </c>
      <c r="E76" s="10">
        <f t="shared" si="15"/>
        <v>0.41204642037265654</v>
      </c>
    </row>
    <row r="77" spans="1:5" s="20" customFormat="1" ht="31">
      <c r="A77" s="17" t="s">
        <v>7</v>
      </c>
      <c r="B77" s="18">
        <f>E9</f>
        <v>44.090574248968601</v>
      </c>
      <c r="C77" s="19">
        <f>K9</f>
        <v>85.004639293473303</v>
      </c>
      <c r="D77" s="19">
        <f t="shared" si="14"/>
        <v>64.547606771220956</v>
      </c>
      <c r="E77" s="19">
        <f t="shared" si="15"/>
        <v>836.98035923298085</v>
      </c>
    </row>
    <row r="78" spans="1:5" ht="31">
      <c r="A78" s="6" t="s">
        <v>9</v>
      </c>
      <c r="B78" s="11">
        <f>E11</f>
        <v>16.5760783418513</v>
      </c>
      <c r="C78" s="10">
        <f>K11</f>
        <v>0.73146818106261202</v>
      </c>
      <c r="D78" s="10">
        <f t="shared" si="14"/>
        <v>8.6537732614569567</v>
      </c>
      <c r="E78" s="10">
        <f t="shared" si="15"/>
        <v>125.52583557368408</v>
      </c>
    </row>
    <row r="79" spans="1:5" ht="31">
      <c r="A79" s="7" t="s">
        <v>14</v>
      </c>
      <c r="B79" s="11" t="str">
        <f>E12</f>
        <v>SAD</v>
      </c>
      <c r="C79" s="10" t="str">
        <f>K12</f>
        <v>SAD</v>
      </c>
      <c r="D79" s="10">
        <f>COUNTIF(B79:C79,A73)</f>
        <v>2</v>
      </c>
      <c r="E79" s="13">
        <f>D79/2</f>
        <v>1</v>
      </c>
    </row>
    <row r="80" spans="1:5" ht="31">
      <c r="A80" s="7" t="s">
        <v>10</v>
      </c>
      <c r="B80" s="11">
        <f>E13</f>
        <v>44.090574248968601</v>
      </c>
      <c r="C80" s="10">
        <f>K13</f>
        <v>85.004639293473303</v>
      </c>
      <c r="D80" s="10">
        <f t="shared" ref="D80:D85" si="16">AVERAGE(B80:C80)</f>
        <v>64.547606771220956</v>
      </c>
      <c r="E80" s="10">
        <f t="shared" ref="E80:E85" si="17">VAR(B80:C80)</f>
        <v>836.98035923298085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31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100</v>
      </c>
      <c r="C84" s="19">
        <f>K19</f>
        <v>100</v>
      </c>
      <c r="D84" s="19">
        <f t="shared" si="16"/>
        <v>100</v>
      </c>
      <c r="E84" s="19">
        <f t="shared" si="17"/>
        <v>0</v>
      </c>
    </row>
    <row r="85" spans="1:5" ht="31">
      <c r="A85" s="6" t="s">
        <v>9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14</v>
      </c>
      <c r="B86" s="11" t="str">
        <f>E22</f>
        <v>SAD</v>
      </c>
      <c r="C86" s="10" t="str">
        <f>K22</f>
        <v>SAD</v>
      </c>
      <c r="D86" s="10">
        <f>COUNTIF(B86:C86,A73)</f>
        <v>2</v>
      </c>
      <c r="E86" s="13">
        <f>D86/2</f>
        <v>1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0.165345854293973</v>
      </c>
      <c r="C90" s="11">
        <f>G4</f>
        <v>0.18038393897324601</v>
      </c>
      <c r="D90" s="10">
        <f t="shared" ref="D90:D94" si="18">AVERAGE(B90:C90)</f>
        <v>0.17286489663360949</v>
      </c>
      <c r="E90" s="10">
        <f t="shared" ref="E90:E94" si="19">VAR(B90:C90)</f>
        <v>1.1307199541049276E-4</v>
      </c>
    </row>
    <row r="91" spans="1:5" ht="31">
      <c r="A91" s="6" t="s">
        <v>6</v>
      </c>
      <c r="B91" s="11">
        <f>F5+F8+F10</f>
        <v>0.754237256983885</v>
      </c>
      <c r="C91" s="11">
        <f>G5+G8+G10</f>
        <v>0.46180959578318292</v>
      </c>
      <c r="D91" s="10">
        <f t="shared" si="18"/>
        <v>0.60802342638353402</v>
      </c>
      <c r="E91" s="10">
        <f t="shared" si="19"/>
        <v>4.2756968517656202E-2</v>
      </c>
    </row>
    <row r="92" spans="1:5" ht="31">
      <c r="A92" s="6" t="s">
        <v>4</v>
      </c>
      <c r="B92" s="11">
        <f>F6+F7</f>
        <v>10.702741287728461</v>
      </c>
      <c r="C92" s="11">
        <f>G6+G7</f>
        <v>10.72685211096684</v>
      </c>
      <c r="D92" s="10">
        <f t="shared" si="18"/>
        <v>10.714796699347652</v>
      </c>
      <c r="E92" s="10">
        <f t="shared" si="19"/>
        <v>2.9066589861618077E-4</v>
      </c>
    </row>
    <row r="93" spans="1:5" ht="31">
      <c r="A93" s="6" t="s">
        <v>7</v>
      </c>
      <c r="B93" s="11">
        <f>F9</f>
        <v>5.8268967971331502</v>
      </c>
      <c r="C93" s="11">
        <f>G9</f>
        <v>1.9988571590926101</v>
      </c>
      <c r="D93" s="10">
        <f t="shared" si="18"/>
        <v>3.9128769781128803</v>
      </c>
      <c r="E93" s="10">
        <f t="shared" si="19"/>
        <v>7.3269437352047717</v>
      </c>
    </row>
    <row r="94" spans="1:5" s="20" customFormat="1" ht="31">
      <c r="A94" s="17" t="s">
        <v>9</v>
      </c>
      <c r="B94" s="18">
        <f t="shared" ref="B94:C97" si="20">F11</f>
        <v>82.550778803860496</v>
      </c>
      <c r="C94" s="18">
        <f t="shared" si="20"/>
        <v>86.632097195184102</v>
      </c>
      <c r="D94" s="19">
        <f t="shared" si="18"/>
        <v>84.591437999522299</v>
      </c>
      <c r="E94" s="19">
        <f t="shared" si="19"/>
        <v>8.3285799056781542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82.550778803860496</v>
      </c>
      <c r="C96" s="11">
        <f t="shared" si="20"/>
        <v>86.632097195184102</v>
      </c>
      <c r="D96" s="10">
        <f t="shared" ref="D96:D101" si="21">AVERAGE(B96:C96)</f>
        <v>84.591437999522299</v>
      </c>
      <c r="E96" s="10">
        <f t="shared" ref="E96:E101" si="22">VAR(B96:C96)</f>
        <v>8.3285799056781542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27</v>
      </c>
      <c r="F106" s="71" t="e">
        <f>(D102+#REF!+#REF!+#REF!+D86+D70+D54+D38)/24</f>
        <v>#REF!</v>
      </c>
    </row>
    <row r="107" spans="1:7">
      <c r="E107" t="s">
        <v>25</v>
      </c>
      <c r="F107" s="14" t="e">
        <f>(D101+#REF!+#REF!+#REF!+D84+#REF!+D51+D33)/8</f>
        <v>#REF!</v>
      </c>
    </row>
    <row r="108" spans="1:7">
      <c r="E108" t="s">
        <v>28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24</v>
      </c>
      <c r="C1" s="94"/>
      <c r="D1" s="95"/>
      <c r="E1" s="96" t="s">
        <v>23</v>
      </c>
      <c r="F1" s="94"/>
      <c r="G1" s="97"/>
    </row>
    <row r="2" spans="1:8" ht="32" thickBot="1">
      <c r="A2" s="99"/>
      <c r="B2" s="34" t="s">
        <v>22</v>
      </c>
      <c r="C2" s="35" t="s">
        <v>25</v>
      </c>
      <c r="D2" s="36" t="s">
        <v>16</v>
      </c>
      <c r="E2" s="37" t="s">
        <v>22</v>
      </c>
      <c r="F2" s="35" t="s">
        <v>25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87.427718734350549</v>
      </c>
      <c r="D3" s="39">
        <f>生データ!E26</f>
        <v>8.5384303908584856E-4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10.212558586862787</v>
      </c>
      <c r="D4" s="73">
        <f>生データ!E59</f>
        <v>1.2617396015766036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0.5</v>
      </c>
      <c r="C5" s="73">
        <f>生データ!D44</f>
        <v>96.945089214353246</v>
      </c>
      <c r="D5" s="40">
        <f>生データ!E44</f>
        <v>0.83487586175099238</v>
      </c>
      <c r="E5" s="69">
        <f>生データ!E54</f>
        <v>0.5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1</v>
      </c>
      <c r="C6" s="73">
        <f>生データ!D77</f>
        <v>64.547606771220956</v>
      </c>
      <c r="D6" s="40">
        <f>生データ!E77</f>
        <v>836.98035923298085</v>
      </c>
      <c r="E6" s="69">
        <f>生データ!E86</f>
        <v>1</v>
      </c>
      <c r="F6" s="73">
        <f>生データ!D84</f>
        <v>100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84.591437999522299</v>
      </c>
      <c r="D7" s="41">
        <f>生データ!E94</f>
        <v>8.3285799056781542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24</v>
      </c>
      <c r="C9" s="101"/>
      <c r="D9" s="100" t="s">
        <v>23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0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1</v>
      </c>
      <c r="C14" s="81">
        <f>IF(生データ!C79=生データ!$A$73,1,0)</f>
        <v>1</v>
      </c>
      <c r="D14" s="82">
        <f>IF(生データ!B86=生データ!$A$73,1,0)</f>
        <v>1</v>
      </c>
      <c r="E14" s="83">
        <f>IF(生データ!C86=生データ!$A$73,1,0)</f>
        <v>1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29</v>
      </c>
      <c r="B16" s="88">
        <f>SUM(B11:B15)</f>
        <v>4</v>
      </c>
      <c r="C16" s="88">
        <f>SUM(C11:C15)</f>
        <v>4</v>
      </c>
      <c r="D16" s="88">
        <f>SUM(D11:D15)</f>
        <v>3</v>
      </c>
      <c r="E16" s="88">
        <f>SUM(E11:E15)</f>
        <v>4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26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0</v>
      </c>
      <c r="D3" s="54">
        <f>生データ!D67</f>
        <v>0</v>
      </c>
      <c r="E3" s="54">
        <f>生データ!D68</f>
        <v>100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100</v>
      </c>
      <c r="F5" s="55">
        <f>生データ!D85</f>
        <v>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2023-01-22T08:57:33Z</dcterms:modified>
</cp:coreProperties>
</file>