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鏡/８福田/"/>
    </mc:Choice>
  </mc:AlternateContent>
  <xr:revisionPtr revIDLastSave="0" documentId="13_ncr:1_{7617D8E3-DCAE-2648-B6A1-C3E3AA9CA740}" xr6:coauthVersionLast="47" xr6:coauthVersionMax="47" xr10:uidLastSave="{00000000-0000-0000-0000-000000000000}"/>
  <bookViews>
    <workbookView xWindow="11040" yWindow="500" windowWidth="17760" windowHeight="1656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C99" i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58" i="1"/>
  <c r="C64" i="1" s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1" i="1"/>
  <c r="B62" i="1"/>
  <c r="B63" i="1"/>
  <c r="B13" i="4" s="1"/>
  <c r="C42" i="1"/>
  <c r="C48" i="1" s="1"/>
  <c r="C45" i="1"/>
  <c r="C46" i="1"/>
  <c r="C47" i="1"/>
  <c r="C12" i="4" s="1"/>
  <c r="B42" i="1"/>
  <c r="B45" i="1"/>
  <c r="B46" i="1"/>
  <c r="B47" i="1"/>
  <c r="B12" i="4" s="1"/>
  <c r="B29" i="1"/>
  <c r="B64" i="1" l="1"/>
  <c r="B48" i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C3" i="2" s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F4" i="4" l="1"/>
  <c r="D13" i="4"/>
  <c r="D16" i="4" s="1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F107" i="1"/>
  <c r="F6" i="2"/>
  <c r="F108" i="1"/>
  <c r="E7" i="4"/>
  <c r="F106" i="1"/>
  <c r="F5" i="4"/>
  <c r="C3" i="4"/>
  <c r="C5" i="4"/>
  <c r="F3" i="4"/>
  <c r="F7" i="4"/>
  <c r="C6" i="4"/>
  <c r="F6" i="4"/>
  <c r="C7" i="4"/>
  <c r="B4" i="4" l="1"/>
  <c r="E13" i="4"/>
  <c r="E16" i="4" s="1"/>
  <c r="E3" i="4"/>
</calcChain>
</file>

<file path=xl/sharedStrings.xml><?xml version="1.0" encoding="utf-8"?>
<sst xmlns="http://schemas.openxmlformats.org/spreadsheetml/2006/main" count="188" uniqueCount="32">
  <si>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</si>
  <si>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</si>
  <si>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</si>
  <si>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</si>
  <si>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</si>
  <si>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</si>
  <si>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</si>
  <si>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</si>
  <si>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</si>
  <si>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</si>
  <si>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</si>
  <si>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</si>
  <si>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</si>
  <si>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</si>
  <si>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</si>
  <si>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</si>
  <si>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</si>
  <si>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</si>
  <si>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順番</t>
    <rPh sb="0" eb="2">
      <t>ジュンバn</t>
    </rPh>
    <phoneticPr fontId="1"/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</si>
  <si>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</si>
  <si>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</si>
  <si>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</si>
  <si>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</si>
  <si>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</si>
  <si>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</si>
  <si>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</si>
  <si>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</si>
  <si>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</si>
  <si>
    <t>HAPPY</t>
  </si>
  <si>
    <t>SURPRISED</t>
  </si>
  <si>
    <t>SAD</t>
  </si>
  <si>
    <t>CALM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</si>
</sst>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topLeftCell="A77" zoomScale="61" workbookViewId="0">
      <pane xSplit="1" topLeftCell="B1" activePane="topRight" state="frozen"/>
      <selection activeCell="A9" sqref="A9"/>
      <selection pane="topRight" activeCell="B25" sqref="B25:C103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18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82.9300068130174</v>
      </c>
      <c r="C4" s="46">
        <v>1.7346540580270899</v>
      </c>
      <c r="D4" s="46">
        <v>2.4904564082945702</v>
      </c>
      <c r="E4" s="46">
        <v>2.1953995517690599</v>
      </c>
      <c r="F4" s="46">
        <v>2.6583049005600401</v>
      </c>
      <c r="G4" s="46">
        <v>0.71038458907936397</v>
      </c>
      <c r="H4" s="46">
        <v>86.951705160489794</v>
      </c>
      <c r="I4" s="46">
        <v>0.65681589122622197</v>
      </c>
      <c r="J4" s="46">
        <v>0.99029114547913699</v>
      </c>
      <c r="K4" s="46">
        <v>3.6628995594069398</v>
      </c>
    </row>
    <row r="5" spans="1:17" ht="31">
      <c r="A5" s="6" t="s">
        <v>3</v>
      </c>
      <c r="B5" s="45">
        <v>0.57470411360388196</v>
      </c>
      <c r="C5" s="46">
        <v>0.59652541585494401</v>
      </c>
      <c r="D5" s="46">
        <v>21.161704397236999</v>
      </c>
      <c r="E5" s="46">
        <v>4.8990772200405601</v>
      </c>
      <c r="F5" s="46">
        <v>0.36374396155199001</v>
      </c>
      <c r="G5" s="46">
        <v>0.24198750189535001</v>
      </c>
      <c r="H5" s="46">
        <v>3.7209559828838099E-2</v>
      </c>
      <c r="I5" s="46">
        <v>12.489779720377699</v>
      </c>
      <c r="J5" s="46">
        <v>2.72130787534353</v>
      </c>
      <c r="K5" s="46">
        <v>12.3513568246955</v>
      </c>
    </row>
    <row r="6" spans="1:17" ht="31">
      <c r="A6" s="6" t="s">
        <v>4</v>
      </c>
      <c r="B6" s="45">
        <v>5.94632973904677</v>
      </c>
      <c r="C6" s="46">
        <v>84.413045993034103</v>
      </c>
      <c r="D6" s="46">
        <v>6.72578968577655</v>
      </c>
      <c r="E6" s="46">
        <v>4.6004515552235796</v>
      </c>
      <c r="F6" s="46">
        <v>5.7657225827291798</v>
      </c>
      <c r="G6" s="46">
        <v>5.6064928205986098</v>
      </c>
      <c r="H6" s="46">
        <v>5.5367278624582497</v>
      </c>
      <c r="I6" s="46">
        <v>6.3001373220952601</v>
      </c>
      <c r="J6" s="46">
        <v>6.8973733597199303</v>
      </c>
      <c r="K6" s="46">
        <v>8.6382051400580302</v>
      </c>
    </row>
    <row r="7" spans="1:17" ht="31">
      <c r="A7" s="6" t="s">
        <v>5</v>
      </c>
      <c r="B7" s="45">
        <v>5.2594698821037298</v>
      </c>
      <c r="C7" s="46">
        <v>7.31020654764162</v>
      </c>
      <c r="D7" s="46">
        <v>5.6739593242191999</v>
      </c>
      <c r="E7" s="46">
        <v>1.14829969380511</v>
      </c>
      <c r="F7" s="46">
        <v>5.4677666250619996</v>
      </c>
      <c r="G7" s="46">
        <v>5.2730033971749197</v>
      </c>
      <c r="H7" s="46">
        <v>5.1717994836649304</v>
      </c>
      <c r="I7" s="46">
        <v>5.4140611079208902</v>
      </c>
      <c r="J7" s="46">
        <v>5.6130829257038304</v>
      </c>
      <c r="K7" s="46">
        <v>6.2095964361225597</v>
      </c>
    </row>
    <row r="8" spans="1:17" ht="31">
      <c r="A8" s="6" t="s">
        <v>6</v>
      </c>
      <c r="B8" s="45">
        <v>0.55188485008922195</v>
      </c>
      <c r="C8" s="46">
        <v>0.87108849220698203</v>
      </c>
      <c r="D8" s="46">
        <v>49.497100649652197</v>
      </c>
      <c r="E8" s="46">
        <v>47.312833689500302</v>
      </c>
      <c r="F8" s="46">
        <v>0.96838377706532697</v>
      </c>
      <c r="G8" s="46">
        <v>0.35480296320182397</v>
      </c>
      <c r="H8" s="46">
        <v>9.3094605676780795E-2</v>
      </c>
      <c r="I8" s="46">
        <v>0.48576049491447898</v>
      </c>
      <c r="J8" s="46">
        <v>72.701519982038505</v>
      </c>
      <c r="K8" s="46">
        <v>22.618279075976801</v>
      </c>
    </row>
    <row r="9" spans="1:17" ht="31">
      <c r="A9" s="6" t="s">
        <v>7</v>
      </c>
      <c r="B9" s="45">
        <v>1.98954780333473</v>
      </c>
      <c r="C9" s="46">
        <v>1.92775509611319</v>
      </c>
      <c r="D9" s="46">
        <v>4.4436316973324201</v>
      </c>
      <c r="E9" s="46">
        <v>0.853426104276648</v>
      </c>
      <c r="F9" s="46">
        <v>2.2455902812742798</v>
      </c>
      <c r="G9" s="46">
        <v>2.14920832498898</v>
      </c>
      <c r="H9" s="46">
        <v>1.9032644509052501</v>
      </c>
      <c r="I9" s="46">
        <v>2.0399915436273202</v>
      </c>
      <c r="J9" s="46">
        <v>2.7397103060323</v>
      </c>
      <c r="K9" s="46">
        <v>27.448315265050098</v>
      </c>
    </row>
    <row r="10" spans="1:17" ht="31">
      <c r="A10" s="6" t="s">
        <v>8</v>
      </c>
      <c r="B10" s="45">
        <v>0.30908168252546803</v>
      </c>
      <c r="C10" s="46">
        <v>1.1986802165163</v>
      </c>
      <c r="D10" s="46">
        <v>3.71452492066889</v>
      </c>
      <c r="E10" s="46">
        <v>38.287330133968702</v>
      </c>
      <c r="F10" s="46">
        <v>0.41509714988250201</v>
      </c>
      <c r="G10" s="46">
        <v>0.13487406088162701</v>
      </c>
      <c r="H10" s="46">
        <v>0.102158256071606</v>
      </c>
      <c r="I10" s="46">
        <v>0.30074794250408599</v>
      </c>
      <c r="J10" s="46">
        <v>2.07087190265191</v>
      </c>
      <c r="K10" s="46">
        <v>3.5052929620651101</v>
      </c>
    </row>
    <row r="11" spans="1:17" ht="31">
      <c r="A11" s="6" t="s">
        <v>9</v>
      </c>
      <c r="B11" s="45">
        <v>2.4389751162787099</v>
      </c>
      <c r="C11" s="46">
        <v>1.94804418060573</v>
      </c>
      <c r="D11" s="46">
        <v>6.2928329168190604</v>
      </c>
      <c r="E11" s="46" t="s">
        <v>30</v>
      </c>
      <c r="F11" s="46">
        <v>82.115390721874604</v>
      </c>
      <c r="G11" s="46">
        <v>85.529246342179306</v>
      </c>
      <c r="H11" s="46">
        <v>0.20404062090446401</v>
      </c>
      <c r="I11" s="46">
        <v>72.312705977334005</v>
      </c>
      <c r="J11" s="46">
        <v>6.2658425030308296</v>
      </c>
      <c r="K11" s="46">
        <v>15.5660547366247</v>
      </c>
    </row>
    <row r="12" spans="1:17" s="2" customFormat="1" ht="31">
      <c r="A12" s="7" t="s">
        <v>14</v>
      </c>
      <c r="B12" s="47" t="s">
        <v>28</v>
      </c>
      <c r="C12" s="48" t="s">
        <v>29</v>
      </c>
      <c r="D12" s="48" t="s">
        <v>27</v>
      </c>
      <c r="E12" s="48">
        <v>47.312833689500302</v>
      </c>
      <c r="F12" s="48" t="s">
        <v>31</v>
      </c>
      <c r="G12" s="48" t="s">
        <v>31</v>
      </c>
      <c r="H12" s="48" t="s">
        <v>28</v>
      </c>
      <c r="I12" s="48" t="s">
        <v>31</v>
      </c>
      <c r="J12" s="48" t="s">
        <v>27</v>
      </c>
      <c r="K12" s="48" t="s">
        <v>30</v>
      </c>
    </row>
    <row r="13" spans="1:17" s="2" customFormat="1" ht="31">
      <c r="A13" s="7" t="s">
        <v>10</v>
      </c>
      <c r="B13" s="47">
        <v>82.9300068130174</v>
      </c>
      <c r="C13" s="48">
        <v>84.413045993034103</v>
      </c>
      <c r="D13" s="48">
        <v>49.497100649652197</v>
      </c>
      <c r="E13" s="48">
        <v>0</v>
      </c>
      <c r="F13" s="48">
        <v>82.115390721874604</v>
      </c>
      <c r="G13" s="48">
        <v>85.529246342179306</v>
      </c>
      <c r="H13" s="48">
        <v>86.951705160489794</v>
      </c>
      <c r="I13" s="48">
        <v>72.312705977334005</v>
      </c>
      <c r="J13" s="48">
        <v>72.701519982038505</v>
      </c>
      <c r="K13" s="48">
        <v>27.448315265050098</v>
      </c>
    </row>
    <row r="14" spans="1:17" ht="31">
      <c r="A14" s="6" t="s">
        <v>2</v>
      </c>
      <c r="B14" s="45">
        <v>100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100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</row>
    <row r="16" spans="1:17" ht="31">
      <c r="A16" s="6" t="s">
        <v>4</v>
      </c>
      <c r="B16" s="45">
        <v>0</v>
      </c>
      <c r="C16" s="46">
        <v>100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100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100</v>
      </c>
      <c r="K18" s="46">
        <v>25</v>
      </c>
    </row>
    <row r="19" spans="1:11" ht="31">
      <c r="A19" s="6" t="s">
        <v>7</v>
      </c>
      <c r="B19" s="45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50</v>
      </c>
    </row>
    <row r="20" spans="1:11" ht="31">
      <c r="A20" s="6" t="s">
        <v>8</v>
      </c>
      <c r="B20" s="45">
        <v>0</v>
      </c>
      <c r="C20" s="46">
        <v>0</v>
      </c>
      <c r="D20" s="46">
        <v>0</v>
      </c>
      <c r="E20" s="46">
        <v>100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</row>
    <row r="21" spans="1:11" ht="31">
      <c r="A21" s="6" t="s">
        <v>9</v>
      </c>
      <c r="B21" s="45">
        <v>0</v>
      </c>
      <c r="C21" s="46">
        <v>0</v>
      </c>
      <c r="D21" s="46">
        <v>0</v>
      </c>
      <c r="E21" s="46" t="s">
        <v>31</v>
      </c>
      <c r="F21" s="46">
        <v>100</v>
      </c>
      <c r="G21" s="46">
        <v>100</v>
      </c>
      <c r="H21" s="46">
        <v>0</v>
      </c>
      <c r="I21" s="46">
        <v>100</v>
      </c>
      <c r="J21" s="46">
        <v>0</v>
      </c>
      <c r="K21" s="46">
        <v>25</v>
      </c>
    </row>
    <row r="22" spans="1:11" s="2" customFormat="1" ht="31">
      <c r="A22" s="7" t="s">
        <v>14</v>
      </c>
      <c r="B22" s="47" t="s">
        <v>28</v>
      </c>
      <c r="C22" s="48" t="s">
        <v>29</v>
      </c>
      <c r="D22" s="48" t="s">
        <v>27</v>
      </c>
      <c r="E22" s="48">
        <v>100</v>
      </c>
      <c r="F22" s="48" t="s">
        <v>31</v>
      </c>
      <c r="G22" s="48" t="s">
        <v>31</v>
      </c>
      <c r="H22" s="48" t="s">
        <v>28</v>
      </c>
      <c r="I22" s="48" t="s">
        <v>31</v>
      </c>
      <c r="J22" s="48" t="s">
        <v>27</v>
      </c>
      <c r="K22" s="48" t="s">
        <v>30</v>
      </c>
    </row>
    <row r="23" spans="1:11" s="2" customFormat="1" ht="31">
      <c r="A23" s="7" t="s">
        <v>10</v>
      </c>
      <c r="B23" s="47">
        <v>100</v>
      </c>
      <c r="C23" s="48">
        <v>100</v>
      </c>
      <c r="D23" s="48">
        <v>100</v>
      </c>
      <c r="E23" s="48"/>
      <c r="F23" s="48">
        <v>100</v>
      </c>
      <c r="G23" s="48">
        <v>100</v>
      </c>
      <c r="H23" s="48">
        <v>100</v>
      </c>
      <c r="I23" s="48">
        <v>100</v>
      </c>
      <c r="J23" s="48">
        <v>100</v>
      </c>
      <c r="K23" s="48">
        <v>50</v>
      </c>
    </row>
    <row r="24" spans="1:11">
      <c r="I24">
        <v>100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82.9300068130174</v>
      </c>
      <c r="C26" s="22">
        <f t="shared" ref="C26" si="0">H4</f>
        <v>86.951705160489794</v>
      </c>
      <c r="D26" s="19">
        <f t="shared" ref="D26:D30" si="1">AVERAGE(B26:C26)</f>
        <v>84.940855986753604</v>
      </c>
      <c r="E26" s="19">
        <f t="shared" ref="E26:E30" si="2">VAR(B26:C26)</f>
        <v>8.0870287990310956</v>
      </c>
      <c r="F26" s="90">
        <v>4</v>
      </c>
    </row>
    <row r="27" spans="1:11" ht="31">
      <c r="A27" s="6" t="s">
        <v>6</v>
      </c>
      <c r="B27" s="12">
        <f>B5+B8+B10</f>
        <v>1.435670646218572</v>
      </c>
      <c r="C27" s="12">
        <f>H5+H8+H10</f>
        <v>0.23246242157722491</v>
      </c>
      <c r="D27" s="10">
        <f>AVERAGE(B27:C27)</f>
        <v>0.83406653389789842</v>
      </c>
      <c r="E27" s="10">
        <f t="shared" si="2"/>
        <v>0.7238550159222914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11.205799621150501</v>
      </c>
      <c r="C28" s="3">
        <f>H6+H7</f>
        <v>10.70852734612318</v>
      </c>
      <c r="D28" s="10">
        <f t="shared" si="1"/>
        <v>10.95716348363684</v>
      </c>
      <c r="E28" s="10">
        <f t="shared" si="2"/>
        <v>0.1236398577554236</v>
      </c>
      <c r="F28" s="90">
        <v>6</v>
      </c>
      <c r="G28">
        <v>7</v>
      </c>
    </row>
    <row r="29" spans="1:11" ht="31">
      <c r="A29" s="6" t="s">
        <v>7</v>
      </c>
      <c r="B29" s="12">
        <f>B9</f>
        <v>1.98954780333473</v>
      </c>
      <c r="C29" s="3">
        <f>H9</f>
        <v>1.9032644509052501</v>
      </c>
      <c r="D29" s="10">
        <f t="shared" si="1"/>
        <v>1.9464061271199902</v>
      </c>
      <c r="E29" s="10">
        <f t="shared" si="2"/>
        <v>3.72240845323492E-3</v>
      </c>
      <c r="F29" s="90">
        <v>9</v>
      </c>
    </row>
    <row r="30" spans="1:11" ht="31">
      <c r="A30" s="6" t="s">
        <v>9</v>
      </c>
      <c r="B30" s="12">
        <f>B11</f>
        <v>2.4389751162787099</v>
      </c>
      <c r="C30" s="3">
        <f>H11</f>
        <v>0.20404062090446401</v>
      </c>
      <c r="D30" s="10">
        <f t="shared" si="1"/>
        <v>1.3215078685915869</v>
      </c>
      <c r="E30" s="10">
        <f t="shared" si="2"/>
        <v>2.4974660993068687</v>
      </c>
      <c r="F30" s="90">
        <v>11</v>
      </c>
    </row>
    <row r="31" spans="1:11" ht="31">
      <c r="A31" s="7" t="s">
        <v>14</v>
      </c>
      <c r="B31" s="12" t="str">
        <f>B12</f>
        <v>HAPPY</v>
      </c>
      <c r="C31" s="3" t="str">
        <f>H12</f>
        <v>HAPPY</v>
      </c>
      <c r="D31" s="10">
        <f>COUNTIF(B31:C31,A25)</f>
        <v>2</v>
      </c>
      <c r="E31" s="13">
        <f>D31/2</f>
        <v>1</v>
      </c>
      <c r="F31" s="90">
        <v>12</v>
      </c>
    </row>
    <row r="32" spans="1:11" ht="31">
      <c r="A32" s="7" t="s">
        <v>10</v>
      </c>
      <c r="B32" s="12">
        <f>B13</f>
        <v>82.9300068130174</v>
      </c>
      <c r="C32" s="3">
        <f>H13</f>
        <v>86.951705160489794</v>
      </c>
      <c r="D32" s="10">
        <f t="shared" ref="D32:D37" si="3">AVERAGE(B32:C32)</f>
        <v>84.940855986753604</v>
      </c>
      <c r="E32" s="10">
        <f t="shared" ref="E32:E37" si="4">VAR(B32:C32)</f>
        <v>8.0870287990310956</v>
      </c>
      <c r="F32" s="90">
        <v>13</v>
      </c>
    </row>
    <row r="33" spans="1:8" s="20" customFormat="1" ht="31">
      <c r="A33" s="17" t="s">
        <v>2</v>
      </c>
      <c r="B33" s="21">
        <f>B14</f>
        <v>100</v>
      </c>
      <c r="C33" s="22">
        <f>H14</f>
        <v>100</v>
      </c>
      <c r="D33" s="19">
        <f t="shared" si="3"/>
        <v>100</v>
      </c>
      <c r="E33" s="19">
        <f t="shared" si="4"/>
        <v>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10</v>
      </c>
      <c r="B39" s="12">
        <f>B23</f>
        <v>100</v>
      </c>
      <c r="C39" s="3">
        <f>H23</f>
        <v>100</v>
      </c>
      <c r="D39" s="10">
        <f>AVERAGE(B39:C39)</f>
        <v>100</v>
      </c>
      <c r="E39" s="10">
        <f>VAR(B39:C39)</f>
        <v>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1.7346540580270899</v>
      </c>
      <c r="C42" s="10">
        <f>I4</f>
        <v>0.65681589122622197</v>
      </c>
      <c r="D42" s="10">
        <f t="shared" ref="D42:D46" si="5">AVERAGE(B42:C42)</f>
        <v>1.1957349746266559</v>
      </c>
      <c r="E42" s="10">
        <f t="shared" ref="E42:E46" si="6">VAR(B42:C42)</f>
        <v>0.58086755690632819</v>
      </c>
    </row>
    <row r="43" spans="1:8" ht="31">
      <c r="A43" s="6" t="s">
        <v>6</v>
      </c>
      <c r="B43" s="11">
        <f>C5+C8+C10</f>
        <v>2.6662941245782261</v>
      </c>
      <c r="C43" s="10">
        <f>I5+I8+I10</f>
        <v>13.276288157796264</v>
      </c>
      <c r="D43" s="10">
        <f t="shared" si="5"/>
        <v>7.9712911411872449</v>
      </c>
      <c r="E43" s="10">
        <f t="shared" si="6"/>
        <v>56.285986692461208</v>
      </c>
    </row>
    <row r="44" spans="1:8" s="20" customFormat="1" ht="31">
      <c r="A44" s="17" t="s">
        <v>4</v>
      </c>
      <c r="B44" s="18">
        <f>C6+C7</f>
        <v>91.72325254067573</v>
      </c>
      <c r="C44" s="19">
        <f>I6+I7</f>
        <v>11.71419843001615</v>
      </c>
      <c r="D44" s="19">
        <f t="shared" si="5"/>
        <v>51.718725485345942</v>
      </c>
      <c r="E44" s="19">
        <f t="shared" si="6"/>
        <v>3200.7243698412258</v>
      </c>
    </row>
    <row r="45" spans="1:8" ht="31">
      <c r="A45" s="6" t="s">
        <v>7</v>
      </c>
      <c r="B45" s="11">
        <f>C9</f>
        <v>1.92775509611319</v>
      </c>
      <c r="C45" s="10">
        <f>I9</f>
        <v>2.0399915436273202</v>
      </c>
      <c r="D45" s="10">
        <f t="shared" si="5"/>
        <v>1.9838733198702552</v>
      </c>
      <c r="E45" s="10">
        <f t="shared" si="6"/>
        <v>6.2985100752960517E-3</v>
      </c>
    </row>
    <row r="46" spans="1:8" ht="31">
      <c r="A46" s="6" t="s">
        <v>9</v>
      </c>
      <c r="B46" s="11">
        <f>C11</f>
        <v>1.94804418060573</v>
      </c>
      <c r="C46" s="10">
        <f>I11</f>
        <v>72.312705977334005</v>
      </c>
      <c r="D46" s="10">
        <f t="shared" si="5"/>
        <v>37.13037507896987</v>
      </c>
      <c r="E46" s="10">
        <f t="shared" si="6"/>
        <v>2475.5928148839753</v>
      </c>
    </row>
    <row r="47" spans="1:8" ht="31">
      <c r="A47" s="7" t="s">
        <v>14</v>
      </c>
      <c r="B47" s="11" t="str">
        <f>C12</f>
        <v>SURPRISED</v>
      </c>
      <c r="C47" s="10" t="str">
        <f>I12</f>
        <v>CALM</v>
      </c>
      <c r="D47" s="10">
        <f>COUNTIF(B47:C47,A41)</f>
        <v>1</v>
      </c>
      <c r="E47" s="13">
        <f>D47/2</f>
        <v>0.5</v>
      </c>
    </row>
    <row r="48" spans="1:8" ht="31">
      <c r="A48" s="7" t="s">
        <v>10</v>
      </c>
      <c r="B48" s="11">
        <f>MAX(B42:B46)</f>
        <v>91.72325254067573</v>
      </c>
      <c r="C48" s="11">
        <f>MAX(C42:C46)</f>
        <v>72.312705977334005</v>
      </c>
      <c r="D48" s="10">
        <f t="shared" ref="D48:D53" si="7">AVERAGE(B48:C48)</f>
        <v>82.017979259004875</v>
      </c>
      <c r="E48" s="10">
        <f t="shared" ref="E48:E53" si="8">VAR(B48:C48)</f>
        <v>188.38465894382716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100</v>
      </c>
      <c r="C51" s="19">
        <f>I16+I17</f>
        <v>0</v>
      </c>
      <c r="D51" s="19">
        <f t="shared" si="7"/>
        <v>50</v>
      </c>
      <c r="E51" s="19">
        <f t="shared" si="8"/>
        <v>5000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0</v>
      </c>
      <c r="C53" s="10">
        <f>I21</f>
        <v>100</v>
      </c>
      <c r="D53" s="10">
        <f t="shared" si="7"/>
        <v>50</v>
      </c>
      <c r="E53" s="10">
        <f t="shared" si="8"/>
        <v>5000</v>
      </c>
    </row>
    <row r="54" spans="1:5" ht="31">
      <c r="A54" s="7" t="s">
        <v>14</v>
      </c>
      <c r="B54" s="11" t="str">
        <f>C22</f>
        <v>SURPRISED</v>
      </c>
      <c r="C54" s="10" t="str">
        <f>I22</f>
        <v>CALM</v>
      </c>
      <c r="D54" s="10">
        <f>COUNTIF(B54:C54,A41)</f>
        <v>1</v>
      </c>
      <c r="E54" s="13">
        <f>D54/2</f>
        <v>0.5</v>
      </c>
    </row>
    <row r="55" spans="1:5" ht="31">
      <c r="A55" s="7" t="s">
        <v>10</v>
      </c>
      <c r="B55" s="11">
        <f>C23</f>
        <v>100</v>
      </c>
      <c r="C55" s="10">
        <f>I23</f>
        <v>100</v>
      </c>
      <c r="D55" s="10">
        <f>AVERAGE(B55:C55)</f>
        <v>100</v>
      </c>
      <c r="E55" s="10">
        <f>VAR(B55:C55)</f>
        <v>0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2.4904564082945702</v>
      </c>
      <c r="C58" s="10">
        <f>J4</f>
        <v>0.99029114547913699</v>
      </c>
      <c r="D58" s="10">
        <f t="shared" ref="D58:D62" si="9">AVERAGE(B58:C58)</f>
        <v>1.7403737768868535</v>
      </c>
      <c r="E58" s="10">
        <f t="shared" ref="E58:E62" si="10">VAR(B58:C58)</f>
        <v>1.12524790787905</v>
      </c>
    </row>
    <row r="59" spans="1:5" ht="31">
      <c r="A59" s="92" t="s">
        <v>27</v>
      </c>
      <c r="B59" s="18">
        <f>D5+D8+D10</f>
        <v>74.373329967558092</v>
      </c>
      <c r="C59" s="19">
        <f>J5+J8+J10</f>
        <v>77.493699760033948</v>
      </c>
      <c r="D59" s="19">
        <f t="shared" si="9"/>
        <v>75.93351486379602</v>
      </c>
      <c r="E59" s="19">
        <f t="shared" si="10"/>
        <v>4.8683538208979078</v>
      </c>
    </row>
    <row r="60" spans="1:5" ht="31">
      <c r="A60" s="6" t="s">
        <v>4</v>
      </c>
      <c r="B60" s="11">
        <f>D6+D7</f>
        <v>12.39974900999575</v>
      </c>
      <c r="C60" s="10">
        <f>J6+J7</f>
        <v>12.510456285423761</v>
      </c>
      <c r="D60" s="10">
        <f t="shared" si="9"/>
        <v>12.455102647709754</v>
      </c>
      <c r="E60" s="10">
        <f t="shared" si="10"/>
        <v>6.1280504163467144E-3</v>
      </c>
    </row>
    <row r="61" spans="1:5" ht="31">
      <c r="A61" s="6" t="s">
        <v>7</v>
      </c>
      <c r="B61" s="11">
        <f>D9</f>
        <v>4.4436316973324201</v>
      </c>
      <c r="C61" s="10">
        <f>J9</f>
        <v>2.7397103060323</v>
      </c>
      <c r="D61" s="10">
        <f t="shared" si="9"/>
        <v>3.5916710016823599</v>
      </c>
      <c r="E61" s="10">
        <f t="shared" si="10"/>
        <v>1.451674053865073</v>
      </c>
    </row>
    <row r="62" spans="1:5" ht="31">
      <c r="A62" s="6" t="s">
        <v>9</v>
      </c>
      <c r="B62" s="11">
        <f t="shared" ref="B62:B67" si="11">D11</f>
        <v>6.2928329168190604</v>
      </c>
      <c r="C62" s="10">
        <f>J11</f>
        <v>6.2658425030308296</v>
      </c>
      <c r="D62" s="10">
        <f t="shared" si="9"/>
        <v>6.2793377099249454</v>
      </c>
      <c r="E62" s="10">
        <f t="shared" si="10"/>
        <v>3.6424121822996129E-4</v>
      </c>
    </row>
    <row r="63" spans="1:5" ht="31">
      <c r="A63" s="7" t="s">
        <v>14</v>
      </c>
      <c r="B63" s="11" t="str">
        <f t="shared" si="11"/>
        <v>ANGRY</v>
      </c>
      <c r="C63" s="10" t="str">
        <f>J12</f>
        <v>ANGRY</v>
      </c>
      <c r="D63" s="10">
        <f>COUNTIF(B63:C63,A57)</f>
        <v>2</v>
      </c>
      <c r="E63" s="13">
        <f>D63/2</f>
        <v>1</v>
      </c>
    </row>
    <row r="64" spans="1:5" ht="31">
      <c r="A64" s="7" t="s">
        <v>10</v>
      </c>
      <c r="B64" s="11">
        <f>MAX(B58:B62)</f>
        <v>74.373329967558092</v>
      </c>
      <c r="C64" s="11">
        <f>MAX(C58:C62)</f>
        <v>77.493699760033948</v>
      </c>
      <c r="D64" s="10">
        <f t="shared" ref="D64:D69" si="12">AVERAGE(B64:C64)</f>
        <v>75.93351486379602</v>
      </c>
      <c r="E64" s="10">
        <f t="shared" ref="E64:E69" si="13">VAR(B64:C64)</f>
        <v>4.8683538208979078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27</v>
      </c>
      <c r="B66" s="18">
        <f t="shared" si="11"/>
        <v>0</v>
      </c>
      <c r="C66" s="19">
        <f>J15+J18+J20</f>
        <v>100</v>
      </c>
      <c r="D66" s="19">
        <f t="shared" si="12"/>
        <v>50</v>
      </c>
      <c r="E66" s="19">
        <f t="shared" si="13"/>
        <v>5000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0</v>
      </c>
      <c r="C68" s="10">
        <f>J19</f>
        <v>0</v>
      </c>
      <c r="D68" s="10">
        <f t="shared" si="12"/>
        <v>0</v>
      </c>
      <c r="E68" s="10">
        <f t="shared" si="13"/>
        <v>0</v>
      </c>
    </row>
    <row r="69" spans="1:5" ht="31">
      <c r="A69" s="6" t="s">
        <v>9</v>
      </c>
      <c r="B69" s="11">
        <f>D21</f>
        <v>0</v>
      </c>
      <c r="C69" s="10">
        <f>J21</f>
        <v>0</v>
      </c>
      <c r="D69" s="10">
        <f t="shared" si="12"/>
        <v>0</v>
      </c>
      <c r="E69" s="10">
        <f t="shared" si="13"/>
        <v>0</v>
      </c>
    </row>
    <row r="70" spans="1:5" ht="31">
      <c r="A70" s="7" t="s">
        <v>14</v>
      </c>
      <c r="B70" s="11" t="str">
        <f>D22</f>
        <v>ANGRY</v>
      </c>
      <c r="C70" s="10" t="str">
        <f>J22</f>
        <v>ANGRY</v>
      </c>
      <c r="D70" s="10">
        <f>COUNTIF(B70:C70,A57)</f>
        <v>2</v>
      </c>
      <c r="E70" s="13">
        <f>D70/2</f>
        <v>1</v>
      </c>
    </row>
    <row r="71" spans="1:5" ht="31">
      <c r="A71" s="7" t="s">
        <v>10</v>
      </c>
      <c r="B71" s="11">
        <f>D23</f>
        <v>100</v>
      </c>
      <c r="C71" s="10">
        <f>J23</f>
        <v>100</v>
      </c>
      <c r="D71" s="10">
        <f>AVERAGE(B71:C71)</f>
        <v>100</v>
      </c>
      <c r="E71" s="10">
        <f>VAR(B71:C71)</f>
        <v>0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2.1953995517690599</v>
      </c>
      <c r="C74" s="10">
        <f>K4</f>
        <v>3.6628995594069398</v>
      </c>
      <c r="D74" s="10">
        <f t="shared" ref="D74:D78" si="14">AVERAGE(B74:C74)</f>
        <v>2.9291495555879998</v>
      </c>
      <c r="E74" s="10">
        <f t="shared" ref="E74:E78" si="15">VAR(B74:C74)</f>
        <v>1.0767781362085884</v>
      </c>
    </row>
    <row r="75" spans="1:5" ht="31">
      <c r="A75" s="91" t="s">
        <v>27</v>
      </c>
      <c r="B75" s="11">
        <f>E5+E8+E10</f>
        <v>90.499241043509556</v>
      </c>
      <c r="C75" s="10">
        <f>K5+K8+K10</f>
        <v>38.474928862737414</v>
      </c>
      <c r="D75" s="10">
        <f t="shared" si="14"/>
        <v>64.487084953123485</v>
      </c>
      <c r="E75" s="10">
        <f t="shared" si="15"/>
        <v>1353.2645289412176</v>
      </c>
    </row>
    <row r="76" spans="1:5" ht="31">
      <c r="A76" s="6" t="s">
        <v>4</v>
      </c>
      <c r="B76" s="11">
        <f>E6+E7</f>
        <v>5.7487512490286896</v>
      </c>
      <c r="C76" s="10">
        <f>K6+K7</f>
        <v>14.84780157618059</v>
      </c>
      <c r="D76" s="10">
        <f t="shared" si="14"/>
        <v>10.29827641260464</v>
      </c>
      <c r="E76" s="10">
        <f t="shared" si="15"/>
        <v>41.396358428021557</v>
      </c>
    </row>
    <row r="77" spans="1:5" s="20" customFormat="1" ht="31">
      <c r="A77" s="17" t="s">
        <v>7</v>
      </c>
      <c r="B77" s="18">
        <f>E9</f>
        <v>0.853426104276648</v>
      </c>
      <c r="C77" s="19">
        <f>K9</f>
        <v>27.448315265050098</v>
      </c>
      <c r="D77" s="19">
        <f t="shared" si="14"/>
        <v>14.150870684663373</v>
      </c>
      <c r="E77" s="19">
        <f t="shared" si="15"/>
        <v>353.64406473691264</v>
      </c>
    </row>
    <row r="78" spans="1:5" ht="31">
      <c r="A78" s="6" t="s">
        <v>9</v>
      </c>
      <c r="B78" s="11" t="str">
        <f>E11</f>
        <v>SAD</v>
      </c>
      <c r="C78" s="10">
        <f>K11</f>
        <v>15.5660547366247</v>
      </c>
      <c r="D78" s="10">
        <f t="shared" si="14"/>
        <v>15.5660547366247</v>
      </c>
      <c r="E78" s="10" t="e">
        <f t="shared" si="15"/>
        <v>#DIV/0!</v>
      </c>
    </row>
    <row r="79" spans="1:5" ht="31">
      <c r="A79" s="7" t="s">
        <v>14</v>
      </c>
      <c r="B79" s="11">
        <f>E12</f>
        <v>47.312833689500302</v>
      </c>
      <c r="C79" s="10" t="str">
        <f>K12</f>
        <v>SAD</v>
      </c>
      <c r="D79" s="10">
        <f>COUNTIF(B79:C79,A73)</f>
        <v>1</v>
      </c>
      <c r="E79" s="13">
        <f>D79/2</f>
        <v>0.5</v>
      </c>
    </row>
    <row r="80" spans="1:5" ht="31">
      <c r="A80" s="7" t="s">
        <v>10</v>
      </c>
      <c r="B80" s="11">
        <f>E13</f>
        <v>0</v>
      </c>
      <c r="C80" s="10">
        <f>K13</f>
        <v>27.448315265050098</v>
      </c>
      <c r="D80" s="10">
        <f t="shared" ref="D80:D85" si="16">AVERAGE(B80:C80)</f>
        <v>13.724157632525049</v>
      </c>
      <c r="E80" s="10">
        <f t="shared" ref="E80:E85" si="17">VAR(B80:C80)</f>
        <v>376.70500544479114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27</v>
      </c>
      <c r="B82" s="11">
        <f>E15+E18+E20</f>
        <v>100</v>
      </c>
      <c r="C82" s="10">
        <f>K15+K18+K20</f>
        <v>25</v>
      </c>
      <c r="D82" s="10">
        <f t="shared" si="16"/>
        <v>62.5</v>
      </c>
      <c r="E82" s="10">
        <f t="shared" si="17"/>
        <v>2812.5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0</v>
      </c>
      <c r="C84" s="19">
        <f>K19</f>
        <v>50</v>
      </c>
      <c r="D84" s="19">
        <f t="shared" si="16"/>
        <v>25</v>
      </c>
      <c r="E84" s="19">
        <f t="shared" si="17"/>
        <v>1250</v>
      </c>
    </row>
    <row r="85" spans="1:5" ht="31">
      <c r="A85" s="6" t="s">
        <v>9</v>
      </c>
      <c r="B85" s="11" t="str">
        <f>E21</f>
        <v>CALM</v>
      </c>
      <c r="C85" s="10">
        <f>K21</f>
        <v>25</v>
      </c>
      <c r="D85" s="10">
        <f t="shared" si="16"/>
        <v>25</v>
      </c>
      <c r="E85" s="10" t="e">
        <f t="shared" si="17"/>
        <v>#DIV/0!</v>
      </c>
    </row>
    <row r="86" spans="1:5" ht="31">
      <c r="A86" s="7" t="s">
        <v>14</v>
      </c>
      <c r="B86" s="11">
        <f>E22</f>
        <v>100</v>
      </c>
      <c r="C86" s="10" t="str">
        <f>K22</f>
        <v>SAD</v>
      </c>
      <c r="D86" s="10">
        <f>COUNTIF(B86:C86,A73)</f>
        <v>1</v>
      </c>
      <c r="E86" s="13">
        <f>D86/2</f>
        <v>0.5</v>
      </c>
    </row>
    <row r="87" spans="1:5" ht="31">
      <c r="A87" s="7" t="s">
        <v>10</v>
      </c>
      <c r="B87" s="11">
        <f>E23</f>
        <v>0</v>
      </c>
      <c r="C87" s="10">
        <f>K23</f>
        <v>50</v>
      </c>
      <c r="D87" s="10">
        <f>AVERAGE(B87:C87)</f>
        <v>25</v>
      </c>
      <c r="E87" s="10">
        <f>VAR(B87:C87)</f>
        <v>1250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2.6583049005600401</v>
      </c>
      <c r="C90" s="11">
        <f>G4</f>
        <v>0.71038458907936397</v>
      </c>
      <c r="D90" s="10">
        <f t="shared" ref="D90:D94" si="18">AVERAGE(B90:C90)</f>
        <v>1.684344744819702</v>
      </c>
      <c r="E90" s="10">
        <f t="shared" ref="E90:E94" si="19">VAR(B90:C90)</f>
        <v>1.8971967699394874</v>
      </c>
    </row>
    <row r="91" spans="1:5" ht="31">
      <c r="A91" s="6" t="s">
        <v>6</v>
      </c>
      <c r="B91" s="11">
        <f>F5+F8+F10</f>
        <v>1.7472248884998189</v>
      </c>
      <c r="C91" s="11">
        <f>G5+G8+G10</f>
        <v>0.73166452597880105</v>
      </c>
      <c r="D91" s="10">
        <f t="shared" si="18"/>
        <v>1.23944470723931</v>
      </c>
      <c r="E91" s="10">
        <f t="shared" si="19"/>
        <v>0.51568142496191038</v>
      </c>
    </row>
    <row r="92" spans="1:5" ht="31">
      <c r="A92" s="6" t="s">
        <v>4</v>
      </c>
      <c r="B92" s="11">
        <f>F6+F7</f>
        <v>11.23348920779118</v>
      </c>
      <c r="C92" s="11">
        <f>G6+G7</f>
        <v>10.879496217773529</v>
      </c>
      <c r="D92" s="10">
        <f t="shared" si="18"/>
        <v>11.056492712782354</v>
      </c>
      <c r="E92" s="10">
        <f t="shared" si="19"/>
        <v>6.2655518490818629E-2</v>
      </c>
    </row>
    <row r="93" spans="1:5" ht="31">
      <c r="A93" s="6" t="s">
        <v>7</v>
      </c>
      <c r="B93" s="11">
        <f>F9</f>
        <v>2.2455902812742798</v>
      </c>
      <c r="C93" s="11">
        <f>G9</f>
        <v>2.14920832498898</v>
      </c>
      <c r="D93" s="10">
        <f t="shared" si="18"/>
        <v>2.1973993031316299</v>
      </c>
      <c r="E93" s="10">
        <f t="shared" si="19"/>
        <v>4.6447407486907288E-3</v>
      </c>
    </row>
    <row r="94" spans="1:5" s="20" customFormat="1" ht="31">
      <c r="A94" s="17" t="s">
        <v>9</v>
      </c>
      <c r="B94" s="18">
        <f t="shared" ref="B94:C97" si="20">F11</f>
        <v>82.115390721874604</v>
      </c>
      <c r="C94" s="18">
        <f t="shared" si="20"/>
        <v>85.529246342179306</v>
      </c>
      <c r="D94" s="19">
        <f t="shared" si="18"/>
        <v>83.822318532026955</v>
      </c>
      <c r="E94" s="19">
        <f t="shared" si="19"/>
        <v>5.8272050981429997</v>
      </c>
    </row>
    <row r="95" spans="1:5" ht="31">
      <c r="A95" s="7" t="s">
        <v>14</v>
      </c>
      <c r="B95" s="11" t="str">
        <f t="shared" si="20"/>
        <v>CALM</v>
      </c>
      <c r="C95" s="11" t="str">
        <f t="shared" si="20"/>
        <v>CALM</v>
      </c>
      <c r="D95" s="10">
        <f>COUNTIF(B95:C95,A89)</f>
        <v>2</v>
      </c>
      <c r="E95" s="13">
        <f>D95/2</f>
        <v>1</v>
      </c>
    </row>
    <row r="96" spans="1:5" ht="32" thickBot="1">
      <c r="A96" s="7" t="s">
        <v>10</v>
      </c>
      <c r="B96" s="11">
        <f t="shared" si="20"/>
        <v>82.115390721874604</v>
      </c>
      <c r="C96" s="11">
        <f t="shared" si="20"/>
        <v>85.529246342179306</v>
      </c>
      <c r="D96" s="10">
        <f t="shared" ref="D96:D101" si="21">AVERAGE(B96:C96)</f>
        <v>83.822318532026955</v>
      </c>
      <c r="E96" s="10">
        <f t="shared" ref="E96:E101" si="22">VAR(B96:C96)</f>
        <v>5.8272050981429997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100</v>
      </c>
      <c r="C101" s="18">
        <f t="shared" si="23"/>
        <v>100</v>
      </c>
      <c r="D101" s="19">
        <f t="shared" si="21"/>
        <v>100</v>
      </c>
      <c r="E101" s="19">
        <f t="shared" si="22"/>
        <v>0</v>
      </c>
      <c r="G101" s="79"/>
    </row>
    <row r="102" spans="1:7" ht="32" thickBot="1">
      <c r="A102" s="7" t="s">
        <v>14</v>
      </c>
      <c r="B102" s="11" t="str">
        <f t="shared" si="23"/>
        <v>CALM</v>
      </c>
      <c r="C102" s="11" t="str">
        <f t="shared" si="23"/>
        <v>CALM</v>
      </c>
      <c r="D102" s="10">
        <f>COUNTIF(B102:C102,A89)</f>
        <v>2</v>
      </c>
      <c r="E102" s="13">
        <f>D102/2</f>
        <v>1</v>
      </c>
      <c r="G102" s="80"/>
    </row>
    <row r="103" spans="1:7" ht="31">
      <c r="A103" s="7" t="s">
        <v>10</v>
      </c>
      <c r="B103" s="11">
        <f t="shared" si="23"/>
        <v>100</v>
      </c>
      <c r="C103" s="11">
        <f t="shared" si="23"/>
        <v>100</v>
      </c>
      <c r="D103" s="10">
        <f>AVERAGE(B103:C103)</f>
        <v>100</v>
      </c>
      <c r="E103" s="10">
        <f>VAR(B103:C103)</f>
        <v>0</v>
      </c>
    </row>
    <row r="106" spans="1:7">
      <c r="E106" t="s">
        <v>24</v>
      </c>
      <c r="F106" s="71" t="e">
        <f>(D102+#REF!+#REF!+#REF!+D86+D70+D54+D38)/24</f>
        <v>#REF!</v>
      </c>
    </row>
    <row r="107" spans="1:7">
      <c r="E107" t="s">
        <v>22</v>
      </c>
      <c r="F107" s="14" t="e">
        <f>(D101+#REF!+#REF!+#REF!+D84+#REF!+D51+D33)/8</f>
        <v>#REF!</v>
      </c>
    </row>
    <row r="108" spans="1:7">
      <c r="E108" t="s">
        <v>25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21</v>
      </c>
      <c r="C1" s="94"/>
      <c r="D1" s="95"/>
      <c r="E1" s="96" t="s">
        <v>20</v>
      </c>
      <c r="F1" s="94"/>
      <c r="G1" s="97"/>
    </row>
    <row r="2" spans="1:8" ht="32" thickBot="1">
      <c r="A2" s="99"/>
      <c r="B2" s="34" t="s">
        <v>19</v>
      </c>
      <c r="C2" s="35" t="s">
        <v>22</v>
      </c>
      <c r="D2" s="36" t="s">
        <v>16</v>
      </c>
      <c r="E2" s="37" t="s">
        <v>19</v>
      </c>
      <c r="F2" s="35" t="s">
        <v>22</v>
      </c>
      <c r="G2" s="38" t="s">
        <v>16</v>
      </c>
    </row>
    <row r="3" spans="1:8" ht="31">
      <c r="A3" s="30" t="s">
        <v>2</v>
      </c>
      <c r="B3" s="31">
        <f>生データ!E31</f>
        <v>1</v>
      </c>
      <c r="C3" s="72">
        <f>生データ!D26</f>
        <v>84.940855986753604</v>
      </c>
      <c r="D3" s="39">
        <f>生データ!E26</f>
        <v>8.0870287990310956</v>
      </c>
      <c r="E3" s="68">
        <f>生データ!E38</f>
        <v>1</v>
      </c>
      <c r="F3" s="72">
        <f>生データ!D33</f>
        <v>100</v>
      </c>
      <c r="G3" s="42">
        <f>生データ!E33</f>
        <v>0</v>
      </c>
      <c r="H3" s="16"/>
    </row>
    <row r="4" spans="1:8" ht="31">
      <c r="A4" s="28" t="s">
        <v>6</v>
      </c>
      <c r="B4" s="32">
        <f>生データ!E63</f>
        <v>1</v>
      </c>
      <c r="C4" s="73">
        <f>生データ!D59</f>
        <v>75.93351486379602</v>
      </c>
      <c r="D4" s="73">
        <f>生データ!E59</f>
        <v>4.8683538208979078</v>
      </c>
      <c r="E4" s="32">
        <f>生データ!E70</f>
        <v>1</v>
      </c>
      <c r="F4" s="73">
        <f>生データ!D66</f>
        <v>50</v>
      </c>
      <c r="G4" s="73">
        <f>生データ!E66</f>
        <v>5000</v>
      </c>
    </row>
    <row r="5" spans="1:8" ht="31">
      <c r="A5" s="28" t="s">
        <v>4</v>
      </c>
      <c r="B5" s="32">
        <f>生データ!E47</f>
        <v>0.5</v>
      </c>
      <c r="C5" s="73">
        <f>生データ!D44</f>
        <v>51.718725485345942</v>
      </c>
      <c r="D5" s="40">
        <f>生データ!E44</f>
        <v>3200.7243698412258</v>
      </c>
      <c r="E5" s="69">
        <f>生データ!E54</f>
        <v>0.5</v>
      </c>
      <c r="F5" s="73">
        <f>生データ!D51</f>
        <v>50</v>
      </c>
      <c r="G5" s="43">
        <f>生データ!E51</f>
        <v>5000</v>
      </c>
    </row>
    <row r="6" spans="1:8" ht="31">
      <c r="A6" s="28" t="s">
        <v>7</v>
      </c>
      <c r="B6" s="32">
        <f>生データ!E79</f>
        <v>0.5</v>
      </c>
      <c r="C6" s="73">
        <f>生データ!D77</f>
        <v>14.150870684663373</v>
      </c>
      <c r="D6" s="40">
        <f>生データ!E77</f>
        <v>353.64406473691264</v>
      </c>
      <c r="E6" s="69">
        <f>生データ!E86</f>
        <v>0.5</v>
      </c>
      <c r="F6" s="73">
        <f>生データ!D84</f>
        <v>25</v>
      </c>
      <c r="G6" s="43">
        <f>生データ!E84</f>
        <v>1250</v>
      </c>
    </row>
    <row r="7" spans="1:8" ht="32" thickBot="1">
      <c r="A7" s="29" t="s">
        <v>9</v>
      </c>
      <c r="B7" s="33">
        <f>生データ!E95</f>
        <v>1</v>
      </c>
      <c r="C7" s="74">
        <f>生データ!D94</f>
        <v>83.822318532026955</v>
      </c>
      <c r="D7" s="41">
        <f>生データ!E94</f>
        <v>5.8272050981429997</v>
      </c>
      <c r="E7" s="70">
        <f>生データ!E102</f>
        <v>1</v>
      </c>
      <c r="F7" s="74">
        <f>生データ!D101</f>
        <v>100</v>
      </c>
      <c r="G7" s="44">
        <f>生データ!E101</f>
        <v>0</v>
      </c>
    </row>
    <row r="8" spans="1:8" ht="21" thickBot="1"/>
    <row r="9" spans="1:8" ht="31">
      <c r="A9" s="98" t="s">
        <v>0</v>
      </c>
      <c r="B9" s="100" t="s">
        <v>21</v>
      </c>
      <c r="C9" s="101"/>
      <c r="D9" s="100" t="s">
        <v>20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0</v>
      </c>
      <c r="D12" s="89">
        <f>IF(生データ!B54=生データ!$A$41,1,0)</f>
        <v>1</v>
      </c>
      <c r="E12" s="83">
        <f>IF(生データ!C54=生データ!$A$41,1,0)</f>
        <v>0</v>
      </c>
    </row>
    <row r="13" spans="1:8" ht="31">
      <c r="A13" s="28" t="s">
        <v>6</v>
      </c>
      <c r="B13" s="82">
        <f>IF(生データ!B63="ANGRY",1,0)+IF(生データ!B63="DISGUSED",1,0)+IF(生データ!B63="CONFUSED",1,0)</f>
        <v>1</v>
      </c>
      <c r="C13" s="82">
        <f>IF(生データ!C63="ANGRY",1,0)+IF(生データ!C63="DISGUSED",1,0)+IF(生データ!C63="CONFUSED",1,0)</f>
        <v>1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0</v>
      </c>
      <c r="C14" s="81">
        <f>IF(生データ!C79=生データ!$A$73,1,0)</f>
        <v>1</v>
      </c>
      <c r="D14" s="82">
        <f>IF(生データ!B86=生データ!$A$73,1,0)</f>
        <v>0</v>
      </c>
      <c r="E14" s="83">
        <f>IF(生データ!C86=生データ!$A$73,1,0)</f>
        <v>1</v>
      </c>
    </row>
    <row r="15" spans="1:8" ht="32" thickBot="1">
      <c r="A15" s="29" t="s">
        <v>9</v>
      </c>
      <c r="B15" s="84">
        <f>IF(生データ!B95=生データ!$A$89,1,0)</f>
        <v>1</v>
      </c>
      <c r="C15" s="85">
        <f>IF(生データ!C95=生データ!$A$89,1,0)</f>
        <v>1</v>
      </c>
      <c r="D15" s="84">
        <f>IF(生データ!B102=生データ!$A$89,1,0)</f>
        <v>1</v>
      </c>
      <c r="E15" s="86">
        <f>IF(生データ!C102=生データ!$A$89,1,0)</f>
        <v>1</v>
      </c>
    </row>
    <row r="16" spans="1:8" ht="31">
      <c r="A16" s="87" t="s">
        <v>26</v>
      </c>
      <c r="B16" s="88">
        <f>SUM(B11:B15)</f>
        <v>4</v>
      </c>
      <c r="C16" s="88">
        <f>SUM(C11:C15)</f>
        <v>4</v>
      </c>
      <c r="D16" s="88">
        <f>SUM(D11:D15)</f>
        <v>3</v>
      </c>
      <c r="E16" s="88">
        <f>SUM(E11:E15)</f>
        <v>3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G5" sqref="G5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23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100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生データ!$D65</f>
        <v>0</v>
      </c>
      <c r="C3" s="54">
        <f>生データ!D66</f>
        <v>50</v>
      </c>
      <c r="D3" s="54">
        <f>生データ!D67</f>
        <v>0</v>
      </c>
      <c r="E3" s="54">
        <f>生データ!D68</f>
        <v>0</v>
      </c>
      <c r="F3" s="55">
        <f>生データ!D69</f>
        <v>0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50</v>
      </c>
      <c r="E4" s="54">
        <f>生データ!D52</f>
        <v>0</v>
      </c>
      <c r="F4" s="55">
        <f>生データ!D53</f>
        <v>50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62.5</v>
      </c>
      <c r="D5" s="54">
        <f>生データ!D83</f>
        <v>0</v>
      </c>
      <c r="E5" s="53">
        <f>生データ!D84</f>
        <v>25</v>
      </c>
      <c r="F5" s="55">
        <f>生データ!D85</f>
        <v>25</v>
      </c>
      <c r="G5" s="14"/>
    </row>
    <row r="6" spans="1:7" ht="140" customHeight="1" thickBot="1">
      <c r="A6" s="67" t="s">
        <v>13</v>
      </c>
      <c r="B6" s="57">
        <f>生データ!D97</f>
        <v>0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100</v>
      </c>
      <c r="G6" s="14"/>
    </row>
  </sheetData>
  <phoneticPr fontId="1"/>
  <conditionalFormatting sqref="B5:F5">
    <cfRule type="colorScale" priority="55">
      <colorScale>
        <cfvo type="min"/>
        <cfvo type="max"/>
        <color theme="0"/>
        <color theme="4"/>
      </colorScale>
    </cfRule>
  </conditionalFormatting>
  <conditionalFormatting sqref="B2:F2">
    <cfRule type="colorScale" priority="63">
      <colorScale>
        <cfvo type="min"/>
        <cfvo type="max"/>
        <color theme="0"/>
        <color theme="4"/>
      </colorScale>
    </cfRule>
    <cfRule type="top10" dxfId="0" priority="64" rank="1"/>
  </conditionalFormatting>
  <conditionalFormatting sqref="B4:F4">
    <cfRule type="colorScale" priority="69">
      <colorScale>
        <cfvo type="min"/>
        <cfvo type="max"/>
        <color theme="0"/>
        <color theme="4"/>
      </colorScale>
    </cfRule>
  </conditionalFormatting>
  <conditionalFormatting sqref="B6:F6">
    <cfRule type="colorScale" priority="75">
      <colorScale>
        <cfvo type="min"/>
        <cfvo type="max"/>
        <color theme="0"/>
        <color theme="4"/>
      </colorScale>
    </cfRule>
  </conditionalFormatting>
  <conditionalFormatting sqref="B3:F3">
    <cfRule type="colorScale" priority="2">
      <colorScale>
        <cfvo type="min"/>
        <cfvo type="max"/>
        <color theme="0"/>
        <color theme="4"/>
      </colorScale>
    </cfRule>
  </conditionalFormatting>
  <conditionalFormatting sqref="B2:F6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2023-01-24T05:46:26Z</dcterms:modified>
</cp:coreProperties>
</file>