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ser guide" sheetId="1" state="visible" r:id="rId2"/>
    <sheet name="Configur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<sst xmlns="http://schemas.openxmlformats.org/spreadsheetml/2006/main" count="257" uniqueCount="205">
  <si>
    <t xml:space="preserve">minie Board</t>
  </si>
  <si>
    <t xml:space="preserve">Configuration</t>
  </si>
  <si>
    <t xml:space="preserve">SPI</t>
  </si>
  <si>
    <t xml:space="preserve">To configure the FPGA use the following addresses and protocol</t>
  </si>
  <si>
    <t xml:space="preserve">SPI is only 8bits per CS</t>
  </si>
  <si>
    <t xml:space="preserve">for each address:</t>
  </si>
  <si>
    <t xml:space="preserve">Send </t>
  </si>
  <si>
    <t xml:space="preserve">0xAA</t>
  </si>
  <si>
    <t xml:space="preserve">to access parameters</t>
  </si>
  <si>
    <t xml:space="preserve">Followed by</t>
  </si>
  <si>
    <t xml:space="preserve">@</t>
  </si>
  <si>
    <t xml:space="preserve">parameter address 8bits</t>
  </si>
  <si>
    <t xml:space="preserve">Data</t>
  </si>
  <si>
    <t xml:space="preserve">Parameter 8bits</t>
  </si>
  <si>
    <t xml:space="preserve">Read</t>
  </si>
  <si>
    <t xml:space="preserve">Spi</t>
  </si>
  <si>
    <t xml:space="preserve">To read the ADC value</t>
  </si>
  <si>
    <t xml:space="preserve">Master send 0</t>
  </si>
  <si>
    <t xml:space="preserve">If the FPGA is doing in acquisition the return value is 0xAA</t>
  </si>
  <si>
    <t xml:space="preserve">Else the value is on 2 times 8bits</t>
  </si>
  <si>
    <t xml:space="preserve">MSB</t>
  </si>
  <si>
    <t xml:space="preserve">LSB</t>
  </si>
  <si>
    <t xml:space="preserve">MSB ID</t>
  </si>
  <si>
    <t xml:space="preserve">Cycle number</t>
  </si>
  <si>
    <t xml:space="preserve">TopTurn2</t>
  </si>
  <si>
    <t xml:space="preserve">TopTurn1</t>
  </si>
  <si>
    <t xml:space="preserve">ADC9-7</t>
  </si>
  <si>
    <t xml:space="preserve">LSB ID</t>
  </si>
  <si>
    <t xml:space="preserve">ADC7-0</t>
  </si>
  <si>
    <t xml:space="preserve">2 bits</t>
  </si>
  <si>
    <t xml:space="preserve">1 bit</t>
  </si>
  <si>
    <t xml:space="preserve">3 bits</t>
  </si>
  <si>
    <t xml:space="preserve">7 bits</t>
  </si>
  <si>
    <t xml:space="preserve">In continious mode this represent the 2 lsb of the cycle counter</t>
  </si>
  <si>
    <t xml:space="preserve">useful to separate the data of each cycle</t>
  </si>
  <si>
    <t xml:space="preserve">If the master read more data than acquire it will return old values or incorrect value</t>
  </si>
  <si>
    <t xml:space="preserve">the master has to know how many measures where done</t>
  </si>
  <si>
    <t xml:space="preserve">Standart sequence</t>
  </si>
  <si>
    <t xml:space="preserve">Use Rpi or Computer:Connect</t>
  </si>
  <si>
    <t xml:space="preserve">Configure the jumper according to SPI master choice(USB or Rpi)</t>
  </si>
  <si>
    <t xml:space="preserve">power up via USB cable</t>
  </si>
  <si>
    <t xml:space="preserve">Send to FPGA the configuration registers via SPI </t>
  </si>
  <si>
    <t xml:space="preserve">Set the register EF to initiliaze memory(read and write pointers at 0)</t>
  </si>
  <si>
    <t xml:space="preserve">Trig via software or hardware</t>
  </si>
  <si>
    <t xml:space="preserve">Do a spi transaction and ignore the data received</t>
  </si>
  <si>
    <t xml:space="preserve">read the measures via SPI</t>
  </si>
  <si>
    <t xml:space="preserve">Update FPGA</t>
  </si>
  <si>
    <t xml:space="preserve">Use a PC with diamond programmer</t>
  </si>
  <si>
    <t xml:space="preserve">Configure th jumper for FPGA update</t>
  </si>
  <si>
    <t xml:space="preserve">Connect the USB</t>
  </si>
  <si>
    <t xml:space="preserve">Program via the diamong programmer application</t>
  </si>
  <si>
    <t xml:space="preserve">The LED program shall be ON when ok.</t>
  </si>
  <si>
    <t xml:space="preserve">Solution To use computer to communicate</t>
  </si>
  <si>
    <t xml:space="preserve">The board has a FTDI ft2232H usb to SPI.</t>
  </si>
  <si>
    <t xml:space="preserve">you can use a python program with the pyftdi library</t>
  </si>
  <si>
    <t xml:space="preserve">https://pypi.python.org/pypi/pyftdi</t>
  </si>
  <si>
    <t xml:space="preserve">and doc:</t>
  </si>
  <si>
    <t xml:space="preserve">http://eblot.github.io/pyftdi/</t>
  </si>
  <si>
    <t xml:space="preserve">You should install the depedencies before using this libray; see the doc</t>
  </si>
  <si>
    <t xml:space="preserve">This diver is for the moment only half duplex- cannot read and write in the same transaction. FPGA don't use this. There is no issue.</t>
  </si>
  <si>
    <t xml:space="preserve">sample.py</t>
  </si>
  <si>
    <t xml:space="preserve">from binascii import hexlify</t>
  </si>
  <si>
    <t xml:space="preserve">from pyftdi.ftdi import Ftdi</t>
  </si>
  <si>
    <t xml:space="preserve">from pyftdi.spi import SpiController</t>
  </si>
  <si>
    <t xml:space="preserve">from sys import modules, stderr, stdout</t>
  </si>
  <si>
    <t xml:space="preserve"># Instanciate a SPI controller</t>
  </si>
  <si>
    <t xml:space="preserve">spi = SpiController()</t>
  </si>
  <si>
    <t xml:space="preserve"># Configure the first interface (IF/1) of the FTDI device as a SPI master</t>
  </si>
  <si>
    <t xml:space="preserve">spi.configure('ftdi://ftdi:2232h/1')</t>
  </si>
  <si>
    <t xml:space="preserve"># Get a port to a SPI slave w/ /CS on A*BUS3 and SPI mode 0 @ 12MHz</t>
  </si>
  <si>
    <t xml:space="preserve">slave = spi.get_port(cs=1, freq=10E6, mode=0)</t>
  </si>
  <si>
    <t xml:space="preserve">#to get the maximun frequency possible on this link</t>
  </si>
  <si>
    <t xml:space="preserve">print(spi.frequency_max)</t>
  </si>
  <si>
    <t xml:space="preserve">#to send a data</t>
  </si>
  <si>
    <t xml:space="preserve">data_out = int(input('To send:'))</t>
  </si>
  <si>
    <t xml:space="preserve">slave.write([data_out], True, True)</t>
  </si>
  <si>
    <t xml:space="preserve">print(' sent:',data_out)</t>
  </si>
  <si>
    <t xml:space="preserve">#to read a data</t>
  </si>
  <si>
    <t xml:space="preserve">data_in = slave.read(1, True, True).tobytes()</t>
  </si>
  <si>
    <t xml:space="preserve">data_in_hex = hexlify(data_in).decode()</t>
  </si>
  <si>
    <t xml:space="preserve">print('\In = ',data_in_hex)</t>
  </si>
  <si>
    <t xml:space="preserve">#The cs shall be manual - use of I/O4</t>
  </si>
  <si>
    <r>
      <rPr>
        <sz val="12"/>
        <color rgb="FF333333"/>
        <rFont val="Consolas"/>
        <family val="2"/>
        <charset val="1"/>
      </rPr>
      <t xml:space="preserve">gpio</t>
    </r>
    <r>
      <rPr>
        <sz val="12"/>
        <color rgb="FF404040"/>
        <rFont val="Consolas"/>
        <family val="2"/>
        <charset val="1"/>
      </rPr>
      <t xml:space="preserve"> </t>
    </r>
    <r>
      <rPr>
        <b val="true"/>
        <sz val="12"/>
        <color rgb="FF404040"/>
        <rFont val="Consolas"/>
        <family val="2"/>
        <charset val="1"/>
      </rPr>
      <t xml:space="preserve">=</t>
    </r>
    <r>
      <rPr>
        <sz val="12"/>
        <color rgb="FF404040"/>
        <rFont val="Consolas"/>
        <family val="2"/>
        <charset val="1"/>
      </rPr>
      <t xml:space="preserve"> </t>
    </r>
    <r>
      <rPr>
        <sz val="12"/>
        <color rgb="FF333333"/>
        <rFont val="Consolas"/>
        <family val="2"/>
        <charset val="1"/>
      </rPr>
      <t xml:space="preserve">spi</t>
    </r>
    <r>
      <rPr>
        <b val="true"/>
        <sz val="12"/>
        <color rgb="FF404040"/>
        <rFont val="Consolas"/>
        <family val="2"/>
        <charset val="1"/>
      </rPr>
      <t xml:space="preserve">.</t>
    </r>
    <r>
      <rPr>
        <sz val="12"/>
        <color rgb="FF333333"/>
        <rFont val="Consolas"/>
        <family val="2"/>
        <charset val="1"/>
      </rPr>
      <t xml:space="preserve">get_gpio</t>
    </r>
    <r>
      <rPr>
        <sz val="12"/>
        <color rgb="FF404040"/>
        <rFont val="Consolas"/>
        <family val="2"/>
        <charset val="1"/>
      </rPr>
      <t xml:space="preserve">()</t>
    </r>
  </si>
  <si>
    <r>
      <rPr>
        <sz val="12"/>
        <color rgb="FF333333"/>
        <rFont val="Consolas"/>
        <family val="2"/>
        <charset val="1"/>
      </rPr>
      <t xml:space="preserve">gpio</t>
    </r>
    <r>
      <rPr>
        <b val="true"/>
        <sz val="12"/>
        <color rgb="FF404040"/>
        <rFont val="Consolas"/>
        <family val="2"/>
        <charset val="1"/>
      </rPr>
      <t xml:space="preserve">.</t>
    </r>
    <r>
      <rPr>
        <sz val="12"/>
        <color rgb="FF333333"/>
        <rFont val="Consolas"/>
        <family val="2"/>
        <charset val="1"/>
      </rPr>
      <t xml:space="preserve">set_direction</t>
    </r>
    <r>
      <rPr>
        <sz val="12"/>
        <color rgb="FF404040"/>
        <rFont val="Consolas"/>
        <family val="2"/>
        <charset val="1"/>
      </rPr>
      <t xml:space="preserve">(</t>
    </r>
    <r>
      <rPr>
        <sz val="12"/>
        <color rgb="FF009999"/>
        <rFont val="Consolas"/>
        <family val="2"/>
        <charset val="1"/>
      </rPr>
      <t xml:space="preserve">0x0800</t>
    </r>
    <r>
      <rPr>
        <sz val="12"/>
        <color rgb="FF404040"/>
        <rFont val="Consolas"/>
        <family val="2"/>
        <charset val="1"/>
      </rPr>
      <t xml:space="preserve">, </t>
    </r>
    <r>
      <rPr>
        <sz val="12"/>
        <color rgb="FF009999"/>
        <rFont val="Consolas"/>
        <family val="2"/>
        <charset val="1"/>
      </rPr>
      <t xml:space="preserve">0x0100</t>
    </r>
    <r>
      <rPr>
        <sz val="12"/>
        <color rgb="FF404040"/>
        <rFont val="Consolas"/>
        <family val="2"/>
        <charset val="1"/>
      </rPr>
      <t xml:space="preserve">)</t>
    </r>
  </si>
  <si>
    <r>
      <rPr>
        <sz val="12"/>
        <color rgb="FF333333"/>
        <rFont val="Consolas"/>
        <family val="2"/>
        <charset val="1"/>
      </rPr>
      <t xml:space="preserve">gpio</t>
    </r>
    <r>
      <rPr>
        <b val="true"/>
        <sz val="12"/>
        <color rgb="FF404040"/>
        <rFont val="Consolas"/>
        <family val="2"/>
        <charset val="1"/>
      </rPr>
      <t xml:space="preserve">.</t>
    </r>
    <r>
      <rPr>
        <sz val="12"/>
        <color rgb="FF333333"/>
        <rFont val="Consolas"/>
        <family val="2"/>
        <charset val="1"/>
      </rPr>
      <t xml:space="preserve">write</t>
    </r>
    <r>
      <rPr>
        <sz val="12"/>
        <color rgb="FF404040"/>
        <rFont val="Consolas"/>
        <family val="2"/>
        <charset val="1"/>
      </rPr>
      <t xml:space="preserve">(</t>
    </r>
    <r>
      <rPr>
        <sz val="12"/>
        <color rgb="FF009999"/>
        <rFont val="Consolas"/>
        <family val="2"/>
        <charset val="1"/>
      </rPr>
      <t xml:space="preserve">0x0100</t>
    </r>
    <r>
      <rPr>
        <sz val="12"/>
        <color rgb="FF404040"/>
        <rFont val="Consolas"/>
        <family val="2"/>
        <charset val="1"/>
      </rPr>
      <t xml:space="preserve">)</t>
    </r>
  </si>
  <si>
    <t xml:space="preserve">#before exchange</t>
  </si>
  <si>
    <r>
      <rPr>
        <sz val="12"/>
        <color rgb="FF333333"/>
        <rFont val="Consolas"/>
        <family val="2"/>
        <charset val="1"/>
      </rPr>
      <t xml:space="preserve">gpio</t>
    </r>
    <r>
      <rPr>
        <b val="true"/>
        <sz val="12"/>
        <color rgb="FF404040"/>
        <rFont val="Consolas"/>
        <family val="2"/>
        <charset val="1"/>
      </rPr>
      <t xml:space="preserve">.</t>
    </r>
    <r>
      <rPr>
        <sz val="12"/>
        <color rgb="FF333333"/>
        <rFont val="Consolas"/>
        <family val="2"/>
        <charset val="1"/>
      </rPr>
      <t xml:space="preserve">write</t>
    </r>
    <r>
      <rPr>
        <sz val="12"/>
        <color rgb="FF404040"/>
        <rFont val="Consolas"/>
        <family val="2"/>
        <charset val="1"/>
      </rPr>
      <t xml:space="preserve">(</t>
    </r>
    <r>
      <rPr>
        <sz val="12"/>
        <color rgb="FF009999"/>
        <rFont val="Consolas"/>
        <family val="2"/>
        <charset val="1"/>
      </rPr>
      <t xml:space="preserve">0x0000</t>
    </r>
    <r>
      <rPr>
        <sz val="12"/>
        <color rgb="FF404040"/>
        <rFont val="Consolas"/>
        <family val="2"/>
        <charset val="1"/>
      </rPr>
      <t xml:space="preserve">)</t>
    </r>
  </si>
  <si>
    <t xml:space="preserve">#after exchange</t>
  </si>
  <si>
    <t xml:space="preserve">Configuration DAC variation</t>
  </si>
  <si>
    <t xml:space="preserve">To configure the dac values every 5us  use the following addresses and protocol</t>
  </si>
  <si>
    <t xml:space="preserve">Address in Hex</t>
  </si>
  <si>
    <t xml:space="preserve">after in us</t>
  </si>
  <si>
    <t xml:space="preserve">size in bits</t>
  </si>
  <si>
    <t xml:space="preserve">Name</t>
  </si>
  <si>
    <t xml:space="preserve">Size in bits</t>
  </si>
  <si>
    <t xml:space="preserve">Description</t>
  </si>
  <si>
    <t xml:space="preserve">Default value in hex</t>
  </si>
  <si>
    <t xml:space="preserve">unit</t>
  </si>
  <si>
    <t xml:space="preserve">Translation</t>
  </si>
  <si>
    <t xml:space="preserve">&lt;-Unit-&gt;</t>
  </si>
  <si>
    <t xml:space="preserve">Wanted</t>
  </si>
  <si>
    <t xml:space="preserve">in HEX</t>
  </si>
  <si>
    <t xml:space="preserve">To program</t>
  </si>
  <si>
    <t xml:space="preserve">sEEDelayAll</t>
  </si>
  <si>
    <t xml:space="preserve">Lengh before PHV</t>
  </si>
  <si>
    <t xml:space="preserve">D0</t>
  </si>
  <si>
    <t xml:space="preserve">7.8125ns</t>
  </si>
  <si>
    <t xml:space="preserve">ns</t>
  </si>
  <si>
    <t xml:space="preserve">0 to To</t>
  </si>
  <si>
    <t xml:space="preserve">sEEPHV</t>
  </si>
  <si>
    <t xml:space="preserve">Lengh of PHV</t>
  </si>
  <si>
    <t xml:space="preserve">E0</t>
  </si>
  <si>
    <t xml:space="preserve">DelayAll + PHV</t>
  </si>
  <si>
    <t xml:space="preserve">sEEPHVpDamp1</t>
  </si>
  <si>
    <t xml:space="preserve">Lengh between Pon and Pdamp1</t>
  </si>
  <si>
    <t xml:space="preserve">D1</t>
  </si>
  <si>
    <t xml:space="preserve">C</t>
  </si>
  <si>
    <t xml:space="preserve">DelayAll + PHV + PHVPdamp1</t>
  </si>
  <si>
    <t xml:space="preserve">sEEpDamp1</t>
  </si>
  <si>
    <t xml:space="preserve">Lengh of Pdamp1</t>
  </si>
  <si>
    <t xml:space="preserve">D2</t>
  </si>
  <si>
    <t xml:space="preserve">F</t>
  </si>
  <si>
    <t xml:space="preserve">DelayAll + PHV + PHVPdamp1+ Pdamp1</t>
  </si>
  <si>
    <t xml:space="preserve">sEEPDamp1nHV</t>
  </si>
  <si>
    <t xml:space="preserve">Lengh between Pdamp1 and PnHV</t>
  </si>
  <si>
    <t xml:space="preserve">D3</t>
  </si>
  <si>
    <t xml:space="preserve">DelayAll + PHV + PHVPdamp1+ Pdamp1 + sEEPDamp1nHV</t>
  </si>
  <si>
    <t xml:space="preserve">sEEPnHV</t>
  </si>
  <si>
    <t xml:space="preserve">Lengh of PnHV</t>
  </si>
  <si>
    <t xml:space="preserve">D4</t>
  </si>
  <si>
    <t xml:space="preserve">DDelayAll + PHV + PHVPdamp1+ Pdamp1 + sEEPDamp1nHV+PnHV</t>
  </si>
  <si>
    <t xml:space="preserve">sEEPnHVPdamp2</t>
  </si>
  <si>
    <t xml:space="preserve">Lengh between PnHV and Pdamp2</t>
  </si>
  <si>
    <t xml:space="preserve">D5</t>
  </si>
  <si>
    <t xml:space="preserve">DelayAll + PHV + PHVPdamp1+ Pdamp1 + sEEPDamp1nHV+PnHV+PnHVPdamp</t>
  </si>
  <si>
    <t xml:space="preserve">sEEPdamp2</t>
  </si>
  <si>
    <t xml:space="preserve">Lengh of Pdamp2 MSB</t>
  </si>
  <si>
    <t xml:space="preserve">E1</t>
  </si>
  <si>
    <t xml:space="preserve">Lengh of Pdamp2 LSB</t>
  </si>
  <si>
    <t xml:space="preserve">E2</t>
  </si>
  <si>
    <t xml:space="preserve">DelayAll + PHV + PHVPdamp1+ Pdamp1 + sEEPDamp1nHV+PnHV+PnHVPdamp+Pdamp</t>
  </si>
  <si>
    <t xml:space="preserve">sEEDelayACQ</t>
  </si>
  <si>
    <t xml:space="preserve">Lengh of Delay between Pdamp and Acq MSB</t>
  </si>
  <si>
    <t xml:space="preserve">E3</t>
  </si>
  <si>
    <t xml:space="preserve">Lengh of Delay between Pdamp and Acq LSB</t>
  </si>
  <si>
    <t xml:space="preserve">E4</t>
  </si>
  <si>
    <t xml:space="preserve">DelayAll + PHV + PHVPdamp1+ Pdamp1 + sEEPDamp1nHV+PnHV+PnHVPdamp+Pdamp+DelayACQ</t>
  </si>
  <si>
    <t xml:space="preserve">sEEACQ</t>
  </si>
  <si>
    <t xml:space="preserve">Lengh of acquisition MSB</t>
  </si>
  <si>
    <t xml:space="preserve">E5</t>
  </si>
  <si>
    <t xml:space="preserve">Lengh of acquisition LSB</t>
  </si>
  <si>
    <t xml:space="preserve">E6</t>
  </si>
  <si>
    <t xml:space="preserve">45a5</t>
  </si>
  <si>
    <t xml:space="preserve">us</t>
  </si>
  <si>
    <t xml:space="preserve">DelayAll + PHV + PHVPdamp1+ Pdamp1 + sEEPDamp1nHV+PnHV+PnHVPdamp+Pdamp+DelayACQ+ACQ</t>
  </si>
  <si>
    <t xml:space="preserve">sEEPeriod</t>
  </si>
  <si>
    <t xml:space="preserve">Period of one cycle MSB</t>
  </si>
  <si>
    <t xml:space="preserve">E7</t>
  </si>
  <si>
    <t xml:space="preserve">Period of one cycle 15 to 8</t>
  </si>
  <si>
    <t xml:space="preserve">E8</t>
  </si>
  <si>
    <t xml:space="preserve">Period of one cycle LSB</t>
  </si>
  <si>
    <t xml:space="preserve">E9</t>
  </si>
  <si>
    <t xml:space="preserve">186A0</t>
  </si>
  <si>
    <t xml:space="preserve">ms</t>
  </si>
  <si>
    <t xml:space="preserve">Period</t>
  </si>
  <si>
    <t xml:space="preserve">sEETrigInternal</t>
  </si>
  <si>
    <t xml:space="preserve">Software Trig : Auto clear </t>
  </si>
  <si>
    <t xml:space="preserve">EA</t>
  </si>
  <si>
    <t xml:space="preserve">N/A</t>
  </si>
  <si>
    <t xml:space="preserve">sEESingleCont</t>
  </si>
  <si>
    <t xml:space="preserve">0: single mode 1 continious mode</t>
  </si>
  <si>
    <t xml:space="preserve">EB</t>
  </si>
  <si>
    <t xml:space="preserve">sEEDAC_GAIN</t>
  </si>
  <si>
    <t xml:space="preserve">Voltage gain control: 0V to 1V</t>
  </si>
  <si>
    <t xml:space="preserve">EC</t>
  </si>
  <si>
    <t xml:space="preserve">V</t>
  </si>
  <si>
    <t xml:space="preserve">sEEADC_freq</t>
  </si>
  <si>
    <t xml:space="preserve">Frequency of ADC acquisition</t>
  </si>
  <si>
    <t xml:space="preserve">ED</t>
  </si>
  <si>
    <t xml:space="preserve">5ns+5ns</t>
  </si>
  <si>
    <t xml:space="preserve">MHz</t>
  </si>
  <si>
    <t xml:space="preserve">sEETrigCounter 8LSB</t>
  </si>
  <si>
    <t xml:space="preserve">How many cycles in countinious mode LSB</t>
  </si>
  <si>
    <t xml:space="preserve">EE</t>
  </si>
  <si>
    <t xml:space="preserve">A</t>
  </si>
  <si>
    <t xml:space="preserve">cycles</t>
  </si>
  <si>
    <t xml:space="preserve">Cycles</t>
  </si>
  <si>
    <t xml:space="preserve">sEEpointerReset</t>
  </si>
  <si>
    <t xml:space="preserve">Sofware memory reset: set to 1; auto clear</t>
  </si>
  <si>
    <t xml:space="preserve">EF</t>
  </si>
  <si>
    <t xml:space="preserve">sEETrigCounter 8 MSB</t>
  </si>
  <si>
    <t xml:space="preserve">How many cycles in countinious mode MSB</t>
  </si>
  <si>
    <t xml:space="preserve">DE</t>
  </si>
  <si>
    <t xml:space="preserve">sEEDAC_HV MSB</t>
  </si>
  <si>
    <t xml:space="preserve">D6</t>
  </si>
  <si>
    <t xml:space="preserve">sEEDAC_HV LSB</t>
  </si>
  <si>
    <t xml:space="preserve">Voltage gain control: 0V to 1.22V</t>
  </si>
  <si>
    <t xml:space="preserve">D7</t>
  </si>
  <si>
    <t xml:space="preserve">max 39V so 0x264 max</t>
  </si>
  <si>
    <t xml:space="preserve">sHILO</t>
  </si>
  <si>
    <t xml:space="preserve">Controle of HILO signal: value =HILO</t>
  </si>
  <si>
    <t xml:space="preserve">D8</t>
  </si>
  <si>
    <t xml:space="preserve">Number of measures to read</t>
  </si>
  <si>
    <t xml:space="preserve">Total time for DAC variation</t>
  </si>
  <si>
    <t xml:space="preserve">number DACupdate DAC frequency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</si>
</sst>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333333"/>
      <name val="Consolas"/>
      <family val="2"/>
      <charset val="1"/>
    </font>
    <font>
      <sz val="12"/>
      <color rgb="FF404040"/>
      <name val="Consolas"/>
      <family val="2"/>
      <charset val="1"/>
    </font>
    <font>
      <b val="true"/>
      <sz val="12"/>
      <color rgb="FF404040"/>
      <name val="Consolas"/>
      <family val="2"/>
      <charset val="1"/>
    </font>
    <font>
      <sz val="12"/>
      <color rgb="FF009999"/>
      <name val="Consolas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B4C7E7"/>
        <bgColor rgb="FFB4C6E7"/>
      </patternFill>
    </fill>
    <fill>
      <patternFill patternType="solid">
        <fgColor rgb="FF8497B0"/>
        <bgColor rgb="FF8297B1"/>
      </patternFill>
    </fill>
    <fill>
      <patternFill patternType="solid">
        <fgColor rgb="FFA6A6A6"/>
        <bgColor rgb="FF8497B0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B4C7E7"/>
      </patternFill>
    </fill>
    <fill>
      <patternFill patternType="solid">
        <fgColor rgb="FFF8CBAD"/>
        <bgColor rgb="FFFFF2CC"/>
      </patternFill>
    </fill>
    <fill>
      <patternFill patternType="solid">
        <fgColor rgb="FF00CC33"/>
        <bgColor rgb="FF339966"/>
      </patternFill>
    </fill>
    <fill>
      <patternFill patternType="solid">
        <fgColor rgb="FFB4C6E7"/>
        <bgColor rgb="FFB4C7E7"/>
      </patternFill>
    </fill>
    <fill>
      <patternFill patternType="solid">
        <fgColor rgb="FFFFF2CC"/>
        <bgColor rgb="FFFFFFFF"/>
      </patternFill>
    </fill>
    <fill>
      <patternFill patternType="solid">
        <fgColor rgb="FF8297B1"/>
        <bgColor rgb="FF8497B0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2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8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3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3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999"/>
      <rgbColor rgb="FFB4C6E7"/>
      <rgbColor rgb="FF8297B1"/>
      <rgbColor rgb="FFA6A6A6"/>
      <rgbColor rgb="FF993366"/>
      <rgbColor rgb="FFFFF2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40404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8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D158" activeCellId="0" sqref="D158"/>
    </sheetView>
  </sheetViews>
  <sheetFormatPr defaultRowHeight="15.95" zeroHeight="false" outlineLevelRow="0" outlineLevelCol="0"/>
  <cols>
    <col collapsed="false" customWidth="true" hidden="false" outlineLevel="0" max="1" min="1" style="0" width="13.13"/>
    <col collapsed="false" customWidth="true" hidden="false" outlineLevel="0" max="2" min="2" style="0" width="12.5"/>
    <col collapsed="false" customWidth="true" hidden="false" outlineLevel="0" max="3" min="3" style="0" width="9.62"/>
    <col collapsed="false" customWidth="true" hidden="false" outlineLevel="0" max="4" min="4" style="0" width="12.13"/>
    <col collapsed="false" customWidth="true" hidden="false" outlineLevel="0" max="7" min="5" style="0" width="11"/>
    <col collapsed="false" customWidth="true" hidden="false" outlineLevel="0" max="8" min="8" style="0" width="13"/>
    <col collapsed="false" customWidth="true" hidden="false" outlineLevel="0" max="9" min="9" style="0" width="11.88"/>
    <col collapsed="false" customWidth="true" hidden="false" outlineLevel="0" max="10" min="10" style="0" width="35.87"/>
    <col collapsed="false" customWidth="true" hidden="false" outlineLevel="0" max="11" min="11" style="0" width="13.63"/>
    <col collapsed="false" customWidth="true" hidden="false" outlineLevel="0" max="12" min="12" style="1" width="20.38"/>
    <col collapsed="false" customWidth="true" hidden="false" outlineLevel="0" max="14" min="13" style="0" width="11"/>
    <col collapsed="false" customWidth="true" hidden="false" outlineLevel="0" max="15" min="15" style="0" width="8.13"/>
    <col collapsed="false" customWidth="true" hidden="false" outlineLevel="0" max="16" min="16" style="0" width="11"/>
    <col collapsed="false" customWidth="true" hidden="false" outlineLevel="0" max="17" min="17" style="1" width="10.88"/>
    <col collapsed="false" customWidth="true" hidden="false" outlineLevel="0" max="18" min="18" style="0" width="11"/>
    <col collapsed="false" customWidth="true" hidden="false" outlineLevel="0" max="19" min="19" style="0" width="32.63"/>
    <col collapsed="false" customWidth="true" hidden="false" outlineLevel="0" max="23" min="20" style="0" width="11"/>
    <col collapsed="false" customWidth="true" hidden="false" outlineLevel="0" max="24" min="24" style="0" width="13.5"/>
    <col collapsed="false" customWidth="true" hidden="false" outlineLevel="0" max="1025" min="25" style="0" width="11"/>
  </cols>
  <sheetData>
    <row r="1" customFormat="false" ht="24" hidden="false" customHeight="false" outlineLevel="0" collapsed="false">
      <c r="A1" s="2" t="s">
        <v>0</v>
      </c>
    </row>
    <row r="2" customFormat="false" ht="15.95" hidden="false" customHeight="false" outlineLevel="0" collapsed="false">
      <c r="A2" s="0" t="n">
        <v>20180222</v>
      </c>
    </row>
    <row r="3" customFormat="false" ht="15.95" hidden="false" customHeight="false" outlineLevel="0" collapsed="false">
      <c r="M3" s="0" t="n">
        <f aca="false">1000/128</f>
        <v>7.8125</v>
      </c>
    </row>
    <row r="4" customFormat="false" ht="15.95" hidden="false" customHeight="false" outlineLevel="0" collapsed="false">
      <c r="H4" s="3"/>
      <c r="I4" s="3"/>
      <c r="J4" s="3"/>
      <c r="K4" s="3"/>
      <c r="L4" s="4"/>
      <c r="M4" s="3"/>
      <c r="N4" s="3"/>
      <c r="O4" s="5"/>
      <c r="P4" s="3"/>
      <c r="Q4" s="4"/>
      <c r="R4" s="3"/>
      <c r="S4" s="6"/>
    </row>
    <row r="5" customFormat="false" ht="15.95" hidden="false" customHeight="false" outlineLevel="0" collapsed="false">
      <c r="H5" s="7"/>
      <c r="I5" s="7"/>
      <c r="J5" s="7"/>
      <c r="K5" s="7"/>
      <c r="L5" s="8"/>
      <c r="M5" s="7"/>
      <c r="N5" s="7"/>
      <c r="O5" s="9"/>
      <c r="P5" s="7"/>
      <c r="Q5" s="8"/>
      <c r="R5" s="7"/>
      <c r="S5" s="6"/>
    </row>
    <row r="6" customFormat="false" ht="15.95" hidden="false" customHeight="false" outlineLevel="0" collapsed="false">
      <c r="A6" s="10" t="s">
        <v>1</v>
      </c>
      <c r="H6" s="6"/>
      <c r="I6" s="6"/>
      <c r="J6" s="6"/>
      <c r="K6" s="6"/>
      <c r="L6" s="11"/>
      <c r="M6" s="6"/>
      <c r="N6" s="6"/>
      <c r="O6" s="12"/>
      <c r="P6" s="13"/>
      <c r="Q6" s="11"/>
      <c r="R6" s="3"/>
      <c r="S6" s="6"/>
    </row>
    <row r="7" customFormat="false" ht="15.95" hidden="false" customHeight="false" outlineLevel="0" collapsed="false">
      <c r="A7" s="10"/>
      <c r="H7" s="6"/>
      <c r="I7" s="6"/>
      <c r="J7" s="6"/>
      <c r="K7" s="6"/>
      <c r="L7" s="11"/>
      <c r="M7" s="6"/>
      <c r="N7" s="6"/>
      <c r="O7" s="12"/>
      <c r="P7" s="13"/>
      <c r="Q7" s="11"/>
      <c r="R7" s="3"/>
      <c r="S7" s="6"/>
    </row>
    <row r="8" customFormat="false" ht="15.95" hidden="false" customHeight="false" outlineLevel="0" collapsed="false">
      <c r="A8" s="10"/>
      <c r="H8" s="6"/>
      <c r="I8" s="6"/>
      <c r="J8" s="6"/>
      <c r="K8" s="6"/>
      <c r="L8" s="11"/>
      <c r="M8" s="6"/>
      <c r="N8" s="6"/>
      <c r="O8" s="12"/>
      <c r="P8" s="13"/>
      <c r="Q8" s="11"/>
      <c r="R8" s="3"/>
      <c r="S8" s="6"/>
    </row>
    <row r="9" customFormat="false" ht="15.95" hidden="false" customHeight="false" outlineLevel="0" collapsed="false">
      <c r="A9" s="0" t="s">
        <v>2</v>
      </c>
      <c r="B9" s="0" t="s">
        <v>3</v>
      </c>
      <c r="H9" s="6"/>
      <c r="I9" s="6"/>
      <c r="J9" s="6"/>
      <c r="K9" s="6"/>
      <c r="L9" s="11"/>
      <c r="M9" s="6"/>
      <c r="N9" s="6"/>
      <c r="O9" s="12"/>
      <c r="P9" s="13"/>
      <c r="Q9" s="11"/>
      <c r="R9" s="3"/>
      <c r="S9" s="6"/>
    </row>
    <row r="10" customFormat="false" ht="15.95" hidden="false" customHeight="false" outlineLevel="0" collapsed="false">
      <c r="B10" s="0" t="s">
        <v>4</v>
      </c>
      <c r="H10" s="6"/>
      <c r="I10" s="6"/>
      <c r="J10" s="6"/>
      <c r="K10" s="6"/>
      <c r="L10" s="11"/>
      <c r="M10" s="6"/>
      <c r="N10" s="6"/>
      <c r="O10" s="12"/>
      <c r="P10" s="13"/>
      <c r="Q10" s="11"/>
      <c r="R10" s="3"/>
      <c r="S10" s="6"/>
    </row>
    <row r="11" customFormat="false" ht="17.1" hidden="false" customHeight="false" outlineLevel="0" collapsed="false">
      <c r="A11" s="0" t="s">
        <v>5</v>
      </c>
      <c r="H11" s="6"/>
      <c r="I11" s="6"/>
      <c r="J11" s="6"/>
      <c r="K11" s="6"/>
      <c r="L11" s="11"/>
      <c r="M11" s="6"/>
      <c r="N11" s="6"/>
      <c r="O11" s="12"/>
      <c r="P11" s="13"/>
      <c r="Q11" s="11"/>
      <c r="R11" s="3"/>
      <c r="S11" s="6"/>
    </row>
    <row r="12" customFormat="false" ht="15.95" hidden="false" customHeight="false" outlineLevel="0" collapsed="false">
      <c r="A12" s="14"/>
      <c r="B12" s="15" t="s">
        <v>6</v>
      </c>
      <c r="C12" s="15" t="s">
        <v>7</v>
      </c>
      <c r="D12" s="15" t="s">
        <v>8</v>
      </c>
      <c r="E12" s="16"/>
      <c r="H12" s="6"/>
      <c r="I12" s="6"/>
      <c r="J12" s="6"/>
      <c r="K12" s="6"/>
      <c r="L12" s="11"/>
      <c r="M12" s="6"/>
      <c r="N12" s="6"/>
      <c r="O12" s="12"/>
      <c r="P12" s="13"/>
      <c r="Q12" s="11"/>
      <c r="R12" s="3"/>
      <c r="S12" s="6"/>
    </row>
    <row r="13" customFormat="false" ht="15.95" hidden="false" customHeight="false" outlineLevel="0" collapsed="false">
      <c r="A13" s="17" t="s">
        <v>9</v>
      </c>
      <c r="B13" s="18" t="s">
        <v>6</v>
      </c>
      <c r="C13" s="18" t="s">
        <v>10</v>
      </c>
      <c r="D13" s="18" t="s">
        <v>11</v>
      </c>
      <c r="E13" s="19"/>
      <c r="H13" s="6"/>
      <c r="I13" s="6"/>
      <c r="J13" s="6"/>
      <c r="K13" s="6"/>
      <c r="L13" s="11"/>
      <c r="M13" s="6"/>
      <c r="N13" s="6"/>
      <c r="O13" s="12"/>
      <c r="P13" s="13"/>
      <c r="Q13" s="11"/>
      <c r="R13" s="3"/>
      <c r="S13" s="6"/>
    </row>
    <row r="14" customFormat="false" ht="17.1" hidden="false" customHeight="false" outlineLevel="0" collapsed="false">
      <c r="A14" s="20" t="s">
        <v>9</v>
      </c>
      <c r="B14" s="21" t="s">
        <v>6</v>
      </c>
      <c r="C14" s="21" t="s">
        <v>12</v>
      </c>
      <c r="D14" s="21" t="s">
        <v>13</v>
      </c>
      <c r="E14" s="22"/>
      <c r="H14" s="6"/>
      <c r="I14" s="6"/>
      <c r="J14" s="6"/>
      <c r="K14" s="6"/>
      <c r="L14" s="11"/>
      <c r="M14" s="6"/>
      <c r="N14" s="6"/>
      <c r="O14" s="12"/>
      <c r="P14" s="13"/>
      <c r="Q14" s="11"/>
      <c r="R14" s="3"/>
      <c r="S14" s="6"/>
    </row>
    <row r="15" customFormat="false" ht="15.95" hidden="false" customHeight="false" outlineLevel="0" collapsed="false">
      <c r="H15" s="6"/>
      <c r="I15" s="6"/>
      <c r="J15" s="6"/>
      <c r="K15" s="6"/>
      <c r="L15" s="11"/>
      <c r="M15" s="6"/>
      <c r="N15" s="6"/>
      <c r="O15" s="12"/>
      <c r="P15" s="13"/>
      <c r="Q15" s="11"/>
      <c r="R15" s="3"/>
      <c r="S15" s="6"/>
    </row>
    <row r="16" customFormat="false" ht="15.95" hidden="false" customHeight="false" outlineLevel="0" collapsed="false">
      <c r="H16" s="6"/>
      <c r="I16" s="6"/>
      <c r="J16" s="6"/>
      <c r="K16" s="6"/>
      <c r="L16" s="11"/>
      <c r="M16" s="6"/>
      <c r="N16" s="6"/>
      <c r="O16" s="12"/>
      <c r="P16" s="13"/>
      <c r="Q16" s="11"/>
      <c r="R16" s="3"/>
      <c r="S16" s="6"/>
    </row>
    <row r="17" customFormat="false" ht="15.95" hidden="false" customHeight="false" outlineLevel="0" collapsed="false">
      <c r="H17" s="6"/>
      <c r="I17" s="6"/>
      <c r="J17" s="6"/>
      <c r="K17" s="6"/>
      <c r="L17" s="11"/>
      <c r="M17" s="6"/>
      <c r="N17" s="6"/>
      <c r="O17" s="12"/>
      <c r="P17" s="13"/>
      <c r="Q17" s="11"/>
      <c r="R17" s="3"/>
      <c r="S17" s="6"/>
    </row>
    <row r="18" customFormat="false" ht="15.95" hidden="false" customHeight="false" outlineLevel="0" collapsed="false">
      <c r="A18" s="10" t="s">
        <v>14</v>
      </c>
      <c r="H18" s="6"/>
      <c r="I18" s="6"/>
      <c r="J18" s="6"/>
      <c r="K18" s="6"/>
      <c r="L18" s="11"/>
      <c r="M18" s="6"/>
      <c r="N18" s="6"/>
      <c r="O18" s="12"/>
      <c r="P18" s="13"/>
      <c r="Q18" s="11"/>
      <c r="R18" s="3"/>
      <c r="S18" s="6"/>
    </row>
    <row r="19" customFormat="false" ht="15.95" hidden="false" customHeight="false" outlineLevel="0" collapsed="false">
      <c r="A19" s="0" t="s">
        <v>15</v>
      </c>
      <c r="B19" s="0" t="s">
        <v>16</v>
      </c>
      <c r="H19" s="6"/>
      <c r="I19" s="6"/>
      <c r="J19" s="6"/>
      <c r="K19" s="6"/>
      <c r="L19" s="11"/>
      <c r="M19" s="6"/>
      <c r="N19" s="6"/>
      <c r="O19" s="12"/>
      <c r="P19" s="13"/>
      <c r="Q19" s="11"/>
      <c r="R19" s="3"/>
      <c r="S19" s="6"/>
    </row>
    <row r="20" customFormat="false" ht="15.95" hidden="false" customHeight="false" outlineLevel="0" collapsed="false">
      <c r="A20" s="0" t="s">
        <v>4</v>
      </c>
      <c r="H20" s="6"/>
      <c r="I20" s="6"/>
      <c r="J20" s="6"/>
      <c r="K20" s="6"/>
      <c r="L20" s="11"/>
      <c r="M20" s="13"/>
      <c r="N20" s="6"/>
      <c r="O20" s="12"/>
      <c r="P20" s="13"/>
      <c r="Q20" s="11"/>
      <c r="R20" s="3"/>
      <c r="S20" s="6"/>
    </row>
    <row r="21" customFormat="false" ht="15.95" hidden="false" customHeight="false" outlineLevel="0" collapsed="false">
      <c r="A21" s="0" t="s">
        <v>17</v>
      </c>
      <c r="H21" s="6"/>
      <c r="I21" s="6"/>
      <c r="J21" s="6"/>
      <c r="K21" s="6"/>
      <c r="L21" s="11"/>
      <c r="M21" s="6"/>
      <c r="N21" s="6"/>
      <c r="O21" s="12"/>
      <c r="P21" s="13"/>
      <c r="Q21" s="11"/>
      <c r="R21" s="3"/>
      <c r="S21" s="6"/>
    </row>
    <row r="22" customFormat="false" ht="15.95" hidden="false" customHeight="false" outlineLevel="0" collapsed="false">
      <c r="A22" s="0" t="s">
        <v>18</v>
      </c>
      <c r="H22" s="6"/>
      <c r="I22" s="6"/>
      <c r="J22" s="6"/>
      <c r="K22" s="6"/>
      <c r="L22" s="11"/>
      <c r="M22" s="6"/>
      <c r="N22" s="6"/>
      <c r="O22" s="12"/>
      <c r="P22" s="13"/>
      <c r="Q22" s="11"/>
      <c r="R22" s="3"/>
      <c r="S22" s="6"/>
    </row>
    <row r="23" customFormat="false" ht="15.95" hidden="false" customHeight="false" outlineLevel="0" collapsed="false">
      <c r="A23" s="0" t="s">
        <v>19</v>
      </c>
      <c r="H23" s="6"/>
      <c r="I23" s="6"/>
      <c r="J23" s="6"/>
      <c r="K23" s="6"/>
      <c r="L23" s="11"/>
      <c r="M23" s="6"/>
      <c r="N23" s="6"/>
      <c r="O23" s="6"/>
      <c r="P23" s="6"/>
      <c r="Q23" s="11"/>
      <c r="R23" s="3"/>
      <c r="S23" s="6"/>
    </row>
    <row r="24" customFormat="false" ht="15.95" hidden="false" customHeight="false" outlineLevel="0" collapsed="false">
      <c r="H24" s="6"/>
      <c r="I24" s="6"/>
      <c r="J24" s="6"/>
      <c r="K24" s="6"/>
      <c r="L24" s="11"/>
      <c r="M24" s="6"/>
      <c r="N24" s="6"/>
      <c r="O24" s="12"/>
      <c r="P24" s="13"/>
      <c r="Q24" s="11"/>
      <c r="R24" s="3"/>
      <c r="S24" s="6"/>
    </row>
    <row r="25" customFormat="false" ht="15.95" hidden="false" customHeight="false" outlineLevel="0" collapsed="false">
      <c r="H25" s="6"/>
      <c r="I25" s="6"/>
      <c r="J25" s="6"/>
      <c r="K25" s="6"/>
      <c r="L25" s="11"/>
      <c r="M25" s="6"/>
      <c r="N25" s="6"/>
      <c r="O25" s="12"/>
      <c r="P25" s="13"/>
      <c r="Q25" s="11"/>
      <c r="R25" s="3"/>
      <c r="S25" s="6"/>
    </row>
    <row r="26" customFormat="false" ht="15.95" hidden="false" customHeight="false" outlineLevel="0" collapsed="false">
      <c r="H26" s="6"/>
      <c r="I26" s="6"/>
      <c r="J26" s="6"/>
      <c r="K26" s="6"/>
      <c r="L26" s="11"/>
      <c r="M26" s="6"/>
      <c r="N26" s="6"/>
      <c r="O26" s="12"/>
      <c r="P26" s="13"/>
      <c r="Q26" s="11"/>
      <c r="R26" s="3"/>
      <c r="S26" s="6"/>
    </row>
    <row r="27" customFormat="false" ht="15.95" hidden="false" customHeight="false" outlineLevel="0" collapsed="false">
      <c r="H27" s="6"/>
      <c r="I27" s="6"/>
      <c r="J27" s="6"/>
      <c r="K27" s="6"/>
      <c r="L27" s="11"/>
      <c r="M27" s="6"/>
      <c r="N27" s="6"/>
      <c r="O27" s="12"/>
      <c r="P27" s="13"/>
      <c r="Q27" s="11"/>
      <c r="R27" s="3"/>
      <c r="S27" s="6"/>
    </row>
    <row r="28" customFormat="false" ht="15.95" hidden="false" customHeight="false" outlineLevel="0" collapsed="false">
      <c r="H28" s="6"/>
      <c r="I28" s="6"/>
      <c r="J28" s="6"/>
      <c r="K28" s="6"/>
      <c r="L28" s="11"/>
      <c r="M28" s="6"/>
      <c r="N28" s="6"/>
      <c r="O28" s="12"/>
      <c r="P28" s="13"/>
      <c r="Q28" s="11"/>
      <c r="R28" s="3"/>
      <c r="S28" s="6"/>
    </row>
    <row r="29" customFormat="false" ht="15.95" hidden="false" customHeight="false" outlineLevel="0" collapsed="false">
      <c r="H29" s="6"/>
      <c r="I29" s="6"/>
      <c r="J29" s="6"/>
      <c r="K29" s="6"/>
      <c r="L29" s="11"/>
      <c r="M29" s="6"/>
      <c r="N29" s="6"/>
      <c r="O29" s="6"/>
      <c r="P29" s="6"/>
      <c r="Q29" s="11"/>
      <c r="R29" s="6"/>
      <c r="S29" s="6"/>
    </row>
    <row r="30" customFormat="false" ht="17.1" hidden="false" customHeight="false" outlineLevel="0" collapsed="false">
      <c r="H30" s="6"/>
      <c r="I30" s="6"/>
      <c r="J30" s="6"/>
      <c r="K30" s="6"/>
      <c r="L30" s="11"/>
      <c r="M30" s="6"/>
      <c r="N30" s="6"/>
      <c r="O30" s="6"/>
      <c r="P30" s="6"/>
      <c r="Q30" s="11"/>
      <c r="R30" s="6"/>
      <c r="S30" s="6"/>
    </row>
    <row r="31" customFormat="false" ht="15.95" hidden="false" customHeight="false" outlineLevel="0" collapsed="false">
      <c r="A31" s="23" t="s">
        <v>20</v>
      </c>
      <c r="B31" s="23"/>
      <c r="C31" s="23"/>
      <c r="D31" s="23"/>
      <c r="E31" s="23"/>
      <c r="F31" s="24" t="s">
        <v>21</v>
      </c>
      <c r="G31" s="24"/>
      <c r="H31" s="6"/>
      <c r="I31" s="6"/>
      <c r="J31" s="6"/>
      <c r="K31" s="6"/>
      <c r="L31" s="11"/>
      <c r="M31" s="6"/>
      <c r="N31" s="6"/>
      <c r="O31" s="6"/>
      <c r="P31" s="6"/>
      <c r="Q31" s="11"/>
      <c r="R31" s="6"/>
      <c r="S31" s="6"/>
    </row>
    <row r="32" customFormat="false" ht="15.95" hidden="false" customHeight="false" outlineLevel="0" collapsed="false">
      <c r="A32" s="25" t="s">
        <v>22</v>
      </c>
      <c r="B32" s="26" t="s">
        <v>23</v>
      </c>
      <c r="C32" s="26" t="s">
        <v>24</v>
      </c>
      <c r="D32" s="26" t="s">
        <v>25</v>
      </c>
      <c r="E32" s="27" t="s">
        <v>26</v>
      </c>
      <c r="F32" s="28" t="s">
        <v>27</v>
      </c>
      <c r="G32" s="29" t="s">
        <v>28</v>
      </c>
      <c r="H32" s="6"/>
      <c r="I32" s="6"/>
      <c r="J32" s="6"/>
      <c r="K32" s="6"/>
      <c r="L32" s="11"/>
      <c r="M32" s="6"/>
      <c r="N32" s="6"/>
      <c r="O32" s="6"/>
      <c r="P32" s="6"/>
      <c r="Q32" s="11"/>
      <c r="R32" s="6"/>
      <c r="S32" s="6"/>
    </row>
    <row r="33" customFormat="false" ht="17.1" hidden="false" customHeight="false" outlineLevel="0" collapsed="false">
      <c r="A33" s="30" t="n">
        <v>1</v>
      </c>
      <c r="B33" s="31" t="s">
        <v>29</v>
      </c>
      <c r="C33" s="31" t="s">
        <v>30</v>
      </c>
      <c r="D33" s="31" t="s">
        <v>30</v>
      </c>
      <c r="E33" s="32" t="s">
        <v>31</v>
      </c>
      <c r="F33" s="33" t="n">
        <v>0</v>
      </c>
      <c r="G33" s="34" t="s">
        <v>32</v>
      </c>
      <c r="H33" s="6"/>
      <c r="I33" s="6"/>
      <c r="J33" s="6"/>
      <c r="K33" s="6"/>
      <c r="L33" s="11"/>
      <c r="M33" s="6"/>
      <c r="N33" s="6"/>
      <c r="O33" s="6"/>
      <c r="P33" s="6"/>
      <c r="Q33" s="11"/>
      <c r="R33" s="6"/>
      <c r="S33" s="6"/>
    </row>
    <row r="34" customFormat="false" ht="15.95" hidden="false" customHeight="false" outlineLevel="0" collapsed="false">
      <c r="H34" s="6"/>
      <c r="I34" s="6"/>
      <c r="J34" s="6"/>
      <c r="K34" s="6"/>
      <c r="L34" s="11"/>
      <c r="M34" s="6"/>
      <c r="N34" s="6"/>
      <c r="O34" s="6"/>
      <c r="P34" s="6"/>
      <c r="Q34" s="11"/>
      <c r="R34" s="6"/>
      <c r="S34" s="6"/>
    </row>
    <row r="35" customFormat="false" ht="15.95" hidden="false" customHeight="false" outlineLevel="0" collapsed="false">
      <c r="A35" s="0" t="s">
        <v>23</v>
      </c>
      <c r="B35" s="0" t="s">
        <v>33</v>
      </c>
      <c r="H35" s="6"/>
      <c r="I35" s="6"/>
      <c r="J35" s="6"/>
      <c r="K35" s="6"/>
      <c r="L35" s="11"/>
      <c r="M35" s="6"/>
      <c r="N35" s="6"/>
      <c r="O35" s="6"/>
      <c r="P35" s="6"/>
      <c r="Q35" s="11"/>
      <c r="R35" s="6"/>
      <c r="S35" s="6"/>
    </row>
    <row r="36" customFormat="false" ht="15.95" hidden="false" customHeight="false" outlineLevel="0" collapsed="false">
      <c r="B36" s="0" t="s">
        <v>34</v>
      </c>
      <c r="H36" s="6"/>
      <c r="I36" s="6"/>
      <c r="J36" s="6"/>
      <c r="K36" s="6"/>
      <c r="L36" s="11"/>
      <c r="M36" s="6"/>
      <c r="N36" s="6"/>
      <c r="O36" s="6"/>
      <c r="P36" s="6"/>
      <c r="Q36" s="11"/>
      <c r="R36" s="6"/>
      <c r="S36" s="6"/>
    </row>
    <row r="38" customFormat="false" ht="15.95" hidden="false" customHeight="false" outlineLevel="0" collapsed="false">
      <c r="A38" s="10" t="s">
        <v>35</v>
      </c>
      <c r="B38" s="10"/>
      <c r="C38" s="10"/>
      <c r="D38" s="10"/>
      <c r="E38" s="10"/>
    </row>
    <row r="39" customFormat="false" ht="15.95" hidden="false" customHeight="false" outlineLevel="0" collapsed="false">
      <c r="A39" s="10" t="s">
        <v>36</v>
      </c>
      <c r="B39" s="10"/>
      <c r="C39" s="10"/>
      <c r="D39" s="10"/>
      <c r="E39" s="10"/>
    </row>
    <row r="43" customFormat="false" ht="15.95" hidden="false" customHeight="false" outlineLevel="0" collapsed="false">
      <c r="A43" s="10" t="s">
        <v>37</v>
      </c>
    </row>
    <row r="44" customFormat="false" ht="15.95" hidden="false" customHeight="false" outlineLevel="0" collapsed="false">
      <c r="A44" s="0" t="n">
        <v>1</v>
      </c>
      <c r="B44" s="0" t="s">
        <v>38</v>
      </c>
    </row>
    <row r="45" customFormat="false" ht="15.95" hidden="false" customHeight="false" outlineLevel="0" collapsed="false">
      <c r="A45" s="0" t="n">
        <v>2</v>
      </c>
      <c r="B45" s="0" t="s">
        <v>39</v>
      </c>
    </row>
    <row r="46" customFormat="false" ht="15.95" hidden="false" customHeight="false" outlineLevel="0" collapsed="false">
      <c r="A46" s="0" t="n">
        <v>3</v>
      </c>
      <c r="B46" s="0" t="s">
        <v>40</v>
      </c>
    </row>
    <row r="47" customFormat="false" ht="15.95" hidden="false" customHeight="false" outlineLevel="0" collapsed="false">
      <c r="A47" s="0" t="n">
        <v>4</v>
      </c>
      <c r="B47" s="0" t="s">
        <v>41</v>
      </c>
    </row>
    <row r="48" customFormat="false" ht="15.95" hidden="false" customHeight="false" outlineLevel="0" collapsed="false">
      <c r="A48" s="0" t="n">
        <v>4</v>
      </c>
      <c r="B48" s="0" t="s">
        <v>42</v>
      </c>
    </row>
    <row r="49" customFormat="false" ht="15.95" hidden="false" customHeight="false" outlineLevel="0" collapsed="false">
      <c r="A49" s="0" t="n">
        <v>4</v>
      </c>
      <c r="B49" s="0" t="s">
        <v>43</v>
      </c>
    </row>
    <row r="50" customFormat="false" ht="15.95" hidden="false" customHeight="false" outlineLevel="0" collapsed="false">
      <c r="A50" s="0" t="n">
        <v>4</v>
      </c>
      <c r="B50" s="0" t="s">
        <v>44</v>
      </c>
    </row>
    <row r="51" customFormat="false" ht="15.95" hidden="false" customHeight="false" outlineLevel="0" collapsed="false">
      <c r="A51" s="0" t="n">
        <v>4</v>
      </c>
      <c r="B51" s="0" t="s">
        <v>45</v>
      </c>
    </row>
    <row r="54" customFormat="false" ht="15.95" hidden="false" customHeight="false" outlineLevel="0" collapsed="false">
      <c r="A54" s="10" t="s">
        <v>46</v>
      </c>
    </row>
    <row r="55" customFormat="false" ht="15.95" hidden="false" customHeight="false" outlineLevel="0" collapsed="false">
      <c r="A55" s="0" t="n">
        <v>1</v>
      </c>
      <c r="B55" s="0" t="s">
        <v>47</v>
      </c>
    </row>
    <row r="56" customFormat="false" ht="15.95" hidden="false" customHeight="false" outlineLevel="0" collapsed="false">
      <c r="A56" s="0" t="n">
        <v>2</v>
      </c>
      <c r="B56" s="0" t="s">
        <v>48</v>
      </c>
    </row>
    <row r="57" customFormat="false" ht="15.95" hidden="false" customHeight="false" outlineLevel="0" collapsed="false">
      <c r="A57" s="0" t="n">
        <v>3</v>
      </c>
      <c r="B57" s="0" t="s">
        <v>49</v>
      </c>
    </row>
    <row r="58" customFormat="false" ht="15.95" hidden="false" customHeight="false" outlineLevel="0" collapsed="false">
      <c r="A58" s="0" t="n">
        <v>4</v>
      </c>
      <c r="B58" s="0" t="s">
        <v>50</v>
      </c>
    </row>
    <row r="59" customFormat="false" ht="15.95" hidden="false" customHeight="false" outlineLevel="0" collapsed="false">
      <c r="A59" s="0" t="n">
        <v>5</v>
      </c>
      <c r="B59" s="0" t="s">
        <v>51</v>
      </c>
    </row>
    <row r="64" customFormat="false" ht="15.95" hidden="false" customHeight="false" outlineLevel="0" collapsed="false">
      <c r="A64" s="10" t="s">
        <v>52</v>
      </c>
    </row>
    <row r="65" customFormat="false" ht="15.95" hidden="false" customHeight="false" outlineLevel="0" collapsed="false">
      <c r="A65" s="0" t="s">
        <v>53</v>
      </c>
    </row>
    <row r="66" customFormat="false" ht="15.95" hidden="false" customHeight="false" outlineLevel="0" collapsed="false">
      <c r="A66" s="0" t="s">
        <v>54</v>
      </c>
      <c r="E66" s="0" t="s">
        <v>55</v>
      </c>
      <c r="H66" s="0" t="s">
        <v>56</v>
      </c>
      <c r="I66" s="0" t="s">
        <v>57</v>
      </c>
    </row>
    <row r="67" customFormat="false" ht="15.95" hidden="false" customHeight="false" outlineLevel="0" collapsed="false">
      <c r="A67" s="0" t="s">
        <v>58</v>
      </c>
    </row>
    <row r="68" customFormat="false" ht="15.95" hidden="false" customHeight="false" outlineLevel="0" collapsed="false">
      <c r="A68" s="0" t="s">
        <v>59</v>
      </c>
    </row>
    <row r="70" customFormat="false" ht="15.95" hidden="false" customHeight="false" outlineLevel="0" collapsed="false">
      <c r="A70" s="0" t="s">
        <v>60</v>
      </c>
    </row>
    <row r="71" customFormat="false" ht="15.95" hidden="false" customHeight="false" outlineLevel="0" collapsed="false">
      <c r="A71" s="0" t="s">
        <v>61</v>
      </c>
    </row>
    <row r="72" customFormat="false" ht="15.95" hidden="false" customHeight="false" outlineLevel="0" collapsed="false">
      <c r="A72" s="0" t="s">
        <v>62</v>
      </c>
    </row>
    <row r="73" customFormat="false" ht="15.95" hidden="false" customHeight="false" outlineLevel="0" collapsed="false">
      <c r="A73" s="0" t="s">
        <v>63</v>
      </c>
    </row>
    <row r="74" customFormat="false" ht="15.95" hidden="false" customHeight="false" outlineLevel="0" collapsed="false">
      <c r="A74" s="0" t="s">
        <v>64</v>
      </c>
    </row>
    <row r="77" customFormat="false" ht="15.95" hidden="false" customHeight="false" outlineLevel="0" collapsed="false">
      <c r="A77" s="0" t="s">
        <v>65</v>
      </c>
    </row>
    <row r="78" customFormat="false" ht="15.95" hidden="false" customHeight="false" outlineLevel="0" collapsed="false">
      <c r="A78" s="0" t="s">
        <v>66</v>
      </c>
    </row>
    <row r="80" customFormat="false" ht="15.95" hidden="false" customHeight="false" outlineLevel="0" collapsed="false">
      <c r="A80" s="0" t="s">
        <v>67</v>
      </c>
    </row>
    <row r="81" customFormat="false" ht="15.95" hidden="false" customHeight="false" outlineLevel="0" collapsed="false">
      <c r="A81" s="0" t="s">
        <v>68</v>
      </c>
    </row>
    <row r="83" customFormat="false" ht="15.95" hidden="false" customHeight="false" outlineLevel="0" collapsed="false">
      <c r="A83" s="0" t="s">
        <v>69</v>
      </c>
    </row>
    <row r="84" customFormat="false" ht="15.95" hidden="false" customHeight="false" outlineLevel="0" collapsed="false">
      <c r="A84" s="0" t="s">
        <v>70</v>
      </c>
    </row>
    <row r="86" customFormat="false" ht="15.95" hidden="false" customHeight="false" outlineLevel="0" collapsed="false">
      <c r="A86" s="0" t="s">
        <v>71</v>
      </c>
    </row>
    <row r="87" customFormat="false" ht="15.95" hidden="false" customHeight="false" outlineLevel="0" collapsed="false">
      <c r="A87" s="0" t="s">
        <v>72</v>
      </c>
    </row>
    <row r="89" customFormat="false" ht="15.95" hidden="false" customHeight="false" outlineLevel="0" collapsed="false">
      <c r="A89" s="0" t="s">
        <v>73</v>
      </c>
    </row>
    <row r="90" customFormat="false" ht="15.95" hidden="false" customHeight="false" outlineLevel="0" collapsed="false">
      <c r="A90" s="0" t="s">
        <v>74</v>
      </c>
    </row>
    <row r="91" customFormat="false" ht="15.95" hidden="false" customHeight="false" outlineLevel="0" collapsed="false">
      <c r="A91" s="0" t="s">
        <v>75</v>
      </c>
    </row>
    <row r="92" customFormat="false" ht="15.95" hidden="false" customHeight="false" outlineLevel="0" collapsed="false">
      <c r="A92" s="0" t="s">
        <v>76</v>
      </c>
    </row>
    <row r="94" customFormat="false" ht="15.95" hidden="false" customHeight="false" outlineLevel="0" collapsed="false">
      <c r="A94" s="0" t="s">
        <v>77</v>
      </c>
    </row>
    <row r="95" customFormat="false" ht="15.95" hidden="false" customHeight="false" outlineLevel="0" collapsed="false">
      <c r="A95" s="0" t="s">
        <v>78</v>
      </c>
    </row>
    <row r="96" customFormat="false" ht="15.95" hidden="false" customHeight="false" outlineLevel="0" collapsed="false">
      <c r="A96" s="0" t="s">
        <v>79</v>
      </c>
    </row>
    <row r="97" customFormat="false" ht="15.95" hidden="false" customHeight="false" outlineLevel="0" collapsed="false">
      <c r="A97" s="0" t="s">
        <v>80</v>
      </c>
    </row>
    <row r="101" customFormat="false" ht="15.95" hidden="false" customHeight="false" outlineLevel="0" collapsed="false">
      <c r="A101" s="0" t="s">
        <v>81</v>
      </c>
    </row>
    <row r="102" customFormat="false" ht="15.95" hidden="false" customHeight="false" outlineLevel="0" collapsed="false">
      <c r="A102" s="35" t="s">
        <v>82</v>
      </c>
    </row>
    <row r="103" customFormat="false" ht="15.95" hidden="false" customHeight="false" outlineLevel="0" collapsed="false">
      <c r="A103" s="35" t="s">
        <v>83</v>
      </c>
    </row>
    <row r="104" customFormat="false" ht="15.95" hidden="false" customHeight="false" outlineLevel="0" collapsed="false">
      <c r="A104" s="35" t="s">
        <v>84</v>
      </c>
    </row>
    <row r="106" customFormat="false" ht="15.95" hidden="false" customHeight="false" outlineLevel="0" collapsed="false">
      <c r="A106" s="35" t="s">
        <v>85</v>
      </c>
    </row>
    <row r="107" customFormat="false" ht="15.95" hidden="false" customHeight="false" outlineLevel="0" collapsed="false">
      <c r="A107" s="35" t="s">
        <v>86</v>
      </c>
    </row>
    <row r="108" customFormat="false" ht="15.95" hidden="false" customHeight="false" outlineLevel="0" collapsed="false">
      <c r="A108" s="35" t="s">
        <v>87</v>
      </c>
    </row>
    <row r="109" customFormat="false" ht="15.95" hidden="false" customHeight="false" outlineLevel="0" collapsed="false">
      <c r="A109" s="35" t="s">
        <v>84</v>
      </c>
    </row>
    <row r="118" customFormat="false" ht="15.95" hidden="false" customHeight="false" outlineLevel="0" collapsed="false">
      <c r="A118" s="10" t="s">
        <v>88</v>
      </c>
    </row>
    <row r="119" customFormat="false" ht="15.95" hidden="false" customHeight="false" outlineLevel="0" collapsed="false">
      <c r="A119" s="0" t="s">
        <v>2</v>
      </c>
      <c r="B119" s="0" t="s">
        <v>89</v>
      </c>
    </row>
    <row r="120" customFormat="false" ht="15.95" hidden="false" customHeight="false" outlineLevel="0" collapsed="false">
      <c r="B120" s="0" t="s">
        <v>4</v>
      </c>
    </row>
    <row r="121" customFormat="false" ht="17.1" hidden="false" customHeight="false" outlineLevel="0" collapsed="false">
      <c r="A121" s="0" t="s">
        <v>5</v>
      </c>
    </row>
    <row r="122" customFormat="false" ht="15.95" hidden="false" customHeight="false" outlineLevel="0" collapsed="false">
      <c r="A122" s="14"/>
      <c r="B122" s="15" t="s">
        <v>6</v>
      </c>
      <c r="C122" s="15" t="s">
        <v>7</v>
      </c>
      <c r="D122" s="15" t="s">
        <v>8</v>
      </c>
      <c r="E122" s="16"/>
    </row>
    <row r="123" customFormat="false" ht="15.95" hidden="false" customHeight="false" outlineLevel="0" collapsed="false">
      <c r="A123" s="17" t="s">
        <v>9</v>
      </c>
      <c r="B123" s="18" t="s">
        <v>6</v>
      </c>
      <c r="C123" s="18" t="s">
        <v>10</v>
      </c>
      <c r="D123" s="18" t="s">
        <v>11</v>
      </c>
      <c r="E123" s="19"/>
    </row>
    <row r="124" customFormat="false" ht="17.1" hidden="false" customHeight="false" outlineLevel="0" collapsed="false">
      <c r="A124" s="20" t="s">
        <v>9</v>
      </c>
      <c r="B124" s="21" t="s">
        <v>6</v>
      </c>
      <c r="C124" s="21" t="s">
        <v>12</v>
      </c>
      <c r="D124" s="21" t="s">
        <v>13</v>
      </c>
      <c r="E124" s="22"/>
    </row>
    <row r="126" customFormat="false" ht="17.1" hidden="false" customHeight="false" outlineLevel="0" collapsed="false"/>
    <row r="127" customFormat="false" ht="17.1" hidden="false" customHeight="false" outlineLevel="0" collapsed="false">
      <c r="A127" s="36" t="s">
        <v>90</v>
      </c>
      <c r="B127" s="37" t="s">
        <v>91</v>
      </c>
      <c r="C127" s="38" t="s">
        <v>92</v>
      </c>
    </row>
    <row r="128" customFormat="false" ht="15.95" hidden="false" customHeight="false" outlineLevel="0" collapsed="false">
      <c r="A128" s="39" t="n">
        <v>10</v>
      </c>
      <c r="B128" s="15" t="n">
        <v>0</v>
      </c>
      <c r="C128" s="16" t="n">
        <v>8</v>
      </c>
    </row>
    <row r="129" customFormat="false" ht="15.95" hidden="false" customHeight="false" outlineLevel="0" collapsed="false">
      <c r="A129" s="40" t="str">
        <f aca="false">DEC2HEX(HEX2DEC(A128)+1)</f>
        <v>11</v>
      </c>
      <c r="B129" s="18" t="n">
        <f aca="false">B128+5</f>
        <v>5</v>
      </c>
      <c r="C129" s="19" t="n">
        <v>8</v>
      </c>
    </row>
    <row r="130" customFormat="false" ht="15.95" hidden="false" customHeight="false" outlineLevel="0" collapsed="false">
      <c r="A130" s="40" t="str">
        <f aca="false">DEC2HEX(HEX2DEC(A129)+1)</f>
        <v>12</v>
      </c>
      <c r="B130" s="18" t="n">
        <f aca="false">B129+5</f>
        <v>10</v>
      </c>
      <c r="C130" s="19" t="n">
        <v>8</v>
      </c>
    </row>
    <row r="131" customFormat="false" ht="15.95" hidden="false" customHeight="false" outlineLevel="0" collapsed="false">
      <c r="A131" s="40" t="str">
        <f aca="false">DEC2HEX(HEX2DEC(A130)+1)</f>
        <v>13</v>
      </c>
      <c r="B131" s="18" t="n">
        <f aca="false">B130+5</f>
        <v>15</v>
      </c>
      <c r="C131" s="19" t="n">
        <v>8</v>
      </c>
    </row>
    <row r="132" customFormat="false" ht="15.95" hidden="false" customHeight="false" outlineLevel="0" collapsed="false">
      <c r="A132" s="40" t="str">
        <f aca="false">DEC2HEX(HEX2DEC(A131)+1)</f>
        <v>14</v>
      </c>
      <c r="B132" s="18" t="n">
        <f aca="false">B131+5</f>
        <v>20</v>
      </c>
      <c r="C132" s="19" t="n">
        <v>8</v>
      </c>
    </row>
    <row r="133" customFormat="false" ht="15.95" hidden="false" customHeight="false" outlineLevel="0" collapsed="false">
      <c r="A133" s="40" t="str">
        <f aca="false">DEC2HEX(HEX2DEC(A132)+1)</f>
        <v>15</v>
      </c>
      <c r="B133" s="18" t="n">
        <f aca="false">B132+5</f>
        <v>25</v>
      </c>
      <c r="C133" s="19" t="n">
        <v>8</v>
      </c>
    </row>
    <row r="134" customFormat="false" ht="15.95" hidden="false" customHeight="false" outlineLevel="0" collapsed="false">
      <c r="A134" s="40" t="str">
        <f aca="false">DEC2HEX(HEX2DEC(A133)+1)</f>
        <v>16</v>
      </c>
      <c r="B134" s="18" t="n">
        <f aca="false">B133+5</f>
        <v>30</v>
      </c>
      <c r="C134" s="19" t="n">
        <v>8</v>
      </c>
    </row>
    <row r="135" customFormat="false" ht="15.95" hidden="false" customHeight="false" outlineLevel="0" collapsed="false">
      <c r="A135" s="40" t="str">
        <f aca="false">DEC2HEX(HEX2DEC(A134)+1)</f>
        <v>17</v>
      </c>
      <c r="B135" s="18" t="n">
        <f aca="false">B134+5</f>
        <v>35</v>
      </c>
      <c r="C135" s="19" t="n">
        <v>8</v>
      </c>
    </row>
    <row r="136" customFormat="false" ht="15.95" hidden="false" customHeight="false" outlineLevel="0" collapsed="false">
      <c r="A136" s="40" t="str">
        <f aca="false">DEC2HEX(HEX2DEC(A135)+1)</f>
        <v>18</v>
      </c>
      <c r="B136" s="18" t="n">
        <f aca="false">B135+5</f>
        <v>40</v>
      </c>
      <c r="C136" s="19" t="n">
        <v>8</v>
      </c>
    </row>
    <row r="137" customFormat="false" ht="15.95" hidden="false" customHeight="false" outlineLevel="0" collapsed="false">
      <c r="A137" s="40" t="str">
        <f aca="false">DEC2HEX(HEX2DEC(A136)+1)</f>
        <v>19</v>
      </c>
      <c r="B137" s="18" t="n">
        <f aca="false">B136+5</f>
        <v>45</v>
      </c>
      <c r="C137" s="19" t="n">
        <v>8</v>
      </c>
    </row>
    <row r="138" customFormat="false" ht="15.95" hidden="false" customHeight="false" outlineLevel="0" collapsed="false">
      <c r="A138" s="40" t="str">
        <f aca="false">DEC2HEX(HEX2DEC(A137)+1)</f>
        <v>1A</v>
      </c>
      <c r="B138" s="18" t="n">
        <f aca="false">B137+5</f>
        <v>50</v>
      </c>
      <c r="C138" s="19" t="n">
        <v>8</v>
      </c>
    </row>
    <row r="139" customFormat="false" ht="15.95" hidden="false" customHeight="false" outlineLevel="0" collapsed="false">
      <c r="A139" s="40" t="str">
        <f aca="false">DEC2HEX(HEX2DEC(A138)+1)</f>
        <v>1B</v>
      </c>
      <c r="B139" s="18" t="n">
        <f aca="false">B138+5</f>
        <v>55</v>
      </c>
      <c r="C139" s="19" t="n">
        <v>8</v>
      </c>
    </row>
    <row r="140" customFormat="false" ht="15.95" hidden="false" customHeight="false" outlineLevel="0" collapsed="false">
      <c r="A140" s="40" t="str">
        <f aca="false">DEC2HEX(HEX2DEC(A139)+1)</f>
        <v>1C</v>
      </c>
      <c r="B140" s="18" t="n">
        <f aca="false">B139+5</f>
        <v>60</v>
      </c>
      <c r="C140" s="19" t="n">
        <v>8</v>
      </c>
    </row>
    <row r="141" customFormat="false" ht="15.95" hidden="false" customHeight="false" outlineLevel="0" collapsed="false">
      <c r="A141" s="40" t="str">
        <f aca="false">DEC2HEX(HEX2DEC(A140)+1)</f>
        <v>1D</v>
      </c>
      <c r="B141" s="18" t="n">
        <f aca="false">B140+5</f>
        <v>65</v>
      </c>
      <c r="C141" s="19" t="n">
        <v>8</v>
      </c>
    </row>
    <row r="142" customFormat="false" ht="15.95" hidden="false" customHeight="false" outlineLevel="0" collapsed="false">
      <c r="A142" s="40" t="str">
        <f aca="false">DEC2HEX(HEX2DEC(A141)+1)</f>
        <v>1E</v>
      </c>
      <c r="B142" s="18" t="n">
        <f aca="false">B141+5</f>
        <v>70</v>
      </c>
      <c r="C142" s="19" t="n">
        <v>8</v>
      </c>
    </row>
    <row r="143" customFormat="false" ht="15.95" hidden="false" customHeight="false" outlineLevel="0" collapsed="false">
      <c r="A143" s="40" t="str">
        <f aca="false">DEC2HEX(HEX2DEC(A142)+1)</f>
        <v>1F</v>
      </c>
      <c r="B143" s="18" t="n">
        <f aca="false">B142+5</f>
        <v>75</v>
      </c>
      <c r="C143" s="19" t="n">
        <v>8</v>
      </c>
    </row>
    <row r="144" customFormat="false" ht="15.95" hidden="false" customHeight="false" outlineLevel="0" collapsed="false">
      <c r="A144" s="40" t="str">
        <f aca="false">DEC2HEX(HEX2DEC(A143)+1)</f>
        <v>20</v>
      </c>
      <c r="B144" s="18" t="n">
        <f aca="false">B143+5</f>
        <v>80</v>
      </c>
      <c r="C144" s="19" t="n">
        <v>8</v>
      </c>
    </row>
    <row r="145" customFormat="false" ht="15.95" hidden="false" customHeight="false" outlineLevel="0" collapsed="false">
      <c r="A145" s="40" t="str">
        <f aca="false">DEC2HEX(HEX2DEC(A144)+1)</f>
        <v>21</v>
      </c>
      <c r="B145" s="18" t="n">
        <f aca="false">B144+5</f>
        <v>85</v>
      </c>
      <c r="C145" s="19" t="n">
        <v>8</v>
      </c>
    </row>
    <row r="146" customFormat="false" ht="15.95" hidden="false" customHeight="false" outlineLevel="0" collapsed="false">
      <c r="A146" s="40" t="str">
        <f aca="false">DEC2HEX(HEX2DEC(A145)+1)</f>
        <v>22</v>
      </c>
      <c r="B146" s="18" t="n">
        <f aca="false">B145+5</f>
        <v>90</v>
      </c>
      <c r="C146" s="19" t="n">
        <v>8</v>
      </c>
    </row>
    <row r="147" customFormat="false" ht="15.95" hidden="false" customHeight="false" outlineLevel="0" collapsed="false">
      <c r="A147" s="40" t="str">
        <f aca="false">DEC2HEX(HEX2DEC(A146)+1)</f>
        <v>23</v>
      </c>
      <c r="B147" s="18" t="n">
        <f aca="false">B146+5</f>
        <v>95</v>
      </c>
      <c r="C147" s="19" t="n">
        <v>8</v>
      </c>
    </row>
    <row r="148" customFormat="false" ht="15.95" hidden="false" customHeight="false" outlineLevel="0" collapsed="false">
      <c r="A148" s="40" t="str">
        <f aca="false">DEC2HEX(HEX2DEC(A147)+1)</f>
        <v>24</v>
      </c>
      <c r="B148" s="18" t="n">
        <f aca="false">B147+5</f>
        <v>100</v>
      </c>
      <c r="C148" s="19" t="n">
        <v>8</v>
      </c>
    </row>
    <row r="149" customFormat="false" ht="15.95" hidden="false" customHeight="false" outlineLevel="0" collapsed="false">
      <c r="A149" s="40" t="str">
        <f aca="false">DEC2HEX(HEX2DEC(A148)+1)</f>
        <v>25</v>
      </c>
      <c r="B149" s="18" t="n">
        <f aca="false">B148+5</f>
        <v>105</v>
      </c>
      <c r="C149" s="19" t="n">
        <v>8</v>
      </c>
    </row>
    <row r="150" customFormat="false" ht="15.95" hidden="false" customHeight="false" outlineLevel="0" collapsed="false">
      <c r="A150" s="40" t="str">
        <f aca="false">DEC2HEX(HEX2DEC(A149)+1)</f>
        <v>26</v>
      </c>
      <c r="B150" s="18" t="n">
        <f aca="false">B149+5</f>
        <v>110</v>
      </c>
      <c r="C150" s="19" t="n">
        <v>8</v>
      </c>
    </row>
    <row r="151" customFormat="false" ht="15.95" hidden="false" customHeight="false" outlineLevel="0" collapsed="false">
      <c r="A151" s="40" t="str">
        <f aca="false">DEC2HEX(HEX2DEC(A150)+1)</f>
        <v>27</v>
      </c>
      <c r="B151" s="18" t="n">
        <f aca="false">B150+5</f>
        <v>115</v>
      </c>
      <c r="C151" s="19" t="n">
        <v>8</v>
      </c>
    </row>
    <row r="152" customFormat="false" ht="15.95" hidden="false" customHeight="false" outlineLevel="0" collapsed="false">
      <c r="A152" s="40" t="str">
        <f aca="false">DEC2HEX(HEX2DEC(A151)+1)</f>
        <v>28</v>
      </c>
      <c r="B152" s="18" t="n">
        <f aca="false">B151+5</f>
        <v>120</v>
      </c>
      <c r="C152" s="19" t="n">
        <v>8</v>
      </c>
    </row>
    <row r="153" customFormat="false" ht="15.95" hidden="false" customHeight="false" outlineLevel="0" collapsed="false">
      <c r="A153" s="40" t="str">
        <f aca="false">DEC2HEX(HEX2DEC(A152)+1)</f>
        <v>29</v>
      </c>
      <c r="B153" s="18" t="n">
        <f aca="false">B152+5</f>
        <v>125</v>
      </c>
      <c r="C153" s="19" t="n">
        <v>8</v>
      </c>
    </row>
    <row r="154" customFormat="false" ht="15.95" hidden="false" customHeight="false" outlineLevel="0" collapsed="false">
      <c r="A154" s="40" t="str">
        <f aca="false">DEC2HEX(HEX2DEC(A153)+1)</f>
        <v>2A</v>
      </c>
      <c r="B154" s="18" t="n">
        <f aca="false">B153+5</f>
        <v>130</v>
      </c>
      <c r="C154" s="19" t="n">
        <v>8</v>
      </c>
    </row>
    <row r="155" customFormat="false" ht="15.95" hidden="false" customHeight="false" outlineLevel="0" collapsed="false">
      <c r="A155" s="40" t="str">
        <f aca="false">DEC2HEX(HEX2DEC(A154)+1)</f>
        <v>2B</v>
      </c>
      <c r="B155" s="18" t="n">
        <f aca="false">B154+5</f>
        <v>135</v>
      </c>
      <c r="C155" s="19" t="n">
        <v>8</v>
      </c>
    </row>
    <row r="156" customFormat="false" ht="15.95" hidden="false" customHeight="false" outlineLevel="0" collapsed="false">
      <c r="A156" s="40" t="str">
        <f aca="false">DEC2HEX(HEX2DEC(A155)+1)</f>
        <v>2C</v>
      </c>
      <c r="B156" s="18" t="n">
        <f aca="false">B155+5</f>
        <v>140</v>
      </c>
      <c r="C156" s="19" t="n">
        <v>8</v>
      </c>
    </row>
    <row r="157" customFormat="false" ht="15.95" hidden="false" customHeight="false" outlineLevel="0" collapsed="false">
      <c r="A157" s="40" t="str">
        <f aca="false">DEC2HEX(HEX2DEC(A156)+1)</f>
        <v>2D</v>
      </c>
      <c r="B157" s="18" t="n">
        <f aca="false">B156+5</f>
        <v>145</v>
      </c>
      <c r="C157" s="19" t="n">
        <v>8</v>
      </c>
    </row>
    <row r="158" customFormat="false" ht="15.95" hidden="false" customHeight="false" outlineLevel="0" collapsed="false">
      <c r="A158" s="40" t="str">
        <f aca="false">DEC2HEX(HEX2DEC(A157)+1)</f>
        <v>2E</v>
      </c>
      <c r="B158" s="18" t="n">
        <f aca="false">B157+5</f>
        <v>150</v>
      </c>
      <c r="C158" s="19" t="n">
        <v>8</v>
      </c>
    </row>
    <row r="159" customFormat="false" ht="15.95" hidden="false" customHeight="false" outlineLevel="0" collapsed="false">
      <c r="A159" s="40" t="str">
        <f aca="false">DEC2HEX(HEX2DEC(A158)+1)</f>
        <v>2F</v>
      </c>
      <c r="B159" s="18" t="n">
        <f aca="false">B158+5</f>
        <v>155</v>
      </c>
      <c r="C159" s="19" t="n">
        <v>8</v>
      </c>
    </row>
    <row r="160" customFormat="false" ht="15.95" hidden="false" customHeight="false" outlineLevel="0" collapsed="false">
      <c r="A160" s="40" t="str">
        <f aca="false">DEC2HEX(HEX2DEC(A159)+1)</f>
        <v>30</v>
      </c>
      <c r="B160" s="18" t="n">
        <f aca="false">B159+5</f>
        <v>160</v>
      </c>
      <c r="C160" s="19" t="n">
        <v>8</v>
      </c>
    </row>
    <row r="161" customFormat="false" ht="15.95" hidden="false" customHeight="false" outlineLevel="0" collapsed="false">
      <c r="A161" s="40" t="str">
        <f aca="false">DEC2HEX(HEX2DEC(A160)+1)</f>
        <v>31</v>
      </c>
      <c r="B161" s="18" t="n">
        <f aca="false">B160+5</f>
        <v>165</v>
      </c>
      <c r="C161" s="19" t="n">
        <v>8</v>
      </c>
    </row>
    <row r="162" customFormat="false" ht="15.95" hidden="false" customHeight="false" outlineLevel="0" collapsed="false">
      <c r="A162" s="40" t="str">
        <f aca="false">DEC2HEX(HEX2DEC(A161)+1)</f>
        <v>32</v>
      </c>
      <c r="B162" s="18" t="n">
        <f aca="false">B161+5</f>
        <v>170</v>
      </c>
      <c r="C162" s="19" t="n">
        <v>8</v>
      </c>
    </row>
    <row r="163" customFormat="false" ht="15.95" hidden="false" customHeight="false" outlineLevel="0" collapsed="false">
      <c r="A163" s="40" t="str">
        <f aca="false">DEC2HEX(HEX2DEC(A162)+1)</f>
        <v>33</v>
      </c>
      <c r="B163" s="18" t="n">
        <f aca="false">B162+5</f>
        <v>175</v>
      </c>
      <c r="C163" s="19" t="n">
        <v>8</v>
      </c>
    </row>
    <row r="164" customFormat="false" ht="15.95" hidden="false" customHeight="false" outlineLevel="0" collapsed="false">
      <c r="A164" s="40" t="str">
        <f aca="false">DEC2HEX(HEX2DEC(A163)+1)</f>
        <v>34</v>
      </c>
      <c r="B164" s="18" t="n">
        <f aca="false">B163+5</f>
        <v>180</v>
      </c>
      <c r="C164" s="19" t="n">
        <v>8</v>
      </c>
    </row>
    <row r="165" customFormat="false" ht="15.95" hidden="false" customHeight="false" outlineLevel="0" collapsed="false">
      <c r="A165" s="40" t="str">
        <f aca="false">DEC2HEX(HEX2DEC(A164)+1)</f>
        <v>35</v>
      </c>
      <c r="B165" s="18" t="n">
        <f aca="false">B164+5</f>
        <v>185</v>
      </c>
      <c r="C165" s="19" t="n">
        <v>8</v>
      </c>
    </row>
    <row r="166" customFormat="false" ht="15.95" hidden="false" customHeight="false" outlineLevel="0" collapsed="false">
      <c r="A166" s="40" t="str">
        <f aca="false">DEC2HEX(HEX2DEC(A165)+1)</f>
        <v>36</v>
      </c>
      <c r="B166" s="18" t="n">
        <f aca="false">B165+5</f>
        <v>190</v>
      </c>
      <c r="C166" s="19" t="n">
        <v>8</v>
      </c>
    </row>
    <row r="167" customFormat="false" ht="15.95" hidden="false" customHeight="false" outlineLevel="0" collapsed="false">
      <c r="A167" s="40" t="str">
        <f aca="false">DEC2HEX(HEX2DEC(A166)+1)</f>
        <v>37</v>
      </c>
      <c r="B167" s="18" t="n">
        <f aca="false">B166+5</f>
        <v>195</v>
      </c>
      <c r="C167" s="19" t="n">
        <v>8</v>
      </c>
    </row>
    <row r="168" customFormat="false" ht="17.1" hidden="false" customHeight="false" outlineLevel="0" collapsed="false">
      <c r="A168" s="41" t="str">
        <f aca="false">DEC2HEX(HEX2DEC(A167)+1)</f>
        <v>38</v>
      </c>
      <c r="B168" s="21" t="n">
        <f aca="false">B167+5</f>
        <v>200</v>
      </c>
      <c r="C168" s="22" t="n">
        <v>8</v>
      </c>
    </row>
  </sheetData>
  <mergeCells count="2">
    <mergeCell ref="A31:E31"/>
    <mergeCell ref="F31:G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G4" activeCellId="0" sqref="G4"/>
    </sheetView>
  </sheetViews>
  <sheetFormatPr defaultRowHeight="15.95" zeroHeight="false" outlineLevelRow="0" outlineLevelCol="0"/>
  <cols>
    <col collapsed="false" customWidth="true" hidden="false" outlineLevel="0" max="1" min="1" style="0" width="21.5"/>
    <col collapsed="false" customWidth="true" hidden="false" outlineLevel="0" max="2" min="2" style="0" width="15.12"/>
    <col collapsed="false" customWidth="true" hidden="false" outlineLevel="0" max="3" min="3" style="0" width="35.5"/>
    <col collapsed="false" customWidth="false" hidden="false" outlineLevel="0" max="4" min="4" style="0" width="11.37"/>
    <col collapsed="false" customWidth="true" hidden="false" outlineLevel="0" max="10" min="5" style="0" width="11"/>
    <col collapsed="false" customWidth="true" hidden="false" outlineLevel="0" max="11" min="11" style="0" width="23"/>
    <col collapsed="false" customWidth="true" hidden="false" outlineLevel="0" max="1025" min="12" style="0" width="11"/>
  </cols>
  <sheetData>
    <row r="1" s="52" customFormat="true" ht="69" hidden="false" customHeight="false" outlineLevel="0" collapsed="false">
      <c r="A1" s="42" t="s">
        <v>93</v>
      </c>
      <c r="B1" s="43" t="s">
        <v>94</v>
      </c>
      <c r="C1" s="43" t="s">
        <v>95</v>
      </c>
      <c r="D1" s="43" t="s">
        <v>90</v>
      </c>
      <c r="E1" s="44" t="s">
        <v>96</v>
      </c>
      <c r="F1" s="45" t="s">
        <v>97</v>
      </c>
      <c r="G1" s="46" t="s">
        <v>98</v>
      </c>
      <c r="H1" s="47" t="s">
        <v>99</v>
      </c>
      <c r="I1" s="48" t="s">
        <v>100</v>
      </c>
      <c r="J1" s="49" t="s">
        <v>101</v>
      </c>
      <c r="K1" s="50" t="s">
        <v>102</v>
      </c>
      <c r="L1" s="51"/>
    </row>
    <row r="2" customFormat="false" ht="17.1" hidden="false" customHeight="false" outlineLevel="0" collapsed="false">
      <c r="A2" s="53" t="s">
        <v>103</v>
      </c>
      <c r="B2" s="54" t="n">
        <v>8</v>
      </c>
      <c r="C2" s="54" t="s">
        <v>104</v>
      </c>
      <c r="D2" s="55" t="s">
        <v>105</v>
      </c>
      <c r="E2" s="56" t="n">
        <v>2</v>
      </c>
      <c r="F2" s="57" t="s">
        <v>106</v>
      </c>
      <c r="G2" s="58" t="n">
        <f aca="false">HEX2DEC(E2)*1000/128</f>
        <v>15.625</v>
      </c>
      <c r="H2" s="59" t="s">
        <v>107</v>
      </c>
      <c r="I2" s="60" t="n">
        <v>10</v>
      </c>
      <c r="J2" s="61" t="str">
        <f aca="false">DEC2HEX(I2/1000*128)</f>
        <v>1</v>
      </c>
      <c r="K2" s="62" t="str">
        <f aca="false">DEC2HEX(HEX2DEC(J2))</f>
        <v>1</v>
      </c>
      <c r="L2" s="63" t="s">
        <v>108</v>
      </c>
    </row>
    <row r="3" customFormat="false" ht="17.1" hidden="false" customHeight="false" outlineLevel="0" collapsed="false">
      <c r="A3" s="64" t="s">
        <v>109</v>
      </c>
      <c r="B3" s="65" t="n">
        <v>8</v>
      </c>
      <c r="C3" s="65" t="s">
        <v>110</v>
      </c>
      <c r="D3" s="66" t="s">
        <v>111</v>
      </c>
      <c r="E3" s="67" t="n">
        <v>19</v>
      </c>
      <c r="F3" s="57" t="s">
        <v>106</v>
      </c>
      <c r="G3" s="58" t="n">
        <f aca="false">HEX2DEC(E3)*1000/128</f>
        <v>195.3125</v>
      </c>
      <c r="H3" s="59" t="s">
        <v>107</v>
      </c>
      <c r="I3" s="68" t="n">
        <v>200</v>
      </c>
      <c r="J3" s="61" t="str">
        <f aca="false">DEC2HEX(I3/1000*128)</f>
        <v>19</v>
      </c>
      <c r="K3" s="62" t="str">
        <f aca="false">DEC2HEX(HEX2DEC(J2)+HEX2DEC(J3))</f>
        <v>1A</v>
      </c>
      <c r="L3" s="63" t="s">
        <v>112</v>
      </c>
    </row>
    <row r="4" customFormat="false" ht="15" hidden="false" customHeight="false" outlineLevel="0" collapsed="false">
      <c r="A4" s="64" t="s">
        <v>113</v>
      </c>
      <c r="B4" s="69" t="n">
        <v>8</v>
      </c>
      <c r="C4" s="69" t="s">
        <v>114</v>
      </c>
      <c r="D4" s="70" t="s">
        <v>115</v>
      </c>
      <c r="E4" s="71" t="s">
        <v>116</v>
      </c>
      <c r="F4" s="57" t="s">
        <v>106</v>
      </c>
      <c r="G4" s="58" t="n">
        <f aca="false">HEX2DEC(E4)*1000/128</f>
        <v>93.75</v>
      </c>
      <c r="H4" s="59" t="s">
        <v>107</v>
      </c>
      <c r="I4" s="60" t="n">
        <v>10</v>
      </c>
      <c r="J4" s="61" t="str">
        <f aca="false">DEC2HEX(I4/1000*128)</f>
        <v>1</v>
      </c>
      <c r="K4" s="62" t="str">
        <f aca="false">DEC2HEX(HEX2DEC(J2)+HEX2DEC(J3)+HEX2DEC(J4))</f>
        <v>1B</v>
      </c>
      <c r="L4" s="63" t="s">
        <v>117</v>
      </c>
    </row>
    <row r="5" customFormat="false" ht="17.1" hidden="false" customHeight="false" outlineLevel="0" collapsed="false">
      <c r="A5" s="64" t="s">
        <v>118</v>
      </c>
      <c r="B5" s="69" t="n">
        <v>8</v>
      </c>
      <c r="C5" s="72" t="s">
        <v>119</v>
      </c>
      <c r="D5" s="70" t="s">
        <v>120</v>
      </c>
      <c r="E5" s="71" t="s">
        <v>121</v>
      </c>
      <c r="F5" s="57" t="s">
        <v>106</v>
      </c>
      <c r="G5" s="58" t="n">
        <f aca="false">HEX2DEC(E5)*1000/128</f>
        <v>117.1875</v>
      </c>
      <c r="H5" s="59" t="s">
        <v>107</v>
      </c>
      <c r="I5" s="68" t="n">
        <v>10</v>
      </c>
      <c r="J5" s="61" t="str">
        <f aca="false">DEC2HEX(I5/1000*128)</f>
        <v>1</v>
      </c>
      <c r="K5" s="62" t="str">
        <f aca="false">DEC2HEX(HEX2DEC(J2)+HEX2DEC(J3)+HEX2DEC(J4)+HEX2DEC(J5))</f>
        <v>1C</v>
      </c>
      <c r="L5" s="63" t="s">
        <v>122</v>
      </c>
    </row>
    <row r="6" customFormat="false" ht="15" hidden="false" customHeight="false" outlineLevel="0" collapsed="false">
      <c r="A6" s="73" t="s">
        <v>123</v>
      </c>
      <c r="B6" s="69" t="n">
        <v>8</v>
      </c>
      <c r="C6" s="69" t="s">
        <v>124</v>
      </c>
      <c r="D6" s="70" t="s">
        <v>125</v>
      </c>
      <c r="E6" s="71" t="s">
        <v>116</v>
      </c>
      <c r="F6" s="57" t="s">
        <v>106</v>
      </c>
      <c r="G6" s="58" t="n">
        <f aca="false">HEX2DEC(E6)*1000/128</f>
        <v>93.75</v>
      </c>
      <c r="H6" s="74" t="s">
        <v>107</v>
      </c>
      <c r="I6" s="75" t="n">
        <v>10</v>
      </c>
      <c r="J6" s="61" t="str">
        <f aca="false">DEC2HEX(I6/1000*128)</f>
        <v>1</v>
      </c>
      <c r="K6" s="62" t="str">
        <f aca="false">DEC2HEX(HEX2DEC(J2)+HEX2DEC(J3)+HEX2DEC(J4)+HEX2DEC(J5)+HEX2DEC(J6))</f>
        <v>1D</v>
      </c>
      <c r="L6" s="63" t="s">
        <v>126</v>
      </c>
    </row>
    <row r="7" customFormat="false" ht="17.1" hidden="false" customHeight="false" outlineLevel="0" collapsed="false">
      <c r="A7" s="73" t="s">
        <v>127</v>
      </c>
      <c r="B7" s="69" t="n">
        <v>8</v>
      </c>
      <c r="C7" s="65" t="s">
        <v>128</v>
      </c>
      <c r="D7" s="70" t="s">
        <v>129</v>
      </c>
      <c r="E7" s="71" t="n">
        <v>19</v>
      </c>
      <c r="F7" s="57" t="s">
        <v>106</v>
      </c>
      <c r="G7" s="58" t="n">
        <f aca="false">HEX2DEC(E7)*1000/128</f>
        <v>195.3125</v>
      </c>
      <c r="H7" s="74" t="s">
        <v>107</v>
      </c>
      <c r="I7" s="68" t="n">
        <v>200</v>
      </c>
      <c r="J7" s="61" t="str">
        <f aca="false">DEC2HEX(I7/1000*128)</f>
        <v>19</v>
      </c>
      <c r="K7" s="62" t="str">
        <f aca="false">DEC2HEX(HEX2DEC(J2)+HEX2DEC(J3)+HEX2DEC(J4)+HEX2DEC(J5)+HEX2DEC(J6)+HEX2DEC(J7))</f>
        <v>36</v>
      </c>
      <c r="L7" s="63" t="s">
        <v>130</v>
      </c>
    </row>
    <row r="8" customFormat="false" ht="15" hidden="false" customHeight="false" outlineLevel="0" collapsed="false">
      <c r="A8" s="73" t="s">
        <v>131</v>
      </c>
      <c r="B8" s="69" t="n">
        <v>8</v>
      </c>
      <c r="C8" s="69" t="s">
        <v>132</v>
      </c>
      <c r="D8" s="70" t="s">
        <v>133</v>
      </c>
      <c r="E8" s="71" t="s">
        <v>116</v>
      </c>
      <c r="F8" s="57" t="s">
        <v>106</v>
      </c>
      <c r="G8" s="58" t="n">
        <f aca="false">HEX2DEC(E8)*1000/128</f>
        <v>93.75</v>
      </c>
      <c r="H8" s="74" t="s">
        <v>107</v>
      </c>
      <c r="I8" s="75" t="n">
        <v>10</v>
      </c>
      <c r="J8" s="61" t="str">
        <f aca="false">DEC2HEX(I8/1000*128)</f>
        <v>1</v>
      </c>
      <c r="K8" s="62" t="str">
        <f aca="false">DEC2HEX(HEX2DEC(J2)+HEX2DEC(J3)+HEX2DEC(J4)+HEX2DEC(J5)+HEX2DEC(J6)+HEX2DEC(J7)+HEX2DEC(J8))</f>
        <v>37</v>
      </c>
      <c r="L8" s="63" t="s">
        <v>134</v>
      </c>
    </row>
    <row r="9" customFormat="false" ht="17.1" hidden="false" customHeight="false" outlineLevel="0" collapsed="false">
      <c r="A9" s="73" t="s">
        <v>135</v>
      </c>
      <c r="B9" s="69" t="n">
        <v>8</v>
      </c>
      <c r="C9" s="69" t="s">
        <v>136</v>
      </c>
      <c r="D9" s="70" t="s">
        <v>137</v>
      </c>
      <c r="E9" s="71"/>
      <c r="F9" s="57" t="s">
        <v>106</v>
      </c>
      <c r="G9" s="58"/>
      <c r="H9" s="74" t="s">
        <v>107</v>
      </c>
      <c r="I9" s="76"/>
      <c r="J9" s="77"/>
      <c r="K9" s="62"/>
      <c r="L9" s="63"/>
    </row>
    <row r="10" customFormat="false" ht="15.95" hidden="false" customHeight="false" outlineLevel="0" collapsed="false">
      <c r="A10" s="78" t="s">
        <v>135</v>
      </c>
      <c r="B10" s="79" t="n">
        <v>8</v>
      </c>
      <c r="C10" s="79" t="s">
        <v>138</v>
      </c>
      <c r="D10" s="80" t="s">
        <v>139</v>
      </c>
      <c r="E10" s="81" t="n">
        <v>100</v>
      </c>
      <c r="F10" s="57" t="s">
        <v>106</v>
      </c>
      <c r="G10" s="82" t="n">
        <f aca="false">HEX2DEC(E10)*1000/128</f>
        <v>2000</v>
      </c>
      <c r="H10" s="83" t="s">
        <v>107</v>
      </c>
      <c r="I10" s="84" t="n">
        <v>2000</v>
      </c>
      <c r="J10" s="77" t="str">
        <f aca="false">DEC2HEX(I10/1000*128)</f>
        <v>100</v>
      </c>
      <c r="K10" s="62" t="str">
        <f aca="false">DEC2HEX(HEX2DEC(J2)+HEX2DEC(J3)+HEX2DEC(J4)+HEX2DEC(J5)+HEX2DEC(J6)+HEX2DEC(J7)+HEX2DEC(J8)+HEX2DEC(J10))</f>
        <v>137</v>
      </c>
      <c r="L10" s="63" t="s">
        <v>140</v>
      </c>
    </row>
    <row r="11" customFormat="false" ht="17.1" hidden="false" customHeight="false" outlineLevel="0" collapsed="false">
      <c r="A11" s="78" t="s">
        <v>141</v>
      </c>
      <c r="B11" s="79" t="n">
        <v>8</v>
      </c>
      <c r="C11" s="79" t="s">
        <v>142</v>
      </c>
      <c r="D11" s="80" t="s">
        <v>143</v>
      </c>
      <c r="E11" s="81"/>
      <c r="F11" s="85"/>
      <c r="G11" s="82"/>
      <c r="H11" s="83"/>
      <c r="I11" s="76"/>
      <c r="J11" s="77"/>
      <c r="K11" s="62"/>
      <c r="L11" s="63"/>
    </row>
    <row r="12" customFormat="false" ht="15.95" hidden="false" customHeight="false" outlineLevel="0" collapsed="false">
      <c r="A12" s="78" t="s">
        <v>141</v>
      </c>
      <c r="B12" s="79" t="n">
        <v>8</v>
      </c>
      <c r="C12" s="79" t="s">
        <v>144</v>
      </c>
      <c r="D12" s="80" t="s">
        <v>145</v>
      </c>
      <c r="E12" s="81" t="n">
        <v>380</v>
      </c>
      <c r="F12" s="57" t="s">
        <v>106</v>
      </c>
      <c r="G12" s="82" t="n">
        <f aca="false">HEX2DEC(E12)*1000/128</f>
        <v>7000</v>
      </c>
      <c r="H12" s="83" t="s">
        <v>107</v>
      </c>
      <c r="I12" s="84" t="n">
        <v>5000</v>
      </c>
      <c r="J12" s="77" t="str">
        <f aca="false">DEC2HEX(I12/1000*128)</f>
        <v>280</v>
      </c>
      <c r="K12" s="62" t="str">
        <f aca="false">DEC2HEX(HEX2DEC(J2)+HEX2DEC(J3)+HEX2DEC(J4)+HEX2DEC(J5)+HEX2DEC(J6)+HEX2DEC(J7)+HEX2DEC(J8)+HEX2DEC(J10)+HEX2DEC(J12))</f>
        <v>3B7</v>
      </c>
      <c r="L12" s="63" t="s">
        <v>146</v>
      </c>
    </row>
    <row r="13" customFormat="false" ht="17.1" hidden="false" customHeight="false" outlineLevel="0" collapsed="false">
      <c r="A13" s="78" t="s">
        <v>147</v>
      </c>
      <c r="B13" s="79" t="n">
        <v>8</v>
      </c>
      <c r="C13" s="79" t="s">
        <v>148</v>
      </c>
      <c r="D13" s="80" t="s">
        <v>149</v>
      </c>
      <c r="E13" s="81"/>
      <c r="F13" s="85"/>
      <c r="G13" s="82"/>
      <c r="H13" s="83"/>
      <c r="I13" s="76"/>
      <c r="J13" s="77"/>
      <c r="K13" s="62"/>
      <c r="L13" s="63"/>
    </row>
    <row r="14" customFormat="false" ht="15.95" hidden="false" customHeight="false" outlineLevel="0" collapsed="false">
      <c r="A14" s="78" t="s">
        <v>147</v>
      </c>
      <c r="B14" s="79" t="n">
        <v>8</v>
      </c>
      <c r="C14" s="79" t="s">
        <v>150</v>
      </c>
      <c r="D14" s="80" t="s">
        <v>151</v>
      </c>
      <c r="E14" s="81" t="s">
        <v>152</v>
      </c>
      <c r="F14" s="57" t="s">
        <v>106</v>
      </c>
      <c r="G14" s="82" t="n">
        <f aca="false">HEX2DEC(E14)*1000/128/1000</f>
        <v>139.2890625</v>
      </c>
      <c r="H14" s="83" t="s">
        <v>153</v>
      </c>
      <c r="I14" s="84" t="n">
        <v>100</v>
      </c>
      <c r="J14" s="77" t="str">
        <f aca="false">DEC2HEX(I14/1000*128*1000)</f>
        <v>3200</v>
      </c>
      <c r="K14" s="62" t="str">
        <f aca="false">DEC2HEX(HEX2DEC(J2)+HEX2DEC(J3)+HEX2DEC(J4)+HEX2DEC(J5)+HEX2DEC(J6)+HEX2DEC(J7)+HEX2DEC(J8)+HEX2DEC(J10)+HEX2DEC(J12)+HEX2DEC(J14))</f>
        <v>35B7</v>
      </c>
      <c r="L14" s="63" t="s">
        <v>154</v>
      </c>
    </row>
    <row r="15" customFormat="false" ht="15.95" hidden="false" customHeight="false" outlineLevel="0" collapsed="false">
      <c r="A15" s="78" t="s">
        <v>155</v>
      </c>
      <c r="B15" s="79" t="n">
        <v>8</v>
      </c>
      <c r="C15" s="79" t="s">
        <v>156</v>
      </c>
      <c r="D15" s="80" t="s">
        <v>157</v>
      </c>
      <c r="E15" s="81"/>
      <c r="F15" s="85"/>
      <c r="G15" s="82"/>
      <c r="H15" s="83"/>
      <c r="I15" s="76"/>
      <c r="J15" s="77"/>
      <c r="K15" s="62"/>
      <c r="L15" s="63"/>
    </row>
    <row r="16" customFormat="false" ht="17.1" hidden="false" customHeight="false" outlineLevel="0" collapsed="false">
      <c r="A16" s="78" t="s">
        <v>155</v>
      </c>
      <c r="B16" s="79" t="n">
        <v>8</v>
      </c>
      <c r="C16" s="79" t="s">
        <v>158</v>
      </c>
      <c r="D16" s="80" t="s">
        <v>159</v>
      </c>
      <c r="E16" s="81"/>
      <c r="F16" s="85"/>
      <c r="G16" s="82"/>
      <c r="H16" s="83"/>
      <c r="I16" s="76"/>
      <c r="J16" s="77"/>
      <c r="K16" s="62"/>
      <c r="L16" s="63"/>
    </row>
    <row r="17" customFormat="false" ht="15.95" hidden="false" customHeight="false" outlineLevel="0" collapsed="false">
      <c r="A17" s="78" t="s">
        <v>155</v>
      </c>
      <c r="B17" s="79" t="n">
        <v>8</v>
      </c>
      <c r="C17" s="79" t="s">
        <v>160</v>
      </c>
      <c r="D17" s="80" t="s">
        <v>161</v>
      </c>
      <c r="E17" s="81" t="s">
        <v>162</v>
      </c>
      <c r="F17" s="57" t="s">
        <v>106</v>
      </c>
      <c r="G17" s="82" t="n">
        <f aca="false">HEX2DEC(E17)*1000/128/1000000</f>
        <v>0.78125</v>
      </c>
      <c r="H17" s="83" t="s">
        <v>163</v>
      </c>
      <c r="I17" s="84" t="n">
        <v>1</v>
      </c>
      <c r="J17" s="77" t="str">
        <f aca="false">DEC2HEX(I17/1000*128*1000000)</f>
        <v>1F400</v>
      </c>
      <c r="K17" s="62" t="str">
        <f aca="false">J17</f>
        <v>1F400</v>
      </c>
      <c r="L17" s="63" t="s">
        <v>164</v>
      </c>
    </row>
    <row r="18" customFormat="false" ht="15.95" hidden="false" customHeight="false" outlineLevel="0" collapsed="false">
      <c r="A18" s="78" t="s">
        <v>165</v>
      </c>
      <c r="B18" s="79" t="n">
        <v>1</v>
      </c>
      <c r="C18" s="79" t="s">
        <v>166</v>
      </c>
      <c r="D18" s="80" t="s">
        <v>167</v>
      </c>
      <c r="E18" s="81" t="n">
        <v>0</v>
      </c>
      <c r="F18" s="85" t="s">
        <v>168</v>
      </c>
      <c r="G18" s="82"/>
      <c r="H18" s="83"/>
      <c r="I18" s="84" t="n">
        <v>0</v>
      </c>
      <c r="J18" s="77" t="n">
        <f aca="false">I18</f>
        <v>0</v>
      </c>
      <c r="K18" s="62" t="n">
        <v>0</v>
      </c>
      <c r="L18" s="63"/>
    </row>
    <row r="19" customFormat="false" ht="15.95" hidden="false" customHeight="false" outlineLevel="0" collapsed="false">
      <c r="A19" s="78" t="s">
        <v>169</v>
      </c>
      <c r="B19" s="79" t="n">
        <v>1</v>
      </c>
      <c r="C19" s="79" t="s">
        <v>170</v>
      </c>
      <c r="D19" s="80" t="s">
        <v>171</v>
      </c>
      <c r="E19" s="81" t="n">
        <v>0</v>
      </c>
      <c r="F19" s="85" t="s">
        <v>168</v>
      </c>
      <c r="G19" s="82"/>
      <c r="H19" s="83"/>
      <c r="I19" s="84" t="n">
        <v>0</v>
      </c>
      <c r="J19" s="77" t="n">
        <f aca="false">I19</f>
        <v>0</v>
      </c>
      <c r="K19" s="62"/>
      <c r="L19" s="63"/>
    </row>
    <row r="20" customFormat="false" ht="15.95" hidden="false" customHeight="false" outlineLevel="0" collapsed="false">
      <c r="A20" s="78" t="s">
        <v>172</v>
      </c>
      <c r="B20" s="79" t="n">
        <v>8</v>
      </c>
      <c r="C20" s="79" t="s">
        <v>173</v>
      </c>
      <c r="D20" s="80" t="s">
        <v>174</v>
      </c>
      <c r="E20" s="81" t="n">
        <v>11</v>
      </c>
      <c r="F20" s="86" t="n">
        <f aca="false">1.024/256</f>
        <v>0.004</v>
      </c>
      <c r="G20" s="82" t="n">
        <f aca="false">HEX2DEC(E20)*F20</f>
        <v>0.068</v>
      </c>
      <c r="H20" s="83" t="s">
        <v>175</v>
      </c>
      <c r="I20" s="84" t="n">
        <v>0.5</v>
      </c>
      <c r="J20" s="77" t="str">
        <f aca="false">DEC2HEX(I20/F20)</f>
        <v>7D</v>
      </c>
      <c r="K20" s="62"/>
      <c r="L20" s="63"/>
    </row>
    <row r="21" customFormat="false" ht="15.95" hidden="false" customHeight="false" outlineLevel="0" collapsed="false">
      <c r="A21" s="78" t="s">
        <v>176</v>
      </c>
      <c r="B21" s="79" t="n">
        <v>8</v>
      </c>
      <c r="C21" s="79" t="s">
        <v>177</v>
      </c>
      <c r="D21" s="80" t="s">
        <v>178</v>
      </c>
      <c r="E21" s="81" t="n">
        <v>0</v>
      </c>
      <c r="F21" s="85" t="s">
        <v>179</v>
      </c>
      <c r="G21" s="82" t="n">
        <f aca="false">1/((E21+1)*(1/64))</f>
        <v>64</v>
      </c>
      <c r="H21" s="83" t="s">
        <v>180</v>
      </c>
      <c r="I21" s="84" t="n">
        <v>64</v>
      </c>
      <c r="J21" s="77" t="n">
        <f aca="false">1000/((1000/64)*I21)-1</f>
        <v>0</v>
      </c>
      <c r="K21" s="62" t="n">
        <v>0</v>
      </c>
      <c r="L21" s="63"/>
    </row>
    <row r="22" customFormat="false" ht="15.95" hidden="false" customHeight="false" outlineLevel="0" collapsed="false">
      <c r="A22" s="78" t="s">
        <v>181</v>
      </c>
      <c r="B22" s="79" t="n">
        <v>8</v>
      </c>
      <c r="C22" s="79" t="s">
        <v>182</v>
      </c>
      <c r="D22" s="80" t="s">
        <v>183</v>
      </c>
      <c r="E22" s="81" t="s">
        <v>184</v>
      </c>
      <c r="F22" s="85" t="s">
        <v>185</v>
      </c>
      <c r="G22" s="82" t="n">
        <v>10</v>
      </c>
      <c r="H22" s="83" t="s">
        <v>186</v>
      </c>
      <c r="I22" s="84" t="n">
        <v>10</v>
      </c>
      <c r="J22" s="77" t="str">
        <f aca="false">DEC2HEX(I22)</f>
        <v>A</v>
      </c>
      <c r="K22" s="62"/>
      <c r="L22" s="63"/>
    </row>
    <row r="23" customFormat="false" ht="17.1" hidden="false" customHeight="false" outlineLevel="0" collapsed="false">
      <c r="A23" s="87" t="s">
        <v>187</v>
      </c>
      <c r="B23" s="88" t="n">
        <v>1</v>
      </c>
      <c r="C23" s="88" t="s">
        <v>188</v>
      </c>
      <c r="D23" s="89" t="s">
        <v>189</v>
      </c>
      <c r="E23" s="90" t="n">
        <v>0</v>
      </c>
      <c r="F23" s="91"/>
      <c r="G23" s="92"/>
      <c r="H23" s="92"/>
      <c r="I23" s="93"/>
      <c r="J23" s="94"/>
      <c r="K23" s="95"/>
      <c r="L23" s="63"/>
    </row>
    <row r="24" customFormat="false" ht="15.95" hidden="false" customHeight="false" outlineLevel="0" collapsed="false">
      <c r="A24" s="78" t="s">
        <v>190</v>
      </c>
      <c r="B24" s="79" t="n">
        <v>8</v>
      </c>
      <c r="C24" s="79" t="s">
        <v>191</v>
      </c>
      <c r="D24" s="80" t="s">
        <v>192</v>
      </c>
      <c r="E24" s="81"/>
      <c r="F24" s="85"/>
      <c r="G24" s="82"/>
      <c r="H24" s="83"/>
      <c r="I24" s="84"/>
      <c r="J24" s="77"/>
      <c r="K24" s="62"/>
      <c r="L24" s="63"/>
    </row>
    <row r="25" customFormat="false" ht="15.95" hidden="false" customHeight="false" outlineLevel="0" collapsed="false">
      <c r="A25" s="78" t="s">
        <v>193</v>
      </c>
      <c r="B25" s="96" t="n">
        <v>2</v>
      </c>
      <c r="C25" s="79"/>
      <c r="D25" s="97" t="s">
        <v>194</v>
      </c>
      <c r="E25" s="98"/>
      <c r="F25" s="99"/>
      <c r="G25" s="82"/>
      <c r="H25" s="100"/>
      <c r="I25" s="101"/>
      <c r="J25" s="102"/>
      <c r="K25" s="103"/>
      <c r="L25" s="63"/>
    </row>
    <row r="26" customFormat="false" ht="15.95" hidden="false" customHeight="false" outlineLevel="0" collapsed="false">
      <c r="A26" s="78" t="s">
        <v>195</v>
      </c>
      <c r="B26" s="96" t="n">
        <v>8</v>
      </c>
      <c r="C26" s="79" t="s">
        <v>196</v>
      </c>
      <c r="D26" s="97" t="s">
        <v>197</v>
      </c>
      <c r="E26" s="98" t="n">
        <v>0</v>
      </c>
      <c r="F26" s="99" t="n">
        <f aca="false">2.048/1024</f>
        <v>0.002</v>
      </c>
      <c r="G26" s="82" t="n">
        <f aca="false">HEX2DEC(E26)*F26</f>
        <v>0</v>
      </c>
      <c r="H26" s="100" t="s">
        <v>175</v>
      </c>
      <c r="I26" s="101" t="n">
        <v>20</v>
      </c>
      <c r="J26" s="102" t="str">
        <f aca="false">DEC2HEX(I26*1.225/39/F26)</f>
        <v>13A</v>
      </c>
      <c r="K26" s="103" t="str">
        <f aca="false">J26</f>
        <v>13A</v>
      </c>
      <c r="L26" s="63" t="s">
        <v>198</v>
      </c>
    </row>
    <row r="27" customFormat="false" ht="15.95" hidden="false" customHeight="false" outlineLevel="0" collapsed="false">
      <c r="A27" s="96" t="s">
        <v>199</v>
      </c>
      <c r="B27" s="96" t="n">
        <v>1</v>
      </c>
      <c r="C27" s="96" t="s">
        <v>200</v>
      </c>
      <c r="D27" s="96" t="s">
        <v>201</v>
      </c>
      <c r="E27" s="98"/>
      <c r="F27" s="99"/>
      <c r="G27" s="104"/>
      <c r="H27" s="100"/>
      <c r="I27" s="101"/>
      <c r="J27" s="102"/>
      <c r="K27" s="103"/>
      <c r="L27" s="63"/>
    </row>
    <row r="28" customFormat="false" ht="15.95" hidden="false" customHeight="false" outlineLevel="0" collapsed="false">
      <c r="A28" s="96"/>
      <c r="B28" s="96"/>
      <c r="C28" s="96"/>
      <c r="D28" s="96"/>
      <c r="E28" s="98"/>
      <c r="F28" s="99"/>
      <c r="G28" s="104"/>
      <c r="H28" s="100"/>
      <c r="I28" s="101"/>
      <c r="J28" s="102"/>
      <c r="K28" s="103"/>
      <c r="L28" s="63"/>
    </row>
    <row r="29" customFormat="false" ht="15.95" hidden="false" customHeight="false" outlineLevel="0" collapsed="false">
      <c r="A29" s="96"/>
      <c r="B29" s="96"/>
      <c r="C29" s="96"/>
      <c r="D29" s="96"/>
      <c r="E29" s="98"/>
      <c r="F29" s="99"/>
      <c r="G29" s="104"/>
      <c r="H29" s="100"/>
      <c r="I29" s="101"/>
      <c r="J29" s="102"/>
      <c r="K29" s="103"/>
      <c r="L29" s="63"/>
    </row>
    <row r="30" customFormat="false" ht="15.95" hidden="false" customHeight="false" outlineLevel="0" collapsed="false">
      <c r="A30" s="6"/>
      <c r="B30" s="6"/>
      <c r="C30" s="6"/>
      <c r="D30" s="6"/>
      <c r="E30" s="11"/>
      <c r="F30" s="6"/>
      <c r="G30" s="6"/>
      <c r="H30" s="6"/>
      <c r="I30" s="6"/>
      <c r="J30" s="11"/>
    </row>
    <row r="31" customFormat="false" ht="15.95" hidden="false" customHeight="false" outlineLevel="0" collapsed="false">
      <c r="A31" s="6"/>
      <c r="B31" s="6"/>
      <c r="C31" s="6"/>
      <c r="D31" s="6"/>
      <c r="E31" s="11"/>
      <c r="F31" s="6"/>
      <c r="G31" s="6"/>
      <c r="H31" s="6"/>
      <c r="I31" s="6"/>
      <c r="J31" s="11"/>
    </row>
    <row r="32" customFormat="false" ht="15.95" hidden="false" customHeight="false" outlineLevel="0" collapsed="false">
      <c r="E32" s="1"/>
      <c r="J32" s="1"/>
    </row>
    <row r="33" customFormat="false" ht="15.95" hidden="false" customHeight="false" outlineLevel="0" collapsed="false">
      <c r="E33" s="1"/>
      <c r="F33" s="0" t="s">
        <v>202</v>
      </c>
      <c r="J33" s="1" t="n">
        <f aca="false">(I14*I21-1)+(I14*I21)*I19*(I22-1)</f>
        <v>6399</v>
      </c>
    </row>
    <row r="34" customFormat="false" ht="15.95" hidden="false" customHeight="false" outlineLevel="0" collapsed="false">
      <c r="E34" s="1"/>
      <c r="F34" s="0" t="s">
        <v>203</v>
      </c>
      <c r="J34" s="1" t="n">
        <f aca="false">I14+I12/1000+I10/1000+I3/1000</f>
        <v>107.2</v>
      </c>
    </row>
    <row r="35" customFormat="false" ht="15.95" hidden="false" customHeight="false" outlineLevel="0" collapsed="false">
      <c r="E35" s="1"/>
      <c r="F35" s="0" t="s">
        <v>204</v>
      </c>
      <c r="H35" s="0" t="n">
        <v>5</v>
      </c>
      <c r="I35" s="0" t="s">
        <v>153</v>
      </c>
      <c r="J35" s="1" t="n">
        <f aca="false">J34/H35</f>
        <v>21.44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2018-01-08T20:15:16Z</dcterms:created>
  <dc:creator>Utilisateur de Microsoft Office</dc:creator>
  <dc:description/>
  <dc:language>fr-FR</dc:language>
  <cp:lastModifiedBy/>
  <dcterms:modified xsi:type="dcterms:W3CDTF">2019-04-15T21:04:45Z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