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6800" windowHeight="9975" activeTab="1"/>
  </bookViews>
  <sheets>
    <sheet name="Sheet4" sheetId="5" r:id="rId1"/>
    <sheet name="Sheet6" sheetId="7" r:id="rId2"/>
    <sheet name="diffs by yr" sheetId="6" r:id="rId3"/>
    <sheet name="io" sheetId="4" r:id="rId4"/>
    <sheet name="Sheet1" sheetId="1" r:id="rId5"/>
    <sheet name="comaprability" sheetId="2" r:id="rId6"/>
    <sheet name="Sheet3" sheetId="3" r:id="rId7"/>
  </sheets>
  <definedNames>
    <definedName name="_xlnm._FilterDatabase" localSheetId="6" hidden="1">Sheet3!$A$1:$E$12</definedName>
  </definedNames>
  <calcPr calcId="145621"/>
  <fileRecoveryPr repairLoad="1"/>
</workbook>
</file>

<file path=xl/calcChain.xml><?xml version="1.0" encoding="utf-8"?>
<calcChain xmlns="http://schemas.openxmlformats.org/spreadsheetml/2006/main">
  <c r="F7" i="7" l="1"/>
  <c r="E7" i="7"/>
  <c r="F6" i="7"/>
  <c r="F8" i="7" s="1"/>
  <c r="E6" i="7"/>
  <c r="E8" i="7" s="1"/>
  <c r="C8" i="7"/>
  <c r="B8" i="7"/>
  <c r="C7" i="7"/>
  <c r="B7" i="7"/>
  <c r="C6" i="7"/>
  <c r="B6" i="7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2" i="3"/>
  <c r="E16" i="3"/>
  <c r="B16" i="3"/>
  <c r="E15" i="3"/>
  <c r="B15" i="3"/>
  <c r="E14" i="3"/>
  <c r="B14" i="3"/>
  <c r="E13" i="3"/>
  <c r="E5" i="3"/>
  <c r="E7" i="3"/>
  <c r="E4" i="3"/>
  <c r="E6" i="3"/>
  <c r="E8" i="3"/>
  <c r="E10" i="3"/>
  <c r="E2" i="3"/>
  <c r="E3" i="3"/>
  <c r="E12" i="3"/>
  <c r="E11" i="3"/>
  <c r="E9" i="3"/>
  <c r="B7" i="3"/>
  <c r="B4" i="3"/>
  <c r="B8" i="3"/>
  <c r="B10" i="3"/>
  <c r="B2" i="3"/>
  <c r="B3" i="3"/>
  <c r="B12" i="3"/>
  <c r="B11" i="3"/>
  <c r="B9" i="3"/>
</calcChain>
</file>

<file path=xl/sharedStrings.xml><?xml version="1.0" encoding="utf-8"?>
<sst xmlns="http://schemas.openxmlformats.org/spreadsheetml/2006/main" count="139" uniqueCount="84">
  <si>
    <t>Paper</t>
  </si>
  <si>
    <t>Determinant</t>
  </si>
  <si>
    <t>Effect</t>
  </si>
  <si>
    <t>Percentile</t>
  </si>
  <si>
    <t>Mean</t>
  </si>
  <si>
    <t>Std Dev</t>
  </si>
  <si>
    <r>
      <t>1</t>
    </r>
    <r>
      <rPr>
        <vertAlign val="superscript"/>
        <sz val="14"/>
        <color rgb="FF000000"/>
        <rFont val="Calibri"/>
        <family val="2"/>
      </rPr>
      <t>st</t>
    </r>
  </si>
  <si>
    <r>
      <t>5</t>
    </r>
    <r>
      <rPr>
        <vertAlign val="superscript"/>
        <sz val="14"/>
        <color rgb="FF000000"/>
        <rFont val="Calibri"/>
        <family val="2"/>
      </rPr>
      <t>th</t>
    </r>
  </si>
  <si>
    <r>
      <t>25</t>
    </r>
    <r>
      <rPr>
        <vertAlign val="superscript"/>
        <sz val="14"/>
        <color rgb="FF000000"/>
        <rFont val="Calibri"/>
        <family val="2"/>
      </rPr>
      <t>th</t>
    </r>
  </si>
  <si>
    <r>
      <t>50</t>
    </r>
    <r>
      <rPr>
        <vertAlign val="superscript"/>
        <sz val="14"/>
        <color rgb="FF000000"/>
        <rFont val="Calibri"/>
        <family val="2"/>
      </rPr>
      <t>th</t>
    </r>
  </si>
  <si>
    <r>
      <t>75</t>
    </r>
    <r>
      <rPr>
        <vertAlign val="superscript"/>
        <sz val="14"/>
        <color rgb="FF000000"/>
        <rFont val="Calibri"/>
        <family val="2"/>
      </rPr>
      <t>th</t>
    </r>
  </si>
  <si>
    <r>
      <t>95</t>
    </r>
    <r>
      <rPr>
        <vertAlign val="superscript"/>
        <sz val="14"/>
        <color rgb="FF000000"/>
        <rFont val="Calibri"/>
        <family val="2"/>
      </rPr>
      <t>th</t>
    </r>
  </si>
  <si>
    <r>
      <t>99</t>
    </r>
    <r>
      <rPr>
        <vertAlign val="superscript"/>
        <sz val="14"/>
        <color rgb="FF000000"/>
        <rFont val="Calibri"/>
        <family val="2"/>
      </rPr>
      <t>th</t>
    </r>
  </si>
  <si>
    <t>Peer firm comparability</t>
  </si>
  <si>
    <t>Own-firm comparability</t>
  </si>
  <si>
    <t>1st</t>
  </si>
  <si>
    <t>5th</t>
  </si>
  <si>
    <t>25th</t>
  </si>
  <si>
    <t>Median</t>
  </si>
  <si>
    <t>75th</t>
  </si>
  <si>
    <t>95th</t>
  </si>
  <si>
    <t>99th</t>
  </si>
  <si>
    <t>Institutional Ownership</t>
  </si>
  <si>
    <t>Active Institutional Ownership</t>
  </si>
  <si>
    <t>Passive Institutional Ownership</t>
  </si>
  <si>
    <t>Active-to-Passive Institutional Ownership</t>
  </si>
  <si>
    <t>age</t>
  </si>
  <si>
    <t>&amp;</t>
  </si>
  <si>
    <t>\\</t>
  </si>
  <si>
    <t>at</t>
  </si>
  <si>
    <t>baspread</t>
  </si>
  <si>
    <t>bhr</t>
  </si>
  <si>
    <t>div</t>
  </si>
  <si>
    <t>leverage</t>
  </si>
  <si>
    <t>mve</t>
  </si>
  <si>
    <t>nanalysts</t>
  </si>
  <si>
    <t>pe\_fwd</t>
  </si>
  <si>
    <t>price</t>
  </si>
  <si>
    <t>q</t>
  </si>
  <si>
    <t>roa</t>
  </si>
  <si>
    <t>sp500</t>
  </si>
  <si>
    <t>tang</t>
  </si>
  <si>
    <t>turnover</t>
  </si>
  <si>
    <t>lassets</t>
  </si>
  <si>
    <t>lmktval</t>
  </si>
  <si>
    <t>AGE</t>
  </si>
  <si>
    <t>numowners</t>
  </si>
  <si>
    <t>NINSTITUTIONS</t>
  </si>
  <si>
    <t>numowners_active_ratio</t>
  </si>
  <si>
    <t>NACTIVE</t>
  </si>
  <si>
    <t>ior</t>
  </si>
  <si>
    <t>PCT-INSTITUTIONS</t>
  </si>
  <si>
    <t>active_ratio</t>
  </si>
  <si>
    <t>PCT-ACTIVE</t>
  </si>
  <si>
    <t>AT</t>
  </si>
  <si>
    <t>BASPREAD</t>
  </si>
  <si>
    <t>BHR</t>
  </si>
  <si>
    <t>DIV</t>
  </si>
  <si>
    <t>LEVERAGE</t>
  </si>
  <si>
    <t>MVE</t>
  </si>
  <si>
    <t>pe_fwd</t>
  </si>
  <si>
    <t>PE</t>
  </si>
  <si>
    <t>PRICE</t>
  </si>
  <si>
    <t>Q</t>
  </si>
  <si>
    <t>ROA</t>
  </si>
  <si>
    <t>SP500</t>
  </si>
  <si>
    <t>TANG</t>
  </si>
  <si>
    <t>TURNOVER</t>
  </si>
  <si>
    <t>ASSETS</t>
  </si>
  <si>
    <t>NANALYSTS</t>
  </si>
  <si>
    <t>var</t>
  </si>
  <si>
    <t>x</t>
  </si>
  <si>
    <t>coeff</t>
  </si>
  <si>
    <t>std err</t>
  </si>
  <si>
    <t>t</t>
  </si>
  <si>
    <t>COMP</t>
  </si>
  <si>
    <t>High-Low Decile of Comparability</t>
  </si>
  <si>
    <t>Year</t>
  </si>
  <si>
    <t>b1</t>
  </si>
  <si>
    <t>s1</t>
  </si>
  <si>
    <t>s2</t>
  </si>
  <si>
    <t>b3</t>
  </si>
  <si>
    <t>b1+b3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</si>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</sst>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color rgb="FF000000"/>
      <name val="Calibri"/>
      <family val="2"/>
    </font>
    <font>
      <vertAlign val="superscript"/>
      <sz val="14"/>
      <color rgb="FF000000"/>
      <name val="Calibri"/>
      <family val="2"/>
    </font>
    <font>
      <sz val="14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2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164" fontId="0" fillId="0" borderId="0" xfId="0" applyNumberFormat="1"/>
    <xf numFmtId="0" fontId="7" fillId="0" borderId="0" xfId="0" applyFont="1" applyAlignment="1">
      <alignment horizontal="center" wrapText="1" readingOrder="1"/>
    </xf>
    <xf numFmtId="0" fontId="6" fillId="0" borderId="0" xfId="2" applyAlignment="1"/>
    <xf numFmtId="164" fontId="6" fillId="0" borderId="0" xfId="2" applyNumberFormat="1"/>
    <xf numFmtId="165" fontId="0" fillId="0" borderId="0" xfId="1" applyNumberFormat="1" applyFont="1"/>
    <xf numFmtId="166" fontId="0" fillId="0" borderId="0" xfId="0" applyNumberFormat="1"/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'diffs by yr'!$A$24</c:f>
              <c:strCache>
                <c:ptCount val="1"/>
                <c:pt idx="0">
                  <c:v>High-Low Decile of Comparability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'diffs by yr'!$B$23:$U$23</c:f>
              <c:numCache>
                <c:formatCode>General</c:formatCode>
                <c:ptCount val="2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</c:numCache>
            </c:numRef>
          </c:cat>
          <c:val>
            <c:numRef>
              <c:f>'diffs by yr'!$B$24:$U$24</c:f>
              <c:numCache>
                <c:formatCode>0.0%</c:formatCode>
                <c:ptCount val="20"/>
                <c:pt idx="0">
                  <c:v>4.2999999999999997E-2</c:v>
                </c:pt>
                <c:pt idx="1">
                  <c:v>3.9002770083102503E-2</c:v>
                </c:pt>
                <c:pt idx="2">
                  <c:v>0.121</c:v>
                </c:pt>
                <c:pt idx="3">
                  <c:v>2.3E-2</c:v>
                </c:pt>
                <c:pt idx="4">
                  <c:v>7.3999999999999996E-2</c:v>
                </c:pt>
                <c:pt idx="5">
                  <c:v>4.5999999999999999E-2</c:v>
                </c:pt>
                <c:pt idx="6">
                  <c:v>3.1E-2</c:v>
                </c:pt>
                <c:pt idx="7">
                  <c:v>1.9E-2</c:v>
                </c:pt>
                <c:pt idx="8">
                  <c:v>3.4000000000000002E-2</c:v>
                </c:pt>
                <c:pt idx="9">
                  <c:v>1.0999999999999999E-2</c:v>
                </c:pt>
                <c:pt idx="10">
                  <c:v>1.0999999999999999E-2</c:v>
                </c:pt>
                <c:pt idx="11">
                  <c:v>2.1000000000000001E-2</c:v>
                </c:pt>
                <c:pt idx="12">
                  <c:v>6.8000000000000005E-2</c:v>
                </c:pt>
                <c:pt idx="13">
                  <c:v>3.7052631578947379E-2</c:v>
                </c:pt>
                <c:pt idx="14">
                  <c:v>1.7000000000000001E-2</c:v>
                </c:pt>
                <c:pt idx="15">
                  <c:v>0.02</c:v>
                </c:pt>
                <c:pt idx="16">
                  <c:v>3.5000000000000003E-2</c:v>
                </c:pt>
                <c:pt idx="17">
                  <c:v>5.5E-2</c:v>
                </c:pt>
                <c:pt idx="18">
                  <c:v>3.5999999999999997E-2</c:v>
                </c:pt>
                <c:pt idx="19">
                  <c:v>3.9E-2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590336"/>
        <c:axId val="380608512"/>
      </c:barChart>
      <c:catAx>
        <c:axId val="38059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0608512"/>
        <c:crosses val="autoZero"/>
        <c:auto val="1"/>
        <c:lblAlgn val="ctr"/>
        <c:lblOffset val="100"/>
        <c:noMultiLvlLbl val="0"/>
      </c:catAx>
      <c:valAx>
        <c:axId val="38060851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380590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10</xdr:row>
      <xdr:rowOff>47625</xdr:rowOff>
    </xdr:from>
    <xdr:to>
      <xdr:col>16</xdr:col>
      <xdr:colOff>57150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26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29</v>
      </c>
      <c r="B6" t="s">
        <v>54</v>
      </c>
    </row>
    <row r="7" spans="1:2" x14ac:dyDescent="0.25">
      <c r="A7" t="s">
        <v>30</v>
      </c>
      <c r="B7" t="s">
        <v>55</v>
      </c>
    </row>
    <row r="8" spans="1:2" x14ac:dyDescent="0.25">
      <c r="A8" t="s">
        <v>31</v>
      </c>
      <c r="B8" t="s">
        <v>56</v>
      </c>
    </row>
    <row r="9" spans="1:2" x14ac:dyDescent="0.25">
      <c r="A9" t="s">
        <v>32</v>
      </c>
      <c r="B9" t="s">
        <v>57</v>
      </c>
    </row>
    <row r="10" spans="1:2" x14ac:dyDescent="0.25">
      <c r="A10" t="s">
        <v>33</v>
      </c>
      <c r="B10" t="s">
        <v>58</v>
      </c>
    </row>
    <row r="11" spans="1:2" x14ac:dyDescent="0.25">
      <c r="A11" t="s">
        <v>34</v>
      </c>
      <c r="B11" t="s">
        <v>59</v>
      </c>
    </row>
    <row r="12" spans="1:2" x14ac:dyDescent="0.25">
      <c r="A12" t="s">
        <v>35</v>
      </c>
      <c r="B12" t="s">
        <v>69</v>
      </c>
    </row>
    <row r="13" spans="1:2" x14ac:dyDescent="0.25">
      <c r="A13" t="s">
        <v>60</v>
      </c>
      <c r="B13" t="s">
        <v>61</v>
      </c>
    </row>
    <row r="14" spans="1:2" x14ac:dyDescent="0.25">
      <c r="A14" t="s">
        <v>37</v>
      </c>
      <c r="B14" t="s">
        <v>62</v>
      </c>
    </row>
    <row r="15" spans="1:2" x14ac:dyDescent="0.25">
      <c r="A15" t="s">
        <v>38</v>
      </c>
      <c r="B15" t="s">
        <v>63</v>
      </c>
    </row>
    <row r="16" spans="1:2" x14ac:dyDescent="0.25">
      <c r="A16" t="s">
        <v>39</v>
      </c>
      <c r="B16" t="s">
        <v>64</v>
      </c>
    </row>
    <row r="17" spans="1:2" x14ac:dyDescent="0.25">
      <c r="A17" t="s">
        <v>40</v>
      </c>
      <c r="B17" t="s">
        <v>65</v>
      </c>
    </row>
    <row r="18" spans="1:2" x14ac:dyDescent="0.25">
      <c r="A18" t="s">
        <v>41</v>
      </c>
      <c r="B18" t="s">
        <v>66</v>
      </c>
    </row>
    <row r="19" spans="1:2" x14ac:dyDescent="0.25">
      <c r="A19" t="s">
        <v>42</v>
      </c>
      <c r="B1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" sqref="E1:F8"/>
    </sheetView>
  </sheetViews>
  <sheetFormatPr defaultRowHeight="15" x14ac:dyDescent="0.25"/>
  <sheetData>
    <row r="1" spans="1:6" x14ac:dyDescent="0.25">
      <c r="A1" t="s">
        <v>78</v>
      </c>
      <c r="B1">
        <v>6.9000000000000006E-2</v>
      </c>
      <c r="C1">
        <v>-4.9700000000000001E-2</v>
      </c>
      <c r="E1">
        <v>6.9000000000000006E-2</v>
      </c>
      <c r="F1">
        <v>-4.9700000000000001E-2</v>
      </c>
    </row>
    <row r="2" spans="1:6" x14ac:dyDescent="0.25">
      <c r="A2" t="s">
        <v>79</v>
      </c>
      <c r="B2">
        <v>1.43E-2</v>
      </c>
      <c r="C2">
        <v>1.2999999999999999E-2</v>
      </c>
      <c r="E2">
        <v>1.43E-2</v>
      </c>
      <c r="F2">
        <v>1.2999999999999999E-2</v>
      </c>
    </row>
    <row r="3" spans="1:6" x14ac:dyDescent="0.25">
      <c r="A3" t="s">
        <v>81</v>
      </c>
      <c r="B3">
        <v>4.6800000000000001E-2</v>
      </c>
      <c r="C3">
        <v>-7.7499999999999999E-2</v>
      </c>
      <c r="E3">
        <v>4.6800000000000001E-2</v>
      </c>
      <c r="F3">
        <v>-7.7499999999999999E-2</v>
      </c>
    </row>
    <row r="4" spans="1:6" x14ac:dyDescent="0.25">
      <c r="A4" t="s">
        <v>80</v>
      </c>
      <c r="B4">
        <v>4.7999999999999996E-3</v>
      </c>
      <c r="C4">
        <v>4.4000000000000003E-3</v>
      </c>
      <c r="E4">
        <v>4.7999999999999996E-3</v>
      </c>
      <c r="F4">
        <v>4.4000000000000003E-3</v>
      </c>
    </row>
    <row r="6" spans="1:6" x14ac:dyDescent="0.25">
      <c r="A6" t="s">
        <v>82</v>
      </c>
      <c r="B6">
        <f>B1+B3</f>
        <v>0.11580000000000001</v>
      </c>
      <c r="C6">
        <f>C1+C3</f>
        <v>-0.12720000000000001</v>
      </c>
      <c r="E6">
        <f>E1+E3</f>
        <v>0.11580000000000001</v>
      </c>
      <c r="F6">
        <f>F1+F3</f>
        <v>-0.12720000000000001</v>
      </c>
    </row>
    <row r="7" spans="1:6" x14ac:dyDescent="0.25">
      <c r="A7" t="s">
        <v>83</v>
      </c>
      <c r="B7">
        <f>AVERAGE(B4,B2)</f>
        <v>9.5499999999999995E-3</v>
      </c>
      <c r="C7">
        <f>AVERAGE(C4,C2)</f>
        <v>8.6999999999999994E-3</v>
      </c>
      <c r="E7">
        <f>AVERAGE(E4,E2)</f>
        <v>9.5499999999999995E-3</v>
      </c>
      <c r="F7">
        <f>AVERAGE(F4,F2)</f>
        <v>8.6999999999999994E-3</v>
      </c>
    </row>
    <row r="8" spans="1:6" x14ac:dyDescent="0.25">
      <c r="A8" t="s">
        <v>74</v>
      </c>
      <c r="B8">
        <f>B6/B7</f>
        <v>12.125654450261782</v>
      </c>
      <c r="C8">
        <f>C6/C7</f>
        <v>-14.620689655172416</v>
      </c>
      <c r="E8">
        <f>E6/E7</f>
        <v>12.125654450261782</v>
      </c>
      <c r="F8">
        <f>F6/F7</f>
        <v>-14.620689655172416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U23" sqref="A23:U24"/>
    </sheetView>
  </sheetViews>
  <sheetFormatPr defaultRowHeight="15" x14ac:dyDescent="0.25"/>
  <cols>
    <col min="2" max="2" width="9.140625" style="11"/>
  </cols>
  <sheetData>
    <row r="1" spans="1:2" x14ac:dyDescent="0.25">
      <c r="A1" t="s">
        <v>77</v>
      </c>
      <c r="B1" s="11" t="s">
        <v>76</v>
      </c>
    </row>
    <row r="2" spans="1:2" x14ac:dyDescent="0.25">
      <c r="A2">
        <v>1993</v>
      </c>
      <c r="B2" s="11">
        <v>4.2999999999999997E-2</v>
      </c>
    </row>
    <row r="3" spans="1:2" x14ac:dyDescent="0.25">
      <c r="A3">
        <v>1994</v>
      </c>
      <c r="B3" s="11">
        <v>3.9002770083102503E-2</v>
      </c>
    </row>
    <row r="4" spans="1:2" x14ac:dyDescent="0.25">
      <c r="A4">
        <v>1995</v>
      </c>
      <c r="B4" s="11">
        <v>0.121</v>
      </c>
    </row>
    <row r="5" spans="1:2" x14ac:dyDescent="0.25">
      <c r="A5">
        <v>1996</v>
      </c>
      <c r="B5" s="11">
        <v>2.3E-2</v>
      </c>
    </row>
    <row r="6" spans="1:2" x14ac:dyDescent="0.25">
      <c r="A6">
        <v>1997</v>
      </c>
      <c r="B6" s="11">
        <v>7.3999999999999996E-2</v>
      </c>
    </row>
    <row r="7" spans="1:2" x14ac:dyDescent="0.25">
      <c r="A7">
        <v>1998</v>
      </c>
      <c r="B7" s="11">
        <v>4.5999999999999999E-2</v>
      </c>
    </row>
    <row r="8" spans="1:2" x14ac:dyDescent="0.25">
      <c r="A8">
        <v>1999</v>
      </c>
      <c r="B8" s="11">
        <v>3.1E-2</v>
      </c>
    </row>
    <row r="9" spans="1:2" x14ac:dyDescent="0.25">
      <c r="A9">
        <v>2000</v>
      </c>
      <c r="B9" s="11">
        <v>1.9E-2</v>
      </c>
    </row>
    <row r="10" spans="1:2" x14ac:dyDescent="0.25">
      <c r="A10">
        <v>2001</v>
      </c>
      <c r="B10" s="11">
        <v>3.4000000000000002E-2</v>
      </c>
    </row>
    <row r="11" spans="1:2" x14ac:dyDescent="0.25">
      <c r="A11">
        <v>2002</v>
      </c>
      <c r="B11" s="11">
        <v>1.0999999999999999E-2</v>
      </c>
    </row>
    <row r="12" spans="1:2" x14ac:dyDescent="0.25">
      <c r="A12">
        <v>2003</v>
      </c>
      <c r="B12" s="11">
        <v>1.0999999999999999E-2</v>
      </c>
    </row>
    <row r="13" spans="1:2" x14ac:dyDescent="0.25">
      <c r="A13">
        <v>2004</v>
      </c>
      <c r="B13" s="11">
        <v>2.1000000000000001E-2</v>
      </c>
    </row>
    <row r="14" spans="1:2" x14ac:dyDescent="0.25">
      <c r="A14">
        <v>2005</v>
      </c>
      <c r="B14" s="11">
        <v>6.8000000000000005E-2</v>
      </c>
    </row>
    <row r="15" spans="1:2" x14ac:dyDescent="0.25">
      <c r="A15">
        <v>2006</v>
      </c>
      <c r="B15" s="11">
        <v>3.7052631578947379E-2</v>
      </c>
    </row>
    <row r="16" spans="1:2" x14ac:dyDescent="0.25">
      <c r="A16">
        <v>2007</v>
      </c>
      <c r="B16" s="11">
        <v>1.7000000000000001E-2</v>
      </c>
    </row>
    <row r="17" spans="1:21" x14ac:dyDescent="0.25">
      <c r="A17">
        <v>2008</v>
      </c>
      <c r="B17" s="11">
        <v>0.02</v>
      </c>
    </row>
    <row r="18" spans="1:21" x14ac:dyDescent="0.25">
      <c r="A18">
        <v>2009</v>
      </c>
      <c r="B18" s="11">
        <v>3.5000000000000003E-2</v>
      </c>
    </row>
    <row r="19" spans="1:21" x14ac:dyDescent="0.25">
      <c r="A19">
        <v>2010</v>
      </c>
      <c r="B19" s="11">
        <v>5.5E-2</v>
      </c>
    </row>
    <row r="20" spans="1:21" x14ac:dyDescent="0.25">
      <c r="A20">
        <v>2011</v>
      </c>
      <c r="B20" s="11">
        <v>3.5999999999999997E-2</v>
      </c>
    </row>
    <row r="21" spans="1:21" x14ac:dyDescent="0.25">
      <c r="A21">
        <v>2012</v>
      </c>
      <c r="B21" s="11">
        <v>3.9E-2</v>
      </c>
    </row>
    <row r="22" spans="1:21" x14ac:dyDescent="0.25">
      <c r="C22" s="12"/>
    </row>
    <row r="23" spans="1:21" x14ac:dyDescent="0.25">
      <c r="A23" t="s">
        <v>77</v>
      </c>
      <c r="B23">
        <v>1993</v>
      </c>
      <c r="C23">
        <v>1994</v>
      </c>
      <c r="D23">
        <v>1995</v>
      </c>
      <c r="E23">
        <v>1996</v>
      </c>
      <c r="F23">
        <v>1997</v>
      </c>
      <c r="G23">
        <v>1998</v>
      </c>
      <c r="H23">
        <v>1999</v>
      </c>
      <c r="I23">
        <v>2000</v>
      </c>
      <c r="J23">
        <v>2001</v>
      </c>
      <c r="K23">
        <v>2002</v>
      </c>
      <c r="L23">
        <v>2003</v>
      </c>
      <c r="M23">
        <v>2004</v>
      </c>
      <c r="N23">
        <v>2005</v>
      </c>
      <c r="O23">
        <v>2006</v>
      </c>
      <c r="P23">
        <v>2007</v>
      </c>
      <c r="Q23">
        <v>2008</v>
      </c>
      <c r="R23">
        <v>2009</v>
      </c>
      <c r="S23">
        <v>2010</v>
      </c>
      <c r="T23">
        <v>2011</v>
      </c>
      <c r="U23">
        <v>2012</v>
      </c>
    </row>
    <row r="24" spans="1:21" x14ac:dyDescent="0.25">
      <c r="A24" s="11" t="s">
        <v>76</v>
      </c>
      <c r="B24" s="11">
        <v>4.2999999999999997E-2</v>
      </c>
      <c r="C24" s="11">
        <v>3.9002770083102503E-2</v>
      </c>
      <c r="D24" s="11">
        <v>0.121</v>
      </c>
      <c r="E24" s="11">
        <v>2.3E-2</v>
      </c>
      <c r="F24" s="11">
        <v>7.3999999999999996E-2</v>
      </c>
      <c r="G24" s="11">
        <v>4.5999999999999999E-2</v>
      </c>
      <c r="H24" s="11">
        <v>3.1E-2</v>
      </c>
      <c r="I24" s="11">
        <v>1.9E-2</v>
      </c>
      <c r="J24" s="11">
        <v>3.4000000000000002E-2</v>
      </c>
      <c r="K24" s="11">
        <v>1.0999999999999999E-2</v>
      </c>
      <c r="L24" s="11">
        <v>1.0999999999999999E-2</v>
      </c>
      <c r="M24" s="11">
        <v>2.1000000000000001E-2</v>
      </c>
      <c r="N24" s="11">
        <v>6.8000000000000005E-2</v>
      </c>
      <c r="O24" s="11">
        <v>3.7052631578947379E-2</v>
      </c>
      <c r="P24" s="11">
        <v>1.7000000000000001E-2</v>
      </c>
      <c r="Q24" s="11">
        <v>0.02</v>
      </c>
      <c r="R24" s="11">
        <v>3.5000000000000003E-2</v>
      </c>
      <c r="S24" s="11">
        <v>5.5E-2</v>
      </c>
      <c r="T24" s="11">
        <v>3.5999999999999997E-2</v>
      </c>
      <c r="U24" s="11">
        <v>3.9E-2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opLeftCell="E1" workbookViewId="0">
      <selection activeCell="N22" sqref="N22"/>
    </sheetView>
  </sheetViews>
  <sheetFormatPr defaultRowHeight="15" x14ac:dyDescent="0.25"/>
  <cols>
    <col min="1" max="1" width="38.85546875" bestFit="1" customWidth="1"/>
    <col min="2" max="2" width="5.7109375" bestFit="1" customWidth="1"/>
    <col min="3" max="3" width="7.85546875" bestFit="1" customWidth="1"/>
    <col min="4" max="6" width="5.5703125" bestFit="1" customWidth="1"/>
    <col min="7" max="7" width="7.85546875" bestFit="1" customWidth="1"/>
    <col min="8" max="10" width="5.5703125" bestFit="1" customWidth="1"/>
  </cols>
  <sheetData>
    <row r="1" spans="1:29" x14ac:dyDescent="0.25">
      <c r="D1" s="13" t="s">
        <v>3</v>
      </c>
      <c r="E1" s="13"/>
      <c r="F1" s="13"/>
      <c r="G1" s="13"/>
      <c r="H1" s="13"/>
      <c r="I1" s="13"/>
      <c r="J1" s="13"/>
    </row>
    <row r="2" spans="1:29" x14ac:dyDescent="0.25">
      <c r="B2" t="s">
        <v>4</v>
      </c>
      <c r="C2" t="s">
        <v>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29" x14ac:dyDescent="0.25">
      <c r="A3" t="s">
        <v>22</v>
      </c>
    </row>
    <row r="4" spans="1:29" x14ac:dyDescent="0.25">
      <c r="A4" t="s">
        <v>23</v>
      </c>
    </row>
    <row r="5" spans="1:29" x14ac:dyDescent="0.25">
      <c r="A5" t="s">
        <v>24</v>
      </c>
    </row>
    <row r="6" spans="1:29" x14ac:dyDescent="0.25">
      <c r="A6" t="s">
        <v>25</v>
      </c>
      <c r="B6" s="7">
        <v>0.85</v>
      </c>
      <c r="C6" s="7">
        <v>0.14000000000000001</v>
      </c>
      <c r="D6" s="7">
        <v>0.34200000000000003</v>
      </c>
      <c r="E6" s="7">
        <v>0.60899999999999999</v>
      </c>
      <c r="F6" s="7">
        <v>0.78600000000000003</v>
      </c>
      <c r="G6" s="7">
        <v>0.86799999999999999</v>
      </c>
      <c r="H6" s="7">
        <v>0.95899999999999996</v>
      </c>
      <c r="I6" s="7">
        <v>1</v>
      </c>
      <c r="J6" s="7">
        <v>1</v>
      </c>
      <c r="L6" t="s">
        <v>25</v>
      </c>
      <c r="M6" s="7">
        <v>0.85</v>
      </c>
      <c r="N6" s="7" t="s">
        <v>27</v>
      </c>
      <c r="O6" s="7">
        <v>0.14000000000000001</v>
      </c>
      <c r="P6" s="7" t="s">
        <v>27</v>
      </c>
      <c r="Q6" s="7">
        <v>0.34200000000000003</v>
      </c>
      <c r="R6" s="7" t="s">
        <v>27</v>
      </c>
      <c r="S6" s="7">
        <v>0.60899999999999999</v>
      </c>
      <c r="T6" s="7" t="s">
        <v>27</v>
      </c>
      <c r="U6" s="7">
        <v>0.78600000000000003</v>
      </c>
      <c r="V6" s="7" t="s">
        <v>27</v>
      </c>
      <c r="W6" s="7">
        <v>0.86799999999999999</v>
      </c>
      <c r="X6" s="7" t="s">
        <v>27</v>
      </c>
      <c r="Y6" s="7">
        <v>0.95899999999999996</v>
      </c>
      <c r="Z6" s="7" t="s">
        <v>27</v>
      </c>
      <c r="AA6" s="7">
        <v>1</v>
      </c>
      <c r="AB6" s="10" t="s">
        <v>28</v>
      </c>
      <c r="AC6" s="7">
        <v>1</v>
      </c>
    </row>
    <row r="7" spans="1:29" x14ac:dyDescent="0.25">
      <c r="A7" t="s">
        <v>48</v>
      </c>
      <c r="B7" s="7">
        <v>0.79800000000000004</v>
      </c>
      <c r="C7" s="7">
        <v>0.13600000000000001</v>
      </c>
      <c r="D7" s="7">
        <v>0.44400000000000001</v>
      </c>
      <c r="E7" s="7">
        <v>0.56100000000000005</v>
      </c>
      <c r="F7" s="7">
        <v>0.71399999999999997</v>
      </c>
      <c r="G7" s="7">
        <v>0.80400000000000005</v>
      </c>
      <c r="H7" s="7">
        <v>0.871</v>
      </c>
      <c r="I7" s="7">
        <v>1</v>
      </c>
      <c r="J7" s="7">
        <v>1</v>
      </c>
      <c r="L7" t="s">
        <v>48</v>
      </c>
      <c r="M7" s="7">
        <v>0.79800000000000004</v>
      </c>
      <c r="N7" s="7" t="s">
        <v>27</v>
      </c>
      <c r="O7" s="7">
        <v>0.13600000000000001</v>
      </c>
      <c r="P7" s="7" t="s">
        <v>27</v>
      </c>
      <c r="Q7" s="7">
        <v>0.44400000000000001</v>
      </c>
      <c r="R7" s="7" t="s">
        <v>27</v>
      </c>
      <c r="S7" s="7">
        <v>0.56100000000000005</v>
      </c>
      <c r="T7" s="7" t="s">
        <v>27</v>
      </c>
      <c r="U7" s="7">
        <v>0.71399999999999997</v>
      </c>
      <c r="V7" s="7" t="s">
        <v>27</v>
      </c>
      <c r="W7" s="7">
        <v>0.80400000000000005</v>
      </c>
      <c r="X7" s="7" t="s">
        <v>27</v>
      </c>
      <c r="Y7" s="7">
        <v>0.871</v>
      </c>
      <c r="Z7" s="7" t="s">
        <v>27</v>
      </c>
      <c r="AA7" s="7">
        <v>1</v>
      </c>
      <c r="AB7" s="10" t="s">
        <v>28</v>
      </c>
      <c r="AC7" s="7">
        <v>1</v>
      </c>
    </row>
  </sheetData>
  <mergeCells count="1">
    <mergeCell ref="D1:J1"/>
  </mergeCells>
  <hyperlinks>
    <hyperlink ref="AB6" r:id="rId1"/>
    <hyperlink ref="AB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ColWidth="8.85546875" defaultRowHeight="15" x14ac:dyDescent="0.25"/>
  <cols>
    <col min="1" max="1" width="6.140625" bestFit="1" customWidth="1"/>
    <col min="2" max="2" width="12.2851562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S3" sqref="B3:S3"/>
    </sheetView>
  </sheetViews>
  <sheetFormatPr defaultRowHeight="15" x14ac:dyDescent="0.25"/>
  <cols>
    <col min="1" max="1" width="28.140625" style="2" bestFit="1" customWidth="1"/>
    <col min="2" max="3" width="9.5703125" style="2" customWidth="1"/>
    <col min="4" max="5" width="11.7109375" style="2" customWidth="1"/>
    <col min="6" max="18" width="7.85546875" style="2" customWidth="1"/>
    <col min="19" max="16384" width="9.140625" style="2"/>
  </cols>
  <sheetData>
    <row r="1" spans="1:19" ht="19.5" thickBot="1" x14ac:dyDescent="0.3">
      <c r="A1" s="1"/>
      <c r="B1" s="1"/>
      <c r="C1" s="1"/>
      <c r="D1" s="1"/>
      <c r="E1" s="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9" ht="21" x14ac:dyDescent="0.25">
      <c r="A2" s="1"/>
      <c r="B2" s="3" t="s">
        <v>4</v>
      </c>
      <c r="C2" s="3"/>
      <c r="D2" s="3" t="s">
        <v>5</v>
      </c>
      <c r="E2" s="3"/>
      <c r="F2" s="4" t="s">
        <v>6</v>
      </c>
      <c r="G2" s="4"/>
      <c r="H2" s="4" t="s">
        <v>7</v>
      </c>
      <c r="I2" s="4"/>
      <c r="J2" s="4" t="s">
        <v>8</v>
      </c>
      <c r="K2" s="4"/>
      <c r="L2" s="4" t="s">
        <v>9</v>
      </c>
      <c r="M2" s="4"/>
      <c r="N2" s="4" t="s">
        <v>10</v>
      </c>
      <c r="O2" s="4"/>
      <c r="P2" s="4" t="s">
        <v>11</v>
      </c>
      <c r="Q2" s="4"/>
      <c r="R2" s="4" t="s">
        <v>12</v>
      </c>
    </row>
    <row r="3" spans="1:19" ht="18.75" x14ac:dyDescent="0.3">
      <c r="A3" s="3" t="s">
        <v>13</v>
      </c>
      <c r="B3" s="5">
        <v>0.73699999999999999</v>
      </c>
      <c r="C3" s="5" t="s">
        <v>27</v>
      </c>
      <c r="D3" s="5">
        <v>6.9000000000000006E-2</v>
      </c>
      <c r="E3" s="5" t="s">
        <v>27</v>
      </c>
      <c r="F3" s="5">
        <v>0.47799999999999998</v>
      </c>
      <c r="G3" s="5" t="s">
        <v>27</v>
      </c>
      <c r="H3" s="5">
        <v>0.61699999999999999</v>
      </c>
      <c r="I3" s="5" t="s">
        <v>27</v>
      </c>
      <c r="J3" s="5">
        <v>0.70799999999999996</v>
      </c>
      <c r="K3" s="5" t="s">
        <v>27</v>
      </c>
      <c r="L3" s="5">
        <v>0.75</v>
      </c>
      <c r="M3" s="5" t="s">
        <v>27</v>
      </c>
      <c r="N3" s="5">
        <v>0.78600000000000003</v>
      </c>
      <c r="O3" s="5" t="s">
        <v>27</v>
      </c>
      <c r="P3" s="5">
        <v>0.81499999999999995</v>
      </c>
      <c r="Q3" s="5" t="s">
        <v>27</v>
      </c>
      <c r="R3" s="5">
        <v>0.82799999999999996</v>
      </c>
      <c r="S3" s="9" t="s">
        <v>28</v>
      </c>
    </row>
    <row r="4" spans="1:19" ht="18.75" x14ac:dyDescent="0.3">
      <c r="A4" s="3" t="s">
        <v>14</v>
      </c>
      <c r="B4" s="6">
        <v>0.80300000000000005</v>
      </c>
      <c r="C4" s="5" t="s">
        <v>27</v>
      </c>
      <c r="D4" s="5">
        <v>9.2999999999999999E-2</v>
      </c>
      <c r="E4" s="5" t="s">
        <v>27</v>
      </c>
      <c r="F4" s="5">
        <v>0.46600000000000003</v>
      </c>
      <c r="G4" s="5" t="s">
        <v>27</v>
      </c>
      <c r="H4" s="5">
        <v>0.65300000000000002</v>
      </c>
      <c r="I4" s="5" t="s">
        <v>27</v>
      </c>
      <c r="J4" s="5">
        <v>0.76400000000000001</v>
      </c>
      <c r="K4" s="5" t="s">
        <v>27</v>
      </c>
      <c r="L4" s="5">
        <v>0.80200000000000005</v>
      </c>
      <c r="M4" s="5" t="s">
        <v>27</v>
      </c>
      <c r="N4" s="5">
        <v>0.86099999999999999</v>
      </c>
      <c r="O4" s="5" t="s">
        <v>27</v>
      </c>
      <c r="P4" s="5">
        <v>0.93500000000000005</v>
      </c>
      <c r="Q4" s="5" t="s">
        <v>27</v>
      </c>
      <c r="R4" s="5">
        <v>0.95399999999999996</v>
      </c>
      <c r="S4" s="9" t="s">
        <v>28</v>
      </c>
    </row>
  </sheetData>
  <mergeCells count="1">
    <mergeCell ref="F1:R1"/>
  </mergeCells>
  <hyperlinks>
    <hyperlink ref="S3" r:id="rId1"/>
    <hyperlink ref="S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" sqref="C2:C16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71</v>
      </c>
      <c r="B1" t="s">
        <v>70</v>
      </c>
      <c r="C1" t="s">
        <v>72</v>
      </c>
      <c r="D1" t="s">
        <v>73</v>
      </c>
      <c r="E1" t="s">
        <v>74</v>
      </c>
    </row>
    <row r="2" spans="1:6" x14ac:dyDescent="0.25">
      <c r="A2" t="s">
        <v>39</v>
      </c>
      <c r="B2" t="str">
        <f>VLOOKUP(A2,Sheet4!$A$1:$B$19,2,FALSE)</f>
        <v>ROA</v>
      </c>
      <c r="C2" s="7">
        <v>-0.94799999999999995</v>
      </c>
      <c r="D2" s="7">
        <v>0.17499999999999999</v>
      </c>
      <c r="E2" s="7">
        <f t="shared" ref="E2:E16" si="0">C2/D2</f>
        <v>-5.4171428571428573</v>
      </c>
      <c r="F2" s="7">
        <f>-C2</f>
        <v>0.94799999999999995</v>
      </c>
    </row>
    <row r="3" spans="1:6" x14ac:dyDescent="0.25">
      <c r="A3" t="s">
        <v>40</v>
      </c>
      <c r="B3" t="str">
        <f>VLOOKUP(A3,Sheet4!$A$1:$B$19,2,FALSE)</f>
        <v>SP500</v>
      </c>
      <c r="C3" s="7">
        <v>-0.44700000000000001</v>
      </c>
      <c r="D3" s="7">
        <v>4.8000000000000001E-2</v>
      </c>
      <c r="E3" s="7">
        <f t="shared" si="0"/>
        <v>-9.3125</v>
      </c>
      <c r="F3" s="7">
        <f t="shared" ref="F3:F16" si="1">-C3</f>
        <v>0.44700000000000001</v>
      </c>
    </row>
    <row r="4" spans="1:6" x14ac:dyDescent="0.25">
      <c r="A4" t="s">
        <v>33</v>
      </c>
      <c r="B4" t="str">
        <f>VLOOKUP(A4,Sheet4!$A$1:$B$19,2,FALSE)</f>
        <v>LEVERAGE</v>
      </c>
      <c r="C4" s="7">
        <v>-0.35</v>
      </c>
      <c r="D4" s="7">
        <v>0.10299999999999999</v>
      </c>
      <c r="E4" s="7">
        <f t="shared" si="0"/>
        <v>-3.3980582524271843</v>
      </c>
      <c r="F4" s="7">
        <f t="shared" si="1"/>
        <v>0.35</v>
      </c>
    </row>
    <row r="5" spans="1:6" x14ac:dyDescent="0.25">
      <c r="A5" t="s">
        <v>43</v>
      </c>
      <c r="B5" t="s">
        <v>68</v>
      </c>
      <c r="C5" s="7">
        <v>-8.4000000000000005E-2</v>
      </c>
      <c r="D5" s="7">
        <v>8.9999999999999993E-3</v>
      </c>
      <c r="E5" s="7">
        <f t="shared" si="0"/>
        <v>-9.3333333333333339</v>
      </c>
      <c r="F5" s="7">
        <f t="shared" si="1"/>
        <v>8.4000000000000005E-2</v>
      </c>
    </row>
    <row r="6" spans="1:6" x14ac:dyDescent="0.25">
      <c r="A6" t="s">
        <v>44</v>
      </c>
      <c r="B6" t="s">
        <v>59</v>
      </c>
      <c r="C6" s="7">
        <v>-7.2999999999999995E-2</v>
      </c>
      <c r="D6" s="7">
        <v>8.9999999999999993E-3</v>
      </c>
      <c r="E6" s="7">
        <f t="shared" si="0"/>
        <v>-8.1111111111111107</v>
      </c>
      <c r="F6" s="7">
        <f t="shared" si="1"/>
        <v>7.2999999999999995E-2</v>
      </c>
    </row>
    <row r="7" spans="1:6" x14ac:dyDescent="0.25">
      <c r="A7" t="s">
        <v>32</v>
      </c>
      <c r="B7" t="str">
        <f>VLOOKUP(A7,Sheet4!$A$1:$B$19,2,FALSE)</f>
        <v>DIV</v>
      </c>
      <c r="C7" s="7">
        <v>-2.1999999999999999E-2</v>
      </c>
      <c r="D7" s="7">
        <v>3.0000000000000001E-3</v>
      </c>
      <c r="E7" s="7">
        <f t="shared" si="0"/>
        <v>-7.333333333333333</v>
      </c>
      <c r="F7" s="7">
        <f t="shared" si="1"/>
        <v>2.1999999999999999E-2</v>
      </c>
    </row>
    <row r="8" spans="1:6" x14ac:dyDescent="0.25">
      <c r="A8" t="s">
        <v>35</v>
      </c>
      <c r="B8" t="str">
        <f>VLOOKUP(A8,Sheet4!$A$1:$B$19,2,FALSE)</f>
        <v>NANALYSTS</v>
      </c>
      <c r="C8" s="7">
        <v>-1.4E-2</v>
      </c>
      <c r="D8" s="7">
        <v>2E-3</v>
      </c>
      <c r="E8" s="7">
        <f t="shared" si="0"/>
        <v>-7</v>
      </c>
      <c r="F8" s="7">
        <f t="shared" si="1"/>
        <v>1.4E-2</v>
      </c>
    </row>
    <row r="9" spans="1:6" x14ac:dyDescent="0.25">
      <c r="A9" t="s">
        <v>26</v>
      </c>
      <c r="B9" t="str">
        <f>VLOOKUP(A9,Sheet4!$A$1:$B$19,2,FALSE)</f>
        <v>AGE</v>
      </c>
      <c r="C9" s="7">
        <v>-7.0000000000000001E-3</v>
      </c>
      <c r="D9" s="7">
        <v>1E-3</v>
      </c>
      <c r="E9" s="7">
        <f t="shared" si="0"/>
        <v>-7</v>
      </c>
      <c r="F9" s="7">
        <f t="shared" si="1"/>
        <v>7.0000000000000001E-3</v>
      </c>
    </row>
    <row r="10" spans="1:6" x14ac:dyDescent="0.25">
      <c r="A10" t="s">
        <v>37</v>
      </c>
      <c r="B10" t="str">
        <f>VLOOKUP(A10,Sheet4!$A$1:$B$19,2,FALSE)</f>
        <v>PRICE</v>
      </c>
      <c r="C10" s="7">
        <v>-6.0000000000000001E-3</v>
      </c>
      <c r="D10" s="7">
        <v>1E-3</v>
      </c>
      <c r="E10" s="7">
        <f t="shared" si="0"/>
        <v>-6</v>
      </c>
      <c r="F10" s="7">
        <f t="shared" si="1"/>
        <v>6.0000000000000001E-3</v>
      </c>
    </row>
    <row r="11" spans="1:6" x14ac:dyDescent="0.25">
      <c r="A11" t="s">
        <v>42</v>
      </c>
      <c r="B11" t="str">
        <f>VLOOKUP(A11,Sheet4!$A$1:$B$19,2,FALSE)</f>
        <v>TURNOVER</v>
      </c>
      <c r="C11" s="7">
        <v>7.1999999999999995E-2</v>
      </c>
      <c r="D11" s="7">
        <v>1.4E-2</v>
      </c>
      <c r="E11" s="7">
        <f t="shared" si="0"/>
        <v>5.1428571428571423</v>
      </c>
      <c r="F11" s="7">
        <f t="shared" si="1"/>
        <v>-7.1999999999999995E-2</v>
      </c>
    </row>
    <row r="12" spans="1:6" x14ac:dyDescent="0.25">
      <c r="A12" t="s">
        <v>41</v>
      </c>
      <c r="B12" t="str">
        <f>VLOOKUP(A12,Sheet4!$A$1:$B$19,2,FALSE)</f>
        <v>TANG</v>
      </c>
      <c r="C12" s="7">
        <v>0.23300000000000001</v>
      </c>
      <c r="D12" s="7">
        <v>0.13700000000000001</v>
      </c>
      <c r="E12" s="7">
        <f t="shared" si="0"/>
        <v>1.7007299270072993</v>
      </c>
      <c r="F12" s="7">
        <f t="shared" si="1"/>
        <v>-0.23300000000000001</v>
      </c>
    </row>
    <row r="13" spans="1:6" x14ac:dyDescent="0.25">
      <c r="A13" t="s">
        <v>36</v>
      </c>
      <c r="B13" t="s">
        <v>61</v>
      </c>
      <c r="C13" s="7">
        <v>0</v>
      </c>
      <c r="D13" s="7">
        <v>1E-3</v>
      </c>
      <c r="E13" s="7">
        <f t="shared" si="0"/>
        <v>0</v>
      </c>
      <c r="F13" s="7">
        <f t="shared" si="1"/>
        <v>0</v>
      </c>
    </row>
    <row r="14" spans="1:6" x14ac:dyDescent="0.25">
      <c r="A14" t="s">
        <v>30</v>
      </c>
      <c r="B14" t="str">
        <f>VLOOKUP(A14,Sheet4!$A$1:$B$19,2,FALSE)</f>
        <v>BASPREAD</v>
      </c>
      <c r="C14" s="7">
        <v>0.33800000000000002</v>
      </c>
      <c r="D14" s="7">
        <v>0.98599999999999999</v>
      </c>
      <c r="E14" s="7">
        <f t="shared" si="0"/>
        <v>0.34279918864097364</v>
      </c>
      <c r="F14" s="7">
        <f t="shared" si="1"/>
        <v>-0.33800000000000002</v>
      </c>
    </row>
    <row r="15" spans="1:6" x14ac:dyDescent="0.25">
      <c r="A15" t="s">
        <v>31</v>
      </c>
      <c r="B15" t="str">
        <f>VLOOKUP(A15,Sheet4!$A$1:$B$19,2,FALSE)</f>
        <v>BHR</v>
      </c>
      <c r="C15" s="7">
        <v>2.5000000000000001E-2</v>
      </c>
      <c r="D15" s="7">
        <v>3.5999999999999997E-2</v>
      </c>
      <c r="E15" s="7">
        <f t="shared" si="0"/>
        <v>0.69444444444444453</v>
      </c>
      <c r="F15" s="7">
        <f t="shared" si="1"/>
        <v>-2.5000000000000001E-2</v>
      </c>
    </row>
    <row r="16" spans="1:6" x14ac:dyDescent="0.25">
      <c r="A16" t="s">
        <v>38</v>
      </c>
      <c r="B16" t="str">
        <f>VLOOKUP(A16,Sheet4!$A$1:$B$19,2,FALSE)</f>
        <v>Q</v>
      </c>
      <c r="C16" s="7">
        <v>1.0999999999999999E-2</v>
      </c>
      <c r="D16" s="7">
        <v>1.4999999999999999E-2</v>
      </c>
      <c r="E16" s="7">
        <f t="shared" si="0"/>
        <v>0.73333333333333328</v>
      </c>
      <c r="F16" s="7">
        <f t="shared" si="1"/>
        <v>-1.0999999999999999E-2</v>
      </c>
    </row>
    <row r="17" spans="2:5" ht="21" x14ac:dyDescent="0.35">
      <c r="B17" t="s">
        <v>75</v>
      </c>
      <c r="C17" s="8">
        <v>0.51400000000000001</v>
      </c>
      <c r="D17" s="8">
        <v>1.4999999999999999E-2</v>
      </c>
      <c r="E17" s="8">
        <v>35.520000000000003</v>
      </c>
    </row>
  </sheetData>
  <autoFilter ref="A1:E16">
    <sortState ref="A2:E16">
      <sortCondition descending="1" ref="C1:C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Sheet6</vt:lpstr>
      <vt:lpstr>diffs by yr</vt:lpstr>
      <vt:lpstr>io</vt:lpstr>
      <vt:lpstr>Sheet1</vt:lpstr>
      <vt:lpstr>comaprability</vt:lpstr>
      <vt:lpstr>Sheet3</vt:lpstr>
    </vt:vector>
  </TitlesOfParts>
  <Company>Ross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School of Business</dc:creator>
  <cp:lastModifiedBy>Ross School of Business</cp:lastModifiedBy>
  <dcterms:created xsi:type="dcterms:W3CDTF">2016-08-27T00:35:20Z</dcterms:created>
  <dcterms:modified xsi:type="dcterms:W3CDTF">2016-10-26T16:08:30Z</dcterms:modified>
</cp:coreProperties>
</file>