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4bb9eba3b341b9/Documents/Excel files/"/>
    </mc:Choice>
  </mc:AlternateContent>
  <xr:revisionPtr revIDLastSave="10" documentId="14_{C314D2C5-8915-4ACC-8BC4-54EDE9EB4199}" xr6:coauthVersionLast="47" xr6:coauthVersionMax="47" xr10:uidLastSave="{F5487D91-509F-453A-8C76-D263A6DB3911}"/>
  <bookViews>
    <workbookView xWindow="-110" yWindow="-110" windowWidth="19420" windowHeight="10300" activeTab="4" xr2:uid="{0252E634-2B07-413E-AC1B-3109A3360DBF}"/>
  </bookViews>
  <sheets>
    <sheet name="Question 2" sheetId="1" r:id="rId1"/>
    <sheet name="Summary statistics" sheetId="2" r:id="rId2"/>
    <sheet name="Question 3 (a) (c)" sheetId="3" r:id="rId3"/>
    <sheet name="Regression" sheetId="4" r:id="rId4"/>
    <sheet name="Sheet1" sheetId="5" r:id="rId5"/>
  </sheets>
  <definedNames>
    <definedName name="_xlchart.v1.0" hidden="1">'Question 2'!$F$2:$F$255</definedName>
    <definedName name="_xlchart.v1.1" hidden="1">'Question 2'!$E$2:$E$255</definedName>
    <definedName name="solver_adj" localSheetId="0" hidden="1">'Question 2'!$G$6:$G$7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'Question 2'!$F$6:$F$7</definedName>
    <definedName name="solver_lhs2" localSheetId="0" hidden="1">'Question 2'!$G$6:$G$7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40" i="1"/>
  <c r="K30" i="1"/>
  <c r="I8" i="4"/>
  <c r="I7" i="4"/>
  <c r="I4" i="4"/>
  <c r="I6" i="4"/>
  <c r="J73" i="3" l="1"/>
  <c r="F2" i="3"/>
  <c r="J2" i="3" s="1"/>
  <c r="G2" i="3" l="1"/>
  <c r="E3" i="3"/>
  <c r="E4" i="3"/>
  <c r="E5" i="3"/>
  <c r="E6" i="3"/>
  <c r="E7" i="3"/>
  <c r="I7" i="3" s="1"/>
  <c r="E8" i="3"/>
  <c r="I8" i="3" s="1"/>
  <c r="E9" i="3"/>
  <c r="I9" i="3" s="1"/>
  <c r="E10" i="3"/>
  <c r="E11" i="3"/>
  <c r="E12" i="3"/>
  <c r="E13" i="3"/>
  <c r="E14" i="3"/>
  <c r="E15" i="3"/>
  <c r="I15" i="3" s="1"/>
  <c r="E16" i="3"/>
  <c r="I16" i="3" s="1"/>
  <c r="E17" i="3"/>
  <c r="I17" i="3" s="1"/>
  <c r="E18" i="3"/>
  <c r="E19" i="3"/>
  <c r="E20" i="3"/>
  <c r="E21" i="3"/>
  <c r="E22" i="3"/>
  <c r="E23" i="3"/>
  <c r="I23" i="3" s="1"/>
  <c r="E24" i="3"/>
  <c r="I24" i="3" s="1"/>
  <c r="E25" i="3"/>
  <c r="I25" i="3" s="1"/>
  <c r="E26" i="3"/>
  <c r="E27" i="3"/>
  <c r="E28" i="3"/>
  <c r="E29" i="3"/>
  <c r="E30" i="3"/>
  <c r="E31" i="3"/>
  <c r="I31" i="3" s="1"/>
  <c r="E32" i="3"/>
  <c r="I32" i="3" s="1"/>
  <c r="E33" i="3"/>
  <c r="I33" i="3" s="1"/>
  <c r="E34" i="3"/>
  <c r="E35" i="3"/>
  <c r="E36" i="3"/>
  <c r="E37" i="3"/>
  <c r="E38" i="3"/>
  <c r="E39" i="3"/>
  <c r="I39" i="3" s="1"/>
  <c r="E40" i="3"/>
  <c r="I40" i="3" s="1"/>
  <c r="E41" i="3"/>
  <c r="I41" i="3" s="1"/>
  <c r="E42" i="3"/>
  <c r="E43" i="3"/>
  <c r="E44" i="3"/>
  <c r="E45" i="3"/>
  <c r="E46" i="3"/>
  <c r="E47" i="3"/>
  <c r="I47" i="3" s="1"/>
  <c r="E48" i="3"/>
  <c r="I48" i="3" s="1"/>
  <c r="E49" i="3"/>
  <c r="I49" i="3" s="1"/>
  <c r="E50" i="3"/>
  <c r="E51" i="3"/>
  <c r="E52" i="3"/>
  <c r="E53" i="3"/>
  <c r="E54" i="3"/>
  <c r="E55" i="3"/>
  <c r="I55" i="3" s="1"/>
  <c r="E56" i="3"/>
  <c r="I56" i="3" s="1"/>
  <c r="E57" i="3"/>
  <c r="I57" i="3" s="1"/>
  <c r="E58" i="3"/>
  <c r="E59" i="3"/>
  <c r="E60" i="3"/>
  <c r="E61" i="3"/>
  <c r="E62" i="3"/>
  <c r="E63" i="3"/>
  <c r="I63" i="3" s="1"/>
  <c r="E64" i="3"/>
  <c r="I64" i="3" s="1"/>
  <c r="E65" i="3"/>
  <c r="I65" i="3" s="1"/>
  <c r="E66" i="3"/>
  <c r="E67" i="3"/>
  <c r="E68" i="3"/>
  <c r="E69" i="3"/>
  <c r="E70" i="3"/>
  <c r="E71" i="3"/>
  <c r="I71" i="3" s="1"/>
  <c r="E72" i="3"/>
  <c r="I72" i="3" s="1"/>
  <c r="F3" i="3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F19" i="3"/>
  <c r="J19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37" i="3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52" i="3"/>
  <c r="J52" i="3" s="1"/>
  <c r="F53" i="3"/>
  <c r="J53" i="3" s="1"/>
  <c r="F54" i="3"/>
  <c r="J54" i="3" s="1"/>
  <c r="F55" i="3"/>
  <c r="J55" i="3" s="1"/>
  <c r="F56" i="3"/>
  <c r="J56" i="3" s="1"/>
  <c r="F57" i="3"/>
  <c r="J57" i="3" s="1"/>
  <c r="F58" i="3"/>
  <c r="J58" i="3" s="1"/>
  <c r="F59" i="3"/>
  <c r="J59" i="3" s="1"/>
  <c r="F60" i="3"/>
  <c r="J60" i="3" s="1"/>
  <c r="F61" i="3"/>
  <c r="J61" i="3" s="1"/>
  <c r="F62" i="3"/>
  <c r="J62" i="3" s="1"/>
  <c r="F63" i="3"/>
  <c r="J63" i="3" s="1"/>
  <c r="F64" i="3"/>
  <c r="J64" i="3" s="1"/>
  <c r="F65" i="3"/>
  <c r="J65" i="3" s="1"/>
  <c r="F66" i="3"/>
  <c r="J66" i="3" s="1"/>
  <c r="F67" i="3"/>
  <c r="J67" i="3" s="1"/>
  <c r="F68" i="3"/>
  <c r="J68" i="3" s="1"/>
  <c r="F69" i="3"/>
  <c r="J69" i="3" s="1"/>
  <c r="F70" i="3"/>
  <c r="J70" i="3" s="1"/>
  <c r="F71" i="3"/>
  <c r="J71" i="3" s="1"/>
  <c r="F72" i="3"/>
  <c r="J72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I73" i="3" s="1"/>
  <c r="G74" i="3"/>
  <c r="G75" i="3"/>
  <c r="G3" i="3"/>
  <c r="L32" i="1"/>
  <c r="I70" i="3" l="1"/>
  <c r="I62" i="3"/>
  <c r="I54" i="3"/>
  <c r="I46" i="3"/>
  <c r="I38" i="3"/>
  <c r="I30" i="3"/>
  <c r="I22" i="3"/>
  <c r="I14" i="3"/>
  <c r="I6" i="3"/>
  <c r="I69" i="3"/>
  <c r="I61" i="3"/>
  <c r="I53" i="3"/>
  <c r="I45" i="3"/>
  <c r="I37" i="3"/>
  <c r="I29" i="3"/>
  <c r="I21" i="3"/>
  <c r="I13" i="3"/>
  <c r="I5" i="3"/>
  <c r="I68" i="3"/>
  <c r="I60" i="3"/>
  <c r="I52" i="3"/>
  <c r="I44" i="3"/>
  <c r="I36" i="3"/>
  <c r="I28" i="3"/>
  <c r="I20" i="3"/>
  <c r="I12" i="3"/>
  <c r="I4" i="3"/>
  <c r="I67" i="3"/>
  <c r="I59" i="3"/>
  <c r="I51" i="3"/>
  <c r="I43" i="3"/>
  <c r="I35" i="3"/>
  <c r="I27" i="3"/>
  <c r="I19" i="3"/>
  <c r="I11" i="3"/>
  <c r="I3" i="3"/>
  <c r="I66" i="3"/>
  <c r="I58" i="3"/>
  <c r="I50" i="3"/>
  <c r="I42" i="3"/>
  <c r="I34" i="3"/>
  <c r="I26" i="3"/>
  <c r="I18" i="3"/>
  <c r="I10" i="3"/>
  <c r="N7" i="3"/>
  <c r="N8" i="3"/>
  <c r="N9" i="3"/>
  <c r="O3" i="3"/>
  <c r="O4" i="3"/>
  <c r="O5" i="3"/>
  <c r="O6" i="3"/>
  <c r="O7" i="3"/>
  <c r="O8" i="3"/>
  <c r="O9" i="3"/>
  <c r="O2" i="3"/>
  <c r="N4" i="3"/>
  <c r="N2" i="3"/>
  <c r="N6" i="3"/>
  <c r="N5" i="3"/>
  <c r="N3" i="3"/>
  <c r="L30" i="1"/>
  <c r="E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F2" i="1"/>
  <c r="E2" i="3"/>
  <c r="I2" i="3" s="1"/>
  <c r="H31" i="1"/>
  <c r="I31" i="1" s="1"/>
  <c r="H32" i="1"/>
  <c r="H33" i="1" s="1"/>
  <c r="I30" i="1"/>
  <c r="J30" i="1" s="1"/>
  <c r="M8" i="3" l="1"/>
  <c r="M9" i="3"/>
  <c r="M7" i="3"/>
  <c r="M2" i="3"/>
  <c r="M3" i="3"/>
  <c r="M4" i="3"/>
  <c r="M6" i="3"/>
  <c r="M5" i="3"/>
  <c r="J31" i="1"/>
  <c r="H34" i="1"/>
  <c r="I33" i="1"/>
  <c r="J33" i="1" s="1"/>
  <c r="I32" i="1"/>
  <c r="J32" i="1" s="1"/>
  <c r="H35" i="1" l="1"/>
  <c r="I34" i="1"/>
  <c r="J34" i="1" s="1"/>
  <c r="I35" i="1" l="1"/>
  <c r="J35" i="1" s="1"/>
  <c r="H36" i="1"/>
  <c r="I36" i="1" l="1"/>
  <c r="J36" i="1" s="1"/>
  <c r="H37" i="1"/>
  <c r="H38" i="1" l="1"/>
  <c r="I37" i="1"/>
  <c r="J37" i="1" s="1"/>
  <c r="H39" i="1" l="1"/>
  <c r="I38" i="1"/>
  <c r="J38" i="1" s="1"/>
  <c r="I39" i="1" l="1"/>
  <c r="J39" i="1" s="1"/>
  <c r="H40" i="1"/>
  <c r="I40" i="1" l="1"/>
  <c r="J40" i="1"/>
</calcChain>
</file>

<file path=xl/sharedStrings.xml><?xml version="1.0" encoding="utf-8"?>
<sst xmlns="http://schemas.openxmlformats.org/spreadsheetml/2006/main" count="134" uniqueCount="80">
  <si>
    <t>Date</t>
  </si>
  <si>
    <t xml:space="preserve">Lloyds bank last  price </t>
  </si>
  <si>
    <t>unilever Last Price</t>
  </si>
  <si>
    <t>Lloyds returns</t>
  </si>
  <si>
    <t>Unilever returns</t>
  </si>
  <si>
    <t xml:space="preserve">Histograms: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</si>
  <si>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</si>
  <si>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</si>
  <si>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</si>
  <si>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</si>
  <si>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</si>
  <si>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</si>
  <si>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</si>
  <si>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</si>
  <si>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</si>
  <si>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</si>
  <si>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</si>
  <si>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</si>
  <si>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</si>
  <si>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Decline</t>
  </si>
  <si>
    <t>distributrion/outliers</t>
  </si>
  <si>
    <t>Extreme movements</t>
  </si>
  <si>
    <t>Risk</t>
  </si>
  <si>
    <t>Lloyds</t>
  </si>
  <si>
    <t>Unilever</t>
  </si>
  <si>
    <t>Correlation</t>
  </si>
  <si>
    <t>Weight Lloyds</t>
  </si>
  <si>
    <t>Weight Unilever</t>
  </si>
  <si>
    <t>UKX Last Price</t>
  </si>
  <si>
    <t>UKGTB3M Last Price</t>
  </si>
  <si>
    <t>HSBA Last Price</t>
  </si>
  <si>
    <t>HSBA LN</t>
  </si>
  <si>
    <t>UKX LN</t>
  </si>
  <si>
    <t>Expected return</t>
  </si>
  <si>
    <t>Volatility</t>
  </si>
  <si>
    <t>covariance</t>
  </si>
  <si>
    <t>UKGTB3M Monthly</t>
  </si>
  <si>
    <t>Average Return</t>
  </si>
  <si>
    <t xml:space="preserve">Variance </t>
  </si>
  <si>
    <t>FTSE 100</t>
  </si>
  <si>
    <t xml:space="preserve"> HSBA</t>
  </si>
  <si>
    <t>HSBC excess returns</t>
  </si>
  <si>
    <t>Min</t>
  </si>
  <si>
    <t>max</t>
  </si>
  <si>
    <t>Media</t>
  </si>
  <si>
    <t>summary statistics</t>
  </si>
  <si>
    <t>FTSE100 Excess returns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</si>
  <si>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</si>
  <si>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</si>
  <si>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</si>
  <si>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</si>
  <si>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</si>
  <si>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</si>
  <si>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</si>
  <si>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</si>
  <si>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</si>
  <si>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</si>
  <si>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</si>
  <si>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</si>
  <si>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</si>
  <si>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</si>
  <si>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</si>
  <si>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</si>
  <si>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</si>
  <si>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</si>
  <si>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</si>
  <si>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</si>
  <si>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</si>
  <si>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</si>
  <si>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</si>
  <si>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T-value</t>
  </si>
  <si>
    <t>Lower Bound</t>
  </si>
  <si>
    <t>Upper Bound</t>
  </si>
  <si>
    <t>Degrees of Freedom</t>
  </si>
  <si>
    <t>Significance level</t>
  </si>
  <si>
    <t>T-critical value</t>
  </si>
  <si>
    <t>SMB</t>
  </si>
  <si>
    <t>HML</t>
  </si>
  <si>
    <t>hsbc excess return</t>
  </si>
  <si>
    <t>fste 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</si>
</sst>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Continuous"/>
    </xf>
    <xf numFmtId="0" fontId="3" fillId="0" borderId="0" xfId="0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Daily Log Returns (%): Lloyds vs Unilever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2'!$D$2:$D$255</c:f>
              <c:numCache>
                <c:formatCode>m/d/yyyy</c:formatCode>
                <c:ptCount val="254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</c:numCache>
            </c:numRef>
          </c:xVal>
          <c:yVal>
            <c:numRef>
              <c:f>'Question 2'!$E$2:$E$255</c:f>
              <c:numCache>
                <c:formatCode>General</c:formatCode>
                <c:ptCount val="254"/>
                <c:pt idx="0">
                  <c:v>-0.7188308530667824</c:v>
                </c:pt>
                <c:pt idx="1">
                  <c:v>1.8147322320387631</c:v>
                </c:pt>
                <c:pt idx="2">
                  <c:v>0.81411575836998662</c:v>
                </c:pt>
                <c:pt idx="3">
                  <c:v>-0.86862652559603681</c:v>
                </c:pt>
                <c:pt idx="4">
                  <c:v>2.7259097892646404E-2</c:v>
                </c:pt>
                <c:pt idx="5">
                  <c:v>-1.3997758400041516</c:v>
                </c:pt>
                <c:pt idx="6">
                  <c:v>-2.4906842279970429</c:v>
                </c:pt>
                <c:pt idx="7">
                  <c:v>1.3509915583747867</c:v>
                </c:pt>
                <c:pt idx="8">
                  <c:v>-1.3509915583747831</c:v>
                </c:pt>
                <c:pt idx="9">
                  <c:v>-0.59684701831964393</c:v>
                </c:pt>
                <c:pt idx="10">
                  <c:v>-0.48578463870376559</c:v>
                </c:pt>
                <c:pt idx="11">
                  <c:v>-0.37308121908075764</c:v>
                </c:pt>
                <c:pt idx="12">
                  <c:v>-1.7987140005767965</c:v>
                </c:pt>
                <c:pt idx="13">
                  <c:v>-0.17579846308978433</c:v>
                </c:pt>
                <c:pt idx="14">
                  <c:v>-1.4473742552456843</c:v>
                </c:pt>
                <c:pt idx="15">
                  <c:v>2.8740981212063272</c:v>
                </c:pt>
                <c:pt idx="16">
                  <c:v>2.4840677696984486</c:v>
                </c:pt>
                <c:pt idx="17">
                  <c:v>2.533895835283583</c:v>
                </c:pt>
                <c:pt idx="18">
                  <c:v>0.466329195096301</c:v>
                </c:pt>
                <c:pt idx="19">
                  <c:v>-2.2976789343503534</c:v>
                </c:pt>
                <c:pt idx="20">
                  <c:v>1.2799284357649519</c:v>
                </c:pt>
                <c:pt idx="21">
                  <c:v>0.88082044843497187</c:v>
                </c:pt>
                <c:pt idx="22">
                  <c:v>-1.7415782271369491</c:v>
                </c:pt>
                <c:pt idx="23">
                  <c:v>5.5756901360854629E-2</c:v>
                </c:pt>
                <c:pt idx="24">
                  <c:v>-4.4743180320237013</c:v>
                </c:pt>
                <c:pt idx="25">
                  <c:v>-1.9126668107698621</c:v>
                </c:pt>
                <c:pt idx="26">
                  <c:v>-0.17841217935012202</c:v>
                </c:pt>
                <c:pt idx="27">
                  <c:v>-1.9534806020642255</c:v>
                </c:pt>
                <c:pt idx="28">
                  <c:v>-4.7546628121041214</c:v>
                </c:pt>
                <c:pt idx="29">
                  <c:v>0.66614044900822922</c:v>
                </c:pt>
                <c:pt idx="30">
                  <c:v>-0.53891396874256969</c:v>
                </c:pt>
                <c:pt idx="31">
                  <c:v>1.9515885368181951</c:v>
                </c:pt>
                <c:pt idx="32">
                  <c:v>9.3472510310880136E-2</c:v>
                </c:pt>
                <c:pt idx="33">
                  <c:v>-0.49953272778787322</c:v>
                </c:pt>
                <c:pt idx="34">
                  <c:v>-1.7364287909336154</c:v>
                </c:pt>
                <c:pt idx="35">
                  <c:v>0</c:v>
                </c:pt>
                <c:pt idx="36">
                  <c:v>-0.38289772370972391</c:v>
                </c:pt>
                <c:pt idx="37">
                  <c:v>1.2390944873438159</c:v>
                </c:pt>
                <c:pt idx="38">
                  <c:v>-2.170528875089166</c:v>
                </c:pt>
                <c:pt idx="39">
                  <c:v>-0.64746098632477911</c:v>
                </c:pt>
                <c:pt idx="40">
                  <c:v>-0.48836170640184484</c:v>
                </c:pt>
                <c:pt idx="41">
                  <c:v>1.7149748906855264</c:v>
                </c:pt>
                <c:pt idx="42">
                  <c:v>0</c:v>
                </c:pt>
                <c:pt idx="43">
                  <c:v>0.28832312140849348</c:v>
                </c:pt>
                <c:pt idx="44">
                  <c:v>-1.5149363056921632</c:v>
                </c:pt>
                <c:pt idx="45">
                  <c:v>-0.45572995541885708</c:v>
                </c:pt>
                <c:pt idx="46">
                  <c:v>0.8447093761804535</c:v>
                </c:pt>
                <c:pt idx="47">
                  <c:v>1.1579415325724878</c:v>
                </c:pt>
                <c:pt idx="48">
                  <c:v>-1.352242111835305</c:v>
                </c:pt>
                <c:pt idx="49">
                  <c:v>-1.14100667380309</c:v>
                </c:pt>
                <c:pt idx="50">
                  <c:v>-3.9115800624006334</c:v>
                </c:pt>
                <c:pt idx="51">
                  <c:v>-0.20477822855651978</c:v>
                </c:pt>
                <c:pt idx="52">
                  <c:v>-2.2107981593770849</c:v>
                </c:pt>
                <c:pt idx="53">
                  <c:v>-0.24479816386400016</c:v>
                </c:pt>
                <c:pt idx="54">
                  <c:v>-6.3232185223515716</c:v>
                </c:pt>
                <c:pt idx="55">
                  <c:v>-0.82397469929394118</c:v>
                </c:pt>
                <c:pt idx="56">
                  <c:v>-0.56571902714428723</c:v>
                </c:pt>
                <c:pt idx="57">
                  <c:v>1.9105282371520589</c:v>
                </c:pt>
                <c:pt idx="58">
                  <c:v>-7.4239053149858861E-2</c:v>
                </c:pt>
                <c:pt idx="59">
                  <c:v>2.7107886975326978</c:v>
                </c:pt>
                <c:pt idx="60">
                  <c:v>0.75607920934885109</c:v>
                </c:pt>
                <c:pt idx="61">
                  <c:v>-2.5428177169325403</c:v>
                </c:pt>
                <c:pt idx="62">
                  <c:v>1.2431604342145175</c:v>
                </c:pt>
                <c:pt idx="63">
                  <c:v>-0.47350297901560456</c:v>
                </c:pt>
                <c:pt idx="64">
                  <c:v>-0.65934304798318455</c:v>
                </c:pt>
                <c:pt idx="65">
                  <c:v>-0.11031440721573171</c:v>
                </c:pt>
                <c:pt idx="66">
                  <c:v>-0.25787452124234717</c:v>
                </c:pt>
                <c:pt idx="67">
                  <c:v>-0.48068127309643077</c:v>
                </c:pt>
                <c:pt idx="68">
                  <c:v>0.44378771060453293</c:v>
                </c:pt>
                <c:pt idx="69">
                  <c:v>0.18433184942890929</c:v>
                </c:pt>
                <c:pt idx="70">
                  <c:v>0.95308639347499979</c:v>
                </c:pt>
                <c:pt idx="71">
                  <c:v>-1.1005246804120299</c:v>
                </c:pt>
                <c:pt idx="72">
                  <c:v>2.1168673672296392</c:v>
                </c:pt>
                <c:pt idx="73">
                  <c:v>0</c:v>
                </c:pt>
                <c:pt idx="74">
                  <c:v>-0.68853325103449536</c:v>
                </c:pt>
                <c:pt idx="75">
                  <c:v>-1.4283341161951453</c:v>
                </c:pt>
                <c:pt idx="76">
                  <c:v>-2.3890647271564278</c:v>
                </c:pt>
                <c:pt idx="77">
                  <c:v>0.56507967279557103</c:v>
                </c:pt>
                <c:pt idx="78">
                  <c:v>-0.30097840629042039</c:v>
                </c:pt>
                <c:pt idx="79">
                  <c:v>1.0867635533471314</c:v>
                </c:pt>
                <c:pt idx="80">
                  <c:v>-1.2375931445356152</c:v>
                </c:pt>
                <c:pt idx="81">
                  <c:v>-0.1132716753166646</c:v>
                </c:pt>
                <c:pt idx="82">
                  <c:v>-0.22692899299690444</c:v>
                </c:pt>
                <c:pt idx="83">
                  <c:v>0.45334418406075006</c:v>
                </c:pt>
                <c:pt idx="84">
                  <c:v>0.37622316761925045</c:v>
                </c:pt>
                <c:pt idx="85">
                  <c:v>-0.15031945709123415</c:v>
                </c:pt>
                <c:pt idx="86">
                  <c:v>0.45028218669411157</c:v>
                </c:pt>
                <c:pt idx="87">
                  <c:v>2.2946972818106968</c:v>
                </c:pt>
                <c:pt idx="88">
                  <c:v>-0.44004471448215976</c:v>
                </c:pt>
                <c:pt idx="89">
                  <c:v>1.096502214132824</c:v>
                </c:pt>
                <c:pt idx="90">
                  <c:v>0.72437839384037805</c:v>
                </c:pt>
                <c:pt idx="91">
                  <c:v>-0.18060326382749503</c:v>
                </c:pt>
                <c:pt idx="92">
                  <c:v>1.6493740705852005</c:v>
                </c:pt>
                <c:pt idx="93">
                  <c:v>0.42583456825770244</c:v>
                </c:pt>
                <c:pt idx="94">
                  <c:v>-2.5826399559898423</c:v>
                </c:pt>
                <c:pt idx="95">
                  <c:v>-0.80263108742288214</c:v>
                </c:pt>
                <c:pt idx="96">
                  <c:v>-1.364579536740657</c:v>
                </c:pt>
                <c:pt idx="97">
                  <c:v>1.2546290033989635</c:v>
                </c:pt>
                <c:pt idx="98">
                  <c:v>-2.7134167953435724</c:v>
                </c:pt>
                <c:pt idx="99">
                  <c:v>2.7134167953435666</c:v>
                </c:pt>
                <c:pt idx="100">
                  <c:v>0.402562300280566</c:v>
                </c:pt>
                <c:pt idx="101">
                  <c:v>0.18244850892090808</c:v>
                </c:pt>
                <c:pt idx="102">
                  <c:v>-7.2939463481743932E-2</c:v>
                </c:pt>
                <c:pt idx="103">
                  <c:v>-0.73233575195394818</c:v>
                </c:pt>
                <c:pt idx="104">
                  <c:v>-1.892098738895116</c:v>
                </c:pt>
                <c:pt idx="105">
                  <c:v>0.48570990313288703</c:v>
                </c:pt>
                <c:pt idx="106">
                  <c:v>1.6266532419964337</c:v>
                </c:pt>
                <c:pt idx="107">
                  <c:v>2.8557877816817694</c:v>
                </c:pt>
                <c:pt idx="108">
                  <c:v>2.7071436975995891</c:v>
                </c:pt>
                <c:pt idx="109">
                  <c:v>7.5791307534877781</c:v>
                </c:pt>
                <c:pt idx="110">
                  <c:v>-0.93685065766119369</c:v>
                </c:pt>
                <c:pt idx="111">
                  <c:v>0.61478918765698387</c:v>
                </c:pt>
                <c:pt idx="112">
                  <c:v>-0.3231020581446532</c:v>
                </c:pt>
                <c:pt idx="113">
                  <c:v>0.6130040166962647</c:v>
                </c:pt>
                <c:pt idx="114">
                  <c:v>-0.51596373736842471</c:v>
                </c:pt>
                <c:pt idx="115">
                  <c:v>-1.072657773864311</c:v>
                </c:pt>
                <c:pt idx="116">
                  <c:v>-1.8470182062401141</c:v>
                </c:pt>
                <c:pt idx="117">
                  <c:v>-0.73505175593415872</c:v>
                </c:pt>
                <c:pt idx="118">
                  <c:v>0.50175719919793493</c:v>
                </c:pt>
                <c:pt idx="119">
                  <c:v>-0.83766614790134608</c:v>
                </c:pt>
                <c:pt idx="120">
                  <c:v>-0.33704110099055812</c:v>
                </c:pt>
                <c:pt idx="121">
                  <c:v>-1.6681237868309593</c:v>
                </c:pt>
                <c:pt idx="122">
                  <c:v>1.5329886311310479</c:v>
                </c:pt>
                <c:pt idx="123">
                  <c:v>-0.61037829380177988</c:v>
                </c:pt>
                <c:pt idx="124">
                  <c:v>-2.3400930164612475</c:v>
                </c:pt>
                <c:pt idx="125">
                  <c:v>0.38227674702874348</c:v>
                </c:pt>
                <c:pt idx="126">
                  <c:v>0.93216625271360909</c:v>
                </c:pt>
                <c:pt idx="127">
                  <c:v>1.0256500167189062</c:v>
                </c:pt>
                <c:pt idx="128">
                  <c:v>1.0152371464018128</c:v>
                </c:pt>
                <c:pt idx="129">
                  <c:v>-0.70958229814691043</c:v>
                </c:pt>
                <c:pt idx="130">
                  <c:v>-1.3656750320074544</c:v>
                </c:pt>
                <c:pt idx="131">
                  <c:v>1.8730327920775911</c:v>
                </c:pt>
                <c:pt idx="132">
                  <c:v>-2.0106317129965898</c:v>
                </c:pt>
                <c:pt idx="133">
                  <c:v>0.17196908795266791</c:v>
                </c:pt>
                <c:pt idx="134">
                  <c:v>0.51413995004186519</c:v>
                </c:pt>
                <c:pt idx="135">
                  <c:v>-1.0654852474527636</c:v>
                </c:pt>
                <c:pt idx="136">
                  <c:v>1.2021439636304125</c:v>
                </c:pt>
                <c:pt idx="137">
                  <c:v>-0.71955081743235583</c:v>
                </c:pt>
                <c:pt idx="138">
                  <c:v>-0.2065405209276768</c:v>
                </c:pt>
                <c:pt idx="139">
                  <c:v>-0.2415043437037572</c:v>
                </c:pt>
                <c:pt idx="140">
                  <c:v>-0.79764598389808516</c:v>
                </c:pt>
                <c:pt idx="141">
                  <c:v>-1.6854331554982074</c:v>
                </c:pt>
                <c:pt idx="142">
                  <c:v>1.3715706484982473</c:v>
                </c:pt>
                <c:pt idx="143">
                  <c:v>-1.477859409611872</c:v>
                </c:pt>
                <c:pt idx="144">
                  <c:v>2.0351579610179464</c:v>
                </c:pt>
                <c:pt idx="145">
                  <c:v>-0.90719393986757635</c:v>
                </c:pt>
                <c:pt idx="146">
                  <c:v>0.34989538846149587</c:v>
                </c:pt>
                <c:pt idx="147">
                  <c:v>1.4907539032113066</c:v>
                </c:pt>
                <c:pt idx="148">
                  <c:v>0.65169155357286412</c:v>
                </c:pt>
                <c:pt idx="149">
                  <c:v>-0.27387897982353732</c:v>
                </c:pt>
                <c:pt idx="150">
                  <c:v>-0.27463113725198102</c:v>
                </c:pt>
                <c:pt idx="151">
                  <c:v>1.7379888822904557</c:v>
                </c:pt>
                <c:pt idx="152">
                  <c:v>0.33726844786391558</c:v>
                </c:pt>
                <c:pt idx="153">
                  <c:v>-1.8692133012152521</c:v>
                </c:pt>
                <c:pt idx="154">
                  <c:v>0</c:v>
                </c:pt>
                <c:pt idx="155">
                  <c:v>0.13712720695222022</c:v>
                </c:pt>
                <c:pt idx="156">
                  <c:v>1.4285957247476433</c:v>
                </c:pt>
                <c:pt idx="157">
                  <c:v>-0.54182320159041697</c:v>
                </c:pt>
                <c:pt idx="158">
                  <c:v>-0.71562752160179588</c:v>
                </c:pt>
                <c:pt idx="159">
                  <c:v>-2.0035212481551898</c:v>
                </c:pt>
                <c:pt idx="160">
                  <c:v>-0.73542618276859051</c:v>
                </c:pt>
                <c:pt idx="161">
                  <c:v>-0.17590154051795587</c:v>
                </c:pt>
                <c:pt idx="162">
                  <c:v>0.28129413766146577</c:v>
                </c:pt>
                <c:pt idx="163">
                  <c:v>0.21045255049152214</c:v>
                </c:pt>
                <c:pt idx="164">
                  <c:v>-0.14025247740854355</c:v>
                </c:pt>
                <c:pt idx="165">
                  <c:v>-3.2813214909449147</c:v>
                </c:pt>
                <c:pt idx="166">
                  <c:v>-1.0937039389894276</c:v>
                </c:pt>
                <c:pt idx="167">
                  <c:v>1.4194960823573286</c:v>
                </c:pt>
                <c:pt idx="168">
                  <c:v>1.4708785358775633</c:v>
                </c:pt>
                <c:pt idx="169">
                  <c:v>4.1163816434368092</c:v>
                </c:pt>
                <c:pt idx="170">
                  <c:v>0.20143744328301277</c:v>
                </c:pt>
                <c:pt idx="171">
                  <c:v>2.3178254835181322</c:v>
                </c:pt>
                <c:pt idx="172">
                  <c:v>-0.72244741198941176</c:v>
                </c:pt>
                <c:pt idx="173">
                  <c:v>-3.3573383337301484E-2</c:v>
                </c:pt>
                <c:pt idx="174">
                  <c:v>-1.6283365875723481</c:v>
                </c:pt>
                <c:pt idx="175">
                  <c:v>-0.23577663408373442</c:v>
                </c:pt>
                <c:pt idx="176">
                  <c:v>-0.91072180775488942</c:v>
                </c:pt>
                <c:pt idx="177">
                  <c:v>0.27064549053875703</c:v>
                </c:pt>
                <c:pt idx="178">
                  <c:v>0.10151848422096407</c:v>
                </c:pt>
                <c:pt idx="179">
                  <c:v>-0.71280321824892823</c:v>
                </c:pt>
                <c:pt idx="180">
                  <c:v>-0.47746047490320154</c:v>
                </c:pt>
                <c:pt idx="181">
                  <c:v>0.51209610838882602</c:v>
                </c:pt>
                <c:pt idx="182">
                  <c:v>0.50948703941455842</c:v>
                </c:pt>
                <c:pt idx="183">
                  <c:v>6.7162061127801917E-2</c:v>
                </c:pt>
                <c:pt idx="184">
                  <c:v>-1.7750609349642108</c:v>
                </c:pt>
                <c:pt idx="185">
                  <c:v>-0.44785237794257304</c:v>
                </c:pt>
                <c:pt idx="186">
                  <c:v>2.0195666402763761</c:v>
                </c:pt>
                <c:pt idx="187">
                  <c:v>-1.2620271135327064</c:v>
                </c:pt>
                <c:pt idx="188">
                  <c:v>-1.7303786694724463</c:v>
                </c:pt>
                <c:pt idx="189">
                  <c:v>-2.4743270633924221</c:v>
                </c:pt>
                <c:pt idx="190">
                  <c:v>-1.695968035522724</c:v>
                </c:pt>
                <c:pt idx="191">
                  <c:v>1.2284555875187806</c:v>
                </c:pt>
                <c:pt idx="192">
                  <c:v>-1.594188527748897</c:v>
                </c:pt>
                <c:pt idx="193">
                  <c:v>2.4181686891719298</c:v>
                </c:pt>
                <c:pt idx="194">
                  <c:v>-0.50050609993143258</c:v>
                </c:pt>
                <c:pt idx="195">
                  <c:v>-0.46635478041907014</c:v>
                </c:pt>
                <c:pt idx="196">
                  <c:v>0.25082170947536353</c:v>
                </c:pt>
                <c:pt idx="197">
                  <c:v>-0.21416616124776028</c:v>
                </c:pt>
                <c:pt idx="198">
                  <c:v>0.93020533212291101</c:v>
                </c:pt>
                <c:pt idx="199">
                  <c:v>-1.5441214225890396</c:v>
                </c:pt>
                <c:pt idx="200">
                  <c:v>-0.3638752063929318</c:v>
                </c:pt>
                <c:pt idx="201">
                  <c:v>-0.87538078391680685</c:v>
                </c:pt>
                <c:pt idx="202">
                  <c:v>-0.66301068823517617</c:v>
                </c:pt>
                <c:pt idx="203">
                  <c:v>-0.22198402553872962</c:v>
                </c:pt>
                <c:pt idx="204">
                  <c:v>1.6881820160327423</c:v>
                </c:pt>
                <c:pt idx="205">
                  <c:v>-2.9542136331015918</c:v>
                </c:pt>
                <c:pt idx="206">
                  <c:v>1.5612750310687584</c:v>
                </c:pt>
                <c:pt idx="207">
                  <c:v>1.0646346355297678</c:v>
                </c:pt>
                <c:pt idx="208">
                  <c:v>1.5211171372120682</c:v>
                </c:pt>
                <c:pt idx="209">
                  <c:v>-1.6307917492410156</c:v>
                </c:pt>
                <c:pt idx="210">
                  <c:v>1.63079174924101</c:v>
                </c:pt>
                <c:pt idx="211">
                  <c:v>-0.43277409290617913</c:v>
                </c:pt>
                <c:pt idx="212">
                  <c:v>0.21662116303975423</c:v>
                </c:pt>
                <c:pt idx="213">
                  <c:v>3.6668989446854837E-2</c:v>
                </c:pt>
                <c:pt idx="214">
                  <c:v>-1.4513078088214333</c:v>
                </c:pt>
                <c:pt idx="215">
                  <c:v>1.5227736869078043</c:v>
                </c:pt>
                <c:pt idx="216">
                  <c:v>-1.4130990748788592</c:v>
                </c:pt>
                <c:pt idx="217">
                  <c:v>1.7733148622147921</c:v>
                </c:pt>
                <c:pt idx="218">
                  <c:v>1.0693153221997982</c:v>
                </c:pt>
                <c:pt idx="219">
                  <c:v>-0.35456539614882399</c:v>
                </c:pt>
                <c:pt idx="220">
                  <c:v>3.4426214996520994E-2</c:v>
                </c:pt>
                <c:pt idx="221">
                  <c:v>-1.2175267959166449</c:v>
                </c:pt>
                <c:pt idx="222">
                  <c:v>-0.90446675918461272</c:v>
                </c:pt>
                <c:pt idx="223">
                  <c:v>-0.9500773326747125</c:v>
                </c:pt>
                <c:pt idx="224">
                  <c:v>7.4696548757906725E-2</c:v>
                </c:pt>
                <c:pt idx="225">
                  <c:v>-0.44151834052760253</c:v>
                </c:pt>
                <c:pt idx="226">
                  <c:v>0</c:v>
                </c:pt>
                <c:pt idx="227">
                  <c:v>-0.66595426436694027</c:v>
                </c:pt>
                <c:pt idx="228">
                  <c:v>0</c:v>
                </c:pt>
                <c:pt idx="229">
                  <c:v>-0.40853438572501632</c:v>
                </c:pt>
                <c:pt idx="230">
                  <c:v>-2.9074498339343662</c:v>
                </c:pt>
                <c:pt idx="231">
                  <c:v>-0.2305003657627194</c:v>
                </c:pt>
                <c:pt idx="232">
                  <c:v>0.26756521992719323</c:v>
                </c:pt>
                <c:pt idx="233">
                  <c:v>-0.57507395790469584</c:v>
                </c:pt>
                <c:pt idx="234">
                  <c:v>-3.9241078063534884E-2</c:v>
                </c:pt>
                <c:pt idx="235">
                  <c:v>0.80722046498841638</c:v>
                </c:pt>
                <c:pt idx="236">
                  <c:v>-2.1267979161925892</c:v>
                </c:pt>
                <c:pt idx="237">
                  <c:v>1.1270732666675189</c:v>
                </c:pt>
                <c:pt idx="238">
                  <c:v>-0.85303520645588393</c:v>
                </c:pt>
                <c:pt idx="239">
                  <c:v>-0.39142881574135624</c:v>
                </c:pt>
                <c:pt idx="240">
                  <c:v>-0.43094915264913802</c:v>
                </c:pt>
                <c:pt idx="241">
                  <c:v>0.15783115346484475</c:v>
                </c:pt>
                <c:pt idx="242">
                  <c:v>-1.1444069645560959</c:v>
                </c:pt>
                <c:pt idx="243">
                  <c:v>-1.4379080150235575</c:v>
                </c:pt>
                <c:pt idx="244">
                  <c:v>2.8952418964871227</c:v>
                </c:pt>
                <c:pt idx="245">
                  <c:v>-0.35286062747950281</c:v>
                </c:pt>
                <c:pt idx="246">
                  <c:v>-0.62905888984252412</c:v>
                </c:pt>
                <c:pt idx="247">
                  <c:v>1.2164701028973297</c:v>
                </c:pt>
                <c:pt idx="248">
                  <c:v>-0.49159708511870603</c:v>
                </c:pt>
                <c:pt idx="249">
                  <c:v>1.6149493058233415</c:v>
                </c:pt>
                <c:pt idx="250">
                  <c:v>-0.74881623668373942</c:v>
                </c:pt>
                <c:pt idx="251">
                  <c:v>1.193474710199967</c:v>
                </c:pt>
                <c:pt idx="252">
                  <c:v>-2.9715565368676096</c:v>
                </c:pt>
                <c:pt idx="253">
                  <c:v>-0.80458112892327127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7-44B0-8E4A-189FDD2B8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2'!$D$2:$D$255</c:f>
              <c:numCache>
                <c:formatCode>m/d/yyyy</c:formatCode>
                <c:ptCount val="254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</c:numCache>
            </c:numRef>
          </c:xVal>
          <c:yVal>
            <c:numRef>
              <c:f>'Question 2'!$F$2:$F$255</c:f>
              <c:numCache>
                <c:formatCode>General</c:formatCode>
                <c:ptCount val="254"/>
                <c:pt idx="0">
                  <c:v>-0.21668480850903141</c:v>
                </c:pt>
                <c:pt idx="1">
                  <c:v>-0.5001641393522166</c:v>
                </c:pt>
                <c:pt idx="2">
                  <c:v>-1.5156797569223421</c:v>
                </c:pt>
                <c:pt idx="3">
                  <c:v>-0.62167162916486329</c:v>
                </c:pt>
                <c:pt idx="4">
                  <c:v>0</c:v>
                </c:pt>
                <c:pt idx="5">
                  <c:v>0.20024481048723655</c:v>
                </c:pt>
                <c:pt idx="6">
                  <c:v>1.2589895725900473</c:v>
                </c:pt>
                <c:pt idx="7">
                  <c:v>0.17543864148935956</c:v>
                </c:pt>
                <c:pt idx="8">
                  <c:v>-0.83608847884835902</c:v>
                </c:pt>
                <c:pt idx="9">
                  <c:v>6.6261736273116656E-2</c:v>
                </c:pt>
                <c:pt idx="10">
                  <c:v>1.4685195412432481</c:v>
                </c:pt>
                <c:pt idx="11">
                  <c:v>-1.2259347933252618</c:v>
                </c:pt>
                <c:pt idx="12">
                  <c:v>-0.33094349013671426</c:v>
                </c:pt>
                <c:pt idx="13">
                  <c:v>1.2736228375097565</c:v>
                </c:pt>
                <c:pt idx="14">
                  <c:v>6.5437890872568905E-2</c:v>
                </c:pt>
                <c:pt idx="15">
                  <c:v>2.6467386825704842</c:v>
                </c:pt>
                <c:pt idx="16">
                  <c:v>-2.1898685307637571</c:v>
                </c:pt>
                <c:pt idx="17">
                  <c:v>-1.5090499596129932</c:v>
                </c:pt>
                <c:pt idx="18">
                  <c:v>0</c:v>
                </c:pt>
                <c:pt idx="19">
                  <c:v>1.7258757167201968</c:v>
                </c:pt>
                <c:pt idx="20">
                  <c:v>-1.7038420050523306</c:v>
                </c:pt>
                <c:pt idx="21">
                  <c:v>-1.152239648048232</c:v>
                </c:pt>
                <c:pt idx="22">
                  <c:v>-0.94044580279784074</c:v>
                </c:pt>
                <c:pt idx="23">
                  <c:v>-1.2849354611549806</c:v>
                </c:pt>
                <c:pt idx="24">
                  <c:v>0</c:v>
                </c:pt>
                <c:pt idx="25">
                  <c:v>1.2796484822516119</c:v>
                </c:pt>
                <c:pt idx="26">
                  <c:v>-1.9370086059414249</c:v>
                </c:pt>
                <c:pt idx="27">
                  <c:v>-0.38737641868226674</c:v>
                </c:pt>
                <c:pt idx="28">
                  <c:v>0.47830883987774309</c:v>
                </c:pt>
                <c:pt idx="29">
                  <c:v>-1.3957501815869779</c:v>
                </c:pt>
                <c:pt idx="30">
                  <c:v>0.91744134170922231</c:v>
                </c:pt>
                <c:pt idx="31">
                  <c:v>0.43285296516118205</c:v>
                </c:pt>
                <c:pt idx="32">
                  <c:v>1.8915320594625071</c:v>
                </c:pt>
                <c:pt idx="33">
                  <c:v>5.8062602194349253</c:v>
                </c:pt>
                <c:pt idx="34">
                  <c:v>-0.59108907920406673</c:v>
                </c:pt>
                <c:pt idx="35">
                  <c:v>-0.31809872731560435</c:v>
                </c:pt>
                <c:pt idx="36">
                  <c:v>-0.21263651781143927</c:v>
                </c:pt>
                <c:pt idx="37">
                  <c:v>-0.68346967176570794</c:v>
                </c:pt>
                <c:pt idx="38">
                  <c:v>-0.70976661699989041</c:v>
                </c:pt>
                <c:pt idx="39">
                  <c:v>-0.64963133169000187</c:v>
                </c:pt>
                <c:pt idx="40">
                  <c:v>0.73593375499402491</c:v>
                </c:pt>
                <c:pt idx="41">
                  <c:v>-0.1078787844919601</c:v>
                </c:pt>
                <c:pt idx="42">
                  <c:v>0.64557717583738483</c:v>
                </c:pt>
                <c:pt idx="43">
                  <c:v>-0.86170633054957568</c:v>
                </c:pt>
                <c:pt idx="44">
                  <c:v>0.49638966344674312</c:v>
                </c:pt>
                <c:pt idx="45">
                  <c:v>-4.306758082258956E-2</c:v>
                </c:pt>
                <c:pt idx="46">
                  <c:v>-2.1553109271690465</c:v>
                </c:pt>
                <c:pt idx="47">
                  <c:v>1.1161070331142056</c:v>
                </c:pt>
                <c:pt idx="48">
                  <c:v>-0.54556008533945399</c:v>
                </c:pt>
                <c:pt idx="49">
                  <c:v>0.97988399918746316</c:v>
                </c:pt>
                <c:pt idx="50">
                  <c:v>-0.30382855594793462</c:v>
                </c:pt>
                <c:pt idx="51">
                  <c:v>-0.30475448782190767</c:v>
                </c:pt>
                <c:pt idx="52">
                  <c:v>-1.5820826687678664</c:v>
                </c:pt>
                <c:pt idx="53">
                  <c:v>-1.1359955934980026</c:v>
                </c:pt>
                <c:pt idx="54">
                  <c:v>0.35777003078583475</c:v>
                </c:pt>
                <c:pt idx="55">
                  <c:v>1.1319614786224339</c:v>
                </c:pt>
                <c:pt idx="56">
                  <c:v>6.6201699517823787E-2</c:v>
                </c:pt>
                <c:pt idx="57">
                  <c:v>1.0530896978790243</c:v>
                </c:pt>
                <c:pt idx="58">
                  <c:v>-1.2076137069475259</c:v>
                </c:pt>
                <c:pt idx="59">
                  <c:v>-0.66489318309385348</c:v>
                </c:pt>
                <c:pt idx="60">
                  <c:v>-1.0955933141667811</c:v>
                </c:pt>
                <c:pt idx="61">
                  <c:v>2.5087291512843484</c:v>
                </c:pt>
                <c:pt idx="62">
                  <c:v>0.63382015966603122</c:v>
                </c:pt>
                <c:pt idx="63">
                  <c:v>-0.91924963064424836</c:v>
                </c:pt>
                <c:pt idx="64">
                  <c:v>-0.28624650341489549</c:v>
                </c:pt>
                <c:pt idx="65">
                  <c:v>0.9218726112968687</c:v>
                </c:pt>
                <c:pt idx="66">
                  <c:v>-0.30635493106651007</c:v>
                </c:pt>
                <c:pt idx="67">
                  <c:v>-0.17548226716937201</c:v>
                </c:pt>
                <c:pt idx="68">
                  <c:v>8.7779626112353099E-2</c:v>
                </c:pt>
                <c:pt idx="69">
                  <c:v>0.48141544493121335</c:v>
                </c:pt>
                <c:pt idx="70">
                  <c:v>0.58764511012746057</c:v>
                </c:pt>
                <c:pt idx="71">
                  <c:v>0.95033718643723919</c:v>
                </c:pt>
                <c:pt idx="72">
                  <c:v>0.55735961829420333</c:v>
                </c:pt>
                <c:pt idx="73">
                  <c:v>-0.32118521162481006</c:v>
                </c:pt>
                <c:pt idx="74">
                  <c:v>-0.45137339243280539</c:v>
                </c:pt>
                <c:pt idx="75">
                  <c:v>-0.4534200132189774</c:v>
                </c:pt>
                <c:pt idx="76">
                  <c:v>-0.43373691108728801</c:v>
                </c:pt>
                <c:pt idx="77">
                  <c:v>0.10860525056569205</c:v>
                </c:pt>
                <c:pt idx="78">
                  <c:v>0.43328892709064148</c:v>
                </c:pt>
                <c:pt idx="79">
                  <c:v>0.88238356521160632</c:v>
                </c:pt>
                <c:pt idx="80">
                  <c:v>2.1436176352289303E-2</c:v>
                </c:pt>
                <c:pt idx="81">
                  <c:v>0.55543297011619974</c:v>
                </c:pt>
                <c:pt idx="82">
                  <c:v>1.0173973316989349</c:v>
                </c:pt>
                <c:pt idx="83">
                  <c:v>-0.86838824656700719</c:v>
                </c:pt>
                <c:pt idx="84">
                  <c:v>0.61500233999802079</c:v>
                </c:pt>
                <c:pt idx="85">
                  <c:v>6.3396038698547985E-2</c:v>
                </c:pt>
                <c:pt idx="86">
                  <c:v>-0.87002537321513773</c:v>
                </c:pt>
                <c:pt idx="87">
                  <c:v>-0.17065349871868785</c:v>
                </c:pt>
                <c:pt idx="88">
                  <c:v>0.17065349871869831</c:v>
                </c:pt>
                <c:pt idx="89">
                  <c:v>-3.2491564346572903</c:v>
                </c:pt>
                <c:pt idx="90">
                  <c:v>-6.6062847849806525E-2</c:v>
                </c:pt>
                <c:pt idx="91">
                  <c:v>0.39576828965300953</c:v>
                </c:pt>
                <c:pt idx="92">
                  <c:v>-4.3899444634324818E-2</c:v>
                </c:pt>
                <c:pt idx="93">
                  <c:v>-0.28580599716888805</c:v>
                </c:pt>
                <c:pt idx="94">
                  <c:v>-0.33079609552270584</c:v>
                </c:pt>
                <c:pt idx="95">
                  <c:v>-0.2654136063595855</c:v>
                </c:pt>
                <c:pt idx="96">
                  <c:v>-4.4307894333651628E-2</c:v>
                </c:pt>
                <c:pt idx="97">
                  <c:v>0.35389240650622839</c:v>
                </c:pt>
                <c:pt idx="98">
                  <c:v>0.17648877451811323</c:v>
                </c:pt>
                <c:pt idx="99">
                  <c:v>0.26415050216403313</c:v>
                </c:pt>
                <c:pt idx="100">
                  <c:v>0.38109615838950395</c:v>
                </c:pt>
                <c:pt idx="101">
                  <c:v>2.6370816297277915</c:v>
                </c:pt>
                <c:pt idx="102">
                  <c:v>0.14800580236037147</c:v>
                </c:pt>
                <c:pt idx="103">
                  <c:v>0.42168287809788324</c:v>
                </c:pt>
                <c:pt idx="104">
                  <c:v>-0.48509325612405901</c:v>
                </c:pt>
                <c:pt idx="105">
                  <c:v>0.31662913917524843</c:v>
                </c:pt>
                <c:pt idx="106">
                  <c:v>0.73492572109080045</c:v>
                </c:pt>
                <c:pt idx="107">
                  <c:v>0.60486479466502419</c:v>
                </c:pt>
                <c:pt idx="108">
                  <c:v>-0.98215622477638087</c:v>
                </c:pt>
                <c:pt idx="109">
                  <c:v>0.58628196286197765</c:v>
                </c:pt>
                <c:pt idx="110">
                  <c:v>-2.9018326554411478</c:v>
                </c:pt>
                <c:pt idx="111">
                  <c:v>2.2525265998494275</c:v>
                </c:pt>
                <c:pt idx="112">
                  <c:v>0.6493060555917175</c:v>
                </c:pt>
                <c:pt idx="113">
                  <c:v>0.85229013504153384</c:v>
                </c:pt>
                <c:pt idx="114">
                  <c:v>0.53674565164983179</c:v>
                </c:pt>
                <c:pt idx="115">
                  <c:v>-0.12359924799965644</c:v>
                </c:pt>
                <c:pt idx="116">
                  <c:v>0.32928000521998713</c:v>
                </c:pt>
                <c:pt idx="117">
                  <c:v>-0.92889219371099108</c:v>
                </c:pt>
                <c:pt idx="118">
                  <c:v>-0.33235802354232052</c:v>
                </c:pt>
                <c:pt idx="119">
                  <c:v>-0.43790699674015582</c:v>
                </c:pt>
                <c:pt idx="120">
                  <c:v>0.45869986944985575</c:v>
                </c:pt>
                <c:pt idx="121">
                  <c:v>-0.54234377238723541</c:v>
                </c:pt>
                <c:pt idx="122">
                  <c:v>-0.23033417779037921</c:v>
                </c:pt>
                <c:pt idx="123">
                  <c:v>0.2930683501257263</c:v>
                </c:pt>
                <c:pt idx="124">
                  <c:v>0.35472393270769992</c:v>
                </c:pt>
                <c:pt idx="125">
                  <c:v>0.87100501799547303</c:v>
                </c:pt>
                <c:pt idx="126">
                  <c:v>0.43267399386082628</c:v>
                </c:pt>
                <c:pt idx="127">
                  <c:v>-0.5152947610701194</c:v>
                </c:pt>
                <c:pt idx="128">
                  <c:v>1.1301887641515078</c:v>
                </c:pt>
                <c:pt idx="129">
                  <c:v>-0.55323000304987535</c:v>
                </c:pt>
                <c:pt idx="130">
                  <c:v>0.69615871613825475</c:v>
                </c:pt>
                <c:pt idx="131">
                  <c:v>-0.90183947335859149</c:v>
                </c:pt>
                <c:pt idx="132">
                  <c:v>0.30836271090221801</c:v>
                </c:pt>
                <c:pt idx="133">
                  <c:v>-0.3907452330448048</c:v>
                </c:pt>
                <c:pt idx="134">
                  <c:v>0</c:v>
                </c:pt>
                <c:pt idx="135">
                  <c:v>0.51383290088323497</c:v>
                </c:pt>
                <c:pt idx="136">
                  <c:v>1.2022502321495048</c:v>
                </c:pt>
                <c:pt idx="137">
                  <c:v>0.26296039364931295</c:v>
                </c:pt>
                <c:pt idx="138">
                  <c:v>-0.22246149693262487</c:v>
                </c:pt>
                <c:pt idx="139">
                  <c:v>-0.26356744216101474</c:v>
                </c:pt>
                <c:pt idx="140">
                  <c:v>0.84901690679122843</c:v>
                </c:pt>
                <c:pt idx="141">
                  <c:v>0.64204479608223364</c:v>
                </c:pt>
                <c:pt idx="142">
                  <c:v>0.67770353358485502</c:v>
                </c:pt>
                <c:pt idx="143">
                  <c:v>-0.97813991433951186</c:v>
                </c:pt>
                <c:pt idx="144">
                  <c:v>-2.0070741271276595E-2</c:v>
                </c:pt>
                <c:pt idx="145">
                  <c:v>-0.44239415195629472</c:v>
                </c:pt>
                <c:pt idx="146">
                  <c:v>-8.0638536920542861E-2</c:v>
                </c:pt>
                <c:pt idx="147">
                  <c:v>-0.85071598180108654</c:v>
                </c:pt>
                <c:pt idx="148">
                  <c:v>-0.20362853246963891</c:v>
                </c:pt>
                <c:pt idx="149">
                  <c:v>0.12221445132369323</c:v>
                </c:pt>
                <c:pt idx="150">
                  <c:v>-0.92034313724913763</c:v>
                </c:pt>
                <c:pt idx="151">
                  <c:v>-0.53563984475825721</c:v>
                </c:pt>
                <c:pt idx="152">
                  <c:v>-0.62162581829880059</c:v>
                </c:pt>
                <c:pt idx="153">
                  <c:v>-0.41658856242361353</c:v>
                </c:pt>
                <c:pt idx="154">
                  <c:v>-1.2179973334215448</c:v>
                </c:pt>
                <c:pt idx="155">
                  <c:v>-0.23267285114803715</c:v>
                </c:pt>
                <c:pt idx="156">
                  <c:v>0.27491695201828398</c:v>
                </c:pt>
                <c:pt idx="157">
                  <c:v>-0.14792174191852808</c:v>
                </c:pt>
                <c:pt idx="158">
                  <c:v>0.8843939052292612</c:v>
                </c:pt>
                <c:pt idx="159">
                  <c:v>-0.4833387967311551</c:v>
                </c:pt>
                <c:pt idx="160">
                  <c:v>-0.44338326981019005</c:v>
                </c:pt>
                <c:pt idx="161">
                  <c:v>-0.25423807310749202</c:v>
                </c:pt>
                <c:pt idx="162">
                  <c:v>0.33883349744168878</c:v>
                </c:pt>
                <c:pt idx="163">
                  <c:v>1.0724608199975278</c:v>
                </c:pt>
                <c:pt idx="164">
                  <c:v>0.56404159080536354</c:v>
                </c:pt>
                <c:pt idx="165">
                  <c:v>-1.0999567127284746</c:v>
                </c:pt>
                <c:pt idx="166">
                  <c:v>-0.81718537352283194</c:v>
                </c:pt>
                <c:pt idx="167">
                  <c:v>1.9377781376330381</c:v>
                </c:pt>
                <c:pt idx="168">
                  <c:v>-1.3294966451349273</c:v>
                </c:pt>
                <c:pt idx="169">
                  <c:v>-0.12553925532449176</c:v>
                </c:pt>
                <c:pt idx="170">
                  <c:v>-0.88328043697104752</c:v>
                </c:pt>
                <c:pt idx="171">
                  <c:v>2.1119863526468812E-2</c:v>
                </c:pt>
                <c:pt idx="172">
                  <c:v>0.12662559658382347</c:v>
                </c:pt>
                <c:pt idx="173">
                  <c:v>-1.4874800852299681</c:v>
                </c:pt>
                <c:pt idx="174">
                  <c:v>-6.0450828598221999</c:v>
                </c:pt>
                <c:pt idx="175">
                  <c:v>1.0857437685947042</c:v>
                </c:pt>
                <c:pt idx="176">
                  <c:v>0.91817496811998411</c:v>
                </c:pt>
                <c:pt idx="177">
                  <c:v>0.20040713251877287</c:v>
                </c:pt>
                <c:pt idx="178">
                  <c:v>0.44396183929388483</c:v>
                </c:pt>
                <c:pt idx="179">
                  <c:v>-1.2032179755345247</c:v>
                </c:pt>
                <c:pt idx="180">
                  <c:v>-1.1725266302842552</c:v>
                </c:pt>
                <c:pt idx="181">
                  <c:v>-6.8060356913006659E-2</c:v>
                </c:pt>
                <c:pt idx="182">
                  <c:v>0.63348198119219312</c:v>
                </c:pt>
                <c:pt idx="183">
                  <c:v>-0.63348198119220622</c:v>
                </c:pt>
                <c:pt idx="184">
                  <c:v>4.537871778844968E-2</c:v>
                </c:pt>
                <c:pt idx="185">
                  <c:v>-0.86580708272954165</c:v>
                </c:pt>
                <c:pt idx="186">
                  <c:v>-0.50468709732076888</c:v>
                </c:pt>
                <c:pt idx="187">
                  <c:v>-0.4379522504588047</c:v>
                </c:pt>
                <c:pt idx="188">
                  <c:v>0.16158028192815926</c:v>
                </c:pt>
                <c:pt idx="189">
                  <c:v>-0.78723146879703443</c:v>
                </c:pt>
                <c:pt idx="190">
                  <c:v>0.1393617003785611</c:v>
                </c:pt>
                <c:pt idx="191">
                  <c:v>0.85522621420321276</c:v>
                </c:pt>
                <c:pt idx="192">
                  <c:v>0</c:v>
                </c:pt>
                <c:pt idx="193">
                  <c:v>0.73376815155360275</c:v>
                </c:pt>
                <c:pt idx="194">
                  <c:v>0.97760544748713452</c:v>
                </c:pt>
                <c:pt idx="195">
                  <c:v>0.18084056515538652</c:v>
                </c:pt>
                <c:pt idx="196">
                  <c:v>0.2030295168707322</c:v>
                </c:pt>
                <c:pt idx="197">
                  <c:v>-6.7630714866864852E-2</c:v>
                </c:pt>
                <c:pt idx="198">
                  <c:v>-2.2553739695126127E-2</c:v>
                </c:pt>
                <c:pt idx="199">
                  <c:v>0</c:v>
                </c:pt>
                <c:pt idx="200">
                  <c:v>0.11271786574940029</c:v>
                </c:pt>
                <c:pt idx="201">
                  <c:v>-9.0164126054276483E-2</c:v>
                </c:pt>
                <c:pt idx="202">
                  <c:v>0.36021579914437823</c:v>
                </c:pt>
                <c:pt idx="203">
                  <c:v>-0.78963231335624129</c:v>
                </c:pt>
                <c:pt idx="204">
                  <c:v>-0.49955345628691805</c:v>
                </c:pt>
                <c:pt idx="205">
                  <c:v>-0.82286623386378033</c:v>
                </c:pt>
                <c:pt idx="206">
                  <c:v>0.27504177422078807</c:v>
                </c:pt>
                <c:pt idx="207">
                  <c:v>0.61608615543074319</c:v>
                </c:pt>
                <c:pt idx="208">
                  <c:v>-0.15934983428676303</c:v>
                </c:pt>
                <c:pt idx="209">
                  <c:v>-0.20527557061171547</c:v>
                </c:pt>
                <c:pt idx="210">
                  <c:v>-0.29724463498277193</c:v>
                </c:pt>
                <c:pt idx="211">
                  <c:v>-1.383474332770309</c:v>
                </c:pt>
                <c:pt idx="212">
                  <c:v>-0.65222244986682631</c:v>
                </c:pt>
                <c:pt idx="213">
                  <c:v>-0.4684811517260955</c:v>
                </c:pt>
                <c:pt idx="214">
                  <c:v>-0.82519084335638127</c:v>
                </c:pt>
                <c:pt idx="215">
                  <c:v>0.75470852749250317</c:v>
                </c:pt>
                <c:pt idx="216">
                  <c:v>0.93545764779468821</c:v>
                </c:pt>
                <c:pt idx="217">
                  <c:v>0.3717655149195247</c:v>
                </c:pt>
                <c:pt idx="218">
                  <c:v>-0.86177571727566393</c:v>
                </c:pt>
                <c:pt idx="219">
                  <c:v>7.0145214004145848E-2</c:v>
                </c:pt>
                <c:pt idx="220">
                  <c:v>0.16350498135585062</c:v>
                </c:pt>
                <c:pt idx="221">
                  <c:v>0.72083948013056309</c:v>
                </c:pt>
                <c:pt idx="222">
                  <c:v>-0.83760830586243962</c:v>
                </c:pt>
                <c:pt idx="223">
                  <c:v>-0.39187524643423166</c:v>
                </c:pt>
                <c:pt idx="224">
                  <c:v>-0.25613877492327197</c:v>
                </c:pt>
                <c:pt idx="225">
                  <c:v>0.58120717756486773</c:v>
                </c:pt>
                <c:pt idx="226">
                  <c:v>-0.60450755995800898</c:v>
                </c:pt>
                <c:pt idx="227">
                  <c:v>-0.51437435017323896</c:v>
                </c:pt>
                <c:pt idx="228">
                  <c:v>-0.87112254294959934</c:v>
                </c:pt>
                <c:pt idx="229">
                  <c:v>-0.4027828297108102</c:v>
                </c:pt>
                <c:pt idx="230">
                  <c:v>-0.57143687472172588</c:v>
                </c:pt>
                <c:pt idx="231">
                  <c:v>-0.19120691384268884</c:v>
                </c:pt>
                <c:pt idx="232">
                  <c:v>-0.96153237491711141</c:v>
                </c:pt>
                <c:pt idx="233">
                  <c:v>0</c:v>
                </c:pt>
                <c:pt idx="234">
                  <c:v>-0.84900820229529306</c:v>
                </c:pt>
                <c:pt idx="235">
                  <c:v>0.67976223307248118</c:v>
                </c:pt>
                <c:pt idx="236">
                  <c:v>-1.2416303869166787</c:v>
                </c:pt>
                <c:pt idx="237">
                  <c:v>-5.5143046168592429</c:v>
                </c:pt>
                <c:pt idx="238">
                  <c:v>-5.1800635073909182E-2</c:v>
                </c:pt>
                <c:pt idx="239">
                  <c:v>0.61968405245189129</c:v>
                </c:pt>
                <c:pt idx="240">
                  <c:v>-1.9231186328654022</c:v>
                </c:pt>
                <c:pt idx="241">
                  <c:v>-1.0816816491131107</c:v>
                </c:pt>
                <c:pt idx="242">
                  <c:v>-0.85243944971342744</c:v>
                </c:pt>
                <c:pt idx="243">
                  <c:v>0.16040068521874409</c:v>
                </c:pt>
                <c:pt idx="244">
                  <c:v>0.69203876449469492</c:v>
                </c:pt>
                <c:pt idx="245">
                  <c:v>0.66095560048578161</c:v>
                </c:pt>
                <c:pt idx="246">
                  <c:v>0.4731790119246031</c:v>
                </c:pt>
                <c:pt idx="247">
                  <c:v>0.10485053125130479</c:v>
                </c:pt>
                <c:pt idx="248">
                  <c:v>0.10474071005032548</c:v>
                </c:pt>
                <c:pt idx="249">
                  <c:v>-0.10474071005031672</c:v>
                </c:pt>
                <c:pt idx="250">
                  <c:v>0.52260992373753434</c:v>
                </c:pt>
                <c:pt idx="251">
                  <c:v>0.90801310595079798</c:v>
                </c:pt>
                <c:pt idx="252">
                  <c:v>0.18064405098943834</c:v>
                </c:pt>
                <c:pt idx="253">
                  <c:v>1.4333398566287869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7-44B0-8E4A-189FDD2B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18656"/>
        <c:axId val="1350399984"/>
      </c:scatterChart>
      <c:valAx>
        <c:axId val="5027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99984"/>
        <c:crosses val="autoZero"/>
        <c:crossBetween val="midCat"/>
      </c:valAx>
      <c:valAx>
        <c:axId val="1350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</a:t>
                </a:r>
                <a:r>
                  <a:rPr lang="en-GB" baseline="0"/>
                  <a:t> Return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8036591232783011E-2"/>
              <c:y val="0.3344555721564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Daily Stock Prices: Lloyds vs Unilever (Last 12 Months)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2'!$A$2:$A$256</c:f>
              <c:numCache>
                <c:formatCode>m/d/yyyy</c:formatCode>
                <c:ptCount val="255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  <c:pt idx="254">
                  <c:v>45384</c:v>
                </c:pt>
              </c:numCache>
            </c:numRef>
          </c:xVal>
          <c:yVal>
            <c:numRef>
              <c:f>'Question 2'!$B$2:$B$256</c:f>
              <c:numCache>
                <c:formatCode>General</c:formatCode>
                <c:ptCount val="255"/>
                <c:pt idx="0">
                  <c:v>72.599999999999994</c:v>
                </c:pt>
                <c:pt idx="1">
                  <c:v>72.08</c:v>
                </c:pt>
                <c:pt idx="2">
                  <c:v>73.400000000000006</c:v>
                </c:pt>
                <c:pt idx="3">
                  <c:v>74</c:v>
                </c:pt>
                <c:pt idx="4">
                  <c:v>73.36</c:v>
                </c:pt>
                <c:pt idx="5">
                  <c:v>73.38</c:v>
                </c:pt>
                <c:pt idx="6">
                  <c:v>72.36</c:v>
                </c:pt>
                <c:pt idx="7">
                  <c:v>70.58</c:v>
                </c:pt>
                <c:pt idx="8">
                  <c:v>71.540000000000006</c:v>
                </c:pt>
                <c:pt idx="9">
                  <c:v>70.58</c:v>
                </c:pt>
                <c:pt idx="10">
                  <c:v>70.16</c:v>
                </c:pt>
                <c:pt idx="11">
                  <c:v>69.819999999999993</c:v>
                </c:pt>
                <c:pt idx="12">
                  <c:v>69.56</c:v>
                </c:pt>
                <c:pt idx="13">
                  <c:v>68.319999999999993</c:v>
                </c:pt>
                <c:pt idx="14">
                  <c:v>68.2</c:v>
                </c:pt>
                <c:pt idx="15">
                  <c:v>67.22</c:v>
                </c:pt>
                <c:pt idx="16">
                  <c:v>69.180000000000007</c:v>
                </c:pt>
                <c:pt idx="17">
                  <c:v>70.92</c:v>
                </c:pt>
                <c:pt idx="18">
                  <c:v>72.739999999999995</c:v>
                </c:pt>
                <c:pt idx="19">
                  <c:v>73.08</c:v>
                </c:pt>
                <c:pt idx="20">
                  <c:v>71.42</c:v>
                </c:pt>
                <c:pt idx="21">
                  <c:v>72.34</c:v>
                </c:pt>
                <c:pt idx="22">
                  <c:v>72.98</c:v>
                </c:pt>
                <c:pt idx="23">
                  <c:v>71.72</c:v>
                </c:pt>
                <c:pt idx="24">
                  <c:v>71.760000000000005</c:v>
                </c:pt>
                <c:pt idx="25">
                  <c:v>68.62</c:v>
                </c:pt>
                <c:pt idx="26">
                  <c:v>67.319999999999993</c:v>
                </c:pt>
                <c:pt idx="27">
                  <c:v>67.2</c:v>
                </c:pt>
                <c:pt idx="28">
                  <c:v>65.900000000000006</c:v>
                </c:pt>
                <c:pt idx="29">
                  <c:v>62.84</c:v>
                </c:pt>
                <c:pt idx="30">
                  <c:v>63.26</c:v>
                </c:pt>
                <c:pt idx="31">
                  <c:v>62.92</c:v>
                </c:pt>
                <c:pt idx="32">
                  <c:v>64.16</c:v>
                </c:pt>
                <c:pt idx="33">
                  <c:v>64.22</c:v>
                </c:pt>
                <c:pt idx="34">
                  <c:v>63.9</c:v>
                </c:pt>
                <c:pt idx="35">
                  <c:v>62.8</c:v>
                </c:pt>
                <c:pt idx="36">
                  <c:v>62.8</c:v>
                </c:pt>
                <c:pt idx="37">
                  <c:v>62.56</c:v>
                </c:pt>
                <c:pt idx="38">
                  <c:v>63.34</c:v>
                </c:pt>
                <c:pt idx="39">
                  <c:v>61.98</c:v>
                </c:pt>
                <c:pt idx="40">
                  <c:v>61.58</c:v>
                </c:pt>
                <c:pt idx="41">
                  <c:v>61.28</c:v>
                </c:pt>
                <c:pt idx="42">
                  <c:v>62.34</c:v>
                </c:pt>
                <c:pt idx="43">
                  <c:v>62.34</c:v>
                </c:pt>
                <c:pt idx="44">
                  <c:v>62.52</c:v>
                </c:pt>
                <c:pt idx="45">
                  <c:v>61.58</c:v>
                </c:pt>
                <c:pt idx="46">
                  <c:v>61.3</c:v>
                </c:pt>
                <c:pt idx="47">
                  <c:v>61.82</c:v>
                </c:pt>
                <c:pt idx="48">
                  <c:v>62.54</c:v>
                </c:pt>
                <c:pt idx="49">
                  <c:v>61.7</c:v>
                </c:pt>
                <c:pt idx="50">
                  <c:v>61</c:v>
                </c:pt>
                <c:pt idx="51">
                  <c:v>58.66</c:v>
                </c:pt>
                <c:pt idx="52">
                  <c:v>58.54</c:v>
                </c:pt>
                <c:pt idx="53">
                  <c:v>57.26</c:v>
                </c:pt>
                <c:pt idx="54">
                  <c:v>57.12</c:v>
                </c:pt>
                <c:pt idx="55">
                  <c:v>53.62</c:v>
                </c:pt>
                <c:pt idx="56">
                  <c:v>53.18</c:v>
                </c:pt>
                <c:pt idx="57">
                  <c:v>52.88</c:v>
                </c:pt>
                <c:pt idx="58">
                  <c:v>53.9</c:v>
                </c:pt>
                <c:pt idx="59">
                  <c:v>53.86</c:v>
                </c:pt>
                <c:pt idx="60">
                  <c:v>55.34</c:v>
                </c:pt>
                <c:pt idx="61">
                  <c:v>55.76</c:v>
                </c:pt>
                <c:pt idx="62">
                  <c:v>54.36</c:v>
                </c:pt>
                <c:pt idx="63">
                  <c:v>55.04</c:v>
                </c:pt>
                <c:pt idx="64">
                  <c:v>54.78</c:v>
                </c:pt>
                <c:pt idx="65">
                  <c:v>54.42</c:v>
                </c:pt>
                <c:pt idx="66">
                  <c:v>54.36</c:v>
                </c:pt>
                <c:pt idx="67">
                  <c:v>54.22</c:v>
                </c:pt>
                <c:pt idx="68">
                  <c:v>53.96</c:v>
                </c:pt>
                <c:pt idx="69">
                  <c:v>54.2</c:v>
                </c:pt>
                <c:pt idx="70">
                  <c:v>54.3</c:v>
                </c:pt>
                <c:pt idx="71">
                  <c:v>54.82</c:v>
                </c:pt>
                <c:pt idx="72">
                  <c:v>54.22</c:v>
                </c:pt>
                <c:pt idx="73">
                  <c:v>55.38</c:v>
                </c:pt>
                <c:pt idx="74">
                  <c:v>55.38</c:v>
                </c:pt>
                <c:pt idx="75">
                  <c:v>55</c:v>
                </c:pt>
                <c:pt idx="76">
                  <c:v>54.22</c:v>
                </c:pt>
                <c:pt idx="77">
                  <c:v>52.94</c:v>
                </c:pt>
                <c:pt idx="78">
                  <c:v>53.24</c:v>
                </c:pt>
                <c:pt idx="79">
                  <c:v>53.08</c:v>
                </c:pt>
                <c:pt idx="80">
                  <c:v>53.66</c:v>
                </c:pt>
                <c:pt idx="81">
                  <c:v>53</c:v>
                </c:pt>
                <c:pt idx="82">
                  <c:v>52.94</c:v>
                </c:pt>
                <c:pt idx="83">
                  <c:v>52.82</c:v>
                </c:pt>
                <c:pt idx="84">
                  <c:v>53.06</c:v>
                </c:pt>
                <c:pt idx="85">
                  <c:v>53.26</c:v>
                </c:pt>
                <c:pt idx="86">
                  <c:v>53.18</c:v>
                </c:pt>
                <c:pt idx="87">
                  <c:v>53.42</c:v>
                </c:pt>
                <c:pt idx="88">
                  <c:v>54.66</c:v>
                </c:pt>
                <c:pt idx="89">
                  <c:v>54.42</c:v>
                </c:pt>
                <c:pt idx="90">
                  <c:v>55.02</c:v>
                </c:pt>
                <c:pt idx="91">
                  <c:v>55.42</c:v>
                </c:pt>
                <c:pt idx="92">
                  <c:v>55.32</c:v>
                </c:pt>
                <c:pt idx="93">
                  <c:v>56.24</c:v>
                </c:pt>
                <c:pt idx="94">
                  <c:v>56.48</c:v>
                </c:pt>
                <c:pt idx="95">
                  <c:v>55.04</c:v>
                </c:pt>
                <c:pt idx="96">
                  <c:v>54.6</c:v>
                </c:pt>
                <c:pt idx="97">
                  <c:v>53.86</c:v>
                </c:pt>
                <c:pt idx="98">
                  <c:v>54.54</c:v>
                </c:pt>
                <c:pt idx="99">
                  <c:v>53.08</c:v>
                </c:pt>
                <c:pt idx="100">
                  <c:v>54.54</c:v>
                </c:pt>
                <c:pt idx="101">
                  <c:v>54.76</c:v>
                </c:pt>
                <c:pt idx="102">
                  <c:v>54.86</c:v>
                </c:pt>
                <c:pt idx="103">
                  <c:v>54.82</c:v>
                </c:pt>
                <c:pt idx="104">
                  <c:v>54.42</c:v>
                </c:pt>
                <c:pt idx="105">
                  <c:v>53.4</c:v>
                </c:pt>
                <c:pt idx="106">
                  <c:v>53.66</c:v>
                </c:pt>
                <c:pt idx="107">
                  <c:v>54.54</c:v>
                </c:pt>
                <c:pt idx="108">
                  <c:v>56.12</c:v>
                </c:pt>
                <c:pt idx="109">
                  <c:v>57.66</c:v>
                </c:pt>
                <c:pt idx="110">
                  <c:v>62.2</c:v>
                </c:pt>
                <c:pt idx="111">
                  <c:v>61.62</c:v>
                </c:pt>
                <c:pt idx="112">
                  <c:v>62</c:v>
                </c:pt>
                <c:pt idx="113">
                  <c:v>61.8</c:v>
                </c:pt>
                <c:pt idx="114">
                  <c:v>62.18</c:v>
                </c:pt>
                <c:pt idx="115">
                  <c:v>61.86</c:v>
                </c:pt>
                <c:pt idx="116">
                  <c:v>61.2</c:v>
                </c:pt>
                <c:pt idx="117">
                  <c:v>60.08</c:v>
                </c:pt>
                <c:pt idx="118">
                  <c:v>59.64</c:v>
                </c:pt>
                <c:pt idx="119">
                  <c:v>59.94</c:v>
                </c:pt>
                <c:pt idx="120">
                  <c:v>59.44</c:v>
                </c:pt>
                <c:pt idx="121">
                  <c:v>59.24</c:v>
                </c:pt>
                <c:pt idx="122">
                  <c:v>58.26</c:v>
                </c:pt>
                <c:pt idx="123">
                  <c:v>59.16</c:v>
                </c:pt>
                <c:pt idx="124">
                  <c:v>58.8</c:v>
                </c:pt>
                <c:pt idx="125">
                  <c:v>57.44</c:v>
                </c:pt>
                <c:pt idx="126">
                  <c:v>57.66</c:v>
                </c:pt>
                <c:pt idx="127">
                  <c:v>58.2</c:v>
                </c:pt>
                <c:pt idx="128">
                  <c:v>58.8</c:v>
                </c:pt>
                <c:pt idx="129">
                  <c:v>59.4</c:v>
                </c:pt>
                <c:pt idx="130">
                  <c:v>58.98</c:v>
                </c:pt>
                <c:pt idx="131">
                  <c:v>58.18</c:v>
                </c:pt>
                <c:pt idx="132">
                  <c:v>59.28</c:v>
                </c:pt>
                <c:pt idx="133">
                  <c:v>58.1</c:v>
                </c:pt>
                <c:pt idx="134">
                  <c:v>58.2</c:v>
                </c:pt>
                <c:pt idx="135">
                  <c:v>58.5</c:v>
                </c:pt>
                <c:pt idx="136">
                  <c:v>57.88</c:v>
                </c:pt>
                <c:pt idx="137">
                  <c:v>58.58</c:v>
                </c:pt>
                <c:pt idx="138">
                  <c:v>58.16</c:v>
                </c:pt>
                <c:pt idx="139">
                  <c:v>58.04</c:v>
                </c:pt>
                <c:pt idx="140">
                  <c:v>57.9</c:v>
                </c:pt>
                <c:pt idx="141">
                  <c:v>57.44</c:v>
                </c:pt>
                <c:pt idx="142">
                  <c:v>56.48</c:v>
                </c:pt>
                <c:pt idx="143">
                  <c:v>57.26</c:v>
                </c:pt>
                <c:pt idx="144">
                  <c:v>56.42</c:v>
                </c:pt>
                <c:pt idx="145">
                  <c:v>57.58</c:v>
                </c:pt>
                <c:pt idx="146">
                  <c:v>57.06</c:v>
                </c:pt>
                <c:pt idx="147">
                  <c:v>57.26</c:v>
                </c:pt>
                <c:pt idx="148">
                  <c:v>58.12</c:v>
                </c:pt>
                <c:pt idx="149">
                  <c:v>58.5</c:v>
                </c:pt>
                <c:pt idx="150">
                  <c:v>58.34</c:v>
                </c:pt>
                <c:pt idx="151">
                  <c:v>58.18</c:v>
                </c:pt>
                <c:pt idx="152">
                  <c:v>59.2</c:v>
                </c:pt>
                <c:pt idx="153">
                  <c:v>59.4</c:v>
                </c:pt>
                <c:pt idx="154">
                  <c:v>58.3</c:v>
                </c:pt>
                <c:pt idx="155">
                  <c:v>58.3</c:v>
                </c:pt>
                <c:pt idx="156">
                  <c:v>58.38</c:v>
                </c:pt>
                <c:pt idx="157">
                  <c:v>59.22</c:v>
                </c:pt>
                <c:pt idx="158">
                  <c:v>58.9</c:v>
                </c:pt>
                <c:pt idx="159">
                  <c:v>58.48</c:v>
                </c:pt>
                <c:pt idx="160">
                  <c:v>57.32</c:v>
                </c:pt>
                <c:pt idx="161">
                  <c:v>56.9</c:v>
                </c:pt>
                <c:pt idx="162">
                  <c:v>56.8</c:v>
                </c:pt>
                <c:pt idx="163">
                  <c:v>56.96</c:v>
                </c:pt>
                <c:pt idx="164">
                  <c:v>57.08</c:v>
                </c:pt>
                <c:pt idx="165">
                  <c:v>57</c:v>
                </c:pt>
                <c:pt idx="166">
                  <c:v>55.16</c:v>
                </c:pt>
                <c:pt idx="167">
                  <c:v>54.56</c:v>
                </c:pt>
                <c:pt idx="168">
                  <c:v>55.34</c:v>
                </c:pt>
                <c:pt idx="169">
                  <c:v>56.16</c:v>
                </c:pt>
                <c:pt idx="170">
                  <c:v>58.52</c:v>
                </c:pt>
                <c:pt idx="171">
                  <c:v>58.637999999999998</c:v>
                </c:pt>
                <c:pt idx="172">
                  <c:v>60.012999999999998</c:v>
                </c:pt>
                <c:pt idx="173">
                  <c:v>59.581000000000003</c:v>
                </c:pt>
                <c:pt idx="174">
                  <c:v>59.561</c:v>
                </c:pt>
                <c:pt idx="175">
                  <c:v>58.598999999999997</c:v>
                </c:pt>
                <c:pt idx="176">
                  <c:v>58.460999999999999</c:v>
                </c:pt>
                <c:pt idx="177">
                  <c:v>57.930999999999997</c:v>
                </c:pt>
                <c:pt idx="178">
                  <c:v>58.088000000000001</c:v>
                </c:pt>
                <c:pt idx="179">
                  <c:v>58.146999999999998</c:v>
                </c:pt>
                <c:pt idx="180">
                  <c:v>57.734000000000002</c:v>
                </c:pt>
                <c:pt idx="181">
                  <c:v>57.459000000000003</c:v>
                </c:pt>
                <c:pt idx="182">
                  <c:v>57.753999999999998</c:v>
                </c:pt>
                <c:pt idx="183">
                  <c:v>58.048999999999999</c:v>
                </c:pt>
                <c:pt idx="184">
                  <c:v>58.088000000000001</c:v>
                </c:pt>
                <c:pt idx="185">
                  <c:v>57.066000000000003</c:v>
                </c:pt>
                <c:pt idx="186">
                  <c:v>56.811</c:v>
                </c:pt>
                <c:pt idx="187">
                  <c:v>57.97</c:v>
                </c:pt>
                <c:pt idx="188">
                  <c:v>57.243000000000002</c:v>
                </c:pt>
                <c:pt idx="189">
                  <c:v>56.261000000000003</c:v>
                </c:pt>
                <c:pt idx="190">
                  <c:v>54.886000000000003</c:v>
                </c:pt>
                <c:pt idx="191">
                  <c:v>53.963000000000001</c:v>
                </c:pt>
                <c:pt idx="192">
                  <c:v>54.63</c:v>
                </c:pt>
                <c:pt idx="193">
                  <c:v>53.765999999999998</c:v>
                </c:pt>
                <c:pt idx="194">
                  <c:v>55.082000000000001</c:v>
                </c:pt>
                <c:pt idx="195">
                  <c:v>54.807000000000002</c:v>
                </c:pt>
                <c:pt idx="196">
                  <c:v>54.552</c:v>
                </c:pt>
                <c:pt idx="197">
                  <c:v>54.689</c:v>
                </c:pt>
                <c:pt idx="198">
                  <c:v>54.572000000000003</c:v>
                </c:pt>
                <c:pt idx="199">
                  <c:v>55.082000000000001</c:v>
                </c:pt>
                <c:pt idx="200">
                  <c:v>54.238</c:v>
                </c:pt>
                <c:pt idx="201">
                  <c:v>54.040999999999997</c:v>
                </c:pt>
                <c:pt idx="202">
                  <c:v>53.57</c:v>
                </c:pt>
                <c:pt idx="203">
                  <c:v>53.216000000000001</c:v>
                </c:pt>
                <c:pt idx="204">
                  <c:v>53.097999999999999</c:v>
                </c:pt>
                <c:pt idx="205">
                  <c:v>54.002000000000002</c:v>
                </c:pt>
                <c:pt idx="206">
                  <c:v>52.43</c:v>
                </c:pt>
                <c:pt idx="207">
                  <c:v>53.255000000000003</c:v>
                </c:pt>
                <c:pt idx="208">
                  <c:v>53.825000000000003</c:v>
                </c:pt>
                <c:pt idx="209">
                  <c:v>54.65</c:v>
                </c:pt>
                <c:pt idx="210">
                  <c:v>53.765999999999998</c:v>
                </c:pt>
                <c:pt idx="211">
                  <c:v>54.65</c:v>
                </c:pt>
                <c:pt idx="212">
                  <c:v>54.414000000000001</c:v>
                </c:pt>
                <c:pt idx="213">
                  <c:v>54.531999999999996</c:v>
                </c:pt>
                <c:pt idx="214">
                  <c:v>54.552</c:v>
                </c:pt>
                <c:pt idx="215">
                  <c:v>53.765999999999998</c:v>
                </c:pt>
                <c:pt idx="216">
                  <c:v>54.591000000000001</c:v>
                </c:pt>
                <c:pt idx="217">
                  <c:v>53.825000000000003</c:v>
                </c:pt>
                <c:pt idx="218">
                  <c:v>54.787999999999997</c:v>
                </c:pt>
                <c:pt idx="219">
                  <c:v>55.377000000000002</c:v>
                </c:pt>
                <c:pt idx="220">
                  <c:v>55.180999999999997</c:v>
                </c:pt>
                <c:pt idx="221">
                  <c:v>55.2</c:v>
                </c:pt>
                <c:pt idx="222">
                  <c:v>54.531999999999996</c:v>
                </c:pt>
                <c:pt idx="223">
                  <c:v>54.040999999999997</c:v>
                </c:pt>
                <c:pt idx="224">
                  <c:v>53.53</c:v>
                </c:pt>
                <c:pt idx="225">
                  <c:v>53.57</c:v>
                </c:pt>
                <c:pt idx="226">
                  <c:v>53.334000000000003</c:v>
                </c:pt>
                <c:pt idx="227">
                  <c:v>53.334000000000003</c:v>
                </c:pt>
                <c:pt idx="228">
                  <c:v>52.98</c:v>
                </c:pt>
                <c:pt idx="229">
                  <c:v>52.98</c:v>
                </c:pt>
                <c:pt idx="230">
                  <c:v>52.764000000000003</c:v>
                </c:pt>
                <c:pt idx="231">
                  <c:v>51.252000000000002</c:v>
                </c:pt>
                <c:pt idx="232">
                  <c:v>51.134</c:v>
                </c:pt>
                <c:pt idx="233">
                  <c:v>51.271000000000001</c:v>
                </c:pt>
                <c:pt idx="234">
                  <c:v>50.976999999999997</c:v>
                </c:pt>
                <c:pt idx="235">
                  <c:v>50.957000000000001</c:v>
                </c:pt>
                <c:pt idx="236">
                  <c:v>51.37</c:v>
                </c:pt>
                <c:pt idx="237">
                  <c:v>50.289000000000001</c:v>
                </c:pt>
                <c:pt idx="238">
                  <c:v>50.859000000000002</c:v>
                </c:pt>
                <c:pt idx="239">
                  <c:v>50.427</c:v>
                </c:pt>
                <c:pt idx="240">
                  <c:v>50.23</c:v>
                </c:pt>
                <c:pt idx="241">
                  <c:v>50.014000000000003</c:v>
                </c:pt>
                <c:pt idx="242">
                  <c:v>50.093000000000004</c:v>
                </c:pt>
                <c:pt idx="243">
                  <c:v>49.523000000000003</c:v>
                </c:pt>
                <c:pt idx="244">
                  <c:v>48.816000000000003</c:v>
                </c:pt>
                <c:pt idx="245">
                  <c:v>50.25</c:v>
                </c:pt>
                <c:pt idx="246">
                  <c:v>50.073</c:v>
                </c:pt>
                <c:pt idx="247">
                  <c:v>49.759</c:v>
                </c:pt>
                <c:pt idx="248">
                  <c:v>50.368000000000002</c:v>
                </c:pt>
                <c:pt idx="249">
                  <c:v>50.121000000000002</c:v>
                </c:pt>
                <c:pt idx="250">
                  <c:v>50.936999999999998</c:v>
                </c:pt>
                <c:pt idx="251">
                  <c:v>50.557000000000002</c:v>
                </c:pt>
                <c:pt idx="252">
                  <c:v>51.164000000000001</c:v>
                </c:pt>
                <c:pt idx="253">
                  <c:v>49.665999999999997</c:v>
                </c:pt>
                <c:pt idx="254">
                  <c:v>49.268000000000001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4-4490-9E93-37AC87B18C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2'!$A$2:$A$256</c:f>
              <c:numCache>
                <c:formatCode>m/d/yyyy</c:formatCode>
                <c:ptCount val="255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  <c:pt idx="254">
                  <c:v>45384</c:v>
                </c:pt>
              </c:numCache>
            </c:numRef>
          </c:xVal>
          <c:yVal>
            <c:numRef>
              <c:f>'Question 2'!$C$2:$C$256</c:f>
              <c:numCache>
                <c:formatCode>General</c:formatCode>
                <c:ptCount val="255"/>
                <c:pt idx="0">
                  <c:v>4620</c:v>
                </c:pt>
                <c:pt idx="1">
                  <c:v>4610</c:v>
                </c:pt>
                <c:pt idx="2">
                  <c:v>4587</c:v>
                </c:pt>
                <c:pt idx="3">
                  <c:v>4518</c:v>
                </c:pt>
                <c:pt idx="4">
                  <c:v>4490</c:v>
                </c:pt>
                <c:pt idx="5">
                  <c:v>4490</c:v>
                </c:pt>
                <c:pt idx="6">
                  <c:v>4499</c:v>
                </c:pt>
                <c:pt idx="7">
                  <c:v>4556</c:v>
                </c:pt>
                <c:pt idx="8">
                  <c:v>4564</c:v>
                </c:pt>
                <c:pt idx="9">
                  <c:v>4526</c:v>
                </c:pt>
                <c:pt idx="10">
                  <c:v>4529</c:v>
                </c:pt>
                <c:pt idx="11">
                  <c:v>4596</c:v>
                </c:pt>
                <c:pt idx="12">
                  <c:v>4540</c:v>
                </c:pt>
                <c:pt idx="13">
                  <c:v>4525</c:v>
                </c:pt>
                <c:pt idx="14">
                  <c:v>4583</c:v>
                </c:pt>
                <c:pt idx="15">
                  <c:v>4586</c:v>
                </c:pt>
                <c:pt idx="16">
                  <c:v>4709</c:v>
                </c:pt>
                <c:pt idx="17">
                  <c:v>4607</c:v>
                </c:pt>
                <c:pt idx="18">
                  <c:v>4538</c:v>
                </c:pt>
                <c:pt idx="19">
                  <c:v>4538</c:v>
                </c:pt>
                <c:pt idx="20">
                  <c:v>4617</c:v>
                </c:pt>
                <c:pt idx="21">
                  <c:v>4539</c:v>
                </c:pt>
                <c:pt idx="22">
                  <c:v>4487</c:v>
                </c:pt>
                <c:pt idx="23">
                  <c:v>4445</c:v>
                </c:pt>
                <c:pt idx="24">
                  <c:v>4388.25</c:v>
                </c:pt>
                <c:pt idx="25">
                  <c:v>4388.25</c:v>
                </c:pt>
                <c:pt idx="26">
                  <c:v>4444.7650000000003</c:v>
                </c:pt>
                <c:pt idx="27">
                  <c:v>4359.4979999999996</c:v>
                </c:pt>
                <c:pt idx="28">
                  <c:v>4342.643</c:v>
                </c:pt>
                <c:pt idx="29">
                  <c:v>4363.4639999999999</c:v>
                </c:pt>
                <c:pt idx="30">
                  <c:v>4302.9840000000004</c:v>
                </c:pt>
                <c:pt idx="31">
                  <c:v>4342.643</c:v>
                </c:pt>
                <c:pt idx="32">
                  <c:v>4361.4809999999998</c:v>
                </c:pt>
                <c:pt idx="33">
                  <c:v>4444.7650000000003</c:v>
                </c:pt>
                <c:pt idx="34">
                  <c:v>4710.4790000000003</c:v>
                </c:pt>
                <c:pt idx="35">
                  <c:v>4682.7179999999998</c:v>
                </c:pt>
                <c:pt idx="36">
                  <c:v>4667.8459999999995</c:v>
                </c:pt>
                <c:pt idx="37">
                  <c:v>4657.9309999999996</c:v>
                </c:pt>
                <c:pt idx="38">
                  <c:v>4626.2039999999997</c:v>
                </c:pt>
                <c:pt idx="39">
                  <c:v>4593.4849999999997</c:v>
                </c:pt>
                <c:pt idx="40">
                  <c:v>4563.741</c:v>
                </c:pt>
                <c:pt idx="41">
                  <c:v>4597.451</c:v>
                </c:pt>
                <c:pt idx="42">
                  <c:v>4592.4939999999997</c:v>
                </c:pt>
                <c:pt idx="43">
                  <c:v>4622.2380000000003</c:v>
                </c:pt>
                <c:pt idx="44">
                  <c:v>4582.5789999999997</c:v>
                </c:pt>
                <c:pt idx="45">
                  <c:v>4605.3829999999998</c:v>
                </c:pt>
                <c:pt idx="46">
                  <c:v>4603.3999999999996</c:v>
                </c:pt>
                <c:pt idx="47">
                  <c:v>4505.2439999999997</c:v>
                </c:pt>
                <c:pt idx="48">
                  <c:v>4555.8090000000002</c:v>
                </c:pt>
                <c:pt idx="49">
                  <c:v>4531.0219999999999</c:v>
                </c:pt>
                <c:pt idx="50">
                  <c:v>4575.6390000000001</c:v>
                </c:pt>
                <c:pt idx="51">
                  <c:v>4561.7579999999998</c:v>
                </c:pt>
                <c:pt idx="52">
                  <c:v>4547.8770000000004</c:v>
                </c:pt>
                <c:pt idx="53">
                  <c:v>4476.4920000000002</c:v>
                </c:pt>
                <c:pt idx="54">
                  <c:v>4425.9269999999997</c:v>
                </c:pt>
                <c:pt idx="55">
                  <c:v>4441.79</c:v>
                </c:pt>
                <c:pt idx="56">
                  <c:v>4492.3549999999996</c:v>
                </c:pt>
                <c:pt idx="57">
                  <c:v>4495.33</c:v>
                </c:pt>
                <c:pt idx="58">
                  <c:v>4542.92</c:v>
                </c:pt>
                <c:pt idx="59">
                  <c:v>4488.3890000000001</c:v>
                </c:pt>
                <c:pt idx="60">
                  <c:v>4458.6450000000004</c:v>
                </c:pt>
                <c:pt idx="61">
                  <c:v>4410.0630000000001</c:v>
                </c:pt>
                <c:pt idx="62">
                  <c:v>4522.0990000000002</c:v>
                </c:pt>
                <c:pt idx="63">
                  <c:v>4550.8519999999999</c:v>
                </c:pt>
                <c:pt idx="64">
                  <c:v>4509.21</c:v>
                </c:pt>
                <c:pt idx="65">
                  <c:v>4496.3209999999999</c:v>
                </c:pt>
                <c:pt idx="66">
                  <c:v>4537.9629999999997</c:v>
                </c:pt>
                <c:pt idx="67">
                  <c:v>4524.0820000000003</c:v>
                </c:pt>
                <c:pt idx="68">
                  <c:v>4516.1499999999996</c:v>
                </c:pt>
                <c:pt idx="69">
                  <c:v>4520.116</c:v>
                </c:pt>
                <c:pt idx="70">
                  <c:v>4541.9290000000001</c:v>
                </c:pt>
                <c:pt idx="71">
                  <c:v>4568.6980000000003</c:v>
                </c:pt>
                <c:pt idx="72">
                  <c:v>4612.3230000000003</c:v>
                </c:pt>
                <c:pt idx="73">
                  <c:v>4638.1019999999999</c:v>
                </c:pt>
                <c:pt idx="74">
                  <c:v>4623.2290000000003</c:v>
                </c:pt>
                <c:pt idx="75">
                  <c:v>4602.4080000000004</c:v>
                </c:pt>
                <c:pt idx="76">
                  <c:v>4581.5870000000004</c:v>
                </c:pt>
                <c:pt idx="77">
                  <c:v>4561.7579999999998</c:v>
                </c:pt>
                <c:pt idx="78">
                  <c:v>4566.7150000000001</c:v>
                </c:pt>
                <c:pt idx="79">
                  <c:v>4586.5450000000001</c:v>
                </c:pt>
                <c:pt idx="80">
                  <c:v>4627.1949999999997</c:v>
                </c:pt>
                <c:pt idx="81">
                  <c:v>4628.1869999999999</c:v>
                </c:pt>
                <c:pt idx="82">
                  <c:v>4653.9650000000001</c:v>
                </c:pt>
                <c:pt idx="83">
                  <c:v>4701.5559999999996</c:v>
                </c:pt>
                <c:pt idx="84">
                  <c:v>4660.9049999999997</c:v>
                </c:pt>
                <c:pt idx="85">
                  <c:v>4689.6580000000004</c:v>
                </c:pt>
                <c:pt idx="86">
                  <c:v>4692.6319999999996</c:v>
                </c:pt>
                <c:pt idx="87">
                  <c:v>4651.982</c:v>
                </c:pt>
                <c:pt idx="88">
                  <c:v>4644.05</c:v>
                </c:pt>
                <c:pt idx="89">
                  <c:v>4651.982</c:v>
                </c:pt>
                <c:pt idx="90">
                  <c:v>4503.2610000000004</c:v>
                </c:pt>
                <c:pt idx="91">
                  <c:v>4500.2870000000003</c:v>
                </c:pt>
                <c:pt idx="92">
                  <c:v>4518.1329999999998</c:v>
                </c:pt>
                <c:pt idx="93">
                  <c:v>4516.1499999999996</c:v>
                </c:pt>
                <c:pt idx="94">
                  <c:v>4503.2610000000004</c:v>
                </c:pt>
                <c:pt idx="95">
                  <c:v>4488.3890000000001</c:v>
                </c:pt>
                <c:pt idx="96">
                  <c:v>4476.4920000000002</c:v>
                </c:pt>
                <c:pt idx="97">
                  <c:v>4474.509</c:v>
                </c:pt>
                <c:pt idx="98">
                  <c:v>4490.3720000000003</c:v>
                </c:pt>
                <c:pt idx="99">
                  <c:v>4498.3040000000001</c:v>
                </c:pt>
                <c:pt idx="100">
                  <c:v>4510.2020000000002</c:v>
                </c:pt>
                <c:pt idx="101">
                  <c:v>4527.4229999999998</c:v>
                </c:pt>
                <c:pt idx="102">
                  <c:v>4648.4030000000002</c:v>
                </c:pt>
                <c:pt idx="103">
                  <c:v>4655.2879999999996</c:v>
                </c:pt>
                <c:pt idx="104">
                  <c:v>4674.96</c:v>
                </c:pt>
                <c:pt idx="105">
                  <c:v>4652.3370000000004</c:v>
                </c:pt>
                <c:pt idx="106">
                  <c:v>4667.0910000000003</c:v>
                </c:pt>
                <c:pt idx="107">
                  <c:v>4701.5169999999998</c:v>
                </c:pt>
                <c:pt idx="108">
                  <c:v>4730.0410000000002</c:v>
                </c:pt>
                <c:pt idx="109">
                  <c:v>4683.8119999999999</c:v>
                </c:pt>
                <c:pt idx="110">
                  <c:v>4711.3530000000001</c:v>
                </c:pt>
                <c:pt idx="111">
                  <c:v>4576.6019999999999</c:v>
                </c:pt>
                <c:pt idx="112">
                  <c:v>4680.8609999999999</c:v>
                </c:pt>
                <c:pt idx="113">
                  <c:v>4711.3530000000001</c:v>
                </c:pt>
                <c:pt idx="114">
                  <c:v>4751.6790000000001</c:v>
                </c:pt>
                <c:pt idx="115">
                  <c:v>4777.2520000000004</c:v>
                </c:pt>
                <c:pt idx="116">
                  <c:v>4771.3509999999997</c:v>
                </c:pt>
                <c:pt idx="117">
                  <c:v>4787.0879999999997</c:v>
                </c:pt>
                <c:pt idx="118">
                  <c:v>4742.8270000000002</c:v>
                </c:pt>
                <c:pt idx="119">
                  <c:v>4727.09</c:v>
                </c:pt>
                <c:pt idx="120">
                  <c:v>4706.4350000000004</c:v>
                </c:pt>
                <c:pt idx="121">
                  <c:v>4728.0730000000003</c:v>
                </c:pt>
                <c:pt idx="122">
                  <c:v>4702.5</c:v>
                </c:pt>
                <c:pt idx="123">
                  <c:v>4691.6809999999996</c:v>
                </c:pt>
                <c:pt idx="124">
                  <c:v>4705.451</c:v>
                </c:pt>
                <c:pt idx="125">
                  <c:v>4722.1719999999996</c:v>
                </c:pt>
                <c:pt idx="126">
                  <c:v>4763.482</c:v>
                </c:pt>
                <c:pt idx="127">
                  <c:v>4784.1369999999997</c:v>
                </c:pt>
                <c:pt idx="128">
                  <c:v>4759.5479999999998</c:v>
                </c:pt>
                <c:pt idx="129">
                  <c:v>4813.6450000000004</c:v>
                </c:pt>
                <c:pt idx="130">
                  <c:v>4787.0879999999997</c:v>
                </c:pt>
                <c:pt idx="131">
                  <c:v>4820.53</c:v>
                </c:pt>
                <c:pt idx="132">
                  <c:v>4777.2520000000004</c:v>
                </c:pt>
                <c:pt idx="133">
                  <c:v>4792.0060000000003</c:v>
                </c:pt>
                <c:pt idx="134">
                  <c:v>4773.3180000000002</c:v>
                </c:pt>
                <c:pt idx="135">
                  <c:v>4773.3180000000002</c:v>
                </c:pt>
                <c:pt idx="136">
                  <c:v>4797.9080000000004</c:v>
                </c:pt>
                <c:pt idx="137">
                  <c:v>4855.9390000000003</c:v>
                </c:pt>
                <c:pt idx="138">
                  <c:v>4868.7250000000004</c:v>
                </c:pt>
                <c:pt idx="139">
                  <c:v>4857.9059999999999</c:v>
                </c:pt>
                <c:pt idx="140">
                  <c:v>4845.1189999999997</c:v>
                </c:pt>
                <c:pt idx="141">
                  <c:v>4886.43</c:v>
                </c:pt>
                <c:pt idx="142">
                  <c:v>4917.9040000000005</c:v>
                </c:pt>
                <c:pt idx="143">
                  <c:v>4951.3459999999995</c:v>
                </c:pt>
                <c:pt idx="144">
                  <c:v>4903.1509999999998</c:v>
                </c:pt>
                <c:pt idx="145">
                  <c:v>4902.1670000000004</c:v>
                </c:pt>
                <c:pt idx="146">
                  <c:v>4880.5280000000002</c:v>
                </c:pt>
                <c:pt idx="147">
                  <c:v>4876.5940000000001</c:v>
                </c:pt>
                <c:pt idx="148">
                  <c:v>4835.2839999999997</c:v>
                </c:pt>
                <c:pt idx="149">
                  <c:v>4825.4480000000003</c:v>
                </c:pt>
                <c:pt idx="150">
                  <c:v>4831.3490000000002</c:v>
                </c:pt>
                <c:pt idx="151">
                  <c:v>4787.0879999999997</c:v>
                </c:pt>
                <c:pt idx="152">
                  <c:v>4761.5150000000003</c:v>
                </c:pt>
                <c:pt idx="153">
                  <c:v>4732.0079999999998</c:v>
                </c:pt>
                <c:pt idx="154">
                  <c:v>4712.3360000000002</c:v>
                </c:pt>
                <c:pt idx="155">
                  <c:v>4655.2879999999996</c:v>
                </c:pt>
                <c:pt idx="156">
                  <c:v>4644.4690000000001</c:v>
                </c:pt>
                <c:pt idx="157">
                  <c:v>4657.2550000000001</c:v>
                </c:pt>
                <c:pt idx="158">
                  <c:v>4650.3710000000001</c:v>
                </c:pt>
                <c:pt idx="159">
                  <c:v>4691.6809999999996</c:v>
                </c:pt>
                <c:pt idx="160">
                  <c:v>4669.0590000000002</c:v>
                </c:pt>
                <c:pt idx="161">
                  <c:v>4648.4030000000002</c:v>
                </c:pt>
                <c:pt idx="162">
                  <c:v>4636.6000000000004</c:v>
                </c:pt>
                <c:pt idx="163">
                  <c:v>4652.3370000000004</c:v>
                </c:pt>
                <c:pt idx="164">
                  <c:v>4702.5</c:v>
                </c:pt>
                <c:pt idx="165">
                  <c:v>4729.0990000000002</c:v>
                </c:pt>
                <c:pt idx="166">
                  <c:v>4677.366</c:v>
                </c:pt>
                <c:pt idx="167">
                  <c:v>4639.299</c:v>
                </c:pt>
                <c:pt idx="168">
                  <c:v>4730.0749999999998</c:v>
                </c:pt>
                <c:pt idx="169">
                  <c:v>4667.6049999999996</c:v>
                </c:pt>
                <c:pt idx="170">
                  <c:v>4661.7489999999998</c:v>
                </c:pt>
                <c:pt idx="171">
                  <c:v>4620.7539999999999</c:v>
                </c:pt>
                <c:pt idx="172">
                  <c:v>4621.7299999999996</c:v>
                </c:pt>
                <c:pt idx="173">
                  <c:v>4627.5860000000002</c:v>
                </c:pt>
                <c:pt idx="174">
                  <c:v>4559.2610000000004</c:v>
                </c:pt>
                <c:pt idx="175">
                  <c:v>4291.8149999999996</c:v>
                </c:pt>
                <c:pt idx="176">
                  <c:v>4338.6670000000004</c:v>
                </c:pt>
                <c:pt idx="177">
                  <c:v>4378.6869999999999</c:v>
                </c:pt>
                <c:pt idx="178">
                  <c:v>4387.4709999999995</c:v>
                </c:pt>
                <c:pt idx="179">
                  <c:v>4406.9930000000004</c:v>
                </c:pt>
                <c:pt idx="180">
                  <c:v>4354.2849999999999</c:v>
                </c:pt>
                <c:pt idx="181">
                  <c:v>4303.5280000000002</c:v>
                </c:pt>
                <c:pt idx="182">
                  <c:v>4300.6000000000004</c:v>
                </c:pt>
                <c:pt idx="183">
                  <c:v>4327.93</c:v>
                </c:pt>
                <c:pt idx="184">
                  <c:v>4300.6000000000004</c:v>
                </c:pt>
                <c:pt idx="185">
                  <c:v>4302.5519999999997</c:v>
                </c:pt>
                <c:pt idx="186">
                  <c:v>4265.4610000000002</c:v>
                </c:pt>
                <c:pt idx="187">
                  <c:v>4243.9880000000003</c:v>
                </c:pt>
                <c:pt idx="188">
                  <c:v>4225.442</c:v>
                </c:pt>
                <c:pt idx="189">
                  <c:v>4232.2749999999996</c:v>
                </c:pt>
                <c:pt idx="190">
                  <c:v>4199.0879999999997</c:v>
                </c:pt>
                <c:pt idx="191">
                  <c:v>4204.9440000000004</c:v>
                </c:pt>
                <c:pt idx="192">
                  <c:v>4241.0600000000004</c:v>
                </c:pt>
                <c:pt idx="193">
                  <c:v>4241.0600000000004</c:v>
                </c:pt>
                <c:pt idx="194">
                  <c:v>4272.2939999999999</c:v>
                </c:pt>
                <c:pt idx="195">
                  <c:v>4314.2650000000003</c:v>
                </c:pt>
                <c:pt idx="196">
                  <c:v>4322.0739999999996</c:v>
                </c:pt>
                <c:pt idx="197">
                  <c:v>4330.8580000000002</c:v>
                </c:pt>
                <c:pt idx="198">
                  <c:v>4327.93</c:v>
                </c:pt>
                <c:pt idx="199">
                  <c:v>4326.9539999999997</c:v>
                </c:pt>
                <c:pt idx="200">
                  <c:v>4326.9539999999997</c:v>
                </c:pt>
                <c:pt idx="201">
                  <c:v>4331.8339999999998</c:v>
                </c:pt>
                <c:pt idx="202">
                  <c:v>4327.93</c:v>
                </c:pt>
                <c:pt idx="203">
                  <c:v>4343.5479999999998</c:v>
                </c:pt>
                <c:pt idx="204">
                  <c:v>4309.3850000000002</c:v>
                </c:pt>
                <c:pt idx="205">
                  <c:v>4287.9110000000001</c:v>
                </c:pt>
                <c:pt idx="206">
                  <c:v>4252.7719999999999</c:v>
                </c:pt>
                <c:pt idx="207">
                  <c:v>4264.4849999999997</c:v>
                </c:pt>
                <c:pt idx="208">
                  <c:v>4290.8389999999999</c:v>
                </c:pt>
                <c:pt idx="209">
                  <c:v>4284.0069999999996</c:v>
                </c:pt>
                <c:pt idx="210">
                  <c:v>4275.2219999999998</c:v>
                </c:pt>
                <c:pt idx="211">
                  <c:v>4262.5330000000004</c:v>
                </c:pt>
                <c:pt idx="212">
                  <c:v>4203.9679999999998</c:v>
                </c:pt>
                <c:pt idx="213">
                  <c:v>4176.6379999999999</c:v>
                </c:pt>
                <c:pt idx="214">
                  <c:v>4157.1170000000002</c:v>
                </c:pt>
                <c:pt idx="215">
                  <c:v>4122.9539999999997</c:v>
                </c:pt>
                <c:pt idx="216">
                  <c:v>4154.1880000000001</c:v>
                </c:pt>
                <c:pt idx="217">
                  <c:v>4193.2309999999998</c:v>
                </c:pt>
                <c:pt idx="218">
                  <c:v>4208.8490000000002</c:v>
                </c:pt>
                <c:pt idx="219">
                  <c:v>4172.7340000000004</c:v>
                </c:pt>
                <c:pt idx="220">
                  <c:v>4175.6620000000003</c:v>
                </c:pt>
                <c:pt idx="221">
                  <c:v>4182.4949999999999</c:v>
                </c:pt>
                <c:pt idx="222">
                  <c:v>4212.7529999999997</c:v>
                </c:pt>
                <c:pt idx="223">
                  <c:v>4177.6139999999996</c:v>
                </c:pt>
                <c:pt idx="224">
                  <c:v>4161.2749999999996</c:v>
                </c:pt>
                <c:pt idx="225">
                  <c:v>4150.63</c:v>
                </c:pt>
                <c:pt idx="226">
                  <c:v>4174.8239999999996</c:v>
                </c:pt>
                <c:pt idx="227">
                  <c:v>4149.6629999999996</c:v>
                </c:pt>
                <c:pt idx="228">
                  <c:v>4128.3729999999996</c:v>
                </c:pt>
                <c:pt idx="229">
                  <c:v>4092.5659999999998</c:v>
                </c:pt>
                <c:pt idx="230">
                  <c:v>4076.1149999999998</c:v>
                </c:pt>
                <c:pt idx="231">
                  <c:v>4052.8890000000001</c:v>
                </c:pt>
                <c:pt idx="232">
                  <c:v>4045.1469999999999</c:v>
                </c:pt>
                <c:pt idx="233">
                  <c:v>4006.4380000000001</c:v>
                </c:pt>
                <c:pt idx="234">
                  <c:v>4006.4380000000001</c:v>
                </c:pt>
                <c:pt idx="235">
                  <c:v>3972.567</c:v>
                </c:pt>
                <c:pt idx="236">
                  <c:v>3999.663</c:v>
                </c:pt>
                <c:pt idx="237">
                  <c:v>3950.3090000000002</c:v>
                </c:pt>
                <c:pt idx="238">
                  <c:v>3738.3739999999998</c:v>
                </c:pt>
                <c:pt idx="239">
                  <c:v>3736.4380000000001</c:v>
                </c:pt>
                <c:pt idx="240">
                  <c:v>3759.6640000000002</c:v>
                </c:pt>
                <c:pt idx="241">
                  <c:v>3688.0520000000001</c:v>
                </c:pt>
                <c:pt idx="242">
                  <c:v>3648.3739999999998</c:v>
                </c:pt>
                <c:pt idx="243">
                  <c:v>3617.4059999999999</c:v>
                </c:pt>
                <c:pt idx="244">
                  <c:v>3623.2130000000002</c:v>
                </c:pt>
                <c:pt idx="245">
                  <c:v>3648.3739999999998</c:v>
                </c:pt>
                <c:pt idx="246">
                  <c:v>3672.5680000000002</c:v>
                </c:pt>
                <c:pt idx="247">
                  <c:v>3689.9870000000001</c:v>
                </c:pt>
                <c:pt idx="248">
                  <c:v>3693.8580000000002</c:v>
                </c:pt>
                <c:pt idx="249">
                  <c:v>3697.7289999999998</c:v>
                </c:pt>
                <c:pt idx="250">
                  <c:v>3693.8580000000002</c:v>
                </c:pt>
                <c:pt idx="251">
                  <c:v>3713.2130000000002</c:v>
                </c:pt>
                <c:pt idx="252">
                  <c:v>3747.0830000000001</c:v>
                </c:pt>
                <c:pt idx="253">
                  <c:v>3753.8580000000002</c:v>
                </c:pt>
                <c:pt idx="254">
                  <c:v>3808.0509999999999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4-4490-9E93-37AC87B1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38720"/>
        <c:axId val="1060945440"/>
      </c:scatterChart>
      <c:valAx>
        <c:axId val="10609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45440"/>
        <c:crosses val="autoZero"/>
        <c:crossBetween val="midCat"/>
      </c:valAx>
      <c:valAx>
        <c:axId val="1060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  <a:r>
                  <a:rPr lang="en-US" baseline="0"/>
                  <a:t> (in pence)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/>
              <a:t>Portfolio Risk vs Return for Lloyds &amp; Unilever</a:t>
            </a:r>
            <a:endParaRPr lang="en-GB"/>
          </a:p>
        </c:rich>
      </c:tx>
      <c:layout>
        <c:manualLayout>
          <c:xMode val="edge"/>
          <c:yMode val="edge"/>
          <c:x val="0.10365288759015891"/>
          <c:y val="2.5498005835094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'Question 2'!$J$30:$J$40</c:f>
              <c:numCache>
                <c:formatCode>General</c:formatCode>
                <c:ptCount val="11"/>
                <c:pt idx="0">
                  <c:v>-7.6090000000000001E-4</c:v>
                </c:pt>
                <c:pt idx="1">
                  <c:v>-8.3781000000000003E-4</c:v>
                </c:pt>
                <c:pt idx="2">
                  <c:v>-9.1472000000000016E-4</c:v>
                </c:pt>
                <c:pt idx="3">
                  <c:v>-9.9163000000000007E-4</c:v>
                </c:pt>
                <c:pt idx="4">
                  <c:v>-1.06854E-3</c:v>
                </c:pt>
                <c:pt idx="5">
                  <c:v>-1.1454499999999999E-3</c:v>
                </c:pt>
                <c:pt idx="6">
                  <c:v>-1.22236E-3</c:v>
                </c:pt>
                <c:pt idx="7">
                  <c:v>-1.2992699999999999E-3</c:v>
                </c:pt>
                <c:pt idx="8">
                  <c:v>-1.3761799999999999E-3</c:v>
                </c:pt>
                <c:pt idx="9">
                  <c:v>-1.4530899999999998E-3</c:v>
                </c:pt>
                <c:pt idx="10">
                  <c:v>-1.5299999999999997E-3</c:v>
                </c:pt>
              </c:numCache>
            </c:numRef>
          </c:xVal>
          <c:yVal>
            <c:numRef>
              <c:f>'Question 2'!$K$30:$K$40</c:f>
              <c:numCache>
                <c:formatCode>General</c:formatCode>
                <c:ptCount val="11"/>
                <c:pt idx="0">
                  <c:v>1.0560356377595953E-2</c:v>
                </c:pt>
                <c:pt idx="1">
                  <c:v>0</c:v>
                </c:pt>
                <c:pt idx="2">
                  <c:v>7.8197157271048789</c:v>
                </c:pt>
                <c:pt idx="3">
                  <c:v>0.39688224527666921</c:v>
                </c:pt>
                <c:pt idx="4">
                  <c:v>9.0270488125190188E-2</c:v>
                </c:pt>
                <c:pt idx="5">
                  <c:v>4.3739604268764866E-2</c:v>
                </c:pt>
                <c:pt idx="6">
                  <c:v>5.106230068257199E-2</c:v>
                </c:pt>
                <c:pt idx="7">
                  <c:v>0.27750825589373318</c:v>
                </c:pt>
                <c:pt idx="8">
                  <c:v>209.45376578137714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F-4B7E-A021-25C2DC50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64223"/>
        <c:axId val="495145503"/>
      </c:scatterChart>
      <c:valAx>
        <c:axId val="4951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5503"/>
        <c:crosses val="autoZero"/>
        <c:crossBetween val="midCat"/>
      </c:valAx>
      <c:valAx>
        <c:axId val="4951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  <a:r>
                  <a:rPr lang="en-GB" baseline="0"/>
                  <a:t> return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3878939823927E-2"/>
              <c:y val="0.3389190500140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Scatter Plot of HSBA and UKX Log Returns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'Question 3 (a) (c)'!$E$2:$E$72</c:f>
              <c:numCache>
                <c:formatCode>0.000</c:formatCode>
                <c:ptCount val="71"/>
                <c:pt idx="0">
                  <c:v>-5.3988546159106523</c:v>
                </c:pt>
                <c:pt idx="1">
                  <c:v>-1.641028118748274</c:v>
                </c:pt>
                <c:pt idx="2">
                  <c:v>8.5082002733412327</c:v>
                </c:pt>
                <c:pt idx="3">
                  <c:v>-10.073656778822132</c:v>
                </c:pt>
                <c:pt idx="4">
                  <c:v>10.290509404073937</c:v>
                </c:pt>
                <c:pt idx="5">
                  <c:v>-3.8806130993557799</c:v>
                </c:pt>
                <c:pt idx="6">
                  <c:v>-5.1488025637874903</c:v>
                </c:pt>
                <c:pt idx="7">
                  <c:v>-2.8688732090152667</c:v>
                </c:pt>
                <c:pt idx="8">
                  <c:v>-4.2908228680649634</c:v>
                </c:pt>
                <c:pt idx="9">
                  <c:v>14.519675979594629</c:v>
                </c:pt>
                <c:pt idx="10">
                  <c:v>-6.3657851771977594</c:v>
                </c:pt>
                <c:pt idx="11">
                  <c:v>-14.538638183367</c:v>
                </c:pt>
                <c:pt idx="12">
                  <c:v>-1.1702883710917344</c:v>
                </c:pt>
                <c:pt idx="13">
                  <c:v>-13.059280690719349</c:v>
                </c:pt>
                <c:pt idx="14">
                  <c:v>4.3741939267578012</c:v>
                </c:pt>
                <c:pt idx="15">
                  <c:v>12.363883883109596</c:v>
                </c:pt>
                <c:pt idx="16">
                  <c:v>-2.8970851064254188</c:v>
                </c:pt>
                <c:pt idx="17">
                  <c:v>4.1748176343795169</c:v>
                </c:pt>
                <c:pt idx="18">
                  <c:v>-0.48661896511728991</c:v>
                </c:pt>
                <c:pt idx="19">
                  <c:v>-6.131669989638679</c:v>
                </c:pt>
                <c:pt idx="20">
                  <c:v>4.6955152981981607</c:v>
                </c:pt>
                <c:pt idx="21">
                  <c:v>-2.0769977403795661</c:v>
                </c:pt>
                <c:pt idx="22">
                  <c:v>2.4948520995515739</c:v>
                </c:pt>
                <c:pt idx="23">
                  <c:v>-16.209534709909285</c:v>
                </c:pt>
                <c:pt idx="24">
                  <c:v>-6.7537180313646141</c:v>
                </c:pt>
                <c:pt idx="25">
                  <c:v>5.1472126613594185</c:v>
                </c:pt>
                <c:pt idx="26">
                  <c:v>-12.390308400969255</c:v>
                </c:pt>
                <c:pt idx="27">
                  <c:v>-0.99195660399081853</c:v>
                </c:pt>
                <c:pt idx="28">
                  <c:v>2.8713770024707563</c:v>
                </c:pt>
                <c:pt idx="29">
                  <c:v>4.8736247578385257</c:v>
                </c:pt>
                <c:pt idx="30">
                  <c:v>8.7151154743229515</c:v>
                </c:pt>
                <c:pt idx="31">
                  <c:v>-0.5506015451763232</c:v>
                </c:pt>
                <c:pt idx="32">
                  <c:v>-6.7605646344883574</c:v>
                </c:pt>
                <c:pt idx="33">
                  <c:v>0.70638391204271511</c:v>
                </c:pt>
                <c:pt idx="34">
                  <c:v>-10.752668512672358</c:v>
                </c:pt>
                <c:pt idx="35">
                  <c:v>-1.024168616041069</c:v>
                </c:pt>
                <c:pt idx="36">
                  <c:v>2.4509113651414025</c:v>
                </c:pt>
                <c:pt idx="37">
                  <c:v>-17.920985454931884</c:v>
                </c:pt>
                <c:pt idx="38">
                  <c:v>-7.3669591312237506</c:v>
                </c:pt>
                <c:pt idx="39">
                  <c:v>9.0777080473340241</c:v>
                </c:pt>
                <c:pt idx="40">
                  <c:v>3.5848264817512678</c:v>
                </c:pt>
                <c:pt idx="41">
                  <c:v>10.108487731712948</c:v>
                </c:pt>
                <c:pt idx="42">
                  <c:v>-2.2706999383112136</c:v>
                </c:pt>
                <c:pt idx="43">
                  <c:v>10.238392030624324</c:v>
                </c:pt>
                <c:pt idx="44">
                  <c:v>10.249054757792706</c:v>
                </c:pt>
                <c:pt idx="45">
                  <c:v>14.26531191378935</c:v>
                </c:pt>
                <c:pt idx="46">
                  <c:v>5.1884835369011721</c:v>
                </c:pt>
                <c:pt idx="47">
                  <c:v>7.0152039913493738</c:v>
                </c:pt>
                <c:pt idx="48">
                  <c:v>-2.6709343254058786</c:v>
                </c:pt>
                <c:pt idx="49">
                  <c:v>1.1558827907871736</c:v>
                </c:pt>
                <c:pt idx="50">
                  <c:v>6.8924258498485864</c:v>
                </c:pt>
                <c:pt idx="51">
                  <c:v>-5.4618837430601417</c:v>
                </c:pt>
                <c:pt idx="52">
                  <c:v>10.473468577855014</c:v>
                </c:pt>
                <c:pt idx="53">
                  <c:v>3.0450670150022008E-2</c:v>
                </c:pt>
                <c:pt idx="54">
                  <c:v>-1.812645636023122</c:v>
                </c:pt>
                <c:pt idx="55">
                  <c:v>3.353461617727385</c:v>
                </c:pt>
                <c:pt idx="56">
                  <c:v>-6.7912015900664935</c:v>
                </c:pt>
                <c:pt idx="57">
                  <c:v>-1.6826153323118802</c:v>
                </c:pt>
                <c:pt idx="58">
                  <c:v>4.1546157116611573</c:v>
                </c:pt>
                <c:pt idx="59">
                  <c:v>1.2443775441642075</c:v>
                </c:pt>
                <c:pt idx="60">
                  <c:v>2.6542131621255631</c:v>
                </c:pt>
                <c:pt idx="61">
                  <c:v>-2.9638588654863702</c:v>
                </c:pt>
                <c:pt idx="62">
                  <c:v>3.7883894343772386</c:v>
                </c:pt>
                <c:pt idx="63">
                  <c:v>-0.13445882357418681</c:v>
                </c:pt>
                <c:pt idx="64">
                  <c:v>8.8094659066391845</c:v>
                </c:pt>
                <c:pt idx="65">
                  <c:v>-2.7478831357904685</c:v>
                </c:pt>
                <c:pt idx="66">
                  <c:v>1.3833798481143353</c:v>
                </c:pt>
                <c:pt idx="67">
                  <c:v>0.66390285348090849</c:v>
                </c:pt>
                <c:pt idx="68">
                  <c:v>-8.633486326442565</c:v>
                </c:pt>
                <c:pt idx="69">
                  <c:v>7.4826937304152894</c:v>
                </c:pt>
                <c:pt idx="70">
                  <c:v>4.6323497803436959</c:v>
                </c:pt>
              </c:numCache>
            </c:numRef>
          </c:xVal>
          <c:yVal>
            <c:numRef>
              <c:f>'Question 3 (a) (c)'!$F$2:$F$72</c:f>
              <c:numCache>
                <c:formatCode>0.00000</c:formatCode>
                <c:ptCount val="71"/>
                <c:pt idx="0">
                  <c:v>-3.6810659510628203</c:v>
                </c:pt>
                <c:pt idx="1">
                  <c:v>-1.787198840611862</c:v>
                </c:pt>
                <c:pt idx="2">
                  <c:v>3.8365567385852728</c:v>
                </c:pt>
                <c:pt idx="3">
                  <c:v>-2.2456933911269892</c:v>
                </c:pt>
                <c:pt idx="4">
                  <c:v>3.4389796023650985</c:v>
                </c:pt>
                <c:pt idx="5">
                  <c:v>-2.2045494124229403</c:v>
                </c:pt>
                <c:pt idx="6">
                  <c:v>-1.1402431107930993</c:v>
                </c:pt>
                <c:pt idx="7">
                  <c:v>5.5434709429212594</c:v>
                </c:pt>
                <c:pt idx="8">
                  <c:v>-3.081462026461085</c:v>
                </c:pt>
                <c:pt idx="9">
                  <c:v>3.15398447063582</c:v>
                </c:pt>
                <c:pt idx="10">
                  <c:v>-1.3366780518836499</c:v>
                </c:pt>
                <c:pt idx="11">
                  <c:v>-4.2041368499009959</c:v>
                </c:pt>
                <c:pt idx="12">
                  <c:v>1.6148330344917738</c:v>
                </c:pt>
                <c:pt idx="13">
                  <c:v>-6.5271827929064097</c:v>
                </c:pt>
                <c:pt idx="14">
                  <c:v>-2.8700157066489109</c:v>
                </c:pt>
                <c:pt idx="15">
                  <c:v>5.5076847216440221</c:v>
                </c:pt>
                <c:pt idx="16">
                  <c:v>1.8940459785023456</c:v>
                </c:pt>
                <c:pt idx="17">
                  <c:v>-3.483598335985425</c:v>
                </c:pt>
                <c:pt idx="18">
                  <c:v>5.9350403285039057</c:v>
                </c:pt>
                <c:pt idx="19">
                  <c:v>-0.8330186150228609</c:v>
                </c:pt>
                <c:pt idx="20">
                  <c:v>-0.38339434874010159</c:v>
                </c:pt>
                <c:pt idx="21">
                  <c:v>-0.76707025605990542</c:v>
                </c:pt>
                <c:pt idx="22">
                  <c:v>8.2023134585175975E-2</c:v>
                </c:pt>
                <c:pt idx="23">
                  <c:v>-1.0752407971022311</c:v>
                </c:pt>
                <c:pt idx="24">
                  <c:v>-4.5021480833079135</c:v>
                </c:pt>
                <c:pt idx="25">
                  <c:v>2.4918369912573808</c:v>
                </c:pt>
                <c:pt idx="26">
                  <c:v>-2.1105238210022725</c:v>
                </c:pt>
                <c:pt idx="27">
                  <c:v>0.46853132143940651</c:v>
                </c:pt>
                <c:pt idx="28">
                  <c:v>-1.235176811581213</c:v>
                </c:pt>
                <c:pt idx="29">
                  <c:v>7.3490899036584761E-2</c:v>
                </c:pt>
                <c:pt idx="30">
                  <c:v>-0.2113786768352712</c:v>
                </c:pt>
                <c:pt idx="31">
                  <c:v>-0.75469790944085879</c:v>
                </c:pt>
                <c:pt idx="32">
                  <c:v>-3.7448176405248605</c:v>
                </c:pt>
                <c:pt idx="33">
                  <c:v>-3.4890097000371196</c:v>
                </c:pt>
                <c:pt idx="34">
                  <c:v>-1.178675475865002</c:v>
                </c:pt>
                <c:pt idx="35">
                  <c:v>0.82468733587210907</c:v>
                </c:pt>
                <c:pt idx="36">
                  <c:v>-3.0541295465963696</c:v>
                </c:pt>
                <c:pt idx="37">
                  <c:v>-11.646910508413137</c:v>
                </c:pt>
                <c:pt idx="38">
                  <c:v>5.0490608440827787</c:v>
                </c:pt>
                <c:pt idx="39">
                  <c:v>1.6479277239271832</c:v>
                </c:pt>
                <c:pt idx="40">
                  <c:v>-1.1096677235741239</c:v>
                </c:pt>
                <c:pt idx="41">
                  <c:v>4.5084079840057187</c:v>
                </c:pt>
                <c:pt idx="42">
                  <c:v>-1.5211368610053275</c:v>
                </c:pt>
                <c:pt idx="43">
                  <c:v>-2.9287914404802762</c:v>
                </c:pt>
                <c:pt idx="44">
                  <c:v>-3.9622677611652932</c:v>
                </c:pt>
                <c:pt idx="45">
                  <c:v>14.859270918875875</c:v>
                </c:pt>
                <c:pt idx="46">
                  <c:v>10.182862487308594</c:v>
                </c:pt>
                <c:pt idx="47">
                  <c:v>3.4589666016703871</c:v>
                </c:pt>
                <c:pt idx="48">
                  <c:v>-2.6317644194590661</c:v>
                </c:pt>
                <c:pt idx="49">
                  <c:v>-1.3450097280303885</c:v>
                </c:pt>
                <c:pt idx="50">
                  <c:v>2.1810849051834542</c:v>
                </c:pt>
                <c:pt idx="51">
                  <c:v>-2.7511093325802505</c:v>
                </c:pt>
                <c:pt idx="52">
                  <c:v>5.1329507618550929</c:v>
                </c:pt>
                <c:pt idx="53">
                  <c:v>-2.1469729392836028</c:v>
                </c:pt>
                <c:pt idx="54">
                  <c:v>-3.6188750300570005</c:v>
                </c:pt>
                <c:pt idx="55">
                  <c:v>3.5190356943655479</c:v>
                </c:pt>
                <c:pt idx="56">
                  <c:v>-1.8919543935206105</c:v>
                </c:pt>
                <c:pt idx="57">
                  <c:v>-2.8490312025138884</c:v>
                </c:pt>
                <c:pt idx="58">
                  <c:v>-1.5079061923703265</c:v>
                </c:pt>
                <c:pt idx="59">
                  <c:v>-3.5152973613810992</c:v>
                </c:pt>
                <c:pt idx="60">
                  <c:v>3.6786055417912147</c:v>
                </c:pt>
                <c:pt idx="61">
                  <c:v>2.0961419113474808</c:v>
                </c:pt>
                <c:pt idx="62">
                  <c:v>5.2217377329099683</c:v>
                </c:pt>
                <c:pt idx="63">
                  <c:v>-1.0410584286220663</c:v>
                </c:pt>
                <c:pt idx="64">
                  <c:v>4.1681318270215097</c:v>
                </c:pt>
                <c:pt idx="65">
                  <c:v>-1.4537140602491634</c:v>
                </c:pt>
                <c:pt idx="66">
                  <c:v>0.53894547280695648</c:v>
                </c:pt>
                <c:pt idx="67">
                  <c:v>-2.2242892312252511</c:v>
                </c:pt>
                <c:pt idx="68">
                  <c:v>-6.217748616225375</c:v>
                </c:pt>
                <c:pt idx="69">
                  <c:v>2.4538412107212202</c:v>
                </c:pt>
                <c:pt idx="70">
                  <c:v>4.0863199936311929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0E8-8E43-172DF876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34400"/>
        <c:axId val="1505226720"/>
      </c:scatterChart>
      <c:valAx>
        <c:axId val="15477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effectLst/>
                  </a:rPr>
                  <a:t>HSBA Log Returns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26720"/>
        <c:crosses val="autoZero"/>
        <c:crossBetween val="midCat"/>
      </c:valAx>
      <c:valAx>
        <c:axId val="15052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effectLst/>
                  </a:rPr>
                  <a:t>UKX Log Returns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/>
              <a:t>Distribution of Daily Log Returns – Lloyds</a:t>
            </a:r>
            <a:endParaRPr lang="en-GB" sz="1400" b="1" i="0" u="none" strike="noStrike" baseline="0">
              <a:solidFill>
                <a:schemeClr val="bg1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CB009AA5-D355-48FB-B934-7B79E40406F5}">
          <cx:dataId val="0"/>
          <cx:layoutPr>
            <cx:binning intervalClosed="r"/>
          </cx:layoutPr>
          <cx:axisId val="1"/>
        </cx:series>
        <cx:series layoutId="paretoLine" ownerIdx="0" uniqueId="{FCFAF1C4-701B-49D5-B27A-BCEA038051C8}">
          <cx:axisId val="2"/>
        </cx:series>
      </cx:plotAreaRegion>
      <cx:axis id="0">
        <cx:catScaling gapWidth="0"/>
        <cx:title>
          <cx:tx>
            <cx:txData>
              <cx:v>Log 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Log return (%)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/>
              <a:t>Distribution of Daily Log Returns – Unilever</a:t>
            </a:r>
            <a:endParaRPr lang="en-GB" sz="1500" b="1" i="0" u="none" strike="noStrike" cap="all" spc="100" baseline="0">
              <a:solidFill>
                <a:sysClr val="window" lastClr="FFFFF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4C2C0769-36FB-406D-8A3E-0FF0A1E6BC7C}">
          <cx:dataId val="0"/>
          <cx:layoutPr>
            <cx:binning intervalClosed="r"/>
          </cx:layoutPr>
          <cx:axisId val="1"/>
        </cx:series>
        <cx:series layoutId="paretoLine" ownerIdx="0" uniqueId="{64A6C9A2-F538-457C-892F-331A041B9089}">
          <cx:axisId val="2"/>
        </cx:series>
      </cx:plotAreaRegion>
      <cx:axis id="0">
        <cx:catScaling gapWidth="0"/>
        <cx:title>
          <cx:tx>
            <cx:txData>
              <cx:v>Log 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Log return (%)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101914</xdr:colOff>
      <xdr:row>33</xdr:row>
      <xdr:rowOff>117592</xdr:rowOff>
    </xdr:from>
    <xdr:to>
      <xdr:col>19</xdr:col>
      <xdr:colOff>285526</xdr:colOff>
      <xdr:row>51</xdr:row>
      <xdr:rowOff>95773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29569-0004-978E-F48E-27432D32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337097</xdr:colOff>
      <xdr:row>9</xdr:row>
      <xdr:rowOff>117591</xdr:rowOff>
    </xdr:from>
    <xdr:to>
      <xdr:col>19</xdr:col>
      <xdr:colOff>321468</xdr:colOff>
      <xdr:row>26</xdr:row>
      <xdr:rowOff>11679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4616CD-5BAF-2A1B-1E9B-C5345D99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571499</xdr:colOff>
      <xdr:row>3</xdr:row>
      <xdr:rowOff>177800</xdr:rowOff>
    </xdr:from>
    <xdr:to>
      <xdr:col>30</xdr:col>
      <xdr:colOff>35717</xdr:colOff>
      <xdr:row>25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E85BB34-E1B6-C667-7E08-9B19D589B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9849" y="730250"/>
              <a:ext cx="5560218" cy="4010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12699</xdr:colOff>
      <xdr:row>29</xdr:row>
      <xdr:rowOff>73819</xdr:rowOff>
    </xdr:from>
    <xdr:to>
      <xdr:col>30</xdr:col>
      <xdr:colOff>130967</xdr:colOff>
      <xdr:row>52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67480E8-A3F4-09DA-C3BE-BBC897B32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0649" y="5420519"/>
              <a:ext cx="5604668" cy="4233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583405</xdr:colOff>
      <xdr:row>54</xdr:row>
      <xdr:rowOff>0</xdr:rowOff>
    </xdr:from>
    <xdr:to>
      <xdr:col>30</xdr:col>
      <xdr:colOff>547687</xdr:colOff>
      <xdr:row>75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BA420-83E4-9032-6D4C-30A532C29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374651</xdr:colOff>
      <xdr:row>9</xdr:row>
      <xdr:rowOff>154667</xdr:rowOff>
    </xdr:from>
    <xdr:to>
      <xdr:col>17</xdr:col>
      <xdr:colOff>192768</xdr:colOff>
      <xdr:row>24</xdr:row>
      <xdr:rowOff>135616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159EB-B4FC-9294-F52D-B23FA9AEE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BBF4-9B4A-4DDA-B46C-474081C6532B}">
  <dimension ref="A1:V256"/>
  <sheetViews>
    <sheetView topLeftCell="D1" zoomScale="81" zoomScaleNormal="80" workbookViewId="0">
      <selection activeCell="O55" sqref="O55:O65"/>
    </sheetView>
  </sheetViews>
  <sheetFormatPr defaultRowHeight="14.5" x14ac:dyDescent="0.35"/>
  <cols>
    <col min="1" max="1" width="10.81640625" bestFit="1" customWidth="1"/>
    <col min="2" max="2" width="19" bestFit="1" customWidth="1"/>
    <col min="3" max="3" width="16" customWidth="1"/>
    <col min="4" max="4" width="10.81640625" bestFit="1" customWidth="1"/>
    <col min="5" max="5" width="15" customWidth="1"/>
    <col min="6" max="6" width="16.453125" bestFit="1" customWidth="1"/>
    <col min="8" max="8" width="18" bestFit="1" customWidth="1"/>
    <col min="10" max="10" width="16.26953125" bestFit="1" customWidth="1"/>
    <col min="11" max="11" width="14.1796875" bestFit="1" customWidth="1"/>
    <col min="12" max="12" width="13.1796875" bestFit="1" customWidth="1"/>
    <col min="15" max="15" width="16.81640625" bestFit="1" customWidth="1"/>
    <col min="16" max="16" width="15" bestFit="1" customWidth="1"/>
    <col min="17" max="17" width="15.1796875" customWidth="1"/>
    <col min="18" max="18" width="12.7265625" bestFit="1" customWidth="1"/>
    <col min="19" max="19" width="12.453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0</v>
      </c>
      <c r="E1" s="7" t="s">
        <v>3</v>
      </c>
      <c r="F1" s="7" t="s">
        <v>4</v>
      </c>
      <c r="H1" s="9" t="s">
        <v>23</v>
      </c>
      <c r="I1" s="4"/>
      <c r="J1" s="9" t="s">
        <v>24</v>
      </c>
      <c r="K1" s="4"/>
    </row>
    <row r="2" spans="1:22" x14ac:dyDescent="0.35">
      <c r="A2" s="1">
        <v>45748</v>
      </c>
      <c r="B2">
        <v>72.599999999999994</v>
      </c>
      <c r="C2">
        <v>4620</v>
      </c>
      <c r="D2" s="1">
        <v>45748</v>
      </c>
      <c r="E2" s="8">
        <f>100*LN(B3/B2)</f>
        <v>-0.7188308530667824</v>
      </c>
      <c r="F2" s="8">
        <f>100*LN(C3/C2)</f>
        <v>-0.21668480850903141</v>
      </c>
    </row>
    <row r="3" spans="1:22" x14ac:dyDescent="0.35">
      <c r="A3" s="1">
        <v>45747</v>
      </c>
      <c r="B3">
        <v>72.08</v>
      </c>
      <c r="C3">
        <v>4610</v>
      </c>
      <c r="D3" s="1">
        <v>45747</v>
      </c>
      <c r="E3" s="8">
        <f t="shared" ref="E3:E66" si="0">100*LN(B4/B3)</f>
        <v>1.8147322320387631</v>
      </c>
      <c r="F3" s="8">
        <f t="shared" ref="F3:F66" si="1">100*LN(C4/C3)</f>
        <v>-0.5001641393522166</v>
      </c>
      <c r="H3" t="s">
        <v>6</v>
      </c>
      <c r="I3">
        <v>-1.5263391289429601E-3</v>
      </c>
      <c r="J3" t="s">
        <v>6</v>
      </c>
      <c r="K3">
        <v>-7.609338401459413E-4</v>
      </c>
      <c r="L3" t="s">
        <v>19</v>
      </c>
      <c r="V3" t="s">
        <v>5</v>
      </c>
    </row>
    <row r="4" spans="1:22" x14ac:dyDescent="0.35">
      <c r="A4" s="1">
        <v>45744</v>
      </c>
      <c r="B4">
        <v>73.400000000000006</v>
      </c>
      <c r="C4">
        <v>4587</v>
      </c>
      <c r="D4" s="1">
        <v>45744</v>
      </c>
      <c r="E4" s="8">
        <f t="shared" si="0"/>
        <v>0.81411575836998662</v>
      </c>
      <c r="F4" s="8">
        <f t="shared" si="1"/>
        <v>-1.5156797569223421</v>
      </c>
      <c r="H4" t="s">
        <v>7</v>
      </c>
      <c r="I4">
        <v>9.4082924166200303E-4</v>
      </c>
      <c r="J4" t="s">
        <v>7</v>
      </c>
      <c r="K4">
        <v>6.6261569134503555E-4</v>
      </c>
    </row>
    <row r="5" spans="1:22" x14ac:dyDescent="0.35">
      <c r="A5" s="1">
        <v>45743</v>
      </c>
      <c r="B5">
        <v>74</v>
      </c>
      <c r="C5">
        <v>4518</v>
      </c>
      <c r="D5" s="1">
        <v>45743</v>
      </c>
      <c r="E5" s="8">
        <f t="shared" si="0"/>
        <v>-0.86862652559603681</v>
      </c>
      <c r="F5" s="8">
        <f t="shared" si="1"/>
        <v>-0.62167162916486329</v>
      </c>
      <c r="H5" t="s">
        <v>8</v>
      </c>
      <c r="I5">
        <v>-2.2871467937981191E-3</v>
      </c>
      <c r="J5" t="s">
        <v>8</v>
      </c>
      <c r="K5">
        <v>-4.3483512728457189E-4</v>
      </c>
    </row>
    <row r="6" spans="1:22" x14ac:dyDescent="0.35">
      <c r="A6" s="1">
        <v>45742</v>
      </c>
      <c r="B6">
        <v>73.36</v>
      </c>
      <c r="C6">
        <v>4490</v>
      </c>
      <c r="D6" s="1">
        <v>45742</v>
      </c>
      <c r="E6" s="8">
        <f t="shared" si="0"/>
        <v>2.7259097892646404E-2</v>
      </c>
      <c r="F6" s="8">
        <f t="shared" si="1"/>
        <v>0</v>
      </c>
      <c r="H6" t="s">
        <v>9</v>
      </c>
      <c r="I6">
        <v>0</v>
      </c>
      <c r="J6" t="s">
        <v>9</v>
      </c>
      <c r="K6">
        <v>0</v>
      </c>
    </row>
    <row r="7" spans="1:22" x14ac:dyDescent="0.35">
      <c r="A7" s="1">
        <v>45741</v>
      </c>
      <c r="B7">
        <v>73.38</v>
      </c>
      <c r="C7">
        <v>4490</v>
      </c>
      <c r="D7" s="1">
        <v>45741</v>
      </c>
      <c r="E7" s="8">
        <f t="shared" si="0"/>
        <v>-1.3997758400041516</v>
      </c>
      <c r="F7" s="8">
        <f t="shared" si="1"/>
        <v>0.20024481048723655</v>
      </c>
      <c r="H7" t="s">
        <v>10</v>
      </c>
      <c r="I7">
        <v>1.4994350740843704E-2</v>
      </c>
      <c r="J7" t="s">
        <v>10</v>
      </c>
      <c r="K7">
        <v>1.0560356377595953E-2</v>
      </c>
    </row>
    <row r="8" spans="1:22" x14ac:dyDescent="0.35">
      <c r="A8" s="1">
        <v>45740</v>
      </c>
      <c r="B8">
        <v>72.36</v>
      </c>
      <c r="C8">
        <v>4499</v>
      </c>
      <c r="D8" s="1">
        <v>45740</v>
      </c>
      <c r="E8" s="8">
        <f t="shared" si="0"/>
        <v>-2.4906842279970429</v>
      </c>
      <c r="F8" s="8">
        <f t="shared" si="1"/>
        <v>1.2589895725900473</v>
      </c>
      <c r="H8" t="s">
        <v>11</v>
      </c>
      <c r="I8">
        <v>2.2483055413944012E-4</v>
      </c>
      <c r="J8" t="s">
        <v>11</v>
      </c>
      <c r="K8">
        <v>1.1152112682183151E-4</v>
      </c>
      <c r="L8" t="s">
        <v>22</v>
      </c>
    </row>
    <row r="9" spans="1:22" x14ac:dyDescent="0.35">
      <c r="A9" s="1">
        <v>45737</v>
      </c>
      <c r="B9">
        <v>70.58</v>
      </c>
      <c r="C9">
        <v>4556</v>
      </c>
      <c r="D9" s="1">
        <v>45737</v>
      </c>
      <c r="E9" s="8">
        <f t="shared" si="0"/>
        <v>1.3509915583747867</v>
      </c>
      <c r="F9" s="8">
        <f t="shared" si="1"/>
        <v>0.17543864148935956</v>
      </c>
      <c r="H9" t="s">
        <v>12</v>
      </c>
      <c r="I9">
        <v>3.478085353198848</v>
      </c>
      <c r="J9" t="s">
        <v>12</v>
      </c>
      <c r="K9">
        <v>9.7067802286186371</v>
      </c>
    </row>
    <row r="10" spans="1:22" x14ac:dyDescent="0.35">
      <c r="A10" s="1">
        <v>45736</v>
      </c>
      <c r="B10">
        <v>71.540000000000006</v>
      </c>
      <c r="C10">
        <v>4564</v>
      </c>
      <c r="D10" s="1">
        <v>45736</v>
      </c>
      <c r="E10" s="8">
        <f t="shared" si="0"/>
        <v>-1.3509915583747831</v>
      </c>
      <c r="F10" s="8">
        <f t="shared" si="1"/>
        <v>-0.83608847884835902</v>
      </c>
      <c r="H10" t="s">
        <v>13</v>
      </c>
      <c r="I10">
        <v>0.2072793558046358</v>
      </c>
      <c r="J10" t="s">
        <v>13</v>
      </c>
      <c r="K10">
        <v>-0.55997210352346038</v>
      </c>
      <c r="L10" t="s">
        <v>20</v>
      </c>
    </row>
    <row r="11" spans="1:22" x14ac:dyDescent="0.35">
      <c r="A11" s="1">
        <v>45735</v>
      </c>
      <c r="B11">
        <v>70.58</v>
      </c>
      <c r="C11">
        <v>4526</v>
      </c>
      <c r="D11" s="1">
        <v>45735</v>
      </c>
      <c r="E11" s="8">
        <f t="shared" si="0"/>
        <v>-0.59684701831964393</v>
      </c>
      <c r="F11" s="8">
        <f t="shared" si="1"/>
        <v>6.6261736273116656E-2</v>
      </c>
      <c r="H11" t="s">
        <v>14</v>
      </c>
      <c r="I11">
        <v>0.13902349275839349</v>
      </c>
      <c r="J11" t="s">
        <v>14</v>
      </c>
      <c r="K11">
        <v>0.11851343079257126</v>
      </c>
    </row>
    <row r="12" spans="1:22" x14ac:dyDescent="0.35">
      <c r="A12" s="1">
        <v>45734</v>
      </c>
      <c r="B12">
        <v>70.16</v>
      </c>
      <c r="C12">
        <v>4529</v>
      </c>
      <c r="D12" s="1">
        <v>45734</v>
      </c>
      <c r="E12" s="8">
        <f t="shared" si="0"/>
        <v>-0.48578463870376559</v>
      </c>
      <c r="F12" s="8">
        <f t="shared" si="1"/>
        <v>1.4685195412432481</v>
      </c>
      <c r="H12" t="s">
        <v>15</v>
      </c>
      <c r="I12">
        <v>-6.3232185223515716E-2</v>
      </c>
      <c r="J12" t="s">
        <v>15</v>
      </c>
      <c r="K12">
        <v>-6.0450828598221998E-2</v>
      </c>
      <c r="L12" t="s">
        <v>21</v>
      </c>
    </row>
    <row r="13" spans="1:22" x14ac:dyDescent="0.35">
      <c r="A13" s="1">
        <v>45733</v>
      </c>
      <c r="B13">
        <v>69.819999999999993</v>
      </c>
      <c r="C13">
        <v>4596</v>
      </c>
      <c r="D13" s="1">
        <v>45733</v>
      </c>
      <c r="E13" s="8">
        <f t="shared" si="0"/>
        <v>-0.37308121908075764</v>
      </c>
      <c r="F13" s="8">
        <f t="shared" si="1"/>
        <v>-1.2259347933252618</v>
      </c>
      <c r="H13" t="s">
        <v>16</v>
      </c>
      <c r="I13">
        <v>7.5791307534877783E-2</v>
      </c>
      <c r="J13" t="s">
        <v>16</v>
      </c>
      <c r="K13">
        <v>5.8062602194349257E-2</v>
      </c>
    </row>
    <row r="14" spans="1:22" x14ac:dyDescent="0.35">
      <c r="A14" s="1">
        <v>45730</v>
      </c>
      <c r="B14">
        <v>69.56</v>
      </c>
      <c r="C14">
        <v>4540</v>
      </c>
      <c r="D14" s="1">
        <v>45730</v>
      </c>
      <c r="E14" s="8">
        <f t="shared" si="0"/>
        <v>-1.7987140005767965</v>
      </c>
      <c r="F14" s="8">
        <f t="shared" si="1"/>
        <v>-0.33094349013671426</v>
      </c>
      <c r="H14" t="s">
        <v>17</v>
      </c>
      <c r="I14">
        <v>-0.38769013875151187</v>
      </c>
      <c r="J14" t="s">
        <v>17</v>
      </c>
      <c r="K14">
        <v>-0.19327719539706908</v>
      </c>
    </row>
    <row r="15" spans="1:22" ht="15" thickBot="1" x14ac:dyDescent="0.4">
      <c r="A15" s="1">
        <v>45729</v>
      </c>
      <c r="B15">
        <v>68.319999999999993</v>
      </c>
      <c r="C15">
        <v>4525</v>
      </c>
      <c r="D15" s="1">
        <v>45729</v>
      </c>
      <c r="E15" s="8">
        <f t="shared" si="0"/>
        <v>-0.17579846308978433</v>
      </c>
      <c r="F15" s="8">
        <f t="shared" si="1"/>
        <v>1.2736228375097565</v>
      </c>
      <c r="H15" s="3" t="s">
        <v>18</v>
      </c>
      <c r="I15" s="3">
        <v>254</v>
      </c>
      <c r="J15" s="3" t="s">
        <v>18</v>
      </c>
      <c r="K15" s="3">
        <v>254</v>
      </c>
    </row>
    <row r="16" spans="1:22" x14ac:dyDescent="0.35">
      <c r="A16" s="1">
        <v>45728</v>
      </c>
      <c r="B16">
        <v>68.2</v>
      </c>
      <c r="C16">
        <v>4583</v>
      </c>
      <c r="D16" s="1">
        <v>45728</v>
      </c>
      <c r="E16" s="8">
        <f t="shared" si="0"/>
        <v>-1.4473742552456843</v>
      </c>
      <c r="F16" s="8">
        <f t="shared" si="1"/>
        <v>6.5437890872568905E-2</v>
      </c>
    </row>
    <row r="17" spans="1:12" x14ac:dyDescent="0.35">
      <c r="A17" s="1">
        <v>45727</v>
      </c>
      <c r="B17">
        <v>67.22</v>
      </c>
      <c r="C17">
        <v>4586</v>
      </c>
      <c r="D17" s="1">
        <v>45727</v>
      </c>
      <c r="E17" s="8">
        <f t="shared" si="0"/>
        <v>2.8740981212063272</v>
      </c>
      <c r="F17" s="8">
        <f t="shared" si="1"/>
        <v>2.6467386825704842</v>
      </c>
    </row>
    <row r="18" spans="1:12" x14ac:dyDescent="0.35">
      <c r="A18" s="1">
        <v>45726</v>
      </c>
      <c r="B18">
        <v>69.180000000000007</v>
      </c>
      <c r="C18">
        <v>4709</v>
      </c>
      <c r="D18" s="1">
        <v>45726</v>
      </c>
      <c r="E18" s="8">
        <f t="shared" si="0"/>
        <v>2.4840677696984486</v>
      </c>
      <c r="F18" s="8">
        <f t="shared" si="1"/>
        <v>-2.1898685307637571</v>
      </c>
    </row>
    <row r="19" spans="1:12" x14ac:dyDescent="0.35">
      <c r="A19" s="1">
        <v>45723</v>
      </c>
      <c r="B19">
        <v>70.92</v>
      </c>
      <c r="C19">
        <v>4607</v>
      </c>
      <c r="D19" s="1">
        <v>45723</v>
      </c>
      <c r="E19" s="8">
        <f t="shared" si="0"/>
        <v>2.533895835283583</v>
      </c>
      <c r="F19" s="8">
        <f t="shared" si="1"/>
        <v>-1.5090499596129932</v>
      </c>
    </row>
    <row r="20" spans="1:12" x14ac:dyDescent="0.35">
      <c r="A20" s="1">
        <v>45722</v>
      </c>
      <c r="B20">
        <v>72.739999999999995</v>
      </c>
      <c r="C20">
        <v>4538</v>
      </c>
      <c r="D20" s="1">
        <v>45722</v>
      </c>
      <c r="E20" s="8">
        <f t="shared" si="0"/>
        <v>0.466329195096301</v>
      </c>
      <c r="F20" s="8">
        <f t="shared" si="1"/>
        <v>0</v>
      </c>
    </row>
    <row r="21" spans="1:12" x14ac:dyDescent="0.35">
      <c r="A21" s="1">
        <v>45721</v>
      </c>
      <c r="B21">
        <v>73.08</v>
      </c>
      <c r="C21">
        <v>4538</v>
      </c>
      <c r="D21" s="1">
        <v>45721</v>
      </c>
      <c r="E21" s="8">
        <f t="shared" si="0"/>
        <v>-2.2976789343503534</v>
      </c>
      <c r="F21" s="8">
        <f t="shared" si="1"/>
        <v>1.7258757167201968</v>
      </c>
    </row>
    <row r="22" spans="1:12" x14ac:dyDescent="0.35">
      <c r="A22" s="1">
        <v>45720</v>
      </c>
      <c r="B22">
        <v>71.42</v>
      </c>
      <c r="C22">
        <v>4617</v>
      </c>
      <c r="D22" s="1">
        <v>45720</v>
      </c>
      <c r="E22" s="8">
        <f t="shared" si="0"/>
        <v>1.2799284357649519</v>
      </c>
      <c r="F22" s="8">
        <f t="shared" si="1"/>
        <v>-1.7038420050523306</v>
      </c>
    </row>
    <row r="23" spans="1:12" x14ac:dyDescent="0.35">
      <c r="A23" s="1">
        <v>45719</v>
      </c>
      <c r="B23">
        <v>72.34</v>
      </c>
      <c r="C23">
        <v>4539</v>
      </c>
      <c r="D23" s="1">
        <v>45719</v>
      </c>
      <c r="E23" s="8">
        <f t="shared" si="0"/>
        <v>0.88082044843497187</v>
      </c>
      <c r="F23" s="8">
        <f t="shared" si="1"/>
        <v>-1.152239648048232</v>
      </c>
    </row>
    <row r="24" spans="1:12" x14ac:dyDescent="0.35">
      <c r="A24" s="1">
        <v>45716</v>
      </c>
      <c r="B24">
        <v>72.98</v>
      </c>
      <c r="C24">
        <v>4487</v>
      </c>
      <c r="D24" s="1">
        <v>45716</v>
      </c>
      <c r="E24" s="8">
        <f t="shared" si="0"/>
        <v>-1.7415782271369491</v>
      </c>
      <c r="F24" s="8">
        <f t="shared" si="1"/>
        <v>-0.94044580279784074</v>
      </c>
    </row>
    <row r="25" spans="1:12" x14ac:dyDescent="0.35">
      <c r="A25" s="1">
        <v>45715</v>
      </c>
      <c r="B25">
        <v>71.72</v>
      </c>
      <c r="C25">
        <v>4445</v>
      </c>
      <c r="D25" s="1">
        <v>45715</v>
      </c>
      <c r="E25" s="8">
        <f t="shared" si="0"/>
        <v>5.5756901360854629E-2</v>
      </c>
      <c r="F25" s="8">
        <f t="shared" si="1"/>
        <v>-1.2849354611549806</v>
      </c>
    </row>
    <row r="26" spans="1:12" x14ac:dyDescent="0.35">
      <c r="A26" s="1">
        <v>45714</v>
      </c>
      <c r="B26">
        <v>71.760000000000005</v>
      </c>
      <c r="C26">
        <v>4388.25</v>
      </c>
      <c r="D26" s="1">
        <v>45714</v>
      </c>
      <c r="E26" s="8">
        <f t="shared" si="0"/>
        <v>-4.4743180320237013</v>
      </c>
      <c r="F26" s="8">
        <f t="shared" si="1"/>
        <v>0</v>
      </c>
    </row>
    <row r="27" spans="1:12" x14ac:dyDescent="0.35">
      <c r="A27" s="1">
        <v>45713</v>
      </c>
      <c r="B27">
        <v>68.62</v>
      </c>
      <c r="C27">
        <v>4388.25</v>
      </c>
      <c r="D27" s="1">
        <v>45713</v>
      </c>
      <c r="E27" s="8">
        <f t="shared" si="0"/>
        <v>-1.9126668107698621</v>
      </c>
      <c r="F27" s="8">
        <f t="shared" si="1"/>
        <v>1.2796484822516119</v>
      </c>
    </row>
    <row r="28" spans="1:12" x14ac:dyDescent="0.35">
      <c r="A28" s="1">
        <v>45712</v>
      </c>
      <c r="B28">
        <v>67.319999999999993</v>
      </c>
      <c r="C28">
        <v>4444.7650000000003</v>
      </c>
      <c r="D28" s="1">
        <v>45712</v>
      </c>
      <c r="E28" s="8">
        <f t="shared" si="0"/>
        <v>-0.17841217935012202</v>
      </c>
      <c r="F28" s="8">
        <f t="shared" si="1"/>
        <v>-1.9370086059414249</v>
      </c>
    </row>
    <row r="29" spans="1:12" x14ac:dyDescent="0.35">
      <c r="A29" s="1">
        <v>45709</v>
      </c>
      <c r="B29">
        <v>67.2</v>
      </c>
      <c r="C29">
        <v>4359.4979999999996</v>
      </c>
      <c r="D29" s="1">
        <v>45709</v>
      </c>
      <c r="E29" s="8">
        <f t="shared" si="0"/>
        <v>-1.9534806020642255</v>
      </c>
      <c r="F29" s="8">
        <f t="shared" si="1"/>
        <v>-0.38737641868226674</v>
      </c>
      <c r="H29" s="7" t="s">
        <v>26</v>
      </c>
      <c r="I29" s="7" t="s">
        <v>27</v>
      </c>
      <c r="J29" s="7" t="s">
        <v>33</v>
      </c>
      <c r="K29" s="7" t="s">
        <v>34</v>
      </c>
      <c r="L29" s="7" t="s">
        <v>25</v>
      </c>
    </row>
    <row r="30" spans="1:12" x14ac:dyDescent="0.35">
      <c r="A30" s="1">
        <v>45708</v>
      </c>
      <c r="B30">
        <v>65.900000000000006</v>
      </c>
      <c r="C30">
        <v>4342.643</v>
      </c>
      <c r="D30" s="1">
        <v>45708</v>
      </c>
      <c r="E30" s="8">
        <f t="shared" si="0"/>
        <v>-4.7546628121041214</v>
      </c>
      <c r="F30" s="8">
        <f t="shared" si="1"/>
        <v>0.47830883987774309</v>
      </c>
      <c r="H30" s="5">
        <v>0</v>
      </c>
      <c r="I30" s="5">
        <f>1-H30</f>
        <v>1</v>
      </c>
      <c r="J30">
        <f>(H30*-0.00153)+(I30*-0.0007609)</f>
        <v>-7.6090000000000001E-4</v>
      </c>
      <c r="K30">
        <f>SQRT((H30^2*'Question 2'!I7^2)+('Question 2'!I30^2*'Question 2'!K7^2)+(2*'Question 2'!H30*'Question 2'!I30*'Question 2'!I7*'Question 2'!K7*'Question 2'!L30))</f>
        <v>1.0560356377595953E-2</v>
      </c>
      <c r="L30">
        <f>CORREL(E2:E255,F2:F255)</f>
        <v>2.1259829334709993E-2</v>
      </c>
    </row>
    <row r="31" spans="1:12" x14ac:dyDescent="0.35">
      <c r="A31" s="1">
        <v>45707</v>
      </c>
      <c r="B31">
        <v>62.84</v>
      </c>
      <c r="C31">
        <v>4363.4639999999999</v>
      </c>
      <c r="D31" s="1">
        <v>45707</v>
      </c>
      <c r="E31" s="8">
        <f t="shared" si="0"/>
        <v>0.66614044900822922</v>
      </c>
      <c r="F31" s="8">
        <f t="shared" si="1"/>
        <v>-1.3957501815869779</v>
      </c>
      <c r="H31" s="5">
        <f>H30+0.1</f>
        <v>0.1</v>
      </c>
      <c r="I31" s="5">
        <f t="shared" ref="I31:I40" si="2">1-H31</f>
        <v>0.9</v>
      </c>
      <c r="J31">
        <f t="shared" ref="J31:J40" si="3">(H31*-0.00153)+(I31*-0.0007609)</f>
        <v>-8.3781000000000003E-4</v>
      </c>
      <c r="K31" t="e">
        <f>SQRT((H31^2*'Question 2'!I8^2)+('Question 2'!I31^2*'Question 2'!K8^2)+(2*'Question 2'!H31*'Question 2'!I31*'Question 2'!I8*'Question 2'!K8*'Question 2'!L31))</f>
        <v>#VALUE!</v>
      </c>
      <c r="L31" s="7" t="s">
        <v>35</v>
      </c>
    </row>
    <row r="32" spans="1:12" x14ac:dyDescent="0.35">
      <c r="A32" s="1">
        <v>45706</v>
      </c>
      <c r="B32">
        <v>63.26</v>
      </c>
      <c r="C32">
        <v>4302.9840000000004</v>
      </c>
      <c r="D32" s="1">
        <v>45706</v>
      </c>
      <c r="E32" s="8">
        <f t="shared" si="0"/>
        <v>-0.53891396874256969</v>
      </c>
      <c r="F32" s="8">
        <f t="shared" si="1"/>
        <v>0.91744134170922231</v>
      </c>
      <c r="H32" s="5">
        <f t="shared" ref="H32:H40" si="4">H31+0.1</f>
        <v>0.2</v>
      </c>
      <c r="I32" s="5">
        <f>1-H32</f>
        <v>0.8</v>
      </c>
      <c r="J32">
        <f t="shared" si="3"/>
        <v>-9.1472000000000016E-4</v>
      </c>
      <c r="K32">
        <f>SQRT((H32^2*'Question 2'!I9^2)+('Question 2'!I32^2*'Question 2'!K9^2)+(2*'Question 2'!H32*'Question 2'!I32*'Question 2'!I9*'Question 2'!K9*'Question 2'!L32))</f>
        <v>7.8197157271048789</v>
      </c>
      <c r="L32">
        <f>_xlfn.COVARIANCE.P(E2:E255,F2:F255)</f>
        <v>3.3531487392550574E-2</v>
      </c>
    </row>
    <row r="33" spans="1:11" x14ac:dyDescent="0.35">
      <c r="A33" s="1">
        <v>45705</v>
      </c>
      <c r="B33">
        <v>62.92</v>
      </c>
      <c r="C33">
        <v>4342.643</v>
      </c>
      <c r="D33" s="1">
        <v>45705</v>
      </c>
      <c r="E33" s="8">
        <f t="shared" si="0"/>
        <v>1.9515885368181951</v>
      </c>
      <c r="F33" s="8">
        <f t="shared" si="1"/>
        <v>0.43285296516118205</v>
      </c>
      <c r="H33" s="5">
        <f t="shared" si="4"/>
        <v>0.30000000000000004</v>
      </c>
      <c r="I33" s="5">
        <f t="shared" si="2"/>
        <v>0.7</v>
      </c>
      <c r="J33">
        <f t="shared" si="3"/>
        <v>-9.9163000000000007E-4</v>
      </c>
      <c r="K33">
        <f>SQRT((H33^2*'Question 2'!I10^2)+('Question 2'!I33^2*'Question 2'!K10^2)+(2*'Question 2'!H33*'Question 2'!I33*'Question 2'!I10*'Question 2'!K10*'Question 2'!L33))</f>
        <v>0.39688224527666921</v>
      </c>
    </row>
    <row r="34" spans="1:11" x14ac:dyDescent="0.35">
      <c r="A34" s="1">
        <v>45702</v>
      </c>
      <c r="B34">
        <v>64.16</v>
      </c>
      <c r="C34">
        <v>4361.4809999999998</v>
      </c>
      <c r="D34" s="1">
        <v>45702</v>
      </c>
      <c r="E34" s="8">
        <f t="shared" si="0"/>
        <v>9.3472510310880136E-2</v>
      </c>
      <c r="F34" s="8">
        <f t="shared" si="1"/>
        <v>1.8915320594625071</v>
      </c>
      <c r="H34" s="5">
        <f>H33+0.1</f>
        <v>0.4</v>
      </c>
      <c r="I34" s="5">
        <f t="shared" si="2"/>
        <v>0.6</v>
      </c>
      <c r="J34">
        <f t="shared" si="3"/>
        <v>-1.06854E-3</v>
      </c>
      <c r="K34">
        <f>SQRT((H34^2*'Question 2'!I11^2)+('Question 2'!I34^2*'Question 2'!K11^2)+(2*'Question 2'!H34*'Question 2'!I34*'Question 2'!I11*'Question 2'!K11*'Question 2'!L34))</f>
        <v>9.0270488125190188E-2</v>
      </c>
    </row>
    <row r="35" spans="1:11" x14ac:dyDescent="0.35">
      <c r="A35" s="1">
        <v>45701</v>
      </c>
      <c r="B35">
        <v>64.22</v>
      </c>
      <c r="C35">
        <v>4444.7650000000003</v>
      </c>
      <c r="D35" s="1">
        <v>45701</v>
      </c>
      <c r="E35" s="8">
        <f t="shared" si="0"/>
        <v>-0.49953272778787322</v>
      </c>
      <c r="F35" s="8">
        <f t="shared" si="1"/>
        <v>5.8062602194349253</v>
      </c>
      <c r="H35" s="5">
        <f t="shared" si="4"/>
        <v>0.5</v>
      </c>
      <c r="I35" s="5">
        <f t="shared" si="2"/>
        <v>0.5</v>
      </c>
      <c r="J35">
        <f t="shared" si="3"/>
        <v>-1.1454499999999999E-3</v>
      </c>
      <c r="K35">
        <f>SQRT((H35^2*'Question 2'!I12^2)+('Question 2'!I35^2*'Question 2'!K12^2)+(2*'Question 2'!H35*'Question 2'!I35*'Question 2'!I12*'Question 2'!K12*'Question 2'!L35))</f>
        <v>4.3739604268764866E-2</v>
      </c>
    </row>
    <row r="36" spans="1:11" x14ac:dyDescent="0.35">
      <c r="A36" s="1">
        <v>45700</v>
      </c>
      <c r="B36">
        <v>63.9</v>
      </c>
      <c r="C36">
        <v>4710.4790000000003</v>
      </c>
      <c r="D36" s="1">
        <v>45700</v>
      </c>
      <c r="E36" s="8">
        <f t="shared" si="0"/>
        <v>-1.7364287909336154</v>
      </c>
      <c r="F36" s="8">
        <f t="shared" si="1"/>
        <v>-0.59108907920406673</v>
      </c>
      <c r="H36" s="5">
        <f t="shared" si="4"/>
        <v>0.6</v>
      </c>
      <c r="I36" s="5">
        <f t="shared" si="2"/>
        <v>0.4</v>
      </c>
      <c r="J36">
        <f t="shared" si="3"/>
        <v>-1.22236E-3</v>
      </c>
      <c r="K36">
        <f>SQRT((H36^2*'Question 2'!I13^2)+('Question 2'!I36^2*'Question 2'!K13^2)+(2*'Question 2'!H36*'Question 2'!I36*'Question 2'!I13*'Question 2'!K13*'Question 2'!L36))</f>
        <v>5.106230068257199E-2</v>
      </c>
    </row>
    <row r="37" spans="1:11" x14ac:dyDescent="0.35">
      <c r="A37" s="1">
        <v>45699</v>
      </c>
      <c r="B37">
        <v>62.8</v>
      </c>
      <c r="C37">
        <v>4682.7179999999998</v>
      </c>
      <c r="D37" s="1">
        <v>45699</v>
      </c>
      <c r="E37" s="8">
        <f t="shared" si="0"/>
        <v>0</v>
      </c>
      <c r="F37" s="8">
        <f t="shared" si="1"/>
        <v>-0.31809872731560435</v>
      </c>
      <c r="H37" s="5">
        <f t="shared" si="4"/>
        <v>0.7</v>
      </c>
      <c r="I37" s="5">
        <f t="shared" si="2"/>
        <v>0.30000000000000004</v>
      </c>
      <c r="J37">
        <f t="shared" si="3"/>
        <v>-1.2992699999999999E-3</v>
      </c>
      <c r="K37">
        <f>SQRT((H37^2*'Question 2'!I14^2)+('Question 2'!I37^2*'Question 2'!K14^2)+(2*'Question 2'!H37*'Question 2'!I37*'Question 2'!I14*'Question 2'!K14*'Question 2'!L37))</f>
        <v>0.27750825589373318</v>
      </c>
    </row>
    <row r="38" spans="1:11" x14ac:dyDescent="0.35">
      <c r="A38" s="1">
        <v>45698</v>
      </c>
      <c r="B38">
        <v>62.8</v>
      </c>
      <c r="C38">
        <v>4667.8459999999995</v>
      </c>
      <c r="D38" s="1">
        <v>45698</v>
      </c>
      <c r="E38" s="8">
        <f t="shared" si="0"/>
        <v>-0.38289772370972391</v>
      </c>
      <c r="F38" s="8">
        <f t="shared" si="1"/>
        <v>-0.21263651781143927</v>
      </c>
      <c r="H38" s="5">
        <f t="shared" si="4"/>
        <v>0.79999999999999993</v>
      </c>
      <c r="I38" s="5">
        <f t="shared" si="2"/>
        <v>0.20000000000000007</v>
      </c>
      <c r="J38">
        <f t="shared" si="3"/>
        <v>-1.3761799999999999E-3</v>
      </c>
      <c r="K38">
        <f>SQRT((H38^2*'Question 2'!I15^2)+('Question 2'!I38^2*'Question 2'!K15^2)+(2*'Question 2'!H38*'Question 2'!I38*'Question 2'!I15*'Question 2'!K15*'Question 2'!L38))</f>
        <v>209.45376578137714</v>
      </c>
    </row>
    <row r="39" spans="1:11" x14ac:dyDescent="0.35">
      <c r="A39" s="1">
        <v>45695</v>
      </c>
      <c r="B39">
        <v>62.56</v>
      </c>
      <c r="C39">
        <v>4657.9309999999996</v>
      </c>
      <c r="D39" s="1">
        <v>45695</v>
      </c>
      <c r="E39" s="8">
        <f t="shared" si="0"/>
        <v>1.2390944873438159</v>
      </c>
      <c r="F39" s="8">
        <f t="shared" si="1"/>
        <v>-0.68346967176570794</v>
      </c>
      <c r="H39" s="5">
        <f t="shared" si="4"/>
        <v>0.89999999999999991</v>
      </c>
      <c r="I39" s="5">
        <f t="shared" si="2"/>
        <v>0.10000000000000009</v>
      </c>
      <c r="J39">
        <f t="shared" si="3"/>
        <v>-1.4530899999999998E-3</v>
      </c>
      <c r="K39">
        <f>SQRT((H39^2*'Question 2'!I16^2)+('Question 2'!I39^2*'Question 2'!K16^2)+(2*'Question 2'!H39*'Question 2'!I39*'Question 2'!I16*'Question 2'!K16*'Question 2'!L39))</f>
        <v>0</v>
      </c>
    </row>
    <row r="40" spans="1:11" x14ac:dyDescent="0.35">
      <c r="A40" s="1">
        <v>45694</v>
      </c>
      <c r="B40">
        <v>63.34</v>
      </c>
      <c r="C40">
        <v>4626.2039999999997</v>
      </c>
      <c r="D40" s="1">
        <v>45694</v>
      </c>
      <c r="E40" s="8">
        <f t="shared" si="0"/>
        <v>-2.170528875089166</v>
      </c>
      <c r="F40" s="8">
        <f t="shared" si="1"/>
        <v>-0.70976661699989041</v>
      </c>
      <c r="H40" s="5">
        <f t="shared" si="4"/>
        <v>0.99999999999999989</v>
      </c>
      <c r="I40" s="5">
        <f t="shared" si="2"/>
        <v>0</v>
      </c>
      <c r="J40">
        <f t="shared" si="3"/>
        <v>-1.5299999999999997E-3</v>
      </c>
      <c r="K40">
        <f>SQRT((H40^2*'Question 2'!I17^2)+('Question 2'!I40^2*'Question 2'!K17^2)+(2*'Question 2'!H40*'Question 2'!I40*'Question 2'!I17*'Question 2'!K17*'Question 2'!L40))</f>
        <v>0</v>
      </c>
    </row>
    <row r="41" spans="1:11" x14ac:dyDescent="0.35">
      <c r="A41" s="1">
        <v>45693</v>
      </c>
      <c r="B41">
        <v>61.98</v>
      </c>
      <c r="C41">
        <v>4593.4849999999997</v>
      </c>
      <c r="D41" s="1">
        <v>45693</v>
      </c>
      <c r="E41" s="8">
        <f t="shared" si="0"/>
        <v>-0.64746098632477911</v>
      </c>
      <c r="F41" s="8">
        <f t="shared" si="1"/>
        <v>-0.64963133169000187</v>
      </c>
    </row>
    <row r="42" spans="1:11" x14ac:dyDescent="0.35">
      <c r="A42" s="1">
        <v>45692</v>
      </c>
      <c r="B42">
        <v>61.58</v>
      </c>
      <c r="C42">
        <v>4563.741</v>
      </c>
      <c r="D42" s="1">
        <v>45692</v>
      </c>
      <c r="E42" s="8">
        <f t="shared" si="0"/>
        <v>-0.48836170640184484</v>
      </c>
      <c r="F42" s="8">
        <f t="shared" si="1"/>
        <v>0.73593375499402491</v>
      </c>
    </row>
    <row r="43" spans="1:11" x14ac:dyDescent="0.35">
      <c r="A43" s="1">
        <v>45691</v>
      </c>
      <c r="B43">
        <v>61.28</v>
      </c>
      <c r="C43">
        <v>4597.451</v>
      </c>
      <c r="D43" s="1">
        <v>45691</v>
      </c>
      <c r="E43" s="8">
        <f t="shared" si="0"/>
        <v>1.7149748906855264</v>
      </c>
      <c r="F43" s="8">
        <f t="shared" si="1"/>
        <v>-0.1078787844919601</v>
      </c>
    </row>
    <row r="44" spans="1:11" x14ac:dyDescent="0.35">
      <c r="A44" s="1">
        <v>45688</v>
      </c>
      <c r="B44">
        <v>62.34</v>
      </c>
      <c r="C44">
        <v>4592.4939999999997</v>
      </c>
      <c r="D44" s="1">
        <v>45688</v>
      </c>
      <c r="E44" s="8">
        <f t="shared" si="0"/>
        <v>0</v>
      </c>
      <c r="F44" s="8">
        <f t="shared" si="1"/>
        <v>0.64557717583738483</v>
      </c>
    </row>
    <row r="45" spans="1:11" x14ac:dyDescent="0.35">
      <c r="A45" s="1">
        <v>45687</v>
      </c>
      <c r="B45">
        <v>62.34</v>
      </c>
      <c r="C45">
        <v>4622.2380000000003</v>
      </c>
      <c r="D45" s="1">
        <v>45687</v>
      </c>
      <c r="E45" s="8">
        <f t="shared" si="0"/>
        <v>0.28832312140849348</v>
      </c>
      <c r="F45" s="8">
        <f t="shared" si="1"/>
        <v>-0.86170633054957568</v>
      </c>
    </row>
    <row r="46" spans="1:11" x14ac:dyDescent="0.35">
      <c r="A46" s="1">
        <v>45686</v>
      </c>
      <c r="B46">
        <v>62.52</v>
      </c>
      <c r="C46">
        <v>4582.5789999999997</v>
      </c>
      <c r="D46" s="1">
        <v>45686</v>
      </c>
      <c r="E46" s="8">
        <f t="shared" si="0"/>
        <v>-1.5149363056921632</v>
      </c>
      <c r="F46" s="8">
        <f t="shared" si="1"/>
        <v>0.49638966344674312</v>
      </c>
    </row>
    <row r="47" spans="1:11" x14ac:dyDescent="0.35">
      <c r="A47" s="1">
        <v>45685</v>
      </c>
      <c r="B47">
        <v>61.58</v>
      </c>
      <c r="C47">
        <v>4605.3829999999998</v>
      </c>
      <c r="D47" s="1">
        <v>45685</v>
      </c>
      <c r="E47" s="8">
        <f t="shared" si="0"/>
        <v>-0.45572995541885708</v>
      </c>
      <c r="F47" s="8">
        <f t="shared" si="1"/>
        <v>-4.306758082258956E-2</v>
      </c>
    </row>
    <row r="48" spans="1:11" x14ac:dyDescent="0.35">
      <c r="A48" s="1">
        <v>45684</v>
      </c>
      <c r="B48">
        <v>61.3</v>
      </c>
      <c r="C48">
        <v>4603.3999999999996</v>
      </c>
      <c r="D48" s="1">
        <v>45684</v>
      </c>
      <c r="E48" s="8">
        <f t="shared" si="0"/>
        <v>0.8447093761804535</v>
      </c>
      <c r="F48" s="8">
        <f t="shared" si="1"/>
        <v>-2.1553109271690465</v>
      </c>
    </row>
    <row r="49" spans="1:6" x14ac:dyDescent="0.35">
      <c r="A49" s="1">
        <v>45681</v>
      </c>
      <c r="B49">
        <v>61.82</v>
      </c>
      <c r="C49">
        <v>4505.2439999999997</v>
      </c>
      <c r="D49" s="1">
        <v>45681</v>
      </c>
      <c r="E49" s="8">
        <f t="shared" si="0"/>
        <v>1.1579415325724878</v>
      </c>
      <c r="F49" s="8">
        <f t="shared" si="1"/>
        <v>1.1161070331142056</v>
      </c>
    </row>
    <row r="50" spans="1:6" x14ac:dyDescent="0.35">
      <c r="A50" s="1">
        <v>45680</v>
      </c>
      <c r="B50">
        <v>62.54</v>
      </c>
      <c r="C50">
        <v>4555.8090000000002</v>
      </c>
      <c r="D50" s="1">
        <v>45680</v>
      </c>
      <c r="E50" s="8">
        <f t="shared" si="0"/>
        <v>-1.352242111835305</v>
      </c>
      <c r="F50" s="8">
        <f t="shared" si="1"/>
        <v>-0.54556008533945399</v>
      </c>
    </row>
    <row r="51" spans="1:6" x14ac:dyDescent="0.35">
      <c r="A51" s="1">
        <v>45679</v>
      </c>
      <c r="B51">
        <v>61.7</v>
      </c>
      <c r="C51">
        <v>4531.0219999999999</v>
      </c>
      <c r="D51" s="1">
        <v>45679</v>
      </c>
      <c r="E51" s="8">
        <f t="shared" si="0"/>
        <v>-1.14100667380309</v>
      </c>
      <c r="F51" s="8">
        <f t="shared" si="1"/>
        <v>0.97988399918746316</v>
      </c>
    </row>
    <row r="52" spans="1:6" x14ac:dyDescent="0.35">
      <c r="A52" s="1">
        <v>45678</v>
      </c>
      <c r="B52">
        <v>61</v>
      </c>
      <c r="C52">
        <v>4575.6390000000001</v>
      </c>
      <c r="D52" s="1">
        <v>45678</v>
      </c>
      <c r="E52" s="8">
        <f t="shared" si="0"/>
        <v>-3.9115800624006334</v>
      </c>
      <c r="F52" s="8">
        <f t="shared" si="1"/>
        <v>-0.30382855594793462</v>
      </c>
    </row>
    <row r="53" spans="1:6" x14ac:dyDescent="0.35">
      <c r="A53" s="1">
        <v>45677</v>
      </c>
      <c r="B53">
        <v>58.66</v>
      </c>
      <c r="C53">
        <v>4561.7579999999998</v>
      </c>
      <c r="D53" s="1">
        <v>45677</v>
      </c>
      <c r="E53" s="8">
        <f t="shared" si="0"/>
        <v>-0.20477822855651978</v>
      </c>
      <c r="F53" s="8">
        <f t="shared" si="1"/>
        <v>-0.30475448782190767</v>
      </c>
    </row>
    <row r="54" spans="1:6" x14ac:dyDescent="0.35">
      <c r="A54" s="1">
        <v>45674</v>
      </c>
      <c r="B54">
        <v>58.54</v>
      </c>
      <c r="C54">
        <v>4547.8770000000004</v>
      </c>
      <c r="D54" s="1">
        <v>45674</v>
      </c>
      <c r="E54" s="8">
        <f t="shared" si="0"/>
        <v>-2.2107981593770849</v>
      </c>
      <c r="F54" s="8">
        <f t="shared" si="1"/>
        <v>-1.5820826687678664</v>
      </c>
    </row>
    <row r="55" spans="1:6" x14ac:dyDescent="0.35">
      <c r="A55" s="1">
        <v>45673</v>
      </c>
      <c r="B55">
        <v>57.26</v>
      </c>
      <c r="C55">
        <v>4476.4920000000002</v>
      </c>
      <c r="D55" s="1">
        <v>45673</v>
      </c>
      <c r="E55" s="8">
        <f t="shared" si="0"/>
        <v>-0.24479816386400016</v>
      </c>
      <c r="F55" s="8">
        <f t="shared" si="1"/>
        <v>-1.1359955934980026</v>
      </c>
    </row>
    <row r="56" spans="1:6" x14ac:dyDescent="0.35">
      <c r="A56" s="1">
        <v>45672</v>
      </c>
      <c r="B56">
        <v>57.12</v>
      </c>
      <c r="C56">
        <v>4425.9269999999997</v>
      </c>
      <c r="D56" s="1">
        <v>45672</v>
      </c>
      <c r="E56" s="8">
        <f t="shared" si="0"/>
        <v>-6.3232185223515716</v>
      </c>
      <c r="F56" s="8">
        <f t="shared" si="1"/>
        <v>0.35777003078583475</v>
      </c>
    </row>
    <row r="57" spans="1:6" x14ac:dyDescent="0.35">
      <c r="A57" s="1">
        <v>45671</v>
      </c>
      <c r="B57">
        <v>53.62</v>
      </c>
      <c r="C57">
        <v>4441.79</v>
      </c>
      <c r="D57" s="1">
        <v>45671</v>
      </c>
      <c r="E57" s="8">
        <f t="shared" si="0"/>
        <v>-0.82397469929394118</v>
      </c>
      <c r="F57" s="8">
        <f t="shared" si="1"/>
        <v>1.1319614786224339</v>
      </c>
    </row>
    <row r="58" spans="1:6" x14ac:dyDescent="0.35">
      <c r="A58" s="1">
        <v>45670</v>
      </c>
      <c r="B58">
        <v>53.18</v>
      </c>
      <c r="C58">
        <v>4492.3549999999996</v>
      </c>
      <c r="D58" s="1">
        <v>45670</v>
      </c>
      <c r="E58" s="8">
        <f t="shared" si="0"/>
        <v>-0.56571902714428723</v>
      </c>
      <c r="F58" s="8">
        <f t="shared" si="1"/>
        <v>6.6201699517823787E-2</v>
      </c>
    </row>
    <row r="59" spans="1:6" x14ac:dyDescent="0.35">
      <c r="A59" s="1">
        <v>45667</v>
      </c>
      <c r="B59">
        <v>52.88</v>
      </c>
      <c r="C59">
        <v>4495.33</v>
      </c>
      <c r="D59" s="1">
        <v>45667</v>
      </c>
      <c r="E59" s="8">
        <f t="shared" si="0"/>
        <v>1.9105282371520589</v>
      </c>
      <c r="F59" s="8">
        <f t="shared" si="1"/>
        <v>1.0530896978790243</v>
      </c>
    </row>
    <row r="60" spans="1:6" x14ac:dyDescent="0.35">
      <c r="A60" s="1">
        <v>45666</v>
      </c>
      <c r="B60">
        <v>53.9</v>
      </c>
      <c r="C60">
        <v>4542.92</v>
      </c>
      <c r="D60" s="1">
        <v>45666</v>
      </c>
      <c r="E60" s="8">
        <f t="shared" si="0"/>
        <v>-7.4239053149858861E-2</v>
      </c>
      <c r="F60" s="8">
        <f t="shared" si="1"/>
        <v>-1.2076137069475259</v>
      </c>
    </row>
    <row r="61" spans="1:6" x14ac:dyDescent="0.35">
      <c r="A61" s="1">
        <v>45665</v>
      </c>
      <c r="B61">
        <v>53.86</v>
      </c>
      <c r="C61">
        <v>4488.3890000000001</v>
      </c>
      <c r="D61" s="1">
        <v>45665</v>
      </c>
      <c r="E61" s="8">
        <f t="shared" si="0"/>
        <v>2.7107886975326978</v>
      </c>
      <c r="F61" s="8">
        <f t="shared" si="1"/>
        <v>-0.66489318309385348</v>
      </c>
    </row>
    <row r="62" spans="1:6" x14ac:dyDescent="0.35">
      <c r="A62" s="1">
        <v>45664</v>
      </c>
      <c r="B62">
        <v>55.34</v>
      </c>
      <c r="C62">
        <v>4458.6450000000004</v>
      </c>
      <c r="D62" s="1">
        <v>45664</v>
      </c>
      <c r="E62" s="8">
        <f t="shared" si="0"/>
        <v>0.75607920934885109</v>
      </c>
      <c r="F62" s="8">
        <f t="shared" si="1"/>
        <v>-1.0955933141667811</v>
      </c>
    </row>
    <row r="63" spans="1:6" x14ac:dyDescent="0.35">
      <c r="A63" s="1">
        <v>45663</v>
      </c>
      <c r="B63">
        <v>55.76</v>
      </c>
      <c r="C63">
        <v>4410.0630000000001</v>
      </c>
      <c r="D63" s="1">
        <v>45663</v>
      </c>
      <c r="E63" s="8">
        <f t="shared" si="0"/>
        <v>-2.5428177169325403</v>
      </c>
      <c r="F63" s="8">
        <f t="shared" si="1"/>
        <v>2.5087291512843484</v>
      </c>
    </row>
    <row r="64" spans="1:6" x14ac:dyDescent="0.35">
      <c r="A64" s="1">
        <v>45660</v>
      </c>
      <c r="B64">
        <v>54.36</v>
      </c>
      <c r="C64">
        <v>4522.0990000000002</v>
      </c>
      <c r="D64" s="1">
        <v>45660</v>
      </c>
      <c r="E64" s="8">
        <f t="shared" si="0"/>
        <v>1.2431604342145175</v>
      </c>
      <c r="F64" s="8">
        <f t="shared" si="1"/>
        <v>0.63382015966603122</v>
      </c>
    </row>
    <row r="65" spans="1:15" x14ac:dyDescent="0.35">
      <c r="A65" s="1">
        <v>45659</v>
      </c>
      <c r="B65">
        <v>55.04</v>
      </c>
      <c r="C65">
        <v>4550.8519999999999</v>
      </c>
      <c r="D65" s="1">
        <v>45659</v>
      </c>
      <c r="E65" s="8">
        <f t="shared" si="0"/>
        <v>-0.47350297901560456</v>
      </c>
      <c r="F65" s="8">
        <f t="shared" si="1"/>
        <v>-0.91924963064424836</v>
      </c>
    </row>
    <row r="66" spans="1:15" x14ac:dyDescent="0.35">
      <c r="A66" s="1">
        <v>45657</v>
      </c>
      <c r="B66">
        <v>54.78</v>
      </c>
      <c r="C66">
        <v>4509.21</v>
      </c>
      <c r="D66" s="1">
        <v>45657</v>
      </c>
      <c r="E66" s="8">
        <f t="shared" si="0"/>
        <v>-0.65934304798318455</v>
      </c>
      <c r="F66" s="8">
        <f t="shared" si="1"/>
        <v>-0.28624650341489549</v>
      </c>
    </row>
    <row r="67" spans="1:15" x14ac:dyDescent="0.35">
      <c r="A67" s="1">
        <v>45656</v>
      </c>
      <c r="B67">
        <v>54.42</v>
      </c>
      <c r="C67">
        <v>4496.3209999999999</v>
      </c>
      <c r="D67" s="1">
        <v>45656</v>
      </c>
      <c r="E67" s="8">
        <f t="shared" ref="E67:E130" si="5">100*LN(B68/B67)</f>
        <v>-0.11031440721573171</v>
      </c>
      <c r="F67" s="8">
        <f t="shared" ref="F67:F130" si="6">100*LN(C68/C67)</f>
        <v>0.9218726112968687</v>
      </c>
    </row>
    <row r="68" spans="1:15" x14ac:dyDescent="0.35">
      <c r="A68" s="1">
        <v>45653</v>
      </c>
      <c r="B68">
        <v>54.36</v>
      </c>
      <c r="C68">
        <v>4537.9629999999997</v>
      </c>
      <c r="D68" s="1">
        <v>45653</v>
      </c>
      <c r="E68" s="8">
        <f t="shared" si="5"/>
        <v>-0.25787452124234717</v>
      </c>
      <c r="F68" s="8">
        <f t="shared" si="6"/>
        <v>-0.30635493106651007</v>
      </c>
    </row>
    <row r="69" spans="1:15" x14ac:dyDescent="0.35">
      <c r="A69" s="1">
        <v>45650</v>
      </c>
      <c r="B69">
        <v>54.22</v>
      </c>
      <c r="C69">
        <v>4524.0820000000003</v>
      </c>
      <c r="D69" s="1">
        <v>45650</v>
      </c>
      <c r="E69" s="8">
        <f t="shared" si="5"/>
        <v>-0.48068127309643077</v>
      </c>
      <c r="F69" s="8">
        <f t="shared" si="6"/>
        <v>-0.17548226716937201</v>
      </c>
    </row>
    <row r="70" spans="1:15" x14ac:dyDescent="0.35">
      <c r="A70" s="1">
        <v>45649</v>
      </c>
      <c r="B70">
        <v>53.96</v>
      </c>
      <c r="C70">
        <v>4516.1499999999996</v>
      </c>
      <c r="D70" s="1">
        <v>45649</v>
      </c>
      <c r="E70" s="8">
        <f t="shared" si="5"/>
        <v>0.44378771060453293</v>
      </c>
      <c r="F70" s="8">
        <f t="shared" si="6"/>
        <v>8.7779626112353099E-2</v>
      </c>
    </row>
    <row r="71" spans="1:15" x14ac:dyDescent="0.35">
      <c r="A71" s="1">
        <v>45646</v>
      </c>
      <c r="B71">
        <v>54.2</v>
      </c>
      <c r="C71">
        <v>4520.116</v>
      </c>
      <c r="D71" s="1">
        <v>45646</v>
      </c>
      <c r="E71" s="8">
        <f t="shared" si="5"/>
        <v>0.18433184942890929</v>
      </c>
      <c r="F71" s="8">
        <f t="shared" si="6"/>
        <v>0.48141544493121335</v>
      </c>
      <c r="O71" s="6"/>
    </row>
    <row r="72" spans="1:15" x14ac:dyDescent="0.35">
      <c r="A72" s="1">
        <v>45645</v>
      </c>
      <c r="B72">
        <v>54.3</v>
      </c>
      <c r="C72">
        <v>4541.9290000000001</v>
      </c>
      <c r="D72" s="1">
        <v>45645</v>
      </c>
      <c r="E72" s="8">
        <f t="shared" si="5"/>
        <v>0.95308639347499979</v>
      </c>
      <c r="F72" s="8">
        <f t="shared" si="6"/>
        <v>0.58764511012746057</v>
      </c>
      <c r="O72" s="6"/>
    </row>
    <row r="73" spans="1:15" x14ac:dyDescent="0.35">
      <c r="A73" s="1">
        <v>45644</v>
      </c>
      <c r="B73">
        <v>54.82</v>
      </c>
      <c r="C73">
        <v>4568.6980000000003</v>
      </c>
      <c r="D73" s="1">
        <v>45644</v>
      </c>
      <c r="E73" s="8">
        <f t="shared" si="5"/>
        <v>-1.1005246804120299</v>
      </c>
      <c r="F73" s="8">
        <f t="shared" si="6"/>
        <v>0.95033718643723919</v>
      </c>
    </row>
    <row r="74" spans="1:15" x14ac:dyDescent="0.35">
      <c r="A74" s="1">
        <v>45643</v>
      </c>
      <c r="B74">
        <v>54.22</v>
      </c>
      <c r="C74">
        <v>4612.3230000000003</v>
      </c>
      <c r="D74" s="1">
        <v>45643</v>
      </c>
      <c r="E74" s="8">
        <f t="shared" si="5"/>
        <v>2.1168673672296392</v>
      </c>
      <c r="F74" s="8">
        <f t="shared" si="6"/>
        <v>0.55735961829420333</v>
      </c>
    </row>
    <row r="75" spans="1:15" x14ac:dyDescent="0.35">
      <c r="A75" s="1">
        <v>45642</v>
      </c>
      <c r="B75">
        <v>55.38</v>
      </c>
      <c r="C75">
        <v>4638.1019999999999</v>
      </c>
      <c r="D75" s="1">
        <v>45642</v>
      </c>
      <c r="E75" s="8">
        <f t="shared" si="5"/>
        <v>0</v>
      </c>
      <c r="F75" s="8">
        <f t="shared" si="6"/>
        <v>-0.32118521162481006</v>
      </c>
    </row>
    <row r="76" spans="1:15" x14ac:dyDescent="0.35">
      <c r="A76" s="1">
        <v>45639</v>
      </c>
      <c r="B76">
        <v>55.38</v>
      </c>
      <c r="C76">
        <v>4623.2290000000003</v>
      </c>
      <c r="D76" s="1">
        <v>45639</v>
      </c>
      <c r="E76" s="8">
        <f t="shared" si="5"/>
        <v>-0.68853325103449536</v>
      </c>
      <c r="F76" s="8">
        <f t="shared" si="6"/>
        <v>-0.45137339243280539</v>
      </c>
    </row>
    <row r="77" spans="1:15" x14ac:dyDescent="0.35">
      <c r="A77" s="1">
        <v>45638</v>
      </c>
      <c r="B77">
        <v>55</v>
      </c>
      <c r="C77">
        <v>4602.4080000000004</v>
      </c>
      <c r="D77" s="1">
        <v>45638</v>
      </c>
      <c r="E77" s="8">
        <f t="shared" si="5"/>
        <v>-1.4283341161951453</v>
      </c>
      <c r="F77" s="8">
        <f t="shared" si="6"/>
        <v>-0.4534200132189774</v>
      </c>
    </row>
    <row r="78" spans="1:15" x14ac:dyDescent="0.35">
      <c r="A78" s="1">
        <v>45637</v>
      </c>
      <c r="B78">
        <v>54.22</v>
      </c>
      <c r="C78">
        <v>4581.5870000000004</v>
      </c>
      <c r="D78" s="1">
        <v>45637</v>
      </c>
      <c r="E78" s="8">
        <f t="shared" si="5"/>
        <v>-2.3890647271564278</v>
      </c>
      <c r="F78" s="8">
        <f t="shared" si="6"/>
        <v>-0.43373691108728801</v>
      </c>
    </row>
    <row r="79" spans="1:15" x14ac:dyDescent="0.35">
      <c r="A79" s="1">
        <v>45636</v>
      </c>
      <c r="B79">
        <v>52.94</v>
      </c>
      <c r="C79">
        <v>4561.7579999999998</v>
      </c>
      <c r="D79" s="1">
        <v>45636</v>
      </c>
      <c r="E79" s="8">
        <f t="shared" si="5"/>
        <v>0.56507967279557103</v>
      </c>
      <c r="F79" s="8">
        <f t="shared" si="6"/>
        <v>0.10860525056569205</v>
      </c>
    </row>
    <row r="80" spans="1:15" x14ac:dyDescent="0.35">
      <c r="A80" s="1">
        <v>45635</v>
      </c>
      <c r="B80">
        <v>53.24</v>
      </c>
      <c r="C80">
        <v>4566.7150000000001</v>
      </c>
      <c r="D80" s="1">
        <v>45635</v>
      </c>
      <c r="E80" s="8">
        <f t="shared" si="5"/>
        <v>-0.30097840629042039</v>
      </c>
      <c r="F80" s="8">
        <f t="shared" si="6"/>
        <v>0.43328892709064148</v>
      </c>
    </row>
    <row r="81" spans="1:6" x14ac:dyDescent="0.35">
      <c r="A81" s="1">
        <v>45632</v>
      </c>
      <c r="B81">
        <v>53.08</v>
      </c>
      <c r="C81">
        <v>4586.5450000000001</v>
      </c>
      <c r="D81" s="1">
        <v>45632</v>
      </c>
      <c r="E81" s="8">
        <f t="shared" si="5"/>
        <v>1.0867635533471314</v>
      </c>
      <c r="F81" s="8">
        <f t="shared" si="6"/>
        <v>0.88238356521160632</v>
      </c>
    </row>
    <row r="82" spans="1:6" x14ac:dyDescent="0.35">
      <c r="A82" s="1">
        <v>45631</v>
      </c>
      <c r="B82">
        <v>53.66</v>
      </c>
      <c r="C82">
        <v>4627.1949999999997</v>
      </c>
      <c r="D82" s="1">
        <v>45631</v>
      </c>
      <c r="E82" s="8">
        <f t="shared" si="5"/>
        <v>-1.2375931445356152</v>
      </c>
      <c r="F82" s="8">
        <f t="shared" si="6"/>
        <v>2.1436176352289303E-2</v>
      </c>
    </row>
    <row r="83" spans="1:6" x14ac:dyDescent="0.35">
      <c r="A83" s="1">
        <v>45630</v>
      </c>
      <c r="B83">
        <v>53</v>
      </c>
      <c r="C83">
        <v>4628.1869999999999</v>
      </c>
      <c r="D83" s="1">
        <v>45630</v>
      </c>
      <c r="E83" s="8">
        <f t="shared" si="5"/>
        <v>-0.1132716753166646</v>
      </c>
      <c r="F83" s="8">
        <f t="shared" si="6"/>
        <v>0.55543297011619974</v>
      </c>
    </row>
    <row r="84" spans="1:6" x14ac:dyDescent="0.35">
      <c r="A84" s="1">
        <v>45629</v>
      </c>
      <c r="B84">
        <v>52.94</v>
      </c>
      <c r="C84">
        <v>4653.9650000000001</v>
      </c>
      <c r="D84" s="1">
        <v>45629</v>
      </c>
      <c r="E84" s="8">
        <f t="shared" si="5"/>
        <v>-0.22692899299690444</v>
      </c>
      <c r="F84" s="8">
        <f t="shared" si="6"/>
        <v>1.0173973316989349</v>
      </c>
    </row>
    <row r="85" spans="1:6" x14ac:dyDescent="0.35">
      <c r="A85" s="1">
        <v>45628</v>
      </c>
      <c r="B85">
        <v>52.82</v>
      </c>
      <c r="C85">
        <v>4701.5559999999996</v>
      </c>
      <c r="D85" s="1">
        <v>45628</v>
      </c>
      <c r="E85" s="8">
        <f t="shared" si="5"/>
        <v>0.45334418406075006</v>
      </c>
      <c r="F85" s="8">
        <f t="shared" si="6"/>
        <v>-0.86838824656700719</v>
      </c>
    </row>
    <row r="86" spans="1:6" x14ac:dyDescent="0.35">
      <c r="A86" s="1">
        <v>45625</v>
      </c>
      <c r="B86">
        <v>53.06</v>
      </c>
      <c r="C86">
        <v>4660.9049999999997</v>
      </c>
      <c r="D86" s="1">
        <v>45625</v>
      </c>
      <c r="E86" s="8">
        <f t="shared" si="5"/>
        <v>0.37622316761925045</v>
      </c>
      <c r="F86" s="8">
        <f t="shared" si="6"/>
        <v>0.61500233999802079</v>
      </c>
    </row>
    <row r="87" spans="1:6" x14ac:dyDescent="0.35">
      <c r="A87" s="1">
        <v>45624</v>
      </c>
      <c r="B87">
        <v>53.26</v>
      </c>
      <c r="C87">
        <v>4689.6580000000004</v>
      </c>
      <c r="D87" s="1">
        <v>45624</v>
      </c>
      <c r="E87" s="8">
        <f t="shared" si="5"/>
        <v>-0.15031945709123415</v>
      </c>
      <c r="F87" s="8">
        <f t="shared" si="6"/>
        <v>6.3396038698547985E-2</v>
      </c>
    </row>
    <row r="88" spans="1:6" x14ac:dyDescent="0.35">
      <c r="A88" s="1">
        <v>45623</v>
      </c>
      <c r="B88">
        <v>53.18</v>
      </c>
      <c r="C88">
        <v>4692.6319999999996</v>
      </c>
      <c r="D88" s="1">
        <v>45623</v>
      </c>
      <c r="E88" s="8">
        <f t="shared" si="5"/>
        <v>0.45028218669411157</v>
      </c>
      <c r="F88" s="8">
        <f t="shared" si="6"/>
        <v>-0.87002537321513773</v>
      </c>
    </row>
    <row r="89" spans="1:6" x14ac:dyDescent="0.35">
      <c r="A89" s="1">
        <v>45622</v>
      </c>
      <c r="B89">
        <v>53.42</v>
      </c>
      <c r="C89">
        <v>4651.982</v>
      </c>
      <c r="D89" s="1">
        <v>45622</v>
      </c>
      <c r="E89" s="8">
        <f t="shared" si="5"/>
        <v>2.2946972818106968</v>
      </c>
      <c r="F89" s="8">
        <f t="shared" si="6"/>
        <v>-0.17065349871868785</v>
      </c>
    </row>
    <row r="90" spans="1:6" x14ac:dyDescent="0.35">
      <c r="A90" s="1">
        <v>45621</v>
      </c>
      <c r="B90">
        <v>54.66</v>
      </c>
      <c r="C90">
        <v>4644.05</v>
      </c>
      <c r="D90" s="1">
        <v>45621</v>
      </c>
      <c r="E90" s="8">
        <f t="shared" si="5"/>
        <v>-0.44004471448215976</v>
      </c>
      <c r="F90" s="8">
        <f t="shared" si="6"/>
        <v>0.17065349871869831</v>
      </c>
    </row>
    <row r="91" spans="1:6" x14ac:dyDescent="0.35">
      <c r="A91" s="1">
        <v>45618</v>
      </c>
      <c r="B91">
        <v>54.42</v>
      </c>
      <c r="C91">
        <v>4651.982</v>
      </c>
      <c r="D91" s="1">
        <v>45618</v>
      </c>
      <c r="E91" s="8">
        <f t="shared" si="5"/>
        <v>1.096502214132824</v>
      </c>
      <c r="F91" s="8">
        <f t="shared" si="6"/>
        <v>-3.2491564346572903</v>
      </c>
    </row>
    <row r="92" spans="1:6" x14ac:dyDescent="0.35">
      <c r="A92" s="1">
        <v>45617</v>
      </c>
      <c r="B92">
        <v>55.02</v>
      </c>
      <c r="C92">
        <v>4503.2610000000004</v>
      </c>
      <c r="D92" s="1">
        <v>45617</v>
      </c>
      <c r="E92" s="8">
        <f t="shared" si="5"/>
        <v>0.72437839384037805</v>
      </c>
      <c r="F92" s="8">
        <f t="shared" si="6"/>
        <v>-6.6062847849806525E-2</v>
      </c>
    </row>
    <row r="93" spans="1:6" x14ac:dyDescent="0.35">
      <c r="A93" s="1">
        <v>45616</v>
      </c>
      <c r="B93">
        <v>55.42</v>
      </c>
      <c r="C93">
        <v>4500.2870000000003</v>
      </c>
      <c r="D93" s="1">
        <v>45616</v>
      </c>
      <c r="E93" s="8">
        <f t="shared" si="5"/>
        <v>-0.18060326382749503</v>
      </c>
      <c r="F93" s="8">
        <f t="shared" si="6"/>
        <v>0.39576828965300953</v>
      </c>
    </row>
    <row r="94" spans="1:6" x14ac:dyDescent="0.35">
      <c r="A94" s="1">
        <v>45615</v>
      </c>
      <c r="B94">
        <v>55.32</v>
      </c>
      <c r="C94">
        <v>4518.1329999999998</v>
      </c>
      <c r="D94" s="1">
        <v>45615</v>
      </c>
      <c r="E94" s="8">
        <f t="shared" si="5"/>
        <v>1.6493740705852005</v>
      </c>
      <c r="F94" s="8">
        <f t="shared" si="6"/>
        <v>-4.3899444634324818E-2</v>
      </c>
    </row>
    <row r="95" spans="1:6" x14ac:dyDescent="0.35">
      <c r="A95" s="1">
        <v>45614</v>
      </c>
      <c r="B95">
        <v>56.24</v>
      </c>
      <c r="C95">
        <v>4516.1499999999996</v>
      </c>
      <c r="D95" s="1">
        <v>45614</v>
      </c>
      <c r="E95" s="8">
        <f t="shared" si="5"/>
        <v>0.42583456825770244</v>
      </c>
      <c r="F95" s="8">
        <f t="shared" si="6"/>
        <v>-0.28580599716888805</v>
      </c>
    </row>
    <row r="96" spans="1:6" x14ac:dyDescent="0.35">
      <c r="A96" s="1">
        <v>45611</v>
      </c>
      <c r="B96">
        <v>56.48</v>
      </c>
      <c r="C96">
        <v>4503.2610000000004</v>
      </c>
      <c r="D96" s="1">
        <v>45611</v>
      </c>
      <c r="E96" s="8">
        <f t="shared" si="5"/>
        <v>-2.5826399559898423</v>
      </c>
      <c r="F96" s="8">
        <f t="shared" si="6"/>
        <v>-0.33079609552270584</v>
      </c>
    </row>
    <row r="97" spans="1:6" x14ac:dyDescent="0.35">
      <c r="A97" s="1">
        <v>45610</v>
      </c>
      <c r="B97">
        <v>55.04</v>
      </c>
      <c r="C97">
        <v>4488.3890000000001</v>
      </c>
      <c r="D97" s="1">
        <v>45610</v>
      </c>
      <c r="E97" s="8">
        <f t="shared" si="5"/>
        <v>-0.80263108742288214</v>
      </c>
      <c r="F97" s="8">
        <f t="shared" si="6"/>
        <v>-0.2654136063595855</v>
      </c>
    </row>
    <row r="98" spans="1:6" x14ac:dyDescent="0.35">
      <c r="A98" s="1">
        <v>45609</v>
      </c>
      <c r="B98">
        <v>54.6</v>
      </c>
      <c r="C98">
        <v>4476.4920000000002</v>
      </c>
      <c r="D98" s="1">
        <v>45609</v>
      </c>
      <c r="E98" s="8">
        <f t="shared" si="5"/>
        <v>-1.364579536740657</v>
      </c>
      <c r="F98" s="8">
        <f t="shared" si="6"/>
        <v>-4.4307894333651628E-2</v>
      </c>
    </row>
    <row r="99" spans="1:6" x14ac:dyDescent="0.35">
      <c r="A99" s="1">
        <v>45608</v>
      </c>
      <c r="B99">
        <v>53.86</v>
      </c>
      <c r="C99">
        <v>4474.509</v>
      </c>
      <c r="D99" s="1">
        <v>45608</v>
      </c>
      <c r="E99" s="8">
        <f t="shared" si="5"/>
        <v>1.2546290033989635</v>
      </c>
      <c r="F99" s="8">
        <f t="shared" si="6"/>
        <v>0.35389240650622839</v>
      </c>
    </row>
    <row r="100" spans="1:6" x14ac:dyDescent="0.35">
      <c r="A100" s="1">
        <v>45607</v>
      </c>
      <c r="B100">
        <v>54.54</v>
      </c>
      <c r="C100">
        <v>4490.3720000000003</v>
      </c>
      <c r="D100" s="1">
        <v>45607</v>
      </c>
      <c r="E100" s="8">
        <f t="shared" si="5"/>
        <v>-2.7134167953435724</v>
      </c>
      <c r="F100" s="8">
        <f t="shared" si="6"/>
        <v>0.17648877451811323</v>
      </c>
    </row>
    <row r="101" spans="1:6" x14ac:dyDescent="0.35">
      <c r="A101" s="1">
        <v>45604</v>
      </c>
      <c r="B101">
        <v>53.08</v>
      </c>
      <c r="C101">
        <v>4498.3040000000001</v>
      </c>
      <c r="D101" s="1">
        <v>45604</v>
      </c>
      <c r="E101" s="8">
        <f t="shared" si="5"/>
        <v>2.7134167953435666</v>
      </c>
      <c r="F101" s="8">
        <f t="shared" si="6"/>
        <v>0.26415050216403313</v>
      </c>
    </row>
    <row r="102" spans="1:6" x14ac:dyDescent="0.35">
      <c r="A102" s="1">
        <v>45603</v>
      </c>
      <c r="B102">
        <v>54.54</v>
      </c>
      <c r="C102">
        <v>4510.2020000000002</v>
      </c>
      <c r="D102" s="1">
        <v>45603</v>
      </c>
      <c r="E102" s="8">
        <f t="shared" si="5"/>
        <v>0.402562300280566</v>
      </c>
      <c r="F102" s="8">
        <f t="shared" si="6"/>
        <v>0.38109615838950395</v>
      </c>
    </row>
    <row r="103" spans="1:6" x14ac:dyDescent="0.35">
      <c r="A103" s="1">
        <v>45602</v>
      </c>
      <c r="B103">
        <v>54.76</v>
      </c>
      <c r="C103">
        <v>4527.4229999999998</v>
      </c>
      <c r="D103" s="1">
        <v>45602</v>
      </c>
      <c r="E103" s="8">
        <f t="shared" si="5"/>
        <v>0.18244850892090808</v>
      </c>
      <c r="F103" s="8">
        <f t="shared" si="6"/>
        <v>2.6370816297277915</v>
      </c>
    </row>
    <row r="104" spans="1:6" x14ac:dyDescent="0.35">
      <c r="A104" s="1">
        <v>45601</v>
      </c>
      <c r="B104">
        <v>54.86</v>
      </c>
      <c r="C104">
        <v>4648.4030000000002</v>
      </c>
      <c r="D104" s="1">
        <v>45601</v>
      </c>
      <c r="E104" s="8">
        <f t="shared" si="5"/>
        <v>-7.2939463481743932E-2</v>
      </c>
      <c r="F104" s="8">
        <f t="shared" si="6"/>
        <v>0.14800580236037147</v>
      </c>
    </row>
    <row r="105" spans="1:6" x14ac:dyDescent="0.35">
      <c r="A105" s="1">
        <v>45600</v>
      </c>
      <c r="B105">
        <v>54.82</v>
      </c>
      <c r="C105">
        <v>4655.2879999999996</v>
      </c>
      <c r="D105" s="1">
        <v>45600</v>
      </c>
      <c r="E105" s="8">
        <f t="shared" si="5"/>
        <v>-0.73233575195394818</v>
      </c>
      <c r="F105" s="8">
        <f t="shared" si="6"/>
        <v>0.42168287809788324</v>
      </c>
    </row>
    <row r="106" spans="1:6" x14ac:dyDescent="0.35">
      <c r="A106" s="1">
        <v>45597</v>
      </c>
      <c r="B106">
        <v>54.42</v>
      </c>
      <c r="C106">
        <v>4674.96</v>
      </c>
      <c r="D106" s="1">
        <v>45597</v>
      </c>
      <c r="E106" s="8">
        <f t="shared" si="5"/>
        <v>-1.892098738895116</v>
      </c>
      <c r="F106" s="8">
        <f t="shared" si="6"/>
        <v>-0.48509325612405901</v>
      </c>
    </row>
    <row r="107" spans="1:6" x14ac:dyDescent="0.35">
      <c r="A107" s="1">
        <v>45596</v>
      </c>
      <c r="B107">
        <v>53.4</v>
      </c>
      <c r="C107">
        <v>4652.3370000000004</v>
      </c>
      <c r="D107" s="1">
        <v>45596</v>
      </c>
      <c r="E107" s="8">
        <f t="shared" si="5"/>
        <v>0.48570990313288703</v>
      </c>
      <c r="F107" s="8">
        <f t="shared" si="6"/>
        <v>0.31662913917524843</v>
      </c>
    </row>
    <row r="108" spans="1:6" x14ac:dyDescent="0.35">
      <c r="A108" s="1">
        <v>45595</v>
      </c>
      <c r="B108">
        <v>53.66</v>
      </c>
      <c r="C108">
        <v>4667.0910000000003</v>
      </c>
      <c r="D108" s="1">
        <v>45595</v>
      </c>
      <c r="E108" s="8">
        <f t="shared" si="5"/>
        <v>1.6266532419964337</v>
      </c>
      <c r="F108" s="8">
        <f t="shared" si="6"/>
        <v>0.73492572109080045</v>
      </c>
    </row>
    <row r="109" spans="1:6" x14ac:dyDescent="0.35">
      <c r="A109" s="1">
        <v>45594</v>
      </c>
      <c r="B109">
        <v>54.54</v>
      </c>
      <c r="C109">
        <v>4701.5169999999998</v>
      </c>
      <c r="D109" s="1">
        <v>45594</v>
      </c>
      <c r="E109" s="8">
        <f t="shared" si="5"/>
        <v>2.8557877816817694</v>
      </c>
      <c r="F109" s="8">
        <f t="shared" si="6"/>
        <v>0.60486479466502419</v>
      </c>
    </row>
    <row r="110" spans="1:6" x14ac:dyDescent="0.35">
      <c r="A110" s="1">
        <v>45593</v>
      </c>
      <c r="B110">
        <v>56.12</v>
      </c>
      <c r="C110">
        <v>4730.0410000000002</v>
      </c>
      <c r="D110" s="1">
        <v>45593</v>
      </c>
      <c r="E110" s="8">
        <f t="shared" si="5"/>
        <v>2.7071436975995891</v>
      </c>
      <c r="F110" s="8">
        <f t="shared" si="6"/>
        <v>-0.98215622477638087</v>
      </c>
    </row>
    <row r="111" spans="1:6" x14ac:dyDescent="0.35">
      <c r="A111" s="1">
        <v>45590</v>
      </c>
      <c r="B111">
        <v>57.66</v>
      </c>
      <c r="C111">
        <v>4683.8119999999999</v>
      </c>
      <c r="D111" s="1">
        <v>45590</v>
      </c>
      <c r="E111" s="8">
        <f t="shared" si="5"/>
        <v>7.5791307534877781</v>
      </c>
      <c r="F111" s="8">
        <f t="shared" si="6"/>
        <v>0.58628196286197765</v>
      </c>
    </row>
    <row r="112" spans="1:6" x14ac:dyDescent="0.35">
      <c r="A112" s="1">
        <v>45589</v>
      </c>
      <c r="B112">
        <v>62.2</v>
      </c>
      <c r="C112">
        <v>4711.3530000000001</v>
      </c>
      <c r="D112" s="1">
        <v>45589</v>
      </c>
      <c r="E112" s="8">
        <f t="shared" si="5"/>
        <v>-0.93685065766119369</v>
      </c>
      <c r="F112" s="8">
        <f t="shared" si="6"/>
        <v>-2.9018326554411478</v>
      </c>
    </row>
    <row r="113" spans="1:6" x14ac:dyDescent="0.35">
      <c r="A113" s="1">
        <v>45588</v>
      </c>
      <c r="B113">
        <v>61.62</v>
      </c>
      <c r="C113">
        <v>4576.6019999999999</v>
      </c>
      <c r="D113" s="1">
        <v>45588</v>
      </c>
      <c r="E113" s="8">
        <f t="shared" si="5"/>
        <v>0.61478918765698387</v>
      </c>
      <c r="F113" s="8">
        <f t="shared" si="6"/>
        <v>2.2525265998494275</v>
      </c>
    </row>
    <row r="114" spans="1:6" x14ac:dyDescent="0.35">
      <c r="A114" s="1">
        <v>45587</v>
      </c>
      <c r="B114">
        <v>62</v>
      </c>
      <c r="C114">
        <v>4680.8609999999999</v>
      </c>
      <c r="D114" s="1">
        <v>45587</v>
      </c>
      <c r="E114" s="8">
        <f t="shared" si="5"/>
        <v>-0.3231020581446532</v>
      </c>
      <c r="F114" s="8">
        <f t="shared" si="6"/>
        <v>0.6493060555917175</v>
      </c>
    </row>
    <row r="115" spans="1:6" x14ac:dyDescent="0.35">
      <c r="A115" s="1">
        <v>45586</v>
      </c>
      <c r="B115">
        <v>61.8</v>
      </c>
      <c r="C115">
        <v>4711.3530000000001</v>
      </c>
      <c r="D115" s="1">
        <v>45586</v>
      </c>
      <c r="E115" s="8">
        <f t="shared" si="5"/>
        <v>0.6130040166962647</v>
      </c>
      <c r="F115" s="8">
        <f t="shared" si="6"/>
        <v>0.85229013504153384</v>
      </c>
    </row>
    <row r="116" spans="1:6" x14ac:dyDescent="0.35">
      <c r="A116" s="1">
        <v>45583</v>
      </c>
      <c r="B116">
        <v>62.18</v>
      </c>
      <c r="C116">
        <v>4751.6790000000001</v>
      </c>
      <c r="D116" s="1">
        <v>45583</v>
      </c>
      <c r="E116" s="8">
        <f t="shared" si="5"/>
        <v>-0.51596373736842471</v>
      </c>
      <c r="F116" s="8">
        <f t="shared" si="6"/>
        <v>0.53674565164983179</v>
      </c>
    </row>
    <row r="117" spans="1:6" x14ac:dyDescent="0.35">
      <c r="A117" s="1">
        <v>45582</v>
      </c>
      <c r="B117">
        <v>61.86</v>
      </c>
      <c r="C117">
        <v>4777.2520000000004</v>
      </c>
      <c r="D117" s="1">
        <v>45582</v>
      </c>
      <c r="E117" s="8">
        <f t="shared" si="5"/>
        <v>-1.072657773864311</v>
      </c>
      <c r="F117" s="8">
        <f t="shared" si="6"/>
        <v>-0.12359924799965644</v>
      </c>
    </row>
    <row r="118" spans="1:6" x14ac:dyDescent="0.35">
      <c r="A118" s="1">
        <v>45581</v>
      </c>
      <c r="B118">
        <v>61.2</v>
      </c>
      <c r="C118">
        <v>4771.3509999999997</v>
      </c>
      <c r="D118" s="1">
        <v>45581</v>
      </c>
      <c r="E118" s="8">
        <f t="shared" si="5"/>
        <v>-1.8470182062401141</v>
      </c>
      <c r="F118" s="8">
        <f t="shared" si="6"/>
        <v>0.32928000521998713</v>
      </c>
    </row>
    <row r="119" spans="1:6" x14ac:dyDescent="0.35">
      <c r="A119" s="1">
        <v>45580</v>
      </c>
      <c r="B119">
        <v>60.08</v>
      </c>
      <c r="C119">
        <v>4787.0879999999997</v>
      </c>
      <c r="D119" s="1">
        <v>45580</v>
      </c>
      <c r="E119" s="8">
        <f t="shared" si="5"/>
        <v>-0.73505175593415872</v>
      </c>
      <c r="F119" s="8">
        <f t="shared" si="6"/>
        <v>-0.92889219371099108</v>
      </c>
    </row>
    <row r="120" spans="1:6" x14ac:dyDescent="0.35">
      <c r="A120" s="1">
        <v>45579</v>
      </c>
      <c r="B120">
        <v>59.64</v>
      </c>
      <c r="C120">
        <v>4742.8270000000002</v>
      </c>
      <c r="D120" s="1">
        <v>45579</v>
      </c>
      <c r="E120" s="8">
        <f t="shared" si="5"/>
        <v>0.50175719919793493</v>
      </c>
      <c r="F120" s="8">
        <f t="shared" si="6"/>
        <v>-0.33235802354232052</v>
      </c>
    </row>
    <row r="121" spans="1:6" x14ac:dyDescent="0.35">
      <c r="A121" s="1">
        <v>45576</v>
      </c>
      <c r="B121">
        <v>59.94</v>
      </c>
      <c r="C121">
        <v>4727.09</v>
      </c>
      <c r="D121" s="1">
        <v>45576</v>
      </c>
      <c r="E121" s="8">
        <f t="shared" si="5"/>
        <v>-0.83766614790134608</v>
      </c>
      <c r="F121" s="8">
        <f t="shared" si="6"/>
        <v>-0.43790699674015582</v>
      </c>
    </row>
    <row r="122" spans="1:6" x14ac:dyDescent="0.35">
      <c r="A122" s="1">
        <v>45575</v>
      </c>
      <c r="B122">
        <v>59.44</v>
      </c>
      <c r="C122">
        <v>4706.4350000000004</v>
      </c>
      <c r="D122" s="1">
        <v>45575</v>
      </c>
      <c r="E122" s="8">
        <f t="shared" si="5"/>
        <v>-0.33704110099055812</v>
      </c>
      <c r="F122" s="8">
        <f t="shared" si="6"/>
        <v>0.45869986944985575</v>
      </c>
    </row>
    <row r="123" spans="1:6" x14ac:dyDescent="0.35">
      <c r="A123" s="1">
        <v>45574</v>
      </c>
      <c r="B123">
        <v>59.24</v>
      </c>
      <c r="C123">
        <v>4728.0730000000003</v>
      </c>
      <c r="D123" s="1">
        <v>45574</v>
      </c>
      <c r="E123" s="8">
        <f t="shared" si="5"/>
        <v>-1.6681237868309593</v>
      </c>
      <c r="F123" s="8">
        <f t="shared" si="6"/>
        <v>-0.54234377238723541</v>
      </c>
    </row>
    <row r="124" spans="1:6" x14ac:dyDescent="0.35">
      <c r="A124" s="1">
        <v>45573</v>
      </c>
      <c r="B124">
        <v>58.26</v>
      </c>
      <c r="C124">
        <v>4702.5</v>
      </c>
      <c r="D124" s="1">
        <v>45573</v>
      </c>
      <c r="E124" s="8">
        <f t="shared" si="5"/>
        <v>1.5329886311310479</v>
      </c>
      <c r="F124" s="8">
        <f t="shared" si="6"/>
        <v>-0.23033417779037921</v>
      </c>
    </row>
    <row r="125" spans="1:6" x14ac:dyDescent="0.35">
      <c r="A125" s="1">
        <v>45572</v>
      </c>
      <c r="B125">
        <v>59.16</v>
      </c>
      <c r="C125">
        <v>4691.6809999999996</v>
      </c>
      <c r="D125" s="1">
        <v>45572</v>
      </c>
      <c r="E125" s="8">
        <f t="shared" si="5"/>
        <v>-0.61037829380177988</v>
      </c>
      <c r="F125" s="8">
        <f t="shared" si="6"/>
        <v>0.2930683501257263</v>
      </c>
    </row>
    <row r="126" spans="1:6" x14ac:dyDescent="0.35">
      <c r="A126" s="1">
        <v>45569</v>
      </c>
      <c r="B126">
        <v>58.8</v>
      </c>
      <c r="C126">
        <v>4705.451</v>
      </c>
      <c r="D126" s="1">
        <v>45569</v>
      </c>
      <c r="E126" s="8">
        <f t="shared" si="5"/>
        <v>-2.3400930164612475</v>
      </c>
      <c r="F126" s="8">
        <f t="shared" si="6"/>
        <v>0.35472393270769992</v>
      </c>
    </row>
    <row r="127" spans="1:6" x14ac:dyDescent="0.35">
      <c r="A127" s="1">
        <v>45568</v>
      </c>
      <c r="B127">
        <v>57.44</v>
      </c>
      <c r="C127">
        <v>4722.1719999999996</v>
      </c>
      <c r="D127" s="1">
        <v>45568</v>
      </c>
      <c r="E127" s="8">
        <f t="shared" si="5"/>
        <v>0.38227674702874348</v>
      </c>
      <c r="F127" s="8">
        <f t="shared" si="6"/>
        <v>0.87100501799547303</v>
      </c>
    </row>
    <row r="128" spans="1:6" x14ac:dyDescent="0.35">
      <c r="A128" s="1">
        <v>45567</v>
      </c>
      <c r="B128">
        <v>57.66</v>
      </c>
      <c r="C128">
        <v>4763.482</v>
      </c>
      <c r="D128" s="1">
        <v>45567</v>
      </c>
      <c r="E128" s="8">
        <f t="shared" si="5"/>
        <v>0.93216625271360909</v>
      </c>
      <c r="F128" s="8">
        <f t="shared" si="6"/>
        <v>0.43267399386082628</v>
      </c>
    </row>
    <row r="129" spans="1:6" x14ac:dyDescent="0.35">
      <c r="A129" s="1">
        <v>45566</v>
      </c>
      <c r="B129">
        <v>58.2</v>
      </c>
      <c r="C129">
        <v>4784.1369999999997</v>
      </c>
      <c r="D129" s="1">
        <v>45566</v>
      </c>
      <c r="E129" s="8">
        <f t="shared" si="5"/>
        <v>1.0256500167189062</v>
      </c>
      <c r="F129" s="8">
        <f t="shared" si="6"/>
        <v>-0.5152947610701194</v>
      </c>
    </row>
    <row r="130" spans="1:6" x14ac:dyDescent="0.35">
      <c r="A130" s="1">
        <v>45565</v>
      </c>
      <c r="B130">
        <v>58.8</v>
      </c>
      <c r="C130">
        <v>4759.5479999999998</v>
      </c>
      <c r="D130" s="1">
        <v>45565</v>
      </c>
      <c r="E130" s="8">
        <f t="shared" si="5"/>
        <v>1.0152371464018128</v>
      </c>
      <c r="F130" s="8">
        <f t="shared" si="6"/>
        <v>1.1301887641515078</v>
      </c>
    </row>
    <row r="131" spans="1:6" x14ac:dyDescent="0.35">
      <c r="A131" s="1">
        <v>45562</v>
      </c>
      <c r="B131">
        <v>59.4</v>
      </c>
      <c r="C131">
        <v>4813.6450000000004</v>
      </c>
      <c r="D131" s="1">
        <v>45562</v>
      </c>
      <c r="E131" s="8">
        <f t="shared" ref="E131:E194" si="7">100*LN(B132/B131)</f>
        <v>-0.70958229814691043</v>
      </c>
      <c r="F131" s="8">
        <f t="shared" ref="F131:F194" si="8">100*LN(C132/C131)</f>
        <v>-0.55323000304987535</v>
      </c>
    </row>
    <row r="132" spans="1:6" x14ac:dyDescent="0.35">
      <c r="A132" s="1">
        <v>45561</v>
      </c>
      <c r="B132">
        <v>58.98</v>
      </c>
      <c r="C132">
        <v>4787.0879999999997</v>
      </c>
      <c r="D132" s="1">
        <v>45561</v>
      </c>
      <c r="E132" s="8">
        <f t="shared" si="7"/>
        <v>-1.3656750320074544</v>
      </c>
      <c r="F132" s="8">
        <f t="shared" si="8"/>
        <v>0.69615871613825475</v>
      </c>
    </row>
    <row r="133" spans="1:6" x14ac:dyDescent="0.35">
      <c r="A133" s="1">
        <v>45560</v>
      </c>
      <c r="B133">
        <v>58.18</v>
      </c>
      <c r="C133">
        <v>4820.53</v>
      </c>
      <c r="D133" s="1">
        <v>45560</v>
      </c>
      <c r="E133" s="8">
        <f t="shared" si="7"/>
        <v>1.8730327920775911</v>
      </c>
      <c r="F133" s="8">
        <f t="shared" si="8"/>
        <v>-0.90183947335859149</v>
      </c>
    </row>
    <row r="134" spans="1:6" x14ac:dyDescent="0.35">
      <c r="A134" s="1">
        <v>45559</v>
      </c>
      <c r="B134">
        <v>59.28</v>
      </c>
      <c r="C134">
        <v>4777.2520000000004</v>
      </c>
      <c r="D134" s="1">
        <v>45559</v>
      </c>
      <c r="E134" s="8">
        <f t="shared" si="7"/>
        <v>-2.0106317129965898</v>
      </c>
      <c r="F134" s="8">
        <f t="shared" si="8"/>
        <v>0.30836271090221801</v>
      </c>
    </row>
    <row r="135" spans="1:6" x14ac:dyDescent="0.35">
      <c r="A135" s="1">
        <v>45558</v>
      </c>
      <c r="B135">
        <v>58.1</v>
      </c>
      <c r="C135">
        <v>4792.0060000000003</v>
      </c>
      <c r="D135" s="1">
        <v>45558</v>
      </c>
      <c r="E135" s="8">
        <f t="shared" si="7"/>
        <v>0.17196908795266791</v>
      </c>
      <c r="F135" s="8">
        <f t="shared" si="8"/>
        <v>-0.3907452330448048</v>
      </c>
    </row>
    <row r="136" spans="1:6" x14ac:dyDescent="0.35">
      <c r="A136" s="1">
        <v>45555</v>
      </c>
      <c r="B136">
        <v>58.2</v>
      </c>
      <c r="C136">
        <v>4773.3180000000002</v>
      </c>
      <c r="D136" s="1">
        <v>45555</v>
      </c>
      <c r="E136" s="8">
        <f t="shared" si="7"/>
        <v>0.51413995004186519</v>
      </c>
      <c r="F136" s="8">
        <f t="shared" si="8"/>
        <v>0</v>
      </c>
    </row>
    <row r="137" spans="1:6" x14ac:dyDescent="0.35">
      <c r="A137" s="1">
        <v>45554</v>
      </c>
      <c r="B137">
        <v>58.5</v>
      </c>
      <c r="C137">
        <v>4773.3180000000002</v>
      </c>
      <c r="D137" s="1">
        <v>45554</v>
      </c>
      <c r="E137" s="8">
        <f t="shared" si="7"/>
        <v>-1.0654852474527636</v>
      </c>
      <c r="F137" s="8">
        <f t="shared" si="8"/>
        <v>0.51383290088323497</v>
      </c>
    </row>
    <row r="138" spans="1:6" x14ac:dyDescent="0.35">
      <c r="A138" s="1">
        <v>45553</v>
      </c>
      <c r="B138">
        <v>57.88</v>
      </c>
      <c r="C138">
        <v>4797.9080000000004</v>
      </c>
      <c r="D138" s="1">
        <v>45553</v>
      </c>
      <c r="E138" s="8">
        <f t="shared" si="7"/>
        <v>1.2021439636304125</v>
      </c>
      <c r="F138" s="8">
        <f t="shared" si="8"/>
        <v>1.2022502321495048</v>
      </c>
    </row>
    <row r="139" spans="1:6" x14ac:dyDescent="0.35">
      <c r="A139" s="1">
        <v>45552</v>
      </c>
      <c r="B139">
        <v>58.58</v>
      </c>
      <c r="C139">
        <v>4855.9390000000003</v>
      </c>
      <c r="D139" s="1">
        <v>45552</v>
      </c>
      <c r="E139" s="8">
        <f t="shared" si="7"/>
        <v>-0.71955081743235583</v>
      </c>
      <c r="F139" s="8">
        <f t="shared" si="8"/>
        <v>0.26296039364931295</v>
      </c>
    </row>
    <row r="140" spans="1:6" x14ac:dyDescent="0.35">
      <c r="A140" s="1">
        <v>45551</v>
      </c>
      <c r="B140">
        <v>58.16</v>
      </c>
      <c r="C140">
        <v>4868.7250000000004</v>
      </c>
      <c r="D140" s="1">
        <v>45551</v>
      </c>
      <c r="E140" s="8">
        <f t="shared" si="7"/>
        <v>-0.2065405209276768</v>
      </c>
      <c r="F140" s="8">
        <f t="shared" si="8"/>
        <v>-0.22246149693262487</v>
      </c>
    </row>
    <row r="141" spans="1:6" x14ac:dyDescent="0.35">
      <c r="A141" s="1">
        <v>45548</v>
      </c>
      <c r="B141">
        <v>58.04</v>
      </c>
      <c r="C141">
        <v>4857.9059999999999</v>
      </c>
      <c r="D141" s="1">
        <v>45548</v>
      </c>
      <c r="E141" s="8">
        <f t="shared" si="7"/>
        <v>-0.2415043437037572</v>
      </c>
      <c r="F141" s="8">
        <f t="shared" si="8"/>
        <v>-0.26356744216101474</v>
      </c>
    </row>
    <row r="142" spans="1:6" x14ac:dyDescent="0.35">
      <c r="A142" s="1">
        <v>45547</v>
      </c>
      <c r="B142">
        <v>57.9</v>
      </c>
      <c r="C142">
        <v>4845.1189999999997</v>
      </c>
      <c r="D142" s="1">
        <v>45547</v>
      </c>
      <c r="E142" s="8">
        <f t="shared" si="7"/>
        <v>-0.79764598389808516</v>
      </c>
      <c r="F142" s="8">
        <f t="shared" si="8"/>
        <v>0.84901690679122843</v>
      </c>
    </row>
    <row r="143" spans="1:6" x14ac:dyDescent="0.35">
      <c r="A143" s="1">
        <v>45546</v>
      </c>
      <c r="B143">
        <v>57.44</v>
      </c>
      <c r="C143">
        <v>4886.43</v>
      </c>
      <c r="D143" s="1">
        <v>45546</v>
      </c>
      <c r="E143" s="8">
        <f t="shared" si="7"/>
        <v>-1.6854331554982074</v>
      </c>
      <c r="F143" s="8">
        <f t="shared" si="8"/>
        <v>0.64204479608223364</v>
      </c>
    </row>
    <row r="144" spans="1:6" x14ac:dyDescent="0.35">
      <c r="A144" s="1">
        <v>45545</v>
      </c>
      <c r="B144">
        <v>56.48</v>
      </c>
      <c r="C144">
        <v>4917.9040000000005</v>
      </c>
      <c r="D144" s="1">
        <v>45545</v>
      </c>
      <c r="E144" s="8">
        <f t="shared" si="7"/>
        <v>1.3715706484982473</v>
      </c>
      <c r="F144" s="8">
        <f t="shared" si="8"/>
        <v>0.67770353358485502</v>
      </c>
    </row>
    <row r="145" spans="1:6" x14ac:dyDescent="0.35">
      <c r="A145" s="1">
        <v>45544</v>
      </c>
      <c r="B145">
        <v>57.26</v>
      </c>
      <c r="C145">
        <v>4951.3459999999995</v>
      </c>
      <c r="D145" s="1">
        <v>45544</v>
      </c>
      <c r="E145" s="8">
        <f t="shared" si="7"/>
        <v>-1.477859409611872</v>
      </c>
      <c r="F145" s="8">
        <f t="shared" si="8"/>
        <v>-0.97813991433951186</v>
      </c>
    </row>
    <row r="146" spans="1:6" x14ac:dyDescent="0.35">
      <c r="A146" s="1">
        <v>45541</v>
      </c>
      <c r="B146">
        <v>56.42</v>
      </c>
      <c r="C146">
        <v>4903.1509999999998</v>
      </c>
      <c r="D146" s="1">
        <v>45541</v>
      </c>
      <c r="E146" s="8">
        <f t="shared" si="7"/>
        <v>2.0351579610179464</v>
      </c>
      <c r="F146" s="8">
        <f t="shared" si="8"/>
        <v>-2.0070741271276595E-2</v>
      </c>
    </row>
    <row r="147" spans="1:6" x14ac:dyDescent="0.35">
      <c r="A147" s="1">
        <v>45540</v>
      </c>
      <c r="B147">
        <v>57.58</v>
      </c>
      <c r="C147">
        <v>4902.1670000000004</v>
      </c>
      <c r="D147" s="1">
        <v>45540</v>
      </c>
      <c r="E147" s="8">
        <f t="shared" si="7"/>
        <v>-0.90719393986757635</v>
      </c>
      <c r="F147" s="8">
        <f t="shared" si="8"/>
        <v>-0.44239415195629472</v>
      </c>
    </row>
    <row r="148" spans="1:6" x14ac:dyDescent="0.35">
      <c r="A148" s="1">
        <v>45539</v>
      </c>
      <c r="B148">
        <v>57.06</v>
      </c>
      <c r="C148">
        <v>4880.5280000000002</v>
      </c>
      <c r="D148" s="1">
        <v>45539</v>
      </c>
      <c r="E148" s="8">
        <f t="shared" si="7"/>
        <v>0.34989538846149587</v>
      </c>
      <c r="F148" s="8">
        <f t="shared" si="8"/>
        <v>-8.0638536920542861E-2</v>
      </c>
    </row>
    <row r="149" spans="1:6" x14ac:dyDescent="0.35">
      <c r="A149" s="1">
        <v>45538</v>
      </c>
      <c r="B149">
        <v>57.26</v>
      </c>
      <c r="C149">
        <v>4876.5940000000001</v>
      </c>
      <c r="D149" s="1">
        <v>45538</v>
      </c>
      <c r="E149" s="8">
        <f t="shared" si="7"/>
        <v>1.4907539032113066</v>
      </c>
      <c r="F149" s="8">
        <f t="shared" si="8"/>
        <v>-0.85071598180108654</v>
      </c>
    </row>
    <row r="150" spans="1:6" x14ac:dyDescent="0.35">
      <c r="A150" s="1">
        <v>45537</v>
      </c>
      <c r="B150">
        <v>58.12</v>
      </c>
      <c r="C150">
        <v>4835.2839999999997</v>
      </c>
      <c r="D150" s="1">
        <v>45537</v>
      </c>
      <c r="E150" s="8">
        <f t="shared" si="7"/>
        <v>0.65169155357286412</v>
      </c>
      <c r="F150" s="8">
        <f t="shared" si="8"/>
        <v>-0.20362853246963891</v>
      </c>
    </row>
    <row r="151" spans="1:6" x14ac:dyDescent="0.35">
      <c r="A151" s="1">
        <v>45534</v>
      </c>
      <c r="B151">
        <v>58.5</v>
      </c>
      <c r="C151">
        <v>4825.4480000000003</v>
      </c>
      <c r="D151" s="1">
        <v>45534</v>
      </c>
      <c r="E151" s="8">
        <f t="shared" si="7"/>
        <v>-0.27387897982353732</v>
      </c>
      <c r="F151" s="8">
        <f t="shared" si="8"/>
        <v>0.12221445132369323</v>
      </c>
    </row>
    <row r="152" spans="1:6" x14ac:dyDescent="0.35">
      <c r="A152" s="1">
        <v>45533</v>
      </c>
      <c r="B152">
        <v>58.34</v>
      </c>
      <c r="C152">
        <v>4831.3490000000002</v>
      </c>
      <c r="D152" s="1">
        <v>45533</v>
      </c>
      <c r="E152" s="8">
        <f t="shared" si="7"/>
        <v>-0.27463113725198102</v>
      </c>
      <c r="F152" s="8">
        <f t="shared" si="8"/>
        <v>-0.92034313724913763</v>
      </c>
    </row>
    <row r="153" spans="1:6" x14ac:dyDescent="0.35">
      <c r="A153" s="1">
        <v>45532</v>
      </c>
      <c r="B153">
        <v>58.18</v>
      </c>
      <c r="C153">
        <v>4787.0879999999997</v>
      </c>
      <c r="D153" s="1">
        <v>45532</v>
      </c>
      <c r="E153" s="8">
        <f t="shared" si="7"/>
        <v>1.7379888822904557</v>
      </c>
      <c r="F153" s="8">
        <f t="shared" si="8"/>
        <v>-0.53563984475825721</v>
      </c>
    </row>
    <row r="154" spans="1:6" x14ac:dyDescent="0.35">
      <c r="A154" s="1">
        <v>45531</v>
      </c>
      <c r="B154">
        <v>59.2</v>
      </c>
      <c r="C154">
        <v>4761.5150000000003</v>
      </c>
      <c r="D154" s="1">
        <v>45531</v>
      </c>
      <c r="E154" s="8">
        <f t="shared" si="7"/>
        <v>0.33726844786391558</v>
      </c>
      <c r="F154" s="8">
        <f t="shared" si="8"/>
        <v>-0.62162581829880059</v>
      </c>
    </row>
    <row r="155" spans="1:6" x14ac:dyDescent="0.35">
      <c r="A155" s="1">
        <v>45527</v>
      </c>
      <c r="B155">
        <v>59.4</v>
      </c>
      <c r="C155">
        <v>4732.0079999999998</v>
      </c>
      <c r="D155" s="1">
        <v>45527</v>
      </c>
      <c r="E155" s="8">
        <f t="shared" si="7"/>
        <v>-1.8692133012152521</v>
      </c>
      <c r="F155" s="8">
        <f t="shared" si="8"/>
        <v>-0.41658856242361353</v>
      </c>
    </row>
    <row r="156" spans="1:6" x14ac:dyDescent="0.35">
      <c r="A156" s="1">
        <v>45526</v>
      </c>
      <c r="B156">
        <v>58.3</v>
      </c>
      <c r="C156">
        <v>4712.3360000000002</v>
      </c>
      <c r="D156" s="1">
        <v>45526</v>
      </c>
      <c r="E156" s="8">
        <f t="shared" si="7"/>
        <v>0</v>
      </c>
      <c r="F156" s="8">
        <f t="shared" si="8"/>
        <v>-1.2179973334215448</v>
      </c>
    </row>
    <row r="157" spans="1:6" x14ac:dyDescent="0.35">
      <c r="A157" s="1">
        <v>45525</v>
      </c>
      <c r="B157">
        <v>58.3</v>
      </c>
      <c r="C157">
        <v>4655.2879999999996</v>
      </c>
      <c r="D157" s="1">
        <v>45525</v>
      </c>
      <c r="E157" s="8">
        <f t="shared" si="7"/>
        <v>0.13712720695222022</v>
      </c>
      <c r="F157" s="8">
        <f t="shared" si="8"/>
        <v>-0.23267285114803715</v>
      </c>
    </row>
    <row r="158" spans="1:6" x14ac:dyDescent="0.35">
      <c r="A158" s="1">
        <v>45524</v>
      </c>
      <c r="B158">
        <v>58.38</v>
      </c>
      <c r="C158">
        <v>4644.4690000000001</v>
      </c>
      <c r="D158" s="1">
        <v>45524</v>
      </c>
      <c r="E158" s="8">
        <f t="shared" si="7"/>
        <v>1.4285957247476433</v>
      </c>
      <c r="F158" s="8">
        <f t="shared" si="8"/>
        <v>0.27491695201828398</v>
      </c>
    </row>
    <row r="159" spans="1:6" x14ac:dyDescent="0.35">
      <c r="A159" s="1">
        <v>45523</v>
      </c>
      <c r="B159">
        <v>59.22</v>
      </c>
      <c r="C159">
        <v>4657.2550000000001</v>
      </c>
      <c r="D159" s="1">
        <v>45523</v>
      </c>
      <c r="E159" s="8">
        <f t="shared" si="7"/>
        <v>-0.54182320159041697</v>
      </c>
      <c r="F159" s="8">
        <f t="shared" si="8"/>
        <v>-0.14792174191852808</v>
      </c>
    </row>
    <row r="160" spans="1:6" x14ac:dyDescent="0.35">
      <c r="A160" s="1">
        <v>45520</v>
      </c>
      <c r="B160">
        <v>58.9</v>
      </c>
      <c r="C160">
        <v>4650.3710000000001</v>
      </c>
      <c r="D160" s="1">
        <v>45520</v>
      </c>
      <c r="E160" s="8">
        <f t="shared" si="7"/>
        <v>-0.71562752160179588</v>
      </c>
      <c r="F160" s="8">
        <f t="shared" si="8"/>
        <v>0.8843939052292612</v>
      </c>
    </row>
    <row r="161" spans="1:6" x14ac:dyDescent="0.35">
      <c r="A161" s="1">
        <v>45519</v>
      </c>
      <c r="B161">
        <v>58.48</v>
      </c>
      <c r="C161">
        <v>4691.6809999999996</v>
      </c>
      <c r="D161" s="1">
        <v>45519</v>
      </c>
      <c r="E161" s="8">
        <f t="shared" si="7"/>
        <v>-2.0035212481551898</v>
      </c>
      <c r="F161" s="8">
        <f t="shared" si="8"/>
        <v>-0.4833387967311551</v>
      </c>
    </row>
    <row r="162" spans="1:6" x14ac:dyDescent="0.35">
      <c r="A162" s="1">
        <v>45518</v>
      </c>
      <c r="B162">
        <v>57.32</v>
      </c>
      <c r="C162">
        <v>4669.0590000000002</v>
      </c>
      <c r="D162" s="1">
        <v>45518</v>
      </c>
      <c r="E162" s="8">
        <f t="shared" si="7"/>
        <v>-0.73542618276859051</v>
      </c>
      <c r="F162" s="8">
        <f t="shared" si="8"/>
        <v>-0.44338326981019005</v>
      </c>
    </row>
    <row r="163" spans="1:6" x14ac:dyDescent="0.35">
      <c r="A163" s="1">
        <v>45517</v>
      </c>
      <c r="B163">
        <v>56.9</v>
      </c>
      <c r="C163">
        <v>4648.4030000000002</v>
      </c>
      <c r="D163" s="1">
        <v>45517</v>
      </c>
      <c r="E163" s="8">
        <f t="shared" si="7"/>
        <v>-0.17590154051795587</v>
      </c>
      <c r="F163" s="8">
        <f t="shared" si="8"/>
        <v>-0.25423807310749202</v>
      </c>
    </row>
    <row r="164" spans="1:6" x14ac:dyDescent="0.35">
      <c r="A164" s="1">
        <v>45516</v>
      </c>
      <c r="B164">
        <v>56.8</v>
      </c>
      <c r="C164">
        <v>4636.6000000000004</v>
      </c>
      <c r="D164" s="1">
        <v>45516</v>
      </c>
      <c r="E164" s="8">
        <f t="shared" si="7"/>
        <v>0.28129413766146577</v>
      </c>
      <c r="F164" s="8">
        <f t="shared" si="8"/>
        <v>0.33883349744168878</v>
      </c>
    </row>
    <row r="165" spans="1:6" x14ac:dyDescent="0.35">
      <c r="A165" s="1">
        <v>45513</v>
      </c>
      <c r="B165">
        <v>56.96</v>
      </c>
      <c r="C165">
        <v>4652.3370000000004</v>
      </c>
      <c r="D165" s="1">
        <v>45513</v>
      </c>
      <c r="E165" s="8">
        <f t="shared" si="7"/>
        <v>0.21045255049152214</v>
      </c>
      <c r="F165" s="8">
        <f t="shared" si="8"/>
        <v>1.0724608199975278</v>
      </c>
    </row>
    <row r="166" spans="1:6" x14ac:dyDescent="0.35">
      <c r="A166" s="1">
        <v>45512</v>
      </c>
      <c r="B166">
        <v>57.08</v>
      </c>
      <c r="C166">
        <v>4702.5</v>
      </c>
      <c r="D166" s="1">
        <v>45512</v>
      </c>
      <c r="E166" s="8">
        <f t="shared" si="7"/>
        <v>-0.14025247740854355</v>
      </c>
      <c r="F166" s="8">
        <f t="shared" si="8"/>
        <v>0.56404159080536354</v>
      </c>
    </row>
    <row r="167" spans="1:6" x14ac:dyDescent="0.35">
      <c r="A167" s="1">
        <v>45511</v>
      </c>
      <c r="B167">
        <v>57</v>
      </c>
      <c r="C167">
        <v>4729.0990000000002</v>
      </c>
      <c r="D167" s="1">
        <v>45511</v>
      </c>
      <c r="E167" s="8">
        <f t="shared" si="7"/>
        <v>-3.2813214909449147</v>
      </c>
      <c r="F167" s="8">
        <f t="shared" si="8"/>
        <v>-1.0999567127284746</v>
      </c>
    </row>
    <row r="168" spans="1:6" x14ac:dyDescent="0.35">
      <c r="A168" s="1">
        <v>45510</v>
      </c>
      <c r="B168">
        <v>55.16</v>
      </c>
      <c r="C168">
        <v>4677.366</v>
      </c>
      <c r="D168" s="1">
        <v>45510</v>
      </c>
      <c r="E168" s="8">
        <f t="shared" si="7"/>
        <v>-1.0937039389894276</v>
      </c>
      <c r="F168" s="8">
        <f t="shared" si="8"/>
        <v>-0.81718537352283194</v>
      </c>
    </row>
    <row r="169" spans="1:6" x14ac:dyDescent="0.35">
      <c r="A169" s="1">
        <v>45509</v>
      </c>
      <c r="B169">
        <v>54.56</v>
      </c>
      <c r="C169">
        <v>4639.299</v>
      </c>
      <c r="D169" s="1">
        <v>45509</v>
      </c>
      <c r="E169" s="8">
        <f t="shared" si="7"/>
        <v>1.4194960823573286</v>
      </c>
      <c r="F169" s="8">
        <f t="shared" si="8"/>
        <v>1.9377781376330381</v>
      </c>
    </row>
    <row r="170" spans="1:6" x14ac:dyDescent="0.35">
      <c r="A170" s="1">
        <v>45506</v>
      </c>
      <c r="B170">
        <v>55.34</v>
      </c>
      <c r="C170">
        <v>4730.0749999999998</v>
      </c>
      <c r="D170" s="1">
        <v>45506</v>
      </c>
      <c r="E170" s="8">
        <f t="shared" si="7"/>
        <v>1.4708785358775633</v>
      </c>
      <c r="F170" s="8">
        <f t="shared" si="8"/>
        <v>-1.3294966451349273</v>
      </c>
    </row>
    <row r="171" spans="1:6" x14ac:dyDescent="0.35">
      <c r="A171" s="1">
        <v>45505</v>
      </c>
      <c r="B171">
        <v>56.16</v>
      </c>
      <c r="C171">
        <v>4667.6049999999996</v>
      </c>
      <c r="D171" s="1">
        <v>45505</v>
      </c>
      <c r="E171" s="8">
        <f t="shared" si="7"/>
        <v>4.1163816434368092</v>
      </c>
      <c r="F171" s="8">
        <f t="shared" si="8"/>
        <v>-0.12553925532449176</v>
      </c>
    </row>
    <row r="172" spans="1:6" x14ac:dyDescent="0.35">
      <c r="A172" s="1">
        <v>45504</v>
      </c>
      <c r="B172">
        <v>58.52</v>
      </c>
      <c r="C172">
        <v>4661.7489999999998</v>
      </c>
      <c r="D172" s="1">
        <v>45504</v>
      </c>
      <c r="E172" s="8">
        <f t="shared" si="7"/>
        <v>0.20143744328301277</v>
      </c>
      <c r="F172" s="8">
        <f t="shared" si="8"/>
        <v>-0.88328043697104752</v>
      </c>
    </row>
    <row r="173" spans="1:6" x14ac:dyDescent="0.35">
      <c r="A173" s="1">
        <v>45503</v>
      </c>
      <c r="B173">
        <v>58.637999999999998</v>
      </c>
      <c r="C173">
        <v>4620.7539999999999</v>
      </c>
      <c r="D173" s="1">
        <v>45503</v>
      </c>
      <c r="E173" s="8">
        <f t="shared" si="7"/>
        <v>2.3178254835181322</v>
      </c>
      <c r="F173" s="8">
        <f t="shared" si="8"/>
        <v>2.1119863526468812E-2</v>
      </c>
    </row>
    <row r="174" spans="1:6" x14ac:dyDescent="0.35">
      <c r="A174" s="1">
        <v>45502</v>
      </c>
      <c r="B174">
        <v>60.012999999999998</v>
      </c>
      <c r="C174">
        <v>4621.7299999999996</v>
      </c>
      <c r="D174" s="1">
        <v>45502</v>
      </c>
      <c r="E174" s="8">
        <f t="shared" si="7"/>
        <v>-0.72244741198941176</v>
      </c>
      <c r="F174" s="8">
        <f t="shared" si="8"/>
        <v>0.12662559658382347</v>
      </c>
    </row>
    <row r="175" spans="1:6" x14ac:dyDescent="0.35">
      <c r="A175" s="1">
        <v>45499</v>
      </c>
      <c r="B175">
        <v>59.581000000000003</v>
      </c>
      <c r="C175">
        <v>4627.5860000000002</v>
      </c>
      <c r="D175" s="1">
        <v>45499</v>
      </c>
      <c r="E175" s="8">
        <f t="shared" si="7"/>
        <v>-3.3573383337301484E-2</v>
      </c>
      <c r="F175" s="8">
        <f t="shared" si="8"/>
        <v>-1.4874800852299681</v>
      </c>
    </row>
    <row r="176" spans="1:6" x14ac:dyDescent="0.35">
      <c r="A176" s="1">
        <v>45498</v>
      </c>
      <c r="B176">
        <v>59.561</v>
      </c>
      <c r="C176">
        <v>4559.2610000000004</v>
      </c>
      <c r="D176" s="1">
        <v>45498</v>
      </c>
      <c r="E176" s="8">
        <f t="shared" si="7"/>
        <v>-1.6283365875723481</v>
      </c>
      <c r="F176" s="8">
        <f t="shared" si="8"/>
        <v>-6.0450828598221999</v>
      </c>
    </row>
    <row r="177" spans="1:6" x14ac:dyDescent="0.35">
      <c r="A177" s="1">
        <v>45497</v>
      </c>
      <c r="B177">
        <v>58.598999999999997</v>
      </c>
      <c r="C177">
        <v>4291.8149999999996</v>
      </c>
      <c r="D177" s="1">
        <v>45497</v>
      </c>
      <c r="E177" s="8">
        <f t="shared" si="7"/>
        <v>-0.23577663408373442</v>
      </c>
      <c r="F177" s="8">
        <f t="shared" si="8"/>
        <v>1.0857437685947042</v>
      </c>
    </row>
    <row r="178" spans="1:6" x14ac:dyDescent="0.35">
      <c r="A178" s="1">
        <v>45496</v>
      </c>
      <c r="B178">
        <v>58.460999999999999</v>
      </c>
      <c r="C178">
        <v>4338.6670000000004</v>
      </c>
      <c r="D178" s="1">
        <v>45496</v>
      </c>
      <c r="E178" s="8">
        <f t="shared" si="7"/>
        <v>-0.91072180775488942</v>
      </c>
      <c r="F178" s="8">
        <f t="shared" si="8"/>
        <v>0.91817496811998411</v>
      </c>
    </row>
    <row r="179" spans="1:6" x14ac:dyDescent="0.35">
      <c r="A179" s="1">
        <v>45495</v>
      </c>
      <c r="B179">
        <v>57.930999999999997</v>
      </c>
      <c r="C179">
        <v>4378.6869999999999</v>
      </c>
      <c r="D179" s="1">
        <v>45495</v>
      </c>
      <c r="E179" s="8">
        <f t="shared" si="7"/>
        <v>0.27064549053875703</v>
      </c>
      <c r="F179" s="8">
        <f t="shared" si="8"/>
        <v>0.20040713251877287</v>
      </c>
    </row>
    <row r="180" spans="1:6" x14ac:dyDescent="0.35">
      <c r="A180" s="1">
        <v>45492</v>
      </c>
      <c r="B180">
        <v>58.088000000000001</v>
      </c>
      <c r="C180">
        <v>4387.4709999999995</v>
      </c>
      <c r="D180" s="1">
        <v>45492</v>
      </c>
      <c r="E180" s="8">
        <f t="shared" si="7"/>
        <v>0.10151848422096407</v>
      </c>
      <c r="F180" s="8">
        <f t="shared" si="8"/>
        <v>0.44396183929388483</v>
      </c>
    </row>
    <row r="181" spans="1:6" x14ac:dyDescent="0.35">
      <c r="A181" s="1">
        <v>45491</v>
      </c>
      <c r="B181">
        <v>58.146999999999998</v>
      </c>
      <c r="C181">
        <v>4406.9930000000004</v>
      </c>
      <c r="D181" s="1">
        <v>45491</v>
      </c>
      <c r="E181" s="8">
        <f t="shared" si="7"/>
        <v>-0.71280321824892823</v>
      </c>
      <c r="F181" s="8">
        <f t="shared" si="8"/>
        <v>-1.2032179755345247</v>
      </c>
    </row>
    <row r="182" spans="1:6" x14ac:dyDescent="0.35">
      <c r="A182" s="1">
        <v>45490</v>
      </c>
      <c r="B182">
        <v>57.734000000000002</v>
      </c>
      <c r="C182">
        <v>4354.2849999999999</v>
      </c>
      <c r="D182" s="1">
        <v>45490</v>
      </c>
      <c r="E182" s="8">
        <f t="shared" si="7"/>
        <v>-0.47746047490320154</v>
      </c>
      <c r="F182" s="8">
        <f t="shared" si="8"/>
        <v>-1.1725266302842552</v>
      </c>
    </row>
    <row r="183" spans="1:6" x14ac:dyDescent="0.35">
      <c r="A183" s="1">
        <v>45489</v>
      </c>
      <c r="B183">
        <v>57.459000000000003</v>
      </c>
      <c r="C183">
        <v>4303.5280000000002</v>
      </c>
      <c r="D183" s="1">
        <v>45489</v>
      </c>
      <c r="E183" s="8">
        <f t="shared" si="7"/>
        <v>0.51209610838882602</v>
      </c>
      <c r="F183" s="8">
        <f t="shared" si="8"/>
        <v>-6.8060356913006659E-2</v>
      </c>
    </row>
    <row r="184" spans="1:6" x14ac:dyDescent="0.35">
      <c r="A184" s="1">
        <v>45488</v>
      </c>
      <c r="B184">
        <v>57.753999999999998</v>
      </c>
      <c r="C184">
        <v>4300.6000000000004</v>
      </c>
      <c r="D184" s="1">
        <v>45488</v>
      </c>
      <c r="E184" s="8">
        <f t="shared" si="7"/>
        <v>0.50948703941455842</v>
      </c>
      <c r="F184" s="8">
        <f t="shared" si="8"/>
        <v>0.63348198119219312</v>
      </c>
    </row>
    <row r="185" spans="1:6" x14ac:dyDescent="0.35">
      <c r="A185" s="1">
        <v>45485</v>
      </c>
      <c r="B185">
        <v>58.048999999999999</v>
      </c>
      <c r="C185">
        <v>4327.93</v>
      </c>
      <c r="D185" s="1">
        <v>45485</v>
      </c>
      <c r="E185" s="8">
        <f t="shared" si="7"/>
        <v>6.7162061127801917E-2</v>
      </c>
      <c r="F185" s="8">
        <f t="shared" si="8"/>
        <v>-0.63348198119220622</v>
      </c>
    </row>
    <row r="186" spans="1:6" x14ac:dyDescent="0.35">
      <c r="A186" s="1">
        <v>45484</v>
      </c>
      <c r="B186">
        <v>58.088000000000001</v>
      </c>
      <c r="C186">
        <v>4300.6000000000004</v>
      </c>
      <c r="D186" s="1">
        <v>45484</v>
      </c>
      <c r="E186" s="8">
        <f t="shared" si="7"/>
        <v>-1.7750609349642108</v>
      </c>
      <c r="F186" s="8">
        <f t="shared" si="8"/>
        <v>4.537871778844968E-2</v>
      </c>
    </row>
    <row r="187" spans="1:6" x14ac:dyDescent="0.35">
      <c r="A187" s="1">
        <v>45483</v>
      </c>
      <c r="B187">
        <v>57.066000000000003</v>
      </c>
      <c r="C187">
        <v>4302.5519999999997</v>
      </c>
      <c r="D187" s="1">
        <v>45483</v>
      </c>
      <c r="E187" s="8">
        <f t="shared" si="7"/>
        <v>-0.44785237794257304</v>
      </c>
      <c r="F187" s="8">
        <f t="shared" si="8"/>
        <v>-0.86580708272954165</v>
      </c>
    </row>
    <row r="188" spans="1:6" x14ac:dyDescent="0.35">
      <c r="A188" s="1">
        <v>45482</v>
      </c>
      <c r="B188">
        <v>56.811</v>
      </c>
      <c r="C188">
        <v>4265.4610000000002</v>
      </c>
      <c r="D188" s="1">
        <v>45482</v>
      </c>
      <c r="E188" s="8">
        <f t="shared" si="7"/>
        <v>2.0195666402763761</v>
      </c>
      <c r="F188" s="8">
        <f t="shared" si="8"/>
        <v>-0.50468709732076888</v>
      </c>
    </row>
    <row r="189" spans="1:6" x14ac:dyDescent="0.35">
      <c r="A189" s="1">
        <v>45481</v>
      </c>
      <c r="B189">
        <v>57.97</v>
      </c>
      <c r="C189">
        <v>4243.9880000000003</v>
      </c>
      <c r="D189" s="1">
        <v>45481</v>
      </c>
      <c r="E189" s="8">
        <f t="shared" si="7"/>
        <v>-1.2620271135327064</v>
      </c>
      <c r="F189" s="8">
        <f t="shared" si="8"/>
        <v>-0.4379522504588047</v>
      </c>
    </row>
    <row r="190" spans="1:6" x14ac:dyDescent="0.35">
      <c r="A190" s="1">
        <v>45478</v>
      </c>
      <c r="B190">
        <v>57.243000000000002</v>
      </c>
      <c r="C190">
        <v>4225.442</v>
      </c>
      <c r="D190" s="1">
        <v>45478</v>
      </c>
      <c r="E190" s="8">
        <f t="shared" si="7"/>
        <v>-1.7303786694724463</v>
      </c>
      <c r="F190" s="8">
        <f t="shared" si="8"/>
        <v>0.16158028192815926</v>
      </c>
    </row>
    <row r="191" spans="1:6" x14ac:dyDescent="0.35">
      <c r="A191" s="1">
        <v>45477</v>
      </c>
      <c r="B191">
        <v>56.261000000000003</v>
      </c>
      <c r="C191">
        <v>4232.2749999999996</v>
      </c>
      <c r="D191" s="1">
        <v>45477</v>
      </c>
      <c r="E191" s="8">
        <f t="shared" si="7"/>
        <v>-2.4743270633924221</v>
      </c>
      <c r="F191" s="8">
        <f t="shared" si="8"/>
        <v>-0.78723146879703443</v>
      </c>
    </row>
    <row r="192" spans="1:6" x14ac:dyDescent="0.35">
      <c r="A192" s="1">
        <v>45476</v>
      </c>
      <c r="B192">
        <v>54.886000000000003</v>
      </c>
      <c r="C192">
        <v>4199.0879999999997</v>
      </c>
      <c r="D192" s="1">
        <v>45476</v>
      </c>
      <c r="E192" s="8">
        <f t="shared" si="7"/>
        <v>-1.695968035522724</v>
      </c>
      <c r="F192" s="8">
        <f t="shared" si="8"/>
        <v>0.1393617003785611</v>
      </c>
    </row>
    <row r="193" spans="1:6" x14ac:dyDescent="0.35">
      <c r="A193" s="1">
        <v>45475</v>
      </c>
      <c r="B193">
        <v>53.963000000000001</v>
      </c>
      <c r="C193">
        <v>4204.9440000000004</v>
      </c>
      <c r="D193" s="1">
        <v>45475</v>
      </c>
      <c r="E193" s="8">
        <f t="shared" si="7"/>
        <v>1.2284555875187806</v>
      </c>
      <c r="F193" s="8">
        <f t="shared" si="8"/>
        <v>0.85522621420321276</v>
      </c>
    </row>
    <row r="194" spans="1:6" x14ac:dyDescent="0.35">
      <c r="A194" s="1">
        <v>45474</v>
      </c>
      <c r="B194">
        <v>54.63</v>
      </c>
      <c r="C194">
        <v>4241.0600000000004</v>
      </c>
      <c r="D194" s="1">
        <v>45474</v>
      </c>
      <c r="E194" s="8">
        <f t="shared" si="7"/>
        <v>-1.594188527748897</v>
      </c>
      <c r="F194" s="8">
        <f t="shared" si="8"/>
        <v>0</v>
      </c>
    </row>
    <row r="195" spans="1:6" x14ac:dyDescent="0.35">
      <c r="A195" s="1">
        <v>45471</v>
      </c>
      <c r="B195">
        <v>53.765999999999998</v>
      </c>
      <c r="C195">
        <v>4241.0600000000004</v>
      </c>
      <c r="D195" s="1">
        <v>45471</v>
      </c>
      <c r="E195" s="8">
        <f t="shared" ref="E195:E255" si="9">100*LN(B196/B195)</f>
        <v>2.4181686891719298</v>
      </c>
      <c r="F195" s="8">
        <f t="shared" ref="F195:F255" si="10">100*LN(C196/C195)</f>
        <v>0.73376815155360275</v>
      </c>
    </row>
    <row r="196" spans="1:6" x14ac:dyDescent="0.35">
      <c r="A196" s="1">
        <v>45470</v>
      </c>
      <c r="B196">
        <v>55.082000000000001</v>
      </c>
      <c r="C196">
        <v>4272.2939999999999</v>
      </c>
      <c r="D196" s="1">
        <v>45470</v>
      </c>
      <c r="E196" s="8">
        <f t="shared" si="9"/>
        <v>-0.50050609993143258</v>
      </c>
      <c r="F196" s="8">
        <f t="shared" si="10"/>
        <v>0.97760544748713452</v>
      </c>
    </row>
    <row r="197" spans="1:6" x14ac:dyDescent="0.35">
      <c r="A197" s="1">
        <v>45469</v>
      </c>
      <c r="B197">
        <v>54.807000000000002</v>
      </c>
      <c r="C197">
        <v>4314.2650000000003</v>
      </c>
      <c r="D197" s="1">
        <v>45469</v>
      </c>
      <c r="E197" s="8">
        <f t="shared" si="9"/>
        <v>-0.46635478041907014</v>
      </c>
      <c r="F197" s="8">
        <f t="shared" si="10"/>
        <v>0.18084056515538652</v>
      </c>
    </row>
    <row r="198" spans="1:6" x14ac:dyDescent="0.35">
      <c r="A198" s="1">
        <v>45468</v>
      </c>
      <c r="B198">
        <v>54.552</v>
      </c>
      <c r="C198">
        <v>4322.0739999999996</v>
      </c>
      <c r="D198" s="1">
        <v>45468</v>
      </c>
      <c r="E198" s="8">
        <f t="shared" si="9"/>
        <v>0.25082170947536353</v>
      </c>
      <c r="F198" s="8">
        <f t="shared" si="10"/>
        <v>0.2030295168707322</v>
      </c>
    </row>
    <row r="199" spans="1:6" x14ac:dyDescent="0.35">
      <c r="A199" s="1">
        <v>45467</v>
      </c>
      <c r="B199">
        <v>54.689</v>
      </c>
      <c r="C199">
        <v>4330.8580000000002</v>
      </c>
      <c r="D199" s="1">
        <v>45467</v>
      </c>
      <c r="E199" s="8">
        <f t="shared" si="9"/>
        <v>-0.21416616124776028</v>
      </c>
      <c r="F199" s="8">
        <f t="shared" si="10"/>
        <v>-6.7630714866864852E-2</v>
      </c>
    </row>
    <row r="200" spans="1:6" x14ac:dyDescent="0.35">
      <c r="A200" s="1">
        <v>45464</v>
      </c>
      <c r="B200">
        <v>54.572000000000003</v>
      </c>
      <c r="C200">
        <v>4327.93</v>
      </c>
      <c r="D200" s="1">
        <v>45464</v>
      </c>
      <c r="E200" s="8">
        <f t="shared" si="9"/>
        <v>0.93020533212291101</v>
      </c>
      <c r="F200" s="8">
        <f t="shared" si="10"/>
        <v>-2.2553739695126127E-2</v>
      </c>
    </row>
    <row r="201" spans="1:6" x14ac:dyDescent="0.35">
      <c r="A201" s="1">
        <v>45463</v>
      </c>
      <c r="B201">
        <v>55.082000000000001</v>
      </c>
      <c r="C201">
        <v>4326.9539999999997</v>
      </c>
      <c r="D201" s="1">
        <v>45463</v>
      </c>
      <c r="E201" s="8">
        <f t="shared" si="9"/>
        <v>-1.5441214225890396</v>
      </c>
      <c r="F201" s="8">
        <f t="shared" si="10"/>
        <v>0</v>
      </c>
    </row>
    <row r="202" spans="1:6" x14ac:dyDescent="0.35">
      <c r="A202" s="1">
        <v>45462</v>
      </c>
      <c r="B202">
        <v>54.238</v>
      </c>
      <c r="C202">
        <v>4326.9539999999997</v>
      </c>
      <c r="D202" s="1">
        <v>45462</v>
      </c>
      <c r="E202" s="8">
        <f t="shared" si="9"/>
        <v>-0.3638752063929318</v>
      </c>
      <c r="F202" s="8">
        <f t="shared" si="10"/>
        <v>0.11271786574940029</v>
      </c>
    </row>
    <row r="203" spans="1:6" x14ac:dyDescent="0.35">
      <c r="A203" s="1">
        <v>45461</v>
      </c>
      <c r="B203">
        <v>54.040999999999997</v>
      </c>
      <c r="C203">
        <v>4331.8339999999998</v>
      </c>
      <c r="D203" s="1">
        <v>45461</v>
      </c>
      <c r="E203" s="8">
        <f t="shared" si="9"/>
        <v>-0.87538078391680685</v>
      </c>
      <c r="F203" s="8">
        <f t="shared" si="10"/>
        <v>-9.0164126054276483E-2</v>
      </c>
    </row>
    <row r="204" spans="1:6" x14ac:dyDescent="0.35">
      <c r="A204" s="1">
        <v>45460</v>
      </c>
      <c r="B204">
        <v>53.57</v>
      </c>
      <c r="C204">
        <v>4327.93</v>
      </c>
      <c r="D204" s="1">
        <v>45460</v>
      </c>
      <c r="E204" s="8">
        <f t="shared" si="9"/>
        <v>-0.66301068823517617</v>
      </c>
      <c r="F204" s="8">
        <f t="shared" si="10"/>
        <v>0.36021579914437823</v>
      </c>
    </row>
    <row r="205" spans="1:6" x14ac:dyDescent="0.35">
      <c r="A205" s="1">
        <v>45457</v>
      </c>
      <c r="B205">
        <v>53.216000000000001</v>
      </c>
      <c r="C205">
        <v>4343.5479999999998</v>
      </c>
      <c r="D205" s="1">
        <v>45457</v>
      </c>
      <c r="E205" s="8">
        <f t="shared" si="9"/>
        <v>-0.22198402553872962</v>
      </c>
      <c r="F205" s="8">
        <f t="shared" si="10"/>
        <v>-0.78963231335624129</v>
      </c>
    </row>
    <row r="206" spans="1:6" x14ac:dyDescent="0.35">
      <c r="A206" s="1">
        <v>45456</v>
      </c>
      <c r="B206">
        <v>53.097999999999999</v>
      </c>
      <c r="C206">
        <v>4309.3850000000002</v>
      </c>
      <c r="D206" s="1">
        <v>45456</v>
      </c>
      <c r="E206" s="8">
        <f t="shared" si="9"/>
        <v>1.6881820160327423</v>
      </c>
      <c r="F206" s="8">
        <f t="shared" si="10"/>
        <v>-0.49955345628691805</v>
      </c>
    </row>
    <row r="207" spans="1:6" x14ac:dyDescent="0.35">
      <c r="A207" s="1">
        <v>45455</v>
      </c>
      <c r="B207">
        <v>54.002000000000002</v>
      </c>
      <c r="C207">
        <v>4287.9110000000001</v>
      </c>
      <c r="D207" s="1">
        <v>45455</v>
      </c>
      <c r="E207" s="8">
        <f t="shared" si="9"/>
        <v>-2.9542136331015918</v>
      </c>
      <c r="F207" s="8">
        <f t="shared" si="10"/>
        <v>-0.82286623386378033</v>
      </c>
    </row>
    <row r="208" spans="1:6" x14ac:dyDescent="0.35">
      <c r="A208" s="1">
        <v>45454</v>
      </c>
      <c r="B208">
        <v>52.43</v>
      </c>
      <c r="C208">
        <v>4252.7719999999999</v>
      </c>
      <c r="D208" s="1">
        <v>45454</v>
      </c>
      <c r="E208" s="8">
        <f t="shared" si="9"/>
        <v>1.5612750310687584</v>
      </c>
      <c r="F208" s="8">
        <f t="shared" si="10"/>
        <v>0.27504177422078807</v>
      </c>
    </row>
    <row r="209" spans="1:6" x14ac:dyDescent="0.35">
      <c r="A209" s="1">
        <v>45453</v>
      </c>
      <c r="B209">
        <v>53.255000000000003</v>
      </c>
      <c r="C209">
        <v>4264.4849999999997</v>
      </c>
      <c r="D209" s="1">
        <v>45453</v>
      </c>
      <c r="E209" s="8">
        <f t="shared" si="9"/>
        <v>1.0646346355297678</v>
      </c>
      <c r="F209" s="8">
        <f t="shared" si="10"/>
        <v>0.61608615543074319</v>
      </c>
    </row>
    <row r="210" spans="1:6" x14ac:dyDescent="0.35">
      <c r="A210" s="1">
        <v>45450</v>
      </c>
      <c r="B210">
        <v>53.825000000000003</v>
      </c>
      <c r="C210">
        <v>4290.8389999999999</v>
      </c>
      <c r="D210" s="1">
        <v>45450</v>
      </c>
      <c r="E210" s="8">
        <f t="shared" si="9"/>
        <v>1.5211171372120682</v>
      </c>
      <c r="F210" s="8">
        <f t="shared" si="10"/>
        <v>-0.15934983428676303</v>
      </c>
    </row>
    <row r="211" spans="1:6" x14ac:dyDescent="0.35">
      <c r="A211" s="1">
        <v>45449</v>
      </c>
      <c r="B211">
        <v>54.65</v>
      </c>
      <c r="C211">
        <v>4284.0069999999996</v>
      </c>
      <c r="D211" s="1">
        <v>45449</v>
      </c>
      <c r="E211" s="8">
        <f t="shared" si="9"/>
        <v>-1.6307917492410156</v>
      </c>
      <c r="F211" s="8">
        <f t="shared" si="10"/>
        <v>-0.20527557061171547</v>
      </c>
    </row>
    <row r="212" spans="1:6" x14ac:dyDescent="0.35">
      <c r="A212" s="1">
        <v>45448</v>
      </c>
      <c r="B212">
        <v>53.765999999999998</v>
      </c>
      <c r="C212">
        <v>4275.2219999999998</v>
      </c>
      <c r="D212" s="1">
        <v>45448</v>
      </c>
      <c r="E212" s="8">
        <f t="shared" si="9"/>
        <v>1.63079174924101</v>
      </c>
      <c r="F212" s="8">
        <f t="shared" si="10"/>
        <v>-0.29724463498277193</v>
      </c>
    </row>
    <row r="213" spans="1:6" x14ac:dyDescent="0.35">
      <c r="A213" s="1">
        <v>45447</v>
      </c>
      <c r="B213">
        <v>54.65</v>
      </c>
      <c r="C213">
        <v>4262.5330000000004</v>
      </c>
      <c r="D213" s="1">
        <v>45447</v>
      </c>
      <c r="E213" s="8">
        <f t="shared" si="9"/>
        <v>-0.43277409290617913</v>
      </c>
      <c r="F213" s="8">
        <f t="shared" si="10"/>
        <v>-1.383474332770309</v>
      </c>
    </row>
    <row r="214" spans="1:6" x14ac:dyDescent="0.35">
      <c r="A214" s="1">
        <v>45446</v>
      </c>
      <c r="B214">
        <v>54.414000000000001</v>
      </c>
      <c r="C214">
        <v>4203.9679999999998</v>
      </c>
      <c r="D214" s="1">
        <v>45446</v>
      </c>
      <c r="E214" s="8">
        <f t="shared" si="9"/>
        <v>0.21662116303975423</v>
      </c>
      <c r="F214" s="8">
        <f t="shared" si="10"/>
        <v>-0.65222244986682631</v>
      </c>
    </row>
    <row r="215" spans="1:6" x14ac:dyDescent="0.35">
      <c r="A215" s="1">
        <v>45443</v>
      </c>
      <c r="B215">
        <v>54.531999999999996</v>
      </c>
      <c r="C215">
        <v>4176.6379999999999</v>
      </c>
      <c r="D215" s="1">
        <v>45443</v>
      </c>
      <c r="E215" s="8">
        <f t="shared" si="9"/>
        <v>3.6668989446854837E-2</v>
      </c>
      <c r="F215" s="8">
        <f t="shared" si="10"/>
        <v>-0.4684811517260955</v>
      </c>
    </row>
    <row r="216" spans="1:6" x14ac:dyDescent="0.35">
      <c r="A216" s="1">
        <v>45442</v>
      </c>
      <c r="B216">
        <v>54.552</v>
      </c>
      <c r="C216">
        <v>4157.1170000000002</v>
      </c>
      <c r="D216" s="1">
        <v>45442</v>
      </c>
      <c r="E216" s="8">
        <f t="shared" si="9"/>
        <v>-1.4513078088214333</v>
      </c>
      <c r="F216" s="8">
        <f t="shared" si="10"/>
        <v>-0.82519084335638127</v>
      </c>
    </row>
    <row r="217" spans="1:6" x14ac:dyDescent="0.35">
      <c r="A217" s="1">
        <v>45441</v>
      </c>
      <c r="B217">
        <v>53.765999999999998</v>
      </c>
      <c r="C217">
        <v>4122.9539999999997</v>
      </c>
      <c r="D217" s="1">
        <v>45441</v>
      </c>
      <c r="E217" s="8">
        <f t="shared" si="9"/>
        <v>1.5227736869078043</v>
      </c>
      <c r="F217" s="8">
        <f t="shared" si="10"/>
        <v>0.75470852749250317</v>
      </c>
    </row>
    <row r="218" spans="1:6" x14ac:dyDescent="0.35">
      <c r="A218" s="1">
        <v>45440</v>
      </c>
      <c r="B218">
        <v>54.591000000000001</v>
      </c>
      <c r="C218">
        <v>4154.1880000000001</v>
      </c>
      <c r="D218" s="1">
        <v>45440</v>
      </c>
      <c r="E218" s="8">
        <f t="shared" si="9"/>
        <v>-1.4130990748788592</v>
      </c>
      <c r="F218" s="8">
        <f t="shared" si="10"/>
        <v>0.93545764779468821</v>
      </c>
    </row>
    <row r="219" spans="1:6" x14ac:dyDescent="0.35">
      <c r="A219" s="1">
        <v>45436</v>
      </c>
      <c r="B219">
        <v>53.825000000000003</v>
      </c>
      <c r="C219">
        <v>4193.2309999999998</v>
      </c>
      <c r="D219" s="1">
        <v>45436</v>
      </c>
      <c r="E219" s="8">
        <f t="shared" si="9"/>
        <v>1.7733148622147921</v>
      </c>
      <c r="F219" s="8">
        <f t="shared" si="10"/>
        <v>0.3717655149195247</v>
      </c>
    </row>
    <row r="220" spans="1:6" x14ac:dyDescent="0.35">
      <c r="A220" s="1">
        <v>45435</v>
      </c>
      <c r="B220">
        <v>54.787999999999997</v>
      </c>
      <c r="C220">
        <v>4208.8490000000002</v>
      </c>
      <c r="D220" s="1">
        <v>45435</v>
      </c>
      <c r="E220" s="8">
        <f t="shared" si="9"/>
        <v>1.0693153221997982</v>
      </c>
      <c r="F220" s="8">
        <f t="shared" si="10"/>
        <v>-0.86177571727566393</v>
      </c>
    </row>
    <row r="221" spans="1:6" x14ac:dyDescent="0.35">
      <c r="A221" s="1">
        <v>45434</v>
      </c>
      <c r="B221">
        <v>55.377000000000002</v>
      </c>
      <c r="C221">
        <v>4172.7340000000004</v>
      </c>
      <c r="D221" s="1">
        <v>45434</v>
      </c>
      <c r="E221" s="8">
        <f t="shared" si="9"/>
        <v>-0.35456539614882399</v>
      </c>
      <c r="F221" s="8">
        <f t="shared" si="10"/>
        <v>7.0145214004145848E-2</v>
      </c>
    </row>
    <row r="222" spans="1:6" x14ac:dyDescent="0.35">
      <c r="A222" s="1">
        <v>45433</v>
      </c>
      <c r="B222">
        <v>55.180999999999997</v>
      </c>
      <c r="C222">
        <v>4175.6620000000003</v>
      </c>
      <c r="D222" s="1">
        <v>45433</v>
      </c>
      <c r="E222" s="8">
        <f t="shared" si="9"/>
        <v>3.4426214996520994E-2</v>
      </c>
      <c r="F222" s="8">
        <f t="shared" si="10"/>
        <v>0.16350498135585062</v>
      </c>
    </row>
    <row r="223" spans="1:6" x14ac:dyDescent="0.35">
      <c r="A223" s="1">
        <v>45432</v>
      </c>
      <c r="B223">
        <v>55.2</v>
      </c>
      <c r="C223">
        <v>4182.4949999999999</v>
      </c>
      <c r="D223" s="1">
        <v>45432</v>
      </c>
      <c r="E223" s="8">
        <f t="shared" si="9"/>
        <v>-1.2175267959166449</v>
      </c>
      <c r="F223" s="8">
        <f t="shared" si="10"/>
        <v>0.72083948013056309</v>
      </c>
    </row>
    <row r="224" spans="1:6" x14ac:dyDescent="0.35">
      <c r="A224" s="1">
        <v>45429</v>
      </c>
      <c r="B224">
        <v>54.531999999999996</v>
      </c>
      <c r="C224">
        <v>4212.7529999999997</v>
      </c>
      <c r="D224" s="1">
        <v>45429</v>
      </c>
      <c r="E224" s="8">
        <f t="shared" si="9"/>
        <v>-0.90446675918461272</v>
      </c>
      <c r="F224" s="8">
        <f t="shared" si="10"/>
        <v>-0.83760830586243962</v>
      </c>
    </row>
    <row r="225" spans="1:6" x14ac:dyDescent="0.35">
      <c r="A225" s="1">
        <v>45428</v>
      </c>
      <c r="B225">
        <v>54.040999999999997</v>
      </c>
      <c r="C225">
        <v>4177.6139999999996</v>
      </c>
      <c r="D225" s="1">
        <v>45428</v>
      </c>
      <c r="E225" s="8">
        <f t="shared" si="9"/>
        <v>-0.9500773326747125</v>
      </c>
      <c r="F225" s="8">
        <f t="shared" si="10"/>
        <v>-0.39187524643423166</v>
      </c>
    </row>
    <row r="226" spans="1:6" x14ac:dyDescent="0.35">
      <c r="A226" s="1">
        <v>45427</v>
      </c>
      <c r="B226">
        <v>53.53</v>
      </c>
      <c r="C226">
        <v>4161.2749999999996</v>
      </c>
      <c r="D226" s="1">
        <v>45427</v>
      </c>
      <c r="E226" s="8">
        <f t="shared" si="9"/>
        <v>7.4696548757906725E-2</v>
      </c>
      <c r="F226" s="8">
        <f t="shared" si="10"/>
        <v>-0.25613877492327197</v>
      </c>
    </row>
    <row r="227" spans="1:6" x14ac:dyDescent="0.35">
      <c r="A227" s="1">
        <v>45426</v>
      </c>
      <c r="B227">
        <v>53.57</v>
      </c>
      <c r="C227">
        <v>4150.63</v>
      </c>
      <c r="D227" s="1">
        <v>45426</v>
      </c>
      <c r="E227" s="8">
        <f t="shared" si="9"/>
        <v>-0.44151834052760253</v>
      </c>
      <c r="F227" s="8">
        <f t="shared" si="10"/>
        <v>0.58120717756486773</v>
      </c>
    </row>
    <row r="228" spans="1:6" x14ac:dyDescent="0.35">
      <c r="A228" s="1">
        <v>45425</v>
      </c>
      <c r="B228">
        <v>53.334000000000003</v>
      </c>
      <c r="C228">
        <v>4174.8239999999996</v>
      </c>
      <c r="D228" s="1">
        <v>45425</v>
      </c>
      <c r="E228" s="8">
        <f t="shared" si="9"/>
        <v>0</v>
      </c>
      <c r="F228" s="8">
        <f t="shared" si="10"/>
        <v>-0.60450755995800898</v>
      </c>
    </row>
    <row r="229" spans="1:6" x14ac:dyDescent="0.35">
      <c r="A229" s="1">
        <v>45422</v>
      </c>
      <c r="B229">
        <v>53.334000000000003</v>
      </c>
      <c r="C229">
        <v>4149.6629999999996</v>
      </c>
      <c r="D229" s="1">
        <v>45422</v>
      </c>
      <c r="E229" s="8">
        <f t="shared" si="9"/>
        <v>-0.66595426436694027</v>
      </c>
      <c r="F229" s="8">
        <f t="shared" si="10"/>
        <v>-0.51437435017323896</v>
      </c>
    </row>
    <row r="230" spans="1:6" x14ac:dyDescent="0.35">
      <c r="A230" s="1">
        <v>45421</v>
      </c>
      <c r="B230">
        <v>52.98</v>
      </c>
      <c r="C230">
        <v>4128.3729999999996</v>
      </c>
      <c r="D230" s="1">
        <v>45421</v>
      </c>
      <c r="E230" s="8">
        <f t="shared" si="9"/>
        <v>0</v>
      </c>
      <c r="F230" s="8">
        <f t="shared" si="10"/>
        <v>-0.87112254294959934</v>
      </c>
    </row>
    <row r="231" spans="1:6" x14ac:dyDescent="0.35">
      <c r="A231" s="1">
        <v>45420</v>
      </c>
      <c r="B231">
        <v>52.98</v>
      </c>
      <c r="C231">
        <v>4092.5659999999998</v>
      </c>
      <c r="D231" s="1">
        <v>45420</v>
      </c>
      <c r="E231" s="8">
        <f t="shared" si="9"/>
        <v>-0.40853438572501632</v>
      </c>
      <c r="F231" s="8">
        <f t="shared" si="10"/>
        <v>-0.4027828297108102</v>
      </c>
    </row>
    <row r="232" spans="1:6" x14ac:dyDescent="0.35">
      <c r="A232" s="1">
        <v>45419</v>
      </c>
      <c r="B232">
        <v>52.764000000000003</v>
      </c>
      <c r="C232">
        <v>4076.1149999999998</v>
      </c>
      <c r="D232" s="1">
        <v>45419</v>
      </c>
      <c r="E232" s="8">
        <f t="shared" si="9"/>
        <v>-2.9074498339343662</v>
      </c>
      <c r="F232" s="8">
        <f t="shared" si="10"/>
        <v>-0.57143687472172588</v>
      </c>
    </row>
    <row r="233" spans="1:6" x14ac:dyDescent="0.35">
      <c r="A233" s="1">
        <v>45415</v>
      </c>
      <c r="B233">
        <v>51.252000000000002</v>
      </c>
      <c r="C233">
        <v>4052.8890000000001</v>
      </c>
      <c r="D233" s="1">
        <v>45415</v>
      </c>
      <c r="E233" s="8">
        <f t="shared" si="9"/>
        <v>-0.2305003657627194</v>
      </c>
      <c r="F233" s="8">
        <f t="shared" si="10"/>
        <v>-0.19120691384268884</v>
      </c>
    </row>
    <row r="234" spans="1:6" x14ac:dyDescent="0.35">
      <c r="A234" s="1">
        <v>45414</v>
      </c>
      <c r="B234">
        <v>51.134</v>
      </c>
      <c r="C234">
        <v>4045.1469999999999</v>
      </c>
      <c r="D234" s="1">
        <v>45414</v>
      </c>
      <c r="E234" s="8">
        <f t="shared" si="9"/>
        <v>0.26756521992719323</v>
      </c>
      <c r="F234" s="8">
        <f t="shared" si="10"/>
        <v>-0.96153237491711141</v>
      </c>
    </row>
    <row r="235" spans="1:6" x14ac:dyDescent="0.35">
      <c r="A235" s="1">
        <v>45413</v>
      </c>
      <c r="B235">
        <v>51.271000000000001</v>
      </c>
      <c r="C235">
        <v>4006.4380000000001</v>
      </c>
      <c r="D235" s="1">
        <v>45413</v>
      </c>
      <c r="E235" s="8">
        <f t="shared" si="9"/>
        <v>-0.57507395790469584</v>
      </c>
      <c r="F235" s="8">
        <f t="shared" si="10"/>
        <v>0</v>
      </c>
    </row>
    <row r="236" spans="1:6" x14ac:dyDescent="0.35">
      <c r="A236" s="1">
        <v>45412</v>
      </c>
      <c r="B236">
        <v>50.976999999999997</v>
      </c>
      <c r="C236">
        <v>4006.4380000000001</v>
      </c>
      <c r="D236" s="1">
        <v>45412</v>
      </c>
      <c r="E236" s="8">
        <f t="shared" si="9"/>
        <v>-3.9241078063534884E-2</v>
      </c>
      <c r="F236" s="8">
        <f t="shared" si="10"/>
        <v>-0.84900820229529306</v>
      </c>
    </row>
    <row r="237" spans="1:6" x14ac:dyDescent="0.35">
      <c r="A237" s="1">
        <v>45411</v>
      </c>
      <c r="B237">
        <v>50.957000000000001</v>
      </c>
      <c r="C237">
        <v>3972.567</v>
      </c>
      <c r="D237" s="1">
        <v>45411</v>
      </c>
      <c r="E237" s="8">
        <f t="shared" si="9"/>
        <v>0.80722046498841638</v>
      </c>
      <c r="F237" s="8">
        <f t="shared" si="10"/>
        <v>0.67976223307248118</v>
      </c>
    </row>
    <row r="238" spans="1:6" x14ac:dyDescent="0.35">
      <c r="A238" s="1">
        <v>45408</v>
      </c>
      <c r="B238">
        <v>51.37</v>
      </c>
      <c r="C238">
        <v>3999.663</v>
      </c>
      <c r="D238" s="1">
        <v>45408</v>
      </c>
      <c r="E238" s="8">
        <f t="shared" si="9"/>
        <v>-2.1267979161925892</v>
      </c>
      <c r="F238" s="8">
        <f t="shared" si="10"/>
        <v>-1.2416303869166787</v>
      </c>
    </row>
    <row r="239" spans="1:6" x14ac:dyDescent="0.35">
      <c r="A239" s="1">
        <v>45407</v>
      </c>
      <c r="B239">
        <v>50.289000000000001</v>
      </c>
      <c r="C239">
        <v>3950.3090000000002</v>
      </c>
      <c r="D239" s="1">
        <v>45407</v>
      </c>
      <c r="E239" s="8">
        <f t="shared" si="9"/>
        <v>1.1270732666675189</v>
      </c>
      <c r="F239" s="8">
        <f t="shared" si="10"/>
        <v>-5.5143046168592429</v>
      </c>
    </row>
    <row r="240" spans="1:6" x14ac:dyDescent="0.35">
      <c r="A240" s="1">
        <v>45406</v>
      </c>
      <c r="B240">
        <v>50.859000000000002</v>
      </c>
      <c r="C240">
        <v>3738.3739999999998</v>
      </c>
      <c r="D240" s="1">
        <v>45406</v>
      </c>
      <c r="E240" s="8">
        <f t="shared" si="9"/>
        <v>-0.85303520645588393</v>
      </c>
      <c r="F240" s="8">
        <f t="shared" si="10"/>
        <v>-5.1800635073909182E-2</v>
      </c>
    </row>
    <row r="241" spans="1:6" x14ac:dyDescent="0.35">
      <c r="A241" s="1">
        <v>45405</v>
      </c>
      <c r="B241">
        <v>50.427</v>
      </c>
      <c r="C241">
        <v>3736.4380000000001</v>
      </c>
      <c r="D241" s="1">
        <v>45405</v>
      </c>
      <c r="E241" s="8">
        <f t="shared" si="9"/>
        <v>-0.39142881574135624</v>
      </c>
      <c r="F241" s="8">
        <f t="shared" si="10"/>
        <v>0.61968405245189129</v>
      </c>
    </row>
    <row r="242" spans="1:6" x14ac:dyDescent="0.35">
      <c r="A242" s="1">
        <v>45404</v>
      </c>
      <c r="B242">
        <v>50.23</v>
      </c>
      <c r="C242">
        <v>3759.6640000000002</v>
      </c>
      <c r="D242" s="1">
        <v>45404</v>
      </c>
      <c r="E242" s="8">
        <f t="shared" si="9"/>
        <v>-0.43094915264913802</v>
      </c>
      <c r="F242" s="8">
        <f t="shared" si="10"/>
        <v>-1.9231186328654022</v>
      </c>
    </row>
    <row r="243" spans="1:6" x14ac:dyDescent="0.35">
      <c r="A243" s="1">
        <v>45401</v>
      </c>
      <c r="B243">
        <v>50.014000000000003</v>
      </c>
      <c r="C243">
        <v>3688.0520000000001</v>
      </c>
      <c r="D243" s="1">
        <v>45401</v>
      </c>
      <c r="E243" s="8">
        <f t="shared" si="9"/>
        <v>0.15783115346484475</v>
      </c>
      <c r="F243" s="8">
        <f t="shared" si="10"/>
        <v>-1.0816816491131107</v>
      </c>
    </row>
    <row r="244" spans="1:6" x14ac:dyDescent="0.35">
      <c r="A244" s="1">
        <v>45400</v>
      </c>
      <c r="B244">
        <v>50.093000000000004</v>
      </c>
      <c r="C244">
        <v>3648.3739999999998</v>
      </c>
      <c r="D244" s="1">
        <v>45400</v>
      </c>
      <c r="E244" s="8">
        <f t="shared" si="9"/>
        <v>-1.1444069645560959</v>
      </c>
      <c r="F244" s="8">
        <f t="shared" si="10"/>
        <v>-0.85243944971342744</v>
      </c>
    </row>
    <row r="245" spans="1:6" x14ac:dyDescent="0.35">
      <c r="A245" s="1">
        <v>45399</v>
      </c>
      <c r="B245">
        <v>49.523000000000003</v>
      </c>
      <c r="C245">
        <v>3617.4059999999999</v>
      </c>
      <c r="D245" s="1">
        <v>45399</v>
      </c>
      <c r="E245" s="8">
        <f t="shared" si="9"/>
        <v>-1.4379080150235575</v>
      </c>
      <c r="F245" s="8">
        <f t="shared" si="10"/>
        <v>0.16040068521874409</v>
      </c>
    </row>
    <row r="246" spans="1:6" x14ac:dyDescent="0.35">
      <c r="A246" s="1">
        <v>45398</v>
      </c>
      <c r="B246">
        <v>48.816000000000003</v>
      </c>
      <c r="C246">
        <v>3623.2130000000002</v>
      </c>
      <c r="D246" s="1">
        <v>45398</v>
      </c>
      <c r="E246" s="8">
        <f t="shared" si="9"/>
        <v>2.8952418964871227</v>
      </c>
      <c r="F246" s="8">
        <f t="shared" si="10"/>
        <v>0.69203876449469492</v>
      </c>
    </row>
    <row r="247" spans="1:6" x14ac:dyDescent="0.35">
      <c r="A247" s="1">
        <v>45397</v>
      </c>
      <c r="B247">
        <v>50.25</v>
      </c>
      <c r="C247">
        <v>3648.3739999999998</v>
      </c>
      <c r="D247" s="1">
        <v>45397</v>
      </c>
      <c r="E247" s="8">
        <f t="shared" si="9"/>
        <v>-0.35286062747950281</v>
      </c>
      <c r="F247" s="8">
        <f t="shared" si="10"/>
        <v>0.66095560048578161</v>
      </c>
    </row>
    <row r="248" spans="1:6" x14ac:dyDescent="0.35">
      <c r="A248" s="1">
        <v>45394</v>
      </c>
      <c r="B248">
        <v>50.073</v>
      </c>
      <c r="C248">
        <v>3672.5680000000002</v>
      </c>
      <c r="D248" s="1">
        <v>45394</v>
      </c>
      <c r="E248" s="8">
        <f t="shared" si="9"/>
        <v>-0.62905888984252412</v>
      </c>
      <c r="F248" s="8">
        <f t="shared" si="10"/>
        <v>0.4731790119246031</v>
      </c>
    </row>
    <row r="249" spans="1:6" x14ac:dyDescent="0.35">
      <c r="A249" s="1">
        <v>45393</v>
      </c>
      <c r="B249">
        <v>49.759</v>
      </c>
      <c r="C249">
        <v>3689.9870000000001</v>
      </c>
      <c r="D249" s="1">
        <v>45393</v>
      </c>
      <c r="E249" s="8">
        <f t="shared" si="9"/>
        <v>1.2164701028973297</v>
      </c>
      <c r="F249" s="8">
        <f t="shared" si="10"/>
        <v>0.10485053125130479</v>
      </c>
    </row>
    <row r="250" spans="1:6" x14ac:dyDescent="0.35">
      <c r="A250" s="1">
        <v>45392</v>
      </c>
      <c r="B250">
        <v>50.368000000000002</v>
      </c>
      <c r="C250">
        <v>3693.8580000000002</v>
      </c>
      <c r="D250" s="1">
        <v>45392</v>
      </c>
      <c r="E250" s="8">
        <f t="shared" si="9"/>
        <v>-0.49159708511870603</v>
      </c>
      <c r="F250" s="8">
        <f t="shared" si="10"/>
        <v>0.10474071005032548</v>
      </c>
    </row>
    <row r="251" spans="1:6" x14ac:dyDescent="0.35">
      <c r="A251" s="1">
        <v>45391</v>
      </c>
      <c r="B251">
        <v>50.121000000000002</v>
      </c>
      <c r="C251">
        <v>3697.7289999999998</v>
      </c>
      <c r="D251" s="1">
        <v>45391</v>
      </c>
      <c r="E251" s="8">
        <f t="shared" si="9"/>
        <v>1.6149493058233415</v>
      </c>
      <c r="F251" s="8">
        <f t="shared" si="10"/>
        <v>-0.10474071005031672</v>
      </c>
    </row>
    <row r="252" spans="1:6" x14ac:dyDescent="0.35">
      <c r="A252" s="1">
        <v>45390</v>
      </c>
      <c r="B252">
        <v>50.936999999999998</v>
      </c>
      <c r="C252">
        <v>3693.8580000000002</v>
      </c>
      <c r="D252" s="1">
        <v>45390</v>
      </c>
      <c r="E252" s="8">
        <f t="shared" si="9"/>
        <v>-0.74881623668373942</v>
      </c>
      <c r="F252" s="8">
        <f t="shared" si="10"/>
        <v>0.52260992373753434</v>
      </c>
    </row>
    <row r="253" spans="1:6" x14ac:dyDescent="0.35">
      <c r="A253" s="1">
        <v>45387</v>
      </c>
      <c r="B253">
        <v>50.557000000000002</v>
      </c>
      <c r="C253">
        <v>3713.2130000000002</v>
      </c>
      <c r="D253" s="1">
        <v>45387</v>
      </c>
      <c r="E253" s="8">
        <f t="shared" si="9"/>
        <v>1.193474710199967</v>
      </c>
      <c r="F253" s="8">
        <f t="shared" si="10"/>
        <v>0.90801310595079798</v>
      </c>
    </row>
    <row r="254" spans="1:6" x14ac:dyDescent="0.35">
      <c r="A254" s="1">
        <v>45386</v>
      </c>
      <c r="B254">
        <v>51.164000000000001</v>
      </c>
      <c r="C254">
        <v>3747.0830000000001</v>
      </c>
      <c r="D254" s="1">
        <v>45386</v>
      </c>
      <c r="E254" s="8">
        <f t="shared" si="9"/>
        <v>-2.9715565368676096</v>
      </c>
      <c r="F254" s="8">
        <f t="shared" si="10"/>
        <v>0.18064405098943834</v>
      </c>
    </row>
    <row r="255" spans="1:6" x14ac:dyDescent="0.35">
      <c r="A255" s="1">
        <v>45385</v>
      </c>
      <c r="B255">
        <v>49.665999999999997</v>
      </c>
      <c r="C255">
        <v>3753.8580000000002</v>
      </c>
      <c r="D255" s="1">
        <v>45385</v>
      </c>
      <c r="E255" s="8">
        <f t="shared" si="9"/>
        <v>-0.80458112892327127</v>
      </c>
      <c r="F255" s="8">
        <f t="shared" si="10"/>
        <v>1.4333398566287869</v>
      </c>
    </row>
    <row r="256" spans="1:6" x14ac:dyDescent="0.35">
      <c r="A256" s="1">
        <v>45384</v>
      </c>
      <c r="B256">
        <v>49.268000000000001</v>
      </c>
      <c r="C256">
        <v>3808.0509999999999</v>
      </c>
      <c r="D256" s="1">
        <v>45384</v>
      </c>
      <c r="E256" s="2"/>
      <c r="F25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C1F5-C507-48D8-A277-3FD4FB176D94}">
  <dimension ref="A1:E15"/>
  <sheetViews>
    <sheetView workbookViewId="0">
      <selection activeCell="C1" sqref="C1"/>
    </sheetView>
  </sheetViews>
  <sheetFormatPr defaultRowHeight="14.5" x14ac:dyDescent="0.35"/>
  <cols>
    <col min="1" max="1" width="15.7265625" bestFit="1" customWidth="1"/>
    <col min="2" max="2" width="11.1796875" bestFit="1" customWidth="1"/>
    <col min="3" max="3" width="15.7265625" bestFit="1" customWidth="1"/>
    <col min="5" max="5" width="17.26953125" bestFit="1" customWidth="1"/>
  </cols>
  <sheetData>
    <row r="1" spans="1:5" x14ac:dyDescent="0.35">
      <c r="A1" s="9" t="s">
        <v>23</v>
      </c>
      <c r="B1" s="4"/>
      <c r="C1" s="9" t="s">
        <v>24</v>
      </c>
      <c r="D1" s="4"/>
    </row>
    <row r="3" spans="1:5" x14ac:dyDescent="0.35">
      <c r="A3" t="s">
        <v>6</v>
      </c>
      <c r="B3">
        <v>-1.5263391289429601E-3</v>
      </c>
      <c r="C3" t="s">
        <v>6</v>
      </c>
      <c r="D3">
        <v>-7.609338401459413E-4</v>
      </c>
      <c r="E3" t="s">
        <v>19</v>
      </c>
    </row>
    <row r="4" spans="1:5" x14ac:dyDescent="0.35">
      <c r="A4" t="s">
        <v>7</v>
      </c>
      <c r="B4">
        <v>9.4082924166200303E-4</v>
      </c>
      <c r="C4" t="s">
        <v>7</v>
      </c>
      <c r="D4">
        <v>6.6261569134503555E-4</v>
      </c>
    </row>
    <row r="5" spans="1:5" x14ac:dyDescent="0.35">
      <c r="A5" t="s">
        <v>8</v>
      </c>
      <c r="B5">
        <v>-2.2871467937981191E-3</v>
      </c>
      <c r="C5" t="s">
        <v>8</v>
      </c>
      <c r="D5">
        <v>-4.3483512728457189E-4</v>
      </c>
    </row>
    <row r="6" spans="1:5" x14ac:dyDescent="0.35">
      <c r="A6" t="s">
        <v>9</v>
      </c>
      <c r="B6">
        <v>0</v>
      </c>
      <c r="C6" t="s">
        <v>9</v>
      </c>
      <c r="D6">
        <v>0</v>
      </c>
    </row>
    <row r="7" spans="1:5" x14ac:dyDescent="0.35">
      <c r="A7" t="s">
        <v>10</v>
      </c>
      <c r="B7">
        <v>1.4994350740843704E-2</v>
      </c>
      <c r="C7" t="s">
        <v>10</v>
      </c>
      <c r="D7">
        <v>1.0560356377595953E-2</v>
      </c>
    </row>
    <row r="8" spans="1:5" x14ac:dyDescent="0.35">
      <c r="A8" t="s">
        <v>11</v>
      </c>
      <c r="B8">
        <v>2.2483055413944012E-4</v>
      </c>
      <c r="C8" t="s">
        <v>11</v>
      </c>
      <c r="D8">
        <v>1.1152112682183151E-4</v>
      </c>
      <c r="E8" t="s">
        <v>22</v>
      </c>
    </row>
    <row r="9" spans="1:5" x14ac:dyDescent="0.35">
      <c r="A9" t="s">
        <v>12</v>
      </c>
      <c r="B9">
        <v>3.478085353198848</v>
      </c>
      <c r="C9" t="s">
        <v>12</v>
      </c>
      <c r="D9">
        <v>9.7067802286186371</v>
      </c>
    </row>
    <row r="10" spans="1:5" x14ac:dyDescent="0.35">
      <c r="A10" t="s">
        <v>13</v>
      </c>
      <c r="B10">
        <v>0.2072793558046358</v>
      </c>
      <c r="C10" t="s">
        <v>13</v>
      </c>
      <c r="D10">
        <v>-0.55997210352346038</v>
      </c>
      <c r="E10" t="s">
        <v>20</v>
      </c>
    </row>
    <row r="11" spans="1:5" x14ac:dyDescent="0.35">
      <c r="A11" t="s">
        <v>14</v>
      </c>
      <c r="B11">
        <v>0.13902349275839349</v>
      </c>
      <c r="C11" t="s">
        <v>14</v>
      </c>
      <c r="D11">
        <v>0.11851343079257126</v>
      </c>
    </row>
    <row r="12" spans="1:5" x14ac:dyDescent="0.35">
      <c r="A12" t="s">
        <v>15</v>
      </c>
      <c r="B12">
        <v>-6.3232185223515716E-2</v>
      </c>
      <c r="C12" t="s">
        <v>15</v>
      </c>
      <c r="D12">
        <v>-6.0450828598221998E-2</v>
      </c>
      <c r="E12" t="s">
        <v>21</v>
      </c>
    </row>
    <row r="13" spans="1:5" x14ac:dyDescent="0.35">
      <c r="A13" t="s">
        <v>16</v>
      </c>
      <c r="B13">
        <v>7.5791307534877783E-2</v>
      </c>
      <c r="C13" t="s">
        <v>16</v>
      </c>
      <c r="D13">
        <v>5.8062602194349257E-2</v>
      </c>
    </row>
    <row r="14" spans="1:5" x14ac:dyDescent="0.35">
      <c r="A14" t="s">
        <v>17</v>
      </c>
      <c r="B14">
        <v>-0.38769013875151187</v>
      </c>
      <c r="C14" t="s">
        <v>17</v>
      </c>
      <c r="D14">
        <v>-0.19327719539706908</v>
      </c>
    </row>
    <row r="15" spans="1:5" ht="15" thickBot="1" x14ac:dyDescent="0.4">
      <c r="A15" s="3" t="s">
        <v>18</v>
      </c>
      <c r="B15" s="3">
        <v>254</v>
      </c>
      <c r="C15" s="3" t="s">
        <v>18</v>
      </c>
      <c r="D15" s="3">
        <v>254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CA27-EE3A-4836-8AFF-708C310F8D81}">
  <dimension ref="A1:T75"/>
  <sheetViews>
    <sheetView zoomScale="50" workbookViewId="0">
      <selection activeCell="S6" sqref="S6:AA20"/>
    </sheetView>
  </sheetViews>
  <sheetFormatPr defaultRowHeight="14.5" x14ac:dyDescent="0.35"/>
  <cols>
    <col min="1" max="1" width="10.453125" bestFit="1" customWidth="1"/>
    <col min="2" max="2" width="14.54296875" bestFit="1" customWidth="1"/>
    <col min="3" max="3" width="13" customWidth="1"/>
    <col min="4" max="4" width="18.54296875" bestFit="1" customWidth="1"/>
    <col min="6" max="6" width="12.7265625" bestFit="1" customWidth="1"/>
    <col min="7" max="7" width="15.6328125" bestFit="1" customWidth="1"/>
    <col min="9" max="9" width="17.81640625" bestFit="1" customWidth="1"/>
    <col min="10" max="10" width="20.08984375" bestFit="1" customWidth="1"/>
    <col min="12" max="12" width="15.6328125" bestFit="1" customWidth="1"/>
  </cols>
  <sheetData>
    <row r="1" spans="1:20" x14ac:dyDescent="0.35">
      <c r="A1" t="s">
        <v>0</v>
      </c>
      <c r="B1" s="6" t="s">
        <v>30</v>
      </c>
      <c r="C1" s="6" t="s">
        <v>28</v>
      </c>
      <c r="D1" s="6" t="s">
        <v>29</v>
      </c>
      <c r="E1" s="7" t="s">
        <v>31</v>
      </c>
      <c r="F1" s="7" t="s">
        <v>32</v>
      </c>
      <c r="G1" s="7" t="s">
        <v>36</v>
      </c>
      <c r="I1" s="7" t="s">
        <v>41</v>
      </c>
      <c r="J1" s="7" t="s">
        <v>46</v>
      </c>
      <c r="L1" t="s">
        <v>45</v>
      </c>
      <c r="M1" s="7" t="s">
        <v>40</v>
      </c>
      <c r="N1" s="7" t="s">
        <v>39</v>
      </c>
      <c r="O1" s="7" t="s">
        <v>36</v>
      </c>
    </row>
    <row r="2" spans="1:20" x14ac:dyDescent="0.35">
      <c r="A2" s="1">
        <v>45289</v>
      </c>
      <c r="B2">
        <v>635.5</v>
      </c>
      <c r="C2" s="13">
        <v>7733.24</v>
      </c>
      <c r="D2">
        <v>5.2439999999999998</v>
      </c>
      <c r="E2" s="12">
        <f>100*LN(B3/B2)</f>
        <v>-5.3988546159106523</v>
      </c>
      <c r="F2" s="10">
        <f>100*LN(C3/C2)</f>
        <v>-3.6810659510628203</v>
      </c>
      <c r="G2">
        <f t="shared" ref="G2:G33" si="0">D2/12</f>
        <v>0.437</v>
      </c>
      <c r="I2" s="12">
        <f>E2-G2</f>
        <v>-5.8358546159106526</v>
      </c>
      <c r="J2" s="12">
        <f>F2-H2</f>
        <v>-3.6810659510628203</v>
      </c>
      <c r="L2" s="7" t="s">
        <v>37</v>
      </c>
      <c r="M2" s="12">
        <f>AVERAGE(E2:E72)</f>
        <v>0.23538972966543334</v>
      </c>
      <c r="N2" s="12">
        <f>AVERAGE(F2:F73)</f>
        <v>-3.684724324974771E-2</v>
      </c>
      <c r="O2" s="12">
        <f>AVERAGE(G2:G73)</f>
        <v>0.10987268518518516</v>
      </c>
    </row>
    <row r="3" spans="1:20" x14ac:dyDescent="0.35">
      <c r="A3" s="1">
        <v>45260</v>
      </c>
      <c r="B3">
        <v>602.1</v>
      </c>
      <c r="C3">
        <v>7453.75</v>
      </c>
      <c r="D3">
        <v>5.27</v>
      </c>
      <c r="E3" s="12">
        <f t="shared" ref="E3:E66" si="1">100*LN(B4/B3)</f>
        <v>-1.641028118748274</v>
      </c>
      <c r="F3" s="10">
        <f t="shared" ref="F3:F65" si="2">100*LN(C4/C3)</f>
        <v>-1.787198840611862</v>
      </c>
      <c r="G3" s="11">
        <f t="shared" si="0"/>
        <v>0.43916666666666665</v>
      </c>
      <c r="I3" s="12">
        <f t="shared" ref="I3:I66" si="3">E3-G3</f>
        <v>-2.0801947854149407</v>
      </c>
      <c r="J3" s="12">
        <f t="shared" ref="J3:J66" si="4">F3-H3</f>
        <v>-1.787198840611862</v>
      </c>
      <c r="L3" s="7" t="s">
        <v>38</v>
      </c>
      <c r="M3">
        <f>_xlfn.VAR.S(E2:E72)</f>
        <v>52.289497441422135</v>
      </c>
      <c r="N3">
        <f>_xlfn.VAR.S(F2:F73)</f>
        <v>15.95589521110975</v>
      </c>
      <c r="O3">
        <f>_xlfn.VAR.S(G2:G73)</f>
        <v>2.1330979650278237E-2</v>
      </c>
    </row>
    <row r="4" spans="1:20" ht="15" thickBot="1" x14ac:dyDescent="0.4">
      <c r="A4" s="1">
        <v>45230</v>
      </c>
      <c r="B4">
        <v>592.29999999999995</v>
      </c>
      <c r="C4">
        <v>7321.72</v>
      </c>
      <c r="D4">
        <v>5.2779999999999996</v>
      </c>
      <c r="E4" s="12">
        <f t="shared" si="1"/>
        <v>8.5082002733412327</v>
      </c>
      <c r="F4" s="10">
        <f t="shared" si="2"/>
        <v>3.8365567385852728</v>
      </c>
      <c r="G4" s="11">
        <f t="shared" si="0"/>
        <v>0.4398333333333333</v>
      </c>
      <c r="I4" s="12">
        <f t="shared" si="3"/>
        <v>8.0683669400079001</v>
      </c>
      <c r="J4" s="12">
        <f t="shared" si="4"/>
        <v>3.8365567385852728</v>
      </c>
      <c r="L4" s="7" t="s">
        <v>34</v>
      </c>
      <c r="M4">
        <f>_xlfn.STDEV.S(E2:E72)</f>
        <v>7.231147726427813</v>
      </c>
      <c r="N4">
        <f>_xlfn.STDEV.S(F2:F73)</f>
        <v>3.9944830968611882</v>
      </c>
      <c r="O4">
        <f>_xlfn.STDEV.S(G2:G73)</f>
        <v>0.14605129116265367</v>
      </c>
    </row>
    <row r="5" spans="1:20" x14ac:dyDescent="0.35">
      <c r="A5" s="1">
        <v>45198</v>
      </c>
      <c r="B5">
        <v>644.9</v>
      </c>
      <c r="C5">
        <v>7608.08</v>
      </c>
      <c r="D5">
        <v>5.3440000000000003</v>
      </c>
      <c r="E5" s="12">
        <f t="shared" si="1"/>
        <v>-10.073656778822132</v>
      </c>
      <c r="F5" s="10">
        <f t="shared" si="2"/>
        <v>-2.2456933911269892</v>
      </c>
      <c r="G5" s="11">
        <f t="shared" si="0"/>
        <v>0.44533333333333336</v>
      </c>
      <c r="I5" s="12">
        <f t="shared" si="3"/>
        <v>-10.518990112155466</v>
      </c>
      <c r="J5" s="12">
        <f t="shared" si="4"/>
        <v>-2.2456933911269892</v>
      </c>
      <c r="L5" s="7" t="s">
        <v>42</v>
      </c>
      <c r="M5" s="12">
        <f>MIN(E2:E72)</f>
        <v>-17.920985454931884</v>
      </c>
      <c r="N5" s="12">
        <f>MIN(F2:F72)</f>
        <v>-11.646910508413137</v>
      </c>
      <c r="O5" s="12">
        <f>MIN(G2:G72)</f>
        <v>-9.0833333333333339E-3</v>
      </c>
      <c r="S5" s="14"/>
      <c r="T5" s="14"/>
    </row>
    <row r="6" spans="1:20" x14ac:dyDescent="0.35">
      <c r="A6" s="1">
        <v>45169</v>
      </c>
      <c r="B6">
        <v>583.1</v>
      </c>
      <c r="C6">
        <v>7439.13</v>
      </c>
      <c r="D6">
        <v>5.4569999999999999</v>
      </c>
      <c r="E6" s="12">
        <f t="shared" si="1"/>
        <v>10.290509404073937</v>
      </c>
      <c r="F6" s="10">
        <f t="shared" si="2"/>
        <v>3.4389796023650985</v>
      </c>
      <c r="G6" s="11">
        <f t="shared" si="0"/>
        <v>0.45474999999999999</v>
      </c>
      <c r="I6" s="12">
        <f t="shared" si="3"/>
        <v>9.8357594040739365</v>
      </c>
      <c r="J6" s="12">
        <f t="shared" si="4"/>
        <v>3.4389796023650985</v>
      </c>
      <c r="L6" s="7" t="s">
        <v>43</v>
      </c>
      <c r="M6" s="12">
        <f>MAX(E2:E72)</f>
        <v>14.519675979594629</v>
      </c>
      <c r="N6" s="12">
        <f>MAX(F2:F72)</f>
        <v>14.859270918875875</v>
      </c>
      <c r="O6" s="12">
        <f>MAX(G2:G72)</f>
        <v>0.45474999999999999</v>
      </c>
    </row>
    <row r="7" spans="1:20" x14ac:dyDescent="0.35">
      <c r="A7" s="1">
        <v>45138</v>
      </c>
      <c r="B7">
        <v>646.29999999999995</v>
      </c>
      <c r="C7">
        <v>7699.41</v>
      </c>
      <c r="D7">
        <v>5.3730000000000002</v>
      </c>
      <c r="E7" s="12">
        <f t="shared" si="1"/>
        <v>-3.8806130993557799</v>
      </c>
      <c r="F7" s="10">
        <f t="shared" si="2"/>
        <v>-2.2045494124229403</v>
      </c>
      <c r="G7" s="11">
        <f t="shared" si="0"/>
        <v>0.44775000000000004</v>
      </c>
      <c r="I7" s="12">
        <f t="shared" si="3"/>
        <v>-4.32836309935578</v>
      </c>
      <c r="J7" s="12">
        <f t="shared" si="4"/>
        <v>-2.2045494124229403</v>
      </c>
      <c r="L7" s="7" t="s">
        <v>13</v>
      </c>
      <c r="M7">
        <f>SKEW(E2:E72)</f>
        <v>-0.27839647194980233</v>
      </c>
      <c r="N7">
        <f>SKEW(F2:F72)</f>
        <v>0.71774157577554432</v>
      </c>
      <c r="O7">
        <f>SKEW(G2:G72)</f>
        <v>1.3981385488914757</v>
      </c>
    </row>
    <row r="8" spans="1:20" x14ac:dyDescent="0.35">
      <c r="A8" s="1">
        <v>45107</v>
      </c>
      <c r="B8">
        <v>621.70000000000005</v>
      </c>
      <c r="C8">
        <v>7531.53</v>
      </c>
      <c r="D8">
        <v>5.2</v>
      </c>
      <c r="E8" s="12">
        <f t="shared" si="1"/>
        <v>-5.1488025637874903</v>
      </c>
      <c r="F8" s="10">
        <f t="shared" si="2"/>
        <v>-1.1402431107930993</v>
      </c>
      <c r="G8" s="11">
        <f t="shared" si="0"/>
        <v>0.43333333333333335</v>
      </c>
      <c r="I8" s="12">
        <f t="shared" si="3"/>
        <v>-5.5821358971208239</v>
      </c>
      <c r="J8" s="12">
        <f t="shared" si="4"/>
        <v>-1.1402431107930993</v>
      </c>
      <c r="L8" s="7" t="s">
        <v>12</v>
      </c>
      <c r="M8">
        <f>KURT(E2:E72)</f>
        <v>-0.16638389549932908</v>
      </c>
      <c r="N8">
        <f>KURT(F2:F72)</f>
        <v>2.464537418094233</v>
      </c>
      <c r="O8">
        <f>KURT(G2:G72)</f>
        <v>0.47815650789933795</v>
      </c>
    </row>
    <row r="9" spans="1:20" x14ac:dyDescent="0.35">
      <c r="A9" s="1">
        <v>45077</v>
      </c>
      <c r="B9">
        <v>590.5</v>
      </c>
      <c r="C9">
        <v>7446.14</v>
      </c>
      <c r="D9">
        <v>4.7270000000000003</v>
      </c>
      <c r="E9" s="12">
        <f t="shared" si="1"/>
        <v>-2.8688732090152667</v>
      </c>
      <c r="F9" s="10">
        <f t="shared" si="2"/>
        <v>5.5434709429212594</v>
      </c>
      <c r="G9" s="11">
        <f t="shared" si="0"/>
        <v>0.39391666666666669</v>
      </c>
      <c r="I9" s="12">
        <f t="shared" si="3"/>
        <v>-3.2627898756819333</v>
      </c>
      <c r="J9" s="12">
        <f t="shared" si="4"/>
        <v>5.5434709429212594</v>
      </c>
      <c r="L9" s="7" t="s">
        <v>44</v>
      </c>
      <c r="M9" s="12">
        <f>MEDIAN(E2:E72)</f>
        <v>3.0450670150022008E-2</v>
      </c>
      <c r="N9" s="12">
        <f>MEDIAN(F2:F72)</f>
        <v>-1.0752407971022311</v>
      </c>
      <c r="O9" s="12">
        <f>MEDIAN(G2:G72)</f>
        <v>5.8333333333333327E-2</v>
      </c>
    </row>
    <row r="10" spans="1:20" x14ac:dyDescent="0.35">
      <c r="A10" s="1">
        <v>45044</v>
      </c>
      <c r="B10">
        <v>573.79999999999995</v>
      </c>
      <c r="C10">
        <v>7870.57</v>
      </c>
      <c r="D10">
        <v>4.3120000000000003</v>
      </c>
      <c r="E10" s="12">
        <f t="shared" si="1"/>
        <v>-4.2908228680649634</v>
      </c>
      <c r="F10" s="10">
        <f t="shared" si="2"/>
        <v>-3.081462026461085</v>
      </c>
      <c r="G10" s="11">
        <f t="shared" si="0"/>
        <v>0.35933333333333334</v>
      </c>
      <c r="I10" s="12">
        <f t="shared" si="3"/>
        <v>-4.6501562013982971</v>
      </c>
      <c r="J10" s="12">
        <f t="shared" si="4"/>
        <v>-3.081462026461085</v>
      </c>
    </row>
    <row r="11" spans="1:20" x14ac:dyDescent="0.35">
      <c r="A11" s="1">
        <v>45016</v>
      </c>
      <c r="B11">
        <v>549.70000000000005</v>
      </c>
      <c r="C11">
        <v>7631.74</v>
      </c>
      <c r="D11">
        <v>4.1989999999999998</v>
      </c>
      <c r="E11" s="12">
        <f t="shared" si="1"/>
        <v>14.519675979594629</v>
      </c>
      <c r="F11" s="10">
        <f t="shared" si="2"/>
        <v>3.15398447063582</v>
      </c>
      <c r="G11" s="11">
        <f t="shared" si="0"/>
        <v>0.34991666666666665</v>
      </c>
      <c r="I11" s="12">
        <f t="shared" si="3"/>
        <v>14.169759312927962</v>
      </c>
      <c r="J11" s="12">
        <f t="shared" si="4"/>
        <v>3.15398447063582</v>
      </c>
    </row>
    <row r="12" spans="1:20" x14ac:dyDescent="0.35">
      <c r="A12" s="1">
        <v>44985</v>
      </c>
      <c r="B12">
        <v>635.6</v>
      </c>
      <c r="C12">
        <v>7876.28</v>
      </c>
      <c r="D12">
        <v>3.9769999999999999</v>
      </c>
      <c r="E12" s="12">
        <f t="shared" si="1"/>
        <v>-6.3657851771977594</v>
      </c>
      <c r="F12" s="10">
        <f t="shared" si="2"/>
        <v>-1.3366780518836499</v>
      </c>
      <c r="G12" s="11">
        <f t="shared" si="0"/>
        <v>0.33141666666666664</v>
      </c>
      <c r="I12" s="12">
        <f t="shared" si="3"/>
        <v>-6.6972018438644261</v>
      </c>
      <c r="J12" s="12">
        <f t="shared" si="4"/>
        <v>-1.3366780518836499</v>
      </c>
    </row>
    <row r="13" spans="1:20" x14ac:dyDescent="0.35">
      <c r="A13" s="1">
        <v>44957</v>
      </c>
      <c r="B13">
        <v>596.4</v>
      </c>
      <c r="C13">
        <v>7771.7</v>
      </c>
      <c r="D13">
        <v>3.819</v>
      </c>
      <c r="E13" s="12">
        <f t="shared" si="1"/>
        <v>-14.538638183367</v>
      </c>
      <c r="F13" s="10">
        <f t="shared" si="2"/>
        <v>-4.2041368499009959</v>
      </c>
      <c r="G13" s="11">
        <f t="shared" si="0"/>
        <v>0.31824999999999998</v>
      </c>
      <c r="I13" s="12">
        <f t="shared" si="3"/>
        <v>-14.856888183367001</v>
      </c>
      <c r="J13" s="12">
        <f t="shared" si="4"/>
        <v>-4.2041368499009959</v>
      </c>
    </row>
    <row r="14" spans="1:20" x14ac:dyDescent="0.35">
      <c r="A14" s="1">
        <v>44925</v>
      </c>
      <c r="B14">
        <v>515.70000000000005</v>
      </c>
      <c r="C14">
        <v>7451.74</v>
      </c>
      <c r="D14">
        <v>3.4089999999999998</v>
      </c>
      <c r="E14" s="12">
        <f t="shared" si="1"/>
        <v>-1.1702883710917344</v>
      </c>
      <c r="F14" s="10">
        <f t="shared" si="2"/>
        <v>1.6148330344917738</v>
      </c>
      <c r="G14" s="11">
        <f t="shared" si="0"/>
        <v>0.2840833333333333</v>
      </c>
      <c r="I14" s="12">
        <f t="shared" si="3"/>
        <v>-1.4543717044250677</v>
      </c>
      <c r="J14" s="12">
        <f t="shared" si="4"/>
        <v>1.6148330344917738</v>
      </c>
    </row>
    <row r="15" spans="1:20" x14ac:dyDescent="0.35">
      <c r="A15" s="1">
        <v>44895</v>
      </c>
      <c r="B15">
        <v>509.7</v>
      </c>
      <c r="C15">
        <v>7573.05</v>
      </c>
      <c r="D15">
        <v>2.9740000000000002</v>
      </c>
      <c r="E15" s="12">
        <f t="shared" si="1"/>
        <v>-13.059280690719349</v>
      </c>
      <c r="F15" s="10">
        <f t="shared" si="2"/>
        <v>-6.5271827929064097</v>
      </c>
      <c r="G15" s="11">
        <f t="shared" si="0"/>
        <v>0.24783333333333335</v>
      </c>
      <c r="I15" s="12">
        <f t="shared" si="3"/>
        <v>-13.307114024052684</v>
      </c>
      <c r="J15" s="12">
        <f t="shared" si="4"/>
        <v>-6.5271827929064097</v>
      </c>
    </row>
    <row r="16" spans="1:20" x14ac:dyDescent="0.35">
      <c r="A16" s="1">
        <v>44865</v>
      </c>
      <c r="B16">
        <v>447.3</v>
      </c>
      <c r="C16">
        <v>7094.53</v>
      </c>
      <c r="D16">
        <v>2.6779999999999999</v>
      </c>
      <c r="E16" s="12">
        <f t="shared" si="1"/>
        <v>4.3741939267578012</v>
      </c>
      <c r="F16" s="10">
        <f t="shared" si="2"/>
        <v>-2.8700157066489109</v>
      </c>
      <c r="G16" s="11">
        <f t="shared" si="0"/>
        <v>0.22316666666666665</v>
      </c>
      <c r="I16" s="12">
        <f t="shared" si="3"/>
        <v>4.1510272600911344</v>
      </c>
      <c r="J16" s="12">
        <f t="shared" si="4"/>
        <v>-2.8700157066489109</v>
      </c>
    </row>
    <row r="17" spans="1:10" x14ac:dyDescent="0.35">
      <c r="A17" s="1">
        <v>44834</v>
      </c>
      <c r="B17">
        <v>467.3</v>
      </c>
      <c r="C17">
        <v>6893.81</v>
      </c>
      <c r="D17">
        <v>2.4809999999999999</v>
      </c>
      <c r="E17" s="12">
        <f t="shared" si="1"/>
        <v>12.363883883109596</v>
      </c>
      <c r="F17" s="10">
        <f t="shared" si="2"/>
        <v>5.5076847216440221</v>
      </c>
      <c r="G17" s="11">
        <f t="shared" si="0"/>
        <v>0.20674999999999999</v>
      </c>
      <c r="I17" s="12">
        <f t="shared" si="3"/>
        <v>12.157133883109596</v>
      </c>
      <c r="J17" s="12">
        <f t="shared" si="4"/>
        <v>5.5076847216440221</v>
      </c>
    </row>
    <row r="18" spans="1:10" x14ac:dyDescent="0.35">
      <c r="A18" s="1">
        <v>44804</v>
      </c>
      <c r="B18">
        <v>528.79999999999995</v>
      </c>
      <c r="C18">
        <v>7284.15</v>
      </c>
      <c r="D18">
        <v>2.258</v>
      </c>
      <c r="E18" s="12">
        <f t="shared" si="1"/>
        <v>-2.8970851064254188</v>
      </c>
      <c r="F18" s="10">
        <f t="shared" si="2"/>
        <v>1.8940459785023456</v>
      </c>
      <c r="G18" s="11">
        <f t="shared" si="0"/>
        <v>0.18816666666666668</v>
      </c>
      <c r="I18" s="12">
        <f t="shared" si="3"/>
        <v>-3.0852517730920854</v>
      </c>
      <c r="J18" s="12">
        <f t="shared" si="4"/>
        <v>1.8940459785023456</v>
      </c>
    </row>
    <row r="19" spans="1:10" x14ac:dyDescent="0.35">
      <c r="A19" s="1">
        <v>44771</v>
      </c>
      <c r="B19">
        <v>513.70000000000005</v>
      </c>
      <c r="C19">
        <v>7423.43</v>
      </c>
      <c r="D19">
        <v>1.7230000000000001</v>
      </c>
      <c r="E19" s="12">
        <f t="shared" si="1"/>
        <v>4.1748176343795169</v>
      </c>
      <c r="F19" s="10">
        <f t="shared" si="2"/>
        <v>-3.483598335985425</v>
      </c>
      <c r="G19" s="11">
        <f t="shared" si="0"/>
        <v>0.14358333333333334</v>
      </c>
      <c r="I19" s="12">
        <f t="shared" si="3"/>
        <v>4.031234301046184</v>
      </c>
      <c r="J19" s="12">
        <f t="shared" si="4"/>
        <v>-3.483598335985425</v>
      </c>
    </row>
    <row r="20" spans="1:10" x14ac:dyDescent="0.35">
      <c r="A20" s="1">
        <v>44742</v>
      </c>
      <c r="B20">
        <v>535.6</v>
      </c>
      <c r="C20">
        <v>7169.28</v>
      </c>
      <c r="D20">
        <v>1.1890000000000001</v>
      </c>
      <c r="E20" s="12">
        <f t="shared" si="1"/>
        <v>-0.48661896511728991</v>
      </c>
      <c r="F20" s="10">
        <f t="shared" si="2"/>
        <v>5.9350403285039057</v>
      </c>
      <c r="G20" s="11">
        <f t="shared" si="0"/>
        <v>9.9083333333333343E-2</v>
      </c>
      <c r="I20" s="12">
        <f t="shared" si="3"/>
        <v>-0.58570229845062327</v>
      </c>
      <c r="J20" s="12">
        <f t="shared" si="4"/>
        <v>5.9350403285039057</v>
      </c>
    </row>
    <row r="21" spans="1:10" x14ac:dyDescent="0.35">
      <c r="A21" s="1">
        <v>44712</v>
      </c>
      <c r="B21">
        <v>533</v>
      </c>
      <c r="C21">
        <v>7607.66</v>
      </c>
      <c r="D21">
        <v>0.878</v>
      </c>
      <c r="E21" s="12">
        <f t="shared" si="1"/>
        <v>-6.131669989638679</v>
      </c>
      <c r="F21" s="10">
        <f t="shared" si="2"/>
        <v>-0.8330186150228609</v>
      </c>
      <c r="G21" s="11">
        <f t="shared" si="0"/>
        <v>7.3166666666666672E-2</v>
      </c>
      <c r="I21" s="12">
        <f t="shared" si="3"/>
        <v>-6.2048366563053454</v>
      </c>
      <c r="J21" s="12">
        <f t="shared" si="4"/>
        <v>-0.8330186150228609</v>
      </c>
    </row>
    <row r="22" spans="1:10" x14ac:dyDescent="0.35">
      <c r="A22" s="1">
        <v>44680</v>
      </c>
      <c r="B22">
        <v>501.3</v>
      </c>
      <c r="C22">
        <v>7544.55</v>
      </c>
      <c r="D22">
        <v>0.91500000000000004</v>
      </c>
      <c r="E22" s="12">
        <f t="shared" si="1"/>
        <v>4.6955152981981607</v>
      </c>
      <c r="F22" s="10">
        <f t="shared" si="2"/>
        <v>-0.38339434874010159</v>
      </c>
      <c r="G22" s="11">
        <f t="shared" si="0"/>
        <v>7.6249999999999998E-2</v>
      </c>
      <c r="I22" s="12">
        <f t="shared" si="3"/>
        <v>4.6192652981981608</v>
      </c>
      <c r="J22" s="12">
        <f t="shared" si="4"/>
        <v>-0.38339434874010159</v>
      </c>
    </row>
    <row r="23" spans="1:10" x14ac:dyDescent="0.35">
      <c r="A23" s="1">
        <v>44651</v>
      </c>
      <c r="B23">
        <v>525.4</v>
      </c>
      <c r="C23">
        <v>7515.68</v>
      </c>
      <c r="D23">
        <v>0.55700000000000005</v>
      </c>
      <c r="E23" s="12">
        <f t="shared" si="1"/>
        <v>-2.0769977403795661</v>
      </c>
      <c r="F23" s="10">
        <f t="shared" si="2"/>
        <v>-0.76707025605990542</v>
      </c>
      <c r="G23" s="11">
        <f t="shared" si="0"/>
        <v>4.6416666666666669E-2</v>
      </c>
      <c r="I23" s="12">
        <f t="shared" si="3"/>
        <v>-2.1234144070462326</v>
      </c>
      <c r="J23" s="12">
        <f t="shared" si="4"/>
        <v>-0.76707025605990542</v>
      </c>
    </row>
    <row r="24" spans="1:10" x14ac:dyDescent="0.35">
      <c r="A24" s="1">
        <v>44620</v>
      </c>
      <c r="B24">
        <v>514.6</v>
      </c>
      <c r="C24">
        <v>7458.25</v>
      </c>
      <c r="D24">
        <v>0.58899999999999997</v>
      </c>
      <c r="E24" s="12">
        <f t="shared" si="1"/>
        <v>2.4948520995515739</v>
      </c>
      <c r="F24" s="10">
        <f t="shared" si="2"/>
        <v>8.2023134585175975E-2</v>
      </c>
      <c r="G24" s="11">
        <f t="shared" si="0"/>
        <v>4.9083333333333333E-2</v>
      </c>
      <c r="I24" s="12">
        <f t="shared" si="3"/>
        <v>2.4457687662182406</v>
      </c>
      <c r="J24" s="12">
        <f t="shared" si="4"/>
        <v>8.2023134585175975E-2</v>
      </c>
    </row>
    <row r="25" spans="1:10" x14ac:dyDescent="0.35">
      <c r="A25" s="1">
        <v>44592</v>
      </c>
      <c r="B25">
        <v>527.6</v>
      </c>
      <c r="C25">
        <v>7464.37</v>
      </c>
      <c r="D25">
        <v>0.34899999999999998</v>
      </c>
      <c r="E25" s="12">
        <f t="shared" si="1"/>
        <v>-16.209534709909285</v>
      </c>
      <c r="F25" s="10">
        <f t="shared" si="2"/>
        <v>-1.0752407971022311</v>
      </c>
      <c r="G25" s="11">
        <f t="shared" si="0"/>
        <v>2.9083333333333333E-2</v>
      </c>
      <c r="I25" s="12">
        <f t="shared" si="3"/>
        <v>-16.238618043242617</v>
      </c>
      <c r="J25" s="12">
        <f t="shared" si="4"/>
        <v>-1.0752407971022311</v>
      </c>
    </row>
    <row r="26" spans="1:10" x14ac:dyDescent="0.35">
      <c r="A26" s="1">
        <v>44561</v>
      </c>
      <c r="B26">
        <v>448.65</v>
      </c>
      <c r="C26">
        <v>7384.54</v>
      </c>
      <c r="D26">
        <v>-4.8000000000000001E-2</v>
      </c>
      <c r="E26" s="12">
        <f t="shared" si="1"/>
        <v>-6.7537180313646141</v>
      </c>
      <c r="F26" s="10">
        <f t="shared" si="2"/>
        <v>-4.5021480833079135</v>
      </c>
      <c r="G26" s="11">
        <f t="shared" si="0"/>
        <v>-4.0000000000000001E-3</v>
      </c>
      <c r="I26" s="12">
        <f t="shared" si="3"/>
        <v>-6.7497180313646146</v>
      </c>
      <c r="J26" s="12">
        <f t="shared" si="4"/>
        <v>-4.5021480833079135</v>
      </c>
    </row>
    <row r="27" spans="1:10" x14ac:dyDescent="0.35">
      <c r="A27" s="1">
        <v>44530</v>
      </c>
      <c r="B27">
        <v>419.35</v>
      </c>
      <c r="C27">
        <v>7059.45</v>
      </c>
      <c r="D27">
        <v>-9.4E-2</v>
      </c>
      <c r="E27" s="12">
        <f t="shared" si="1"/>
        <v>5.1472126613594185</v>
      </c>
      <c r="F27" s="10">
        <f t="shared" si="2"/>
        <v>2.4918369912573808</v>
      </c>
      <c r="G27" s="11">
        <f t="shared" si="0"/>
        <v>-7.8333333333333328E-3</v>
      </c>
      <c r="I27" s="12">
        <f t="shared" si="3"/>
        <v>5.1550459946927516</v>
      </c>
      <c r="J27" s="12">
        <f t="shared" si="4"/>
        <v>2.4918369912573808</v>
      </c>
    </row>
    <row r="28" spans="1:10" x14ac:dyDescent="0.35">
      <c r="A28" s="1">
        <v>44498</v>
      </c>
      <c r="B28">
        <v>441.5</v>
      </c>
      <c r="C28">
        <v>7237.57</v>
      </c>
      <c r="D28">
        <v>4.2999999999999997E-2</v>
      </c>
      <c r="E28" s="12">
        <f t="shared" si="1"/>
        <v>-12.390308400969255</v>
      </c>
      <c r="F28" s="10">
        <f t="shared" si="2"/>
        <v>-2.1105238210022725</v>
      </c>
      <c r="G28" s="11">
        <f t="shared" si="0"/>
        <v>3.5833333333333329E-3</v>
      </c>
      <c r="I28" s="12">
        <f t="shared" si="3"/>
        <v>-12.393891734302589</v>
      </c>
      <c r="J28" s="12">
        <f t="shared" si="4"/>
        <v>-2.1105238210022725</v>
      </c>
    </row>
    <row r="29" spans="1:10" x14ac:dyDescent="0.35">
      <c r="A29" s="1">
        <v>44469</v>
      </c>
      <c r="B29">
        <v>390.05</v>
      </c>
      <c r="C29">
        <v>7086.42</v>
      </c>
      <c r="D29">
        <v>1.6E-2</v>
      </c>
      <c r="E29" s="12">
        <f t="shared" si="1"/>
        <v>-0.99195660399081853</v>
      </c>
      <c r="F29" s="10">
        <f t="shared" si="2"/>
        <v>0.46853132143940651</v>
      </c>
      <c r="G29" s="11">
        <f t="shared" si="0"/>
        <v>1.3333333333333333E-3</v>
      </c>
      <c r="I29" s="12">
        <f t="shared" si="3"/>
        <v>-0.99328993732415183</v>
      </c>
      <c r="J29" s="12">
        <f t="shared" si="4"/>
        <v>0.46853132143940651</v>
      </c>
    </row>
    <row r="30" spans="1:10" x14ac:dyDescent="0.35">
      <c r="A30" s="1">
        <v>44439</v>
      </c>
      <c r="B30">
        <v>386.2</v>
      </c>
      <c r="C30">
        <v>7119.7</v>
      </c>
      <c r="D30">
        <v>6.0000000000000001E-3</v>
      </c>
      <c r="E30" s="12">
        <f t="shared" si="1"/>
        <v>2.8713770024707563</v>
      </c>
      <c r="F30" s="10">
        <f t="shared" si="2"/>
        <v>-1.235176811581213</v>
      </c>
      <c r="G30" s="11">
        <f t="shared" si="0"/>
        <v>5.0000000000000001E-4</v>
      </c>
      <c r="I30" s="12">
        <f t="shared" si="3"/>
        <v>2.8708770024707562</v>
      </c>
      <c r="J30" s="12">
        <f t="shared" si="4"/>
        <v>-1.235176811581213</v>
      </c>
    </row>
    <row r="31" spans="1:10" x14ac:dyDescent="0.35">
      <c r="A31" s="1">
        <v>44407</v>
      </c>
      <c r="B31">
        <v>397.45</v>
      </c>
      <c r="C31">
        <v>7032.3</v>
      </c>
      <c r="D31">
        <v>2.4E-2</v>
      </c>
      <c r="E31" s="12">
        <f t="shared" si="1"/>
        <v>4.8736247578385257</v>
      </c>
      <c r="F31" s="10">
        <f t="shared" si="2"/>
        <v>7.3490899036584761E-2</v>
      </c>
      <c r="G31" s="11">
        <f t="shared" si="0"/>
        <v>2E-3</v>
      </c>
      <c r="I31" s="12">
        <f t="shared" si="3"/>
        <v>4.8716247578385259</v>
      </c>
      <c r="J31" s="12">
        <f t="shared" si="4"/>
        <v>7.3490899036584761E-2</v>
      </c>
    </row>
    <row r="32" spans="1:10" x14ac:dyDescent="0.35">
      <c r="A32" s="1">
        <v>44377</v>
      </c>
      <c r="B32">
        <v>417.3</v>
      </c>
      <c r="C32">
        <v>7037.47</v>
      </c>
      <c r="D32">
        <v>2.5000000000000001E-2</v>
      </c>
      <c r="E32" s="12">
        <f t="shared" si="1"/>
        <v>8.7151154743229515</v>
      </c>
      <c r="F32" s="10">
        <f t="shared" si="2"/>
        <v>-0.2113786768352712</v>
      </c>
      <c r="G32" s="11">
        <f t="shared" si="0"/>
        <v>2.0833333333333333E-3</v>
      </c>
      <c r="I32" s="12">
        <f t="shared" si="3"/>
        <v>8.7130321409896183</v>
      </c>
      <c r="J32" s="12">
        <f t="shared" si="4"/>
        <v>-0.2113786768352712</v>
      </c>
    </row>
    <row r="33" spans="1:10" x14ac:dyDescent="0.35">
      <c r="A33" s="1">
        <v>44347</v>
      </c>
      <c r="B33">
        <v>455.3</v>
      </c>
      <c r="C33">
        <v>7022.61</v>
      </c>
      <c r="D33">
        <v>2.9000000000000001E-2</v>
      </c>
      <c r="E33" s="12">
        <f t="shared" si="1"/>
        <v>-0.5506015451763232</v>
      </c>
      <c r="F33" s="10">
        <f t="shared" si="2"/>
        <v>-0.75469790944085879</v>
      </c>
      <c r="G33" s="11">
        <f t="shared" si="0"/>
        <v>2.4166666666666668E-3</v>
      </c>
      <c r="I33" s="12">
        <f t="shared" si="3"/>
        <v>-0.55301821184298983</v>
      </c>
      <c r="J33" s="12">
        <f t="shared" si="4"/>
        <v>-0.75469790944085879</v>
      </c>
    </row>
    <row r="34" spans="1:10" x14ac:dyDescent="0.35">
      <c r="A34" s="1">
        <v>44316</v>
      </c>
      <c r="B34">
        <v>452.8</v>
      </c>
      <c r="C34">
        <v>6969.81</v>
      </c>
      <c r="D34">
        <v>0.04</v>
      </c>
      <c r="E34" s="12">
        <f t="shared" si="1"/>
        <v>-6.7605646344883574</v>
      </c>
      <c r="F34" s="10">
        <f t="shared" si="2"/>
        <v>-3.7448176405248605</v>
      </c>
      <c r="G34" s="11">
        <f t="shared" ref="G34:G65" si="5">D34/12</f>
        <v>3.3333333333333335E-3</v>
      </c>
      <c r="I34" s="12">
        <f t="shared" si="3"/>
        <v>-6.7638979678216904</v>
      </c>
      <c r="J34" s="12">
        <f t="shared" si="4"/>
        <v>-3.7448176405248605</v>
      </c>
    </row>
    <row r="35" spans="1:10" x14ac:dyDescent="0.35">
      <c r="A35" s="1">
        <v>44286</v>
      </c>
      <c r="B35">
        <v>423.2</v>
      </c>
      <c r="C35">
        <v>6713.63</v>
      </c>
      <c r="D35">
        <v>-0.01</v>
      </c>
      <c r="E35" s="12">
        <f t="shared" si="1"/>
        <v>0.70638391204271511</v>
      </c>
      <c r="F35" s="10">
        <f t="shared" si="2"/>
        <v>-3.4890097000371196</v>
      </c>
      <c r="G35" s="11">
        <f t="shared" si="5"/>
        <v>-8.3333333333333339E-4</v>
      </c>
      <c r="I35" s="12">
        <f t="shared" si="3"/>
        <v>0.70721724537604846</v>
      </c>
      <c r="J35" s="12">
        <f t="shared" si="4"/>
        <v>-3.4890097000371196</v>
      </c>
    </row>
    <row r="36" spans="1:10" x14ac:dyDescent="0.35">
      <c r="A36" s="1">
        <v>44253</v>
      </c>
      <c r="B36">
        <v>426.2</v>
      </c>
      <c r="C36">
        <v>6483.43</v>
      </c>
      <c r="D36">
        <v>-1.2999999999999999E-2</v>
      </c>
      <c r="E36" s="12">
        <f t="shared" si="1"/>
        <v>-10.752668512672358</v>
      </c>
      <c r="F36" s="10">
        <f t="shared" si="2"/>
        <v>-1.178675475865002</v>
      </c>
      <c r="G36" s="11">
        <f t="shared" si="5"/>
        <v>-1.0833333333333333E-3</v>
      </c>
      <c r="I36" s="12">
        <f t="shared" si="3"/>
        <v>-10.751585179339024</v>
      </c>
      <c r="J36" s="12">
        <f t="shared" si="4"/>
        <v>-1.178675475865002</v>
      </c>
    </row>
    <row r="37" spans="1:10" x14ac:dyDescent="0.35">
      <c r="A37" s="1">
        <v>44225</v>
      </c>
      <c r="B37">
        <v>382.75</v>
      </c>
      <c r="C37">
        <v>6407.46</v>
      </c>
      <c r="D37">
        <v>-2.4E-2</v>
      </c>
      <c r="E37" s="12">
        <f t="shared" si="1"/>
        <v>-1.024168616041069</v>
      </c>
      <c r="F37" s="10">
        <f t="shared" si="2"/>
        <v>0.82468733587210907</v>
      </c>
      <c r="G37" s="11">
        <f t="shared" si="5"/>
        <v>-2E-3</v>
      </c>
      <c r="I37" s="12">
        <f t="shared" si="3"/>
        <v>-1.022168616041069</v>
      </c>
      <c r="J37" s="12">
        <f t="shared" si="4"/>
        <v>0.82468733587210907</v>
      </c>
    </row>
    <row r="38" spans="1:10" x14ac:dyDescent="0.35">
      <c r="A38" s="1">
        <v>44196</v>
      </c>
      <c r="B38">
        <v>378.85</v>
      </c>
      <c r="C38">
        <v>6460.52</v>
      </c>
      <c r="D38">
        <v>-6.0999999999999999E-2</v>
      </c>
      <c r="E38" s="12">
        <f t="shared" si="1"/>
        <v>2.4509113651414025</v>
      </c>
      <c r="F38" s="10">
        <f t="shared" si="2"/>
        <v>-3.0541295465963696</v>
      </c>
      <c r="G38" s="11">
        <f t="shared" si="5"/>
        <v>-5.0833333333333329E-3</v>
      </c>
      <c r="I38" s="12">
        <f t="shared" si="3"/>
        <v>2.4559946984747358</v>
      </c>
      <c r="J38" s="12">
        <f t="shared" si="4"/>
        <v>-3.0541295465963696</v>
      </c>
    </row>
    <row r="39" spans="1:10" x14ac:dyDescent="0.35">
      <c r="A39" s="1">
        <v>44165</v>
      </c>
      <c r="B39">
        <v>388.25</v>
      </c>
      <c r="C39">
        <v>6266.19</v>
      </c>
      <c r="D39">
        <v>-0.109</v>
      </c>
      <c r="E39" s="12">
        <f t="shared" si="1"/>
        <v>-17.920985454931884</v>
      </c>
      <c r="F39" s="10">
        <f t="shared" si="2"/>
        <v>-11.646910508413137</v>
      </c>
      <c r="G39" s="11">
        <f t="shared" si="5"/>
        <v>-9.0833333333333339E-3</v>
      </c>
      <c r="I39" s="12">
        <f t="shared" si="3"/>
        <v>-17.911902121598551</v>
      </c>
      <c r="J39" s="12">
        <f t="shared" si="4"/>
        <v>-11.646910508413137</v>
      </c>
    </row>
    <row r="40" spans="1:10" x14ac:dyDescent="0.35">
      <c r="A40" s="1">
        <v>44134</v>
      </c>
      <c r="B40">
        <v>324.55</v>
      </c>
      <c r="C40">
        <v>5577.27</v>
      </c>
      <c r="D40">
        <v>-4.1000000000000002E-2</v>
      </c>
      <c r="E40" s="12">
        <f t="shared" si="1"/>
        <v>-7.3669591312237506</v>
      </c>
      <c r="F40" s="10">
        <f t="shared" si="2"/>
        <v>5.0490608440827787</v>
      </c>
      <c r="G40" s="11">
        <f t="shared" si="5"/>
        <v>-3.4166666666666668E-3</v>
      </c>
      <c r="I40" s="12">
        <f t="shared" si="3"/>
        <v>-7.3635424645570842</v>
      </c>
      <c r="J40" s="12">
        <f t="shared" si="4"/>
        <v>5.0490608440827787</v>
      </c>
    </row>
    <row r="41" spans="1:10" x14ac:dyDescent="0.35">
      <c r="A41" s="1">
        <v>44104</v>
      </c>
      <c r="B41">
        <v>301.5</v>
      </c>
      <c r="C41">
        <v>5866.1</v>
      </c>
      <c r="D41">
        <v>0.01</v>
      </c>
      <c r="E41" s="12">
        <f t="shared" si="1"/>
        <v>9.0777080473340241</v>
      </c>
      <c r="F41" s="10">
        <f t="shared" si="2"/>
        <v>1.6479277239271832</v>
      </c>
      <c r="G41" s="11">
        <f t="shared" si="5"/>
        <v>8.3333333333333339E-4</v>
      </c>
      <c r="I41" s="12">
        <f t="shared" si="3"/>
        <v>9.0768747140006916</v>
      </c>
      <c r="J41" s="12">
        <f t="shared" si="4"/>
        <v>1.6479277239271832</v>
      </c>
    </row>
    <row r="42" spans="1:10" x14ac:dyDescent="0.35">
      <c r="A42" s="1">
        <v>44074</v>
      </c>
      <c r="B42">
        <v>330.15</v>
      </c>
      <c r="C42">
        <v>5963.57</v>
      </c>
      <c r="D42">
        <v>-6.2E-2</v>
      </c>
      <c r="E42" s="12">
        <f t="shared" si="1"/>
        <v>3.5848264817512678</v>
      </c>
      <c r="F42" s="10">
        <f t="shared" si="2"/>
        <v>-1.1096677235741239</v>
      </c>
      <c r="G42" s="11">
        <f t="shared" si="5"/>
        <v>-5.1666666666666666E-3</v>
      </c>
      <c r="I42" s="12">
        <f t="shared" si="3"/>
        <v>3.5899931484179346</v>
      </c>
      <c r="J42" s="12">
        <f t="shared" si="4"/>
        <v>-1.1096677235741239</v>
      </c>
    </row>
    <row r="43" spans="1:10" x14ac:dyDescent="0.35">
      <c r="A43" s="1">
        <v>44043</v>
      </c>
      <c r="B43">
        <v>342.2</v>
      </c>
      <c r="C43">
        <v>5897.76</v>
      </c>
      <c r="D43">
        <v>2.9000000000000001E-2</v>
      </c>
      <c r="E43" s="12">
        <f t="shared" si="1"/>
        <v>10.108487731712948</v>
      </c>
      <c r="F43" s="10">
        <f t="shared" si="2"/>
        <v>4.5084079840057187</v>
      </c>
      <c r="G43" s="11">
        <f t="shared" si="5"/>
        <v>2.4166666666666668E-3</v>
      </c>
      <c r="I43" s="12">
        <f t="shared" si="3"/>
        <v>10.106071065046281</v>
      </c>
      <c r="J43" s="12">
        <f t="shared" si="4"/>
        <v>4.5084079840057187</v>
      </c>
    </row>
    <row r="44" spans="1:10" x14ac:dyDescent="0.35">
      <c r="A44" s="1">
        <v>44012</v>
      </c>
      <c r="B44">
        <v>378.6</v>
      </c>
      <c r="C44">
        <v>6169.74</v>
      </c>
      <c r="D44">
        <v>1.2E-2</v>
      </c>
      <c r="E44" s="12">
        <f t="shared" si="1"/>
        <v>-2.2706999383112136</v>
      </c>
      <c r="F44" s="10">
        <f t="shared" si="2"/>
        <v>-1.5211368610053275</v>
      </c>
      <c r="G44" s="11">
        <f t="shared" si="5"/>
        <v>1E-3</v>
      </c>
      <c r="I44" s="12">
        <f t="shared" si="3"/>
        <v>-2.2716999383112135</v>
      </c>
      <c r="J44" s="12">
        <f t="shared" si="4"/>
        <v>-1.5211368610053275</v>
      </c>
    </row>
    <row r="45" spans="1:10" x14ac:dyDescent="0.35">
      <c r="A45" s="1">
        <v>43980</v>
      </c>
      <c r="B45">
        <v>370.1</v>
      </c>
      <c r="C45">
        <v>6076.6</v>
      </c>
      <c r="D45">
        <v>6.3E-2</v>
      </c>
      <c r="E45" s="12">
        <f t="shared" si="1"/>
        <v>10.238392030624324</v>
      </c>
      <c r="F45" s="10">
        <f t="shared" si="2"/>
        <v>-2.9287914404802762</v>
      </c>
      <c r="G45" s="11">
        <f t="shared" si="5"/>
        <v>5.2500000000000003E-3</v>
      </c>
      <c r="I45" s="12">
        <f t="shared" si="3"/>
        <v>10.233142030624323</v>
      </c>
      <c r="J45" s="12">
        <f t="shared" si="4"/>
        <v>-2.9287914404802762</v>
      </c>
    </row>
    <row r="46" spans="1:10" x14ac:dyDescent="0.35">
      <c r="A46" s="1">
        <v>43951</v>
      </c>
      <c r="B46">
        <v>410</v>
      </c>
      <c r="C46">
        <v>5901.21</v>
      </c>
      <c r="D46">
        <v>0.11700000000000001</v>
      </c>
      <c r="E46" s="12">
        <f t="shared" si="1"/>
        <v>10.249054757792706</v>
      </c>
      <c r="F46" s="10">
        <f t="shared" si="2"/>
        <v>-3.9622677611652932</v>
      </c>
      <c r="G46" s="11">
        <f t="shared" si="5"/>
        <v>9.75E-3</v>
      </c>
      <c r="I46" s="12">
        <f t="shared" si="3"/>
        <v>10.239304757792706</v>
      </c>
      <c r="J46" s="12">
        <f t="shared" si="4"/>
        <v>-3.9622677611652932</v>
      </c>
    </row>
    <row r="47" spans="1:10" x14ac:dyDescent="0.35">
      <c r="A47" s="1">
        <v>43921</v>
      </c>
      <c r="B47">
        <v>454.25</v>
      </c>
      <c r="C47">
        <v>5671.96</v>
      </c>
      <c r="D47">
        <v>0.16300000000000001</v>
      </c>
      <c r="E47" s="12">
        <f t="shared" si="1"/>
        <v>14.26531191378935</v>
      </c>
      <c r="F47" s="10">
        <f t="shared" si="2"/>
        <v>14.859270918875875</v>
      </c>
      <c r="G47" s="11">
        <f t="shared" si="5"/>
        <v>1.3583333333333334E-2</v>
      </c>
      <c r="I47" s="12">
        <f t="shared" si="3"/>
        <v>14.251728580456017</v>
      </c>
      <c r="J47" s="12">
        <f t="shared" si="4"/>
        <v>14.859270918875875</v>
      </c>
    </row>
    <row r="48" spans="1:10" x14ac:dyDescent="0.35">
      <c r="A48" s="1">
        <v>43889</v>
      </c>
      <c r="B48">
        <v>523.9</v>
      </c>
      <c r="C48">
        <v>6580.61</v>
      </c>
      <c r="D48">
        <v>0.63700000000000001</v>
      </c>
      <c r="E48" s="12">
        <f t="shared" si="1"/>
        <v>5.1884835369011721</v>
      </c>
      <c r="F48" s="10">
        <f t="shared" si="2"/>
        <v>10.182862487308594</v>
      </c>
      <c r="G48" s="11">
        <f t="shared" si="5"/>
        <v>5.3083333333333337E-2</v>
      </c>
      <c r="I48" s="12">
        <f t="shared" si="3"/>
        <v>5.1354002035678388</v>
      </c>
      <c r="J48" s="12">
        <f t="shared" si="4"/>
        <v>10.182862487308594</v>
      </c>
    </row>
    <row r="49" spans="1:10" x14ac:dyDescent="0.35">
      <c r="A49" s="1">
        <v>43861</v>
      </c>
      <c r="B49">
        <v>551.79999999999995</v>
      </c>
      <c r="C49">
        <v>7286.01</v>
      </c>
      <c r="D49">
        <v>0.69599999999999995</v>
      </c>
      <c r="E49" s="12">
        <f t="shared" si="1"/>
        <v>7.0152039913493738</v>
      </c>
      <c r="F49" s="10">
        <f t="shared" si="2"/>
        <v>3.4589666016703871</v>
      </c>
      <c r="G49" s="11">
        <f t="shared" si="5"/>
        <v>5.7999999999999996E-2</v>
      </c>
      <c r="I49" s="12">
        <f t="shared" si="3"/>
        <v>6.957203991349374</v>
      </c>
      <c r="J49" s="12">
        <f t="shared" si="4"/>
        <v>3.4589666016703871</v>
      </c>
    </row>
    <row r="50" spans="1:10" x14ac:dyDescent="0.35">
      <c r="A50" s="1">
        <v>43830</v>
      </c>
      <c r="B50">
        <v>591.9</v>
      </c>
      <c r="C50">
        <v>7542.44</v>
      </c>
      <c r="D50">
        <v>0.68799999999999994</v>
      </c>
      <c r="E50" s="12">
        <f t="shared" si="1"/>
        <v>-2.6709343254058786</v>
      </c>
      <c r="F50" s="10">
        <f t="shared" si="2"/>
        <v>-2.6317644194590661</v>
      </c>
      <c r="G50" s="11">
        <f t="shared" si="5"/>
        <v>5.7333333333333326E-2</v>
      </c>
      <c r="I50" s="12">
        <f t="shared" si="3"/>
        <v>-2.7282676587392118</v>
      </c>
      <c r="J50" s="12">
        <f t="shared" si="4"/>
        <v>-2.6317644194590661</v>
      </c>
    </row>
    <row r="51" spans="1:10" x14ac:dyDescent="0.35">
      <c r="A51" s="1">
        <v>43798</v>
      </c>
      <c r="B51">
        <v>576.29999999999995</v>
      </c>
      <c r="C51">
        <v>7346.53</v>
      </c>
      <c r="D51">
        <v>0.70499999999999996</v>
      </c>
      <c r="E51" s="12">
        <f t="shared" si="1"/>
        <v>1.1558827907871736</v>
      </c>
      <c r="F51" s="10">
        <f t="shared" si="2"/>
        <v>-1.3450097280303885</v>
      </c>
      <c r="G51" s="11">
        <f t="shared" si="5"/>
        <v>5.8749999999999997E-2</v>
      </c>
      <c r="I51" s="12">
        <f t="shared" si="3"/>
        <v>1.0971327907871735</v>
      </c>
      <c r="J51" s="12">
        <f t="shared" si="4"/>
        <v>-1.3450097280303885</v>
      </c>
    </row>
    <row r="52" spans="1:10" x14ac:dyDescent="0.35">
      <c r="A52" s="1">
        <v>43769</v>
      </c>
      <c r="B52">
        <v>583</v>
      </c>
      <c r="C52">
        <v>7248.38</v>
      </c>
      <c r="D52">
        <v>0.754</v>
      </c>
      <c r="E52" s="12">
        <f t="shared" si="1"/>
        <v>6.8924258498485864</v>
      </c>
      <c r="F52" s="10">
        <f t="shared" si="2"/>
        <v>2.1810849051834542</v>
      </c>
      <c r="G52" s="11">
        <f t="shared" si="5"/>
        <v>6.2833333333333338E-2</v>
      </c>
      <c r="I52" s="12">
        <f t="shared" si="3"/>
        <v>6.8295925165152527</v>
      </c>
      <c r="J52" s="12">
        <f t="shared" si="4"/>
        <v>2.1810849051834542</v>
      </c>
    </row>
    <row r="53" spans="1:10" x14ac:dyDescent="0.35">
      <c r="A53" s="1">
        <v>43738</v>
      </c>
      <c r="B53">
        <v>624.6</v>
      </c>
      <c r="C53">
        <v>7408.21</v>
      </c>
      <c r="D53">
        <v>0.76200000000000001</v>
      </c>
      <c r="E53" s="12">
        <f t="shared" si="1"/>
        <v>-5.4618837430601417</v>
      </c>
      <c r="F53" s="10">
        <f t="shared" si="2"/>
        <v>-2.7511093325802505</v>
      </c>
      <c r="G53" s="11">
        <f t="shared" si="5"/>
        <v>6.3500000000000001E-2</v>
      </c>
      <c r="I53" s="12">
        <f t="shared" si="3"/>
        <v>-5.525383743060142</v>
      </c>
      <c r="J53" s="12">
        <f t="shared" si="4"/>
        <v>-2.7511093325802505</v>
      </c>
    </row>
    <row r="54" spans="1:10" x14ac:dyDescent="0.35">
      <c r="A54" s="1">
        <v>43707</v>
      </c>
      <c r="B54">
        <v>591.4</v>
      </c>
      <c r="C54">
        <v>7207.18</v>
      </c>
      <c r="D54">
        <v>0.73799999999999999</v>
      </c>
      <c r="E54" s="12">
        <f t="shared" si="1"/>
        <v>10.473468577855014</v>
      </c>
      <c r="F54" s="10">
        <f t="shared" si="2"/>
        <v>5.1329507618550929</v>
      </c>
      <c r="G54" s="11">
        <f t="shared" si="5"/>
        <v>6.1499999999999999E-2</v>
      </c>
      <c r="I54" s="12">
        <f t="shared" si="3"/>
        <v>10.411968577855014</v>
      </c>
      <c r="J54" s="12">
        <f t="shared" si="4"/>
        <v>5.1329507618550929</v>
      </c>
    </row>
    <row r="55" spans="1:10" x14ac:dyDescent="0.35">
      <c r="A55" s="1">
        <v>43677</v>
      </c>
      <c r="B55">
        <v>656.7</v>
      </c>
      <c r="C55">
        <v>7586.78</v>
      </c>
      <c r="D55">
        <v>0.71299999999999997</v>
      </c>
      <c r="E55" s="12">
        <f t="shared" si="1"/>
        <v>3.0450670150022008E-2</v>
      </c>
      <c r="F55" s="10">
        <f t="shared" si="2"/>
        <v>-2.1469729392836028</v>
      </c>
      <c r="G55" s="11">
        <f t="shared" si="5"/>
        <v>5.9416666666666666E-2</v>
      </c>
      <c r="I55" s="12">
        <f t="shared" si="3"/>
        <v>-2.8965996516644658E-2</v>
      </c>
      <c r="J55" s="12">
        <f t="shared" si="4"/>
        <v>-2.1469729392836028</v>
      </c>
    </row>
    <row r="56" spans="1:10" x14ac:dyDescent="0.35">
      <c r="A56" s="1">
        <v>43644</v>
      </c>
      <c r="B56">
        <v>656.9</v>
      </c>
      <c r="C56">
        <v>7425.63</v>
      </c>
      <c r="D56">
        <v>0.74</v>
      </c>
      <c r="E56" s="12">
        <f t="shared" si="1"/>
        <v>-1.812645636023122</v>
      </c>
      <c r="F56" s="10">
        <f t="shared" si="2"/>
        <v>-3.6188750300570005</v>
      </c>
      <c r="G56" s="11">
        <f t="shared" si="5"/>
        <v>6.1666666666666668E-2</v>
      </c>
      <c r="I56" s="12">
        <f t="shared" si="3"/>
        <v>-1.8743123026897888</v>
      </c>
      <c r="J56" s="12">
        <f t="shared" si="4"/>
        <v>-3.6188750300570005</v>
      </c>
    </row>
    <row r="57" spans="1:10" x14ac:dyDescent="0.35">
      <c r="A57" s="1">
        <v>43616</v>
      </c>
      <c r="B57">
        <v>645.1</v>
      </c>
      <c r="C57">
        <v>7161.71</v>
      </c>
      <c r="D57">
        <v>0.73099999999999998</v>
      </c>
      <c r="E57" s="12">
        <f t="shared" si="1"/>
        <v>3.353461617727385</v>
      </c>
      <c r="F57" s="10">
        <f t="shared" si="2"/>
        <v>3.5190356943655479</v>
      </c>
      <c r="G57" s="11">
        <f t="shared" si="5"/>
        <v>6.0916666666666668E-2</v>
      </c>
      <c r="I57" s="12">
        <f t="shared" si="3"/>
        <v>3.2925449510607185</v>
      </c>
      <c r="J57" s="12">
        <f t="shared" si="4"/>
        <v>3.5190356943655479</v>
      </c>
    </row>
    <row r="58" spans="1:10" x14ac:dyDescent="0.35">
      <c r="A58" s="1">
        <v>43585</v>
      </c>
      <c r="B58">
        <v>667.1</v>
      </c>
      <c r="C58">
        <v>7418.22</v>
      </c>
      <c r="D58">
        <v>0.74199999999999999</v>
      </c>
      <c r="E58" s="12">
        <f t="shared" si="1"/>
        <v>-6.7912015900664935</v>
      </c>
      <c r="F58" s="10">
        <f t="shared" si="2"/>
        <v>-1.8919543935206105</v>
      </c>
      <c r="G58" s="11">
        <f t="shared" si="5"/>
        <v>6.183333333333333E-2</v>
      </c>
      <c r="I58" s="12">
        <f t="shared" si="3"/>
        <v>-6.8530349233998269</v>
      </c>
      <c r="J58" s="12">
        <f t="shared" si="4"/>
        <v>-1.8919543935206105</v>
      </c>
    </row>
    <row r="59" spans="1:10" x14ac:dyDescent="0.35">
      <c r="A59" s="1">
        <v>43553</v>
      </c>
      <c r="B59">
        <v>623.29999999999995</v>
      </c>
      <c r="C59">
        <v>7279.19</v>
      </c>
      <c r="D59">
        <v>0.77100000000000002</v>
      </c>
      <c r="E59" s="12">
        <f t="shared" si="1"/>
        <v>-1.6826153323118802</v>
      </c>
      <c r="F59" s="10">
        <f t="shared" si="2"/>
        <v>-2.8490312025138884</v>
      </c>
      <c r="G59" s="11">
        <f t="shared" si="5"/>
        <v>6.4250000000000002E-2</v>
      </c>
      <c r="I59" s="12">
        <f t="shared" si="3"/>
        <v>-1.7468653323118801</v>
      </c>
      <c r="J59" s="12">
        <f t="shared" si="4"/>
        <v>-2.8490312025138884</v>
      </c>
    </row>
    <row r="60" spans="1:10" x14ac:dyDescent="0.35">
      <c r="A60" s="1">
        <v>43524</v>
      </c>
      <c r="B60">
        <v>612.9</v>
      </c>
      <c r="C60">
        <v>7074.73</v>
      </c>
      <c r="D60">
        <v>0.55000000000000004</v>
      </c>
      <c r="E60" s="12">
        <f t="shared" si="1"/>
        <v>4.1546157116611573</v>
      </c>
      <c r="F60" s="10">
        <f t="shared" si="2"/>
        <v>-1.5079061923703265</v>
      </c>
      <c r="G60" s="11">
        <f t="shared" si="5"/>
        <v>4.5833333333333337E-2</v>
      </c>
      <c r="I60" s="12">
        <f t="shared" si="3"/>
        <v>4.1087823783278239</v>
      </c>
      <c r="J60" s="12">
        <f t="shared" si="4"/>
        <v>-1.5079061923703265</v>
      </c>
    </row>
    <row r="61" spans="1:10" x14ac:dyDescent="0.35">
      <c r="A61" s="1">
        <v>43496</v>
      </c>
      <c r="B61">
        <v>638.9</v>
      </c>
      <c r="C61">
        <v>6968.85</v>
      </c>
      <c r="D61">
        <v>0.748</v>
      </c>
      <c r="E61" s="12">
        <f t="shared" si="1"/>
        <v>1.2443775441642075</v>
      </c>
      <c r="F61" s="10">
        <f t="shared" si="2"/>
        <v>-3.5152973613810992</v>
      </c>
      <c r="G61" s="11">
        <f t="shared" si="5"/>
        <v>6.2333333333333331E-2</v>
      </c>
      <c r="I61" s="12">
        <f t="shared" si="3"/>
        <v>1.1820442108308742</v>
      </c>
      <c r="J61" s="12">
        <f t="shared" si="4"/>
        <v>-3.5152973613810992</v>
      </c>
    </row>
    <row r="62" spans="1:10" x14ac:dyDescent="0.35">
      <c r="A62" s="1">
        <v>43465</v>
      </c>
      <c r="B62">
        <v>646.9</v>
      </c>
      <c r="C62">
        <v>6728.13</v>
      </c>
      <c r="D62">
        <v>0.7</v>
      </c>
      <c r="E62" s="12">
        <f t="shared" si="1"/>
        <v>2.6542131621255631</v>
      </c>
      <c r="F62" s="10">
        <f t="shared" si="2"/>
        <v>3.6786055417912147</v>
      </c>
      <c r="G62" s="11">
        <f t="shared" si="5"/>
        <v>5.8333333333333327E-2</v>
      </c>
      <c r="I62" s="12">
        <f t="shared" si="3"/>
        <v>2.59587982879223</v>
      </c>
      <c r="J62" s="12">
        <f t="shared" si="4"/>
        <v>3.6786055417912147</v>
      </c>
    </row>
    <row r="63" spans="1:10" x14ac:dyDescent="0.35">
      <c r="A63" s="1">
        <v>43434</v>
      </c>
      <c r="B63">
        <v>664.3</v>
      </c>
      <c r="C63">
        <v>6980.24</v>
      </c>
      <c r="D63">
        <v>0.72499999999999998</v>
      </c>
      <c r="E63" s="12">
        <f t="shared" si="1"/>
        <v>-2.9638588654863702</v>
      </c>
      <c r="F63" s="10">
        <f t="shared" si="2"/>
        <v>2.0961419113474808</v>
      </c>
      <c r="G63" s="11">
        <f t="shared" si="5"/>
        <v>6.0416666666666667E-2</v>
      </c>
      <c r="I63" s="12">
        <f t="shared" si="3"/>
        <v>-3.024275532153037</v>
      </c>
      <c r="J63" s="12">
        <f t="shared" si="4"/>
        <v>2.0961419113474808</v>
      </c>
    </row>
    <row r="64" spans="1:10" x14ac:dyDescent="0.35">
      <c r="A64" s="1">
        <v>43404</v>
      </c>
      <c r="B64">
        <v>644.9</v>
      </c>
      <c r="C64">
        <v>7128.1</v>
      </c>
      <c r="D64">
        <v>0.71299999999999997</v>
      </c>
      <c r="E64" s="12">
        <f t="shared" si="1"/>
        <v>3.7883894343772386</v>
      </c>
      <c r="F64" s="10">
        <f t="shared" si="2"/>
        <v>5.2217377329099683</v>
      </c>
      <c r="G64" s="11">
        <f t="shared" si="5"/>
        <v>5.9416666666666666E-2</v>
      </c>
      <c r="I64" s="12">
        <f t="shared" si="3"/>
        <v>3.7289727677105722</v>
      </c>
      <c r="J64" s="12">
        <f t="shared" si="4"/>
        <v>5.2217377329099683</v>
      </c>
    </row>
    <row r="65" spans="1:10" x14ac:dyDescent="0.35">
      <c r="A65" s="1">
        <v>43371</v>
      </c>
      <c r="B65">
        <v>669.8</v>
      </c>
      <c r="C65">
        <v>7510.2</v>
      </c>
      <c r="D65">
        <v>0.72</v>
      </c>
      <c r="E65" s="12">
        <f t="shared" si="1"/>
        <v>-0.13445882357418681</v>
      </c>
      <c r="F65" s="10">
        <f t="shared" si="2"/>
        <v>-1.0410584286220663</v>
      </c>
      <c r="G65" s="11">
        <f t="shared" si="5"/>
        <v>0.06</v>
      </c>
      <c r="I65" s="12">
        <f t="shared" si="3"/>
        <v>-0.19445882357418681</v>
      </c>
      <c r="J65" s="12">
        <f t="shared" si="4"/>
        <v>-1.0410584286220663</v>
      </c>
    </row>
    <row r="66" spans="1:10" x14ac:dyDescent="0.35">
      <c r="A66" s="1">
        <v>43343</v>
      </c>
      <c r="B66">
        <v>668.9</v>
      </c>
      <c r="C66">
        <v>7432.42</v>
      </c>
      <c r="D66">
        <v>0.73299999999999998</v>
      </c>
      <c r="E66" s="12">
        <f t="shared" si="1"/>
        <v>8.8094659066391845</v>
      </c>
      <c r="F66" s="10">
        <f t="shared" ref="F66" si="6">100*LN(C67/C66)</f>
        <v>4.1681318270215097</v>
      </c>
      <c r="G66" s="11">
        <f t="shared" ref="G66:G75" si="7">D66/12</f>
        <v>6.108333333333333E-2</v>
      </c>
      <c r="I66" s="12">
        <f t="shared" si="3"/>
        <v>8.748382573305852</v>
      </c>
      <c r="J66" s="12">
        <f t="shared" si="4"/>
        <v>4.1681318270215097</v>
      </c>
    </row>
    <row r="67" spans="1:10" x14ac:dyDescent="0.35">
      <c r="A67" s="1">
        <v>43312</v>
      </c>
      <c r="B67">
        <v>730.5</v>
      </c>
      <c r="C67">
        <v>7748.76</v>
      </c>
      <c r="D67">
        <v>0.63100000000000001</v>
      </c>
      <c r="E67" s="12">
        <f t="shared" ref="E67:E72" si="8">100*LN(B68/B67)</f>
        <v>-2.7478831357904685</v>
      </c>
      <c r="F67" s="10">
        <f t="shared" ref="F67:F72" si="9">100*LN(C68/C67)</f>
        <v>-1.4537140602491634</v>
      </c>
      <c r="G67" s="11">
        <f t="shared" si="7"/>
        <v>5.2583333333333336E-2</v>
      </c>
      <c r="I67" s="12">
        <f t="shared" ref="I67:I73" si="10">E67-G67</f>
        <v>-2.8004664691238017</v>
      </c>
      <c r="J67" s="12">
        <f t="shared" ref="J67:J73" si="11">F67-H67</f>
        <v>-1.4537140602491634</v>
      </c>
    </row>
    <row r="68" spans="1:10" x14ac:dyDescent="0.35">
      <c r="A68" s="1">
        <v>43280</v>
      </c>
      <c r="B68">
        <v>710.7</v>
      </c>
      <c r="C68">
        <v>7636.93</v>
      </c>
      <c r="D68">
        <v>0.54200000000000004</v>
      </c>
      <c r="E68" s="12">
        <f t="shared" si="8"/>
        <v>1.3833798481143353</v>
      </c>
      <c r="F68" s="10">
        <f t="shared" si="9"/>
        <v>0.53894547280695648</v>
      </c>
      <c r="G68" s="11">
        <f t="shared" si="7"/>
        <v>4.5166666666666667E-2</v>
      </c>
      <c r="I68" s="12">
        <f t="shared" si="10"/>
        <v>1.3382131814476688</v>
      </c>
      <c r="J68" s="12">
        <f t="shared" si="11"/>
        <v>0.53894547280695648</v>
      </c>
    </row>
    <row r="69" spans="1:10" x14ac:dyDescent="0.35">
      <c r="A69" s="1">
        <v>43251</v>
      </c>
      <c r="B69">
        <v>720.6</v>
      </c>
      <c r="C69">
        <v>7678.2</v>
      </c>
      <c r="D69">
        <v>0.45900000000000002</v>
      </c>
      <c r="E69" s="12">
        <f t="shared" si="8"/>
        <v>0.66390285348090849</v>
      </c>
      <c r="F69" s="10">
        <f t="shared" si="9"/>
        <v>-2.2242892312252511</v>
      </c>
      <c r="G69" s="11">
        <f t="shared" si="7"/>
        <v>3.8249999999999999E-2</v>
      </c>
      <c r="I69" s="12">
        <f t="shared" si="10"/>
        <v>0.62565285348090849</v>
      </c>
      <c r="J69" s="12">
        <f t="shared" si="11"/>
        <v>-2.2242892312252511</v>
      </c>
    </row>
    <row r="70" spans="1:10" x14ac:dyDescent="0.35">
      <c r="A70" s="1">
        <v>43220</v>
      </c>
      <c r="B70">
        <v>725.4</v>
      </c>
      <c r="C70">
        <v>7509.3</v>
      </c>
      <c r="D70">
        <v>0.45200000000000001</v>
      </c>
      <c r="E70" s="12">
        <f t="shared" si="8"/>
        <v>-8.633486326442565</v>
      </c>
      <c r="F70" s="10">
        <f t="shared" si="9"/>
        <v>-6.217748616225375</v>
      </c>
      <c r="G70" s="11">
        <f t="shared" si="7"/>
        <v>3.7666666666666668E-2</v>
      </c>
      <c r="I70" s="12">
        <f t="shared" si="10"/>
        <v>-8.6711529931092315</v>
      </c>
      <c r="J70" s="12">
        <f t="shared" si="11"/>
        <v>-6.217748616225375</v>
      </c>
    </row>
    <row r="71" spans="1:10" x14ac:dyDescent="0.35">
      <c r="A71" s="1">
        <v>43189</v>
      </c>
      <c r="B71">
        <v>665.4</v>
      </c>
      <c r="C71">
        <v>7056.61</v>
      </c>
      <c r="D71">
        <v>0.40200000000000002</v>
      </c>
      <c r="E71" s="12">
        <f t="shared" si="8"/>
        <v>7.4826937304152894</v>
      </c>
      <c r="F71" s="10">
        <f t="shared" si="9"/>
        <v>2.4538412107212202</v>
      </c>
      <c r="G71" s="11">
        <f t="shared" si="7"/>
        <v>3.3500000000000002E-2</v>
      </c>
      <c r="I71" s="12">
        <f t="shared" si="10"/>
        <v>7.4491937304152893</v>
      </c>
      <c r="J71" s="12">
        <f t="shared" si="11"/>
        <v>2.4538412107212202</v>
      </c>
    </row>
    <row r="72" spans="1:10" x14ac:dyDescent="0.35">
      <c r="A72" s="1">
        <v>43159</v>
      </c>
      <c r="B72">
        <v>717.1</v>
      </c>
      <c r="C72">
        <v>7231.91</v>
      </c>
      <c r="D72">
        <v>0.28499999999999998</v>
      </c>
      <c r="E72" s="12">
        <f t="shared" si="8"/>
        <v>4.6323497803436959</v>
      </c>
      <c r="F72" s="10">
        <f t="shared" si="9"/>
        <v>4.0863199936311929</v>
      </c>
      <c r="G72" s="11">
        <f t="shared" si="7"/>
        <v>2.3749999999999997E-2</v>
      </c>
      <c r="I72" s="12">
        <f t="shared" si="10"/>
        <v>4.6085997803436962</v>
      </c>
      <c r="J72" s="12">
        <f t="shared" si="11"/>
        <v>4.0863199936311929</v>
      </c>
    </row>
    <row r="73" spans="1:10" x14ac:dyDescent="0.35">
      <c r="A73" s="1">
        <v>43131</v>
      </c>
      <c r="B73">
        <v>751.1</v>
      </c>
      <c r="C73">
        <v>7533.55</v>
      </c>
      <c r="D73">
        <v>0.27800000000000002</v>
      </c>
      <c r="G73" s="11">
        <f t="shared" si="7"/>
        <v>2.3166666666666669E-2</v>
      </c>
      <c r="I73" s="12">
        <f t="shared" si="10"/>
        <v>-2.3166666666666669E-2</v>
      </c>
      <c r="J73" s="12">
        <f t="shared" si="11"/>
        <v>0</v>
      </c>
    </row>
    <row r="74" spans="1:10" hidden="1" x14ac:dyDescent="0.35">
      <c r="A74" s="1">
        <v>42704</v>
      </c>
      <c r="B74">
        <v>635.20000000000005</v>
      </c>
      <c r="G74" s="11">
        <f t="shared" si="7"/>
        <v>0</v>
      </c>
    </row>
    <row r="75" spans="1:10" hidden="1" x14ac:dyDescent="0.35">
      <c r="A75" s="1">
        <v>42674</v>
      </c>
      <c r="B75">
        <v>616.20000000000005</v>
      </c>
      <c r="G75" s="11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7913-83DA-458E-81A8-5FA0F5F83EC6}">
  <dimension ref="A1:I18"/>
  <sheetViews>
    <sheetView zoomScale="71" workbookViewId="0">
      <selection activeCell="H3" sqref="H3:I8"/>
    </sheetView>
  </sheetViews>
  <sheetFormatPr defaultRowHeight="14.5" x14ac:dyDescent="0.35"/>
  <cols>
    <col min="1" max="1" width="16.453125" bestFit="1" customWidth="1"/>
    <col min="2" max="2" width="11.81640625" bestFit="1" customWidth="1"/>
    <col min="3" max="3" width="13" bestFit="1" customWidth="1"/>
    <col min="6" max="6" width="12.7265625" bestFit="1" customWidth="1"/>
    <col min="7" max="7" width="11.81640625" bestFit="1" customWidth="1"/>
    <col min="8" max="8" width="17.6328125" bestFit="1" customWidth="1"/>
    <col min="9" max="9" width="12" bestFit="1" customWidth="1"/>
  </cols>
  <sheetData>
    <row r="1" spans="1:9" x14ac:dyDescent="0.35">
      <c r="A1" s="7" t="s">
        <v>47</v>
      </c>
      <c r="B1" s="7"/>
    </row>
    <row r="2" spans="1:9" ht="15" thickBot="1" x14ac:dyDescent="0.4"/>
    <row r="3" spans="1:9" x14ac:dyDescent="0.35">
      <c r="A3" s="14" t="s">
        <v>48</v>
      </c>
      <c r="B3" s="14"/>
      <c r="H3" s="7" t="s">
        <v>75</v>
      </c>
      <c r="I3">
        <v>1.667</v>
      </c>
    </row>
    <row r="4" spans="1:9" x14ac:dyDescent="0.35">
      <c r="A4" t="s">
        <v>49</v>
      </c>
      <c r="B4">
        <v>0.58303185619611708</v>
      </c>
      <c r="H4" s="7" t="s">
        <v>73</v>
      </c>
      <c r="I4">
        <f>B8-2</f>
        <v>69</v>
      </c>
    </row>
    <row r="5" spans="1:9" x14ac:dyDescent="0.35">
      <c r="A5" t="s">
        <v>50</v>
      </c>
      <c r="B5">
        <v>0.33992614533948978</v>
      </c>
      <c r="H5" s="7" t="s">
        <v>74</v>
      </c>
      <c r="I5" s="16">
        <v>0.1</v>
      </c>
    </row>
    <row r="6" spans="1:9" x14ac:dyDescent="0.35">
      <c r="A6" t="s">
        <v>51</v>
      </c>
      <c r="B6">
        <v>0.33035985759078673</v>
      </c>
      <c r="H6" s="7" t="s">
        <v>70</v>
      </c>
      <c r="I6">
        <f>(A18-1)/B7</f>
        <v>-0.79318612752774753</v>
      </c>
    </row>
    <row r="7" spans="1:9" x14ac:dyDescent="0.35">
      <c r="A7" s="7" t="s">
        <v>7</v>
      </c>
      <c r="B7">
        <v>5.9015983621058288</v>
      </c>
      <c r="H7" s="7" t="s">
        <v>71</v>
      </c>
      <c r="I7" s="15">
        <f>A18-(I6*B7)</f>
        <v>0.99999999999999956</v>
      </c>
    </row>
    <row r="8" spans="1:9" ht="15" thickBot="1" x14ac:dyDescent="0.4">
      <c r="A8" s="3" t="s">
        <v>52</v>
      </c>
      <c r="B8" s="3">
        <v>71</v>
      </c>
      <c r="H8" s="7" t="s">
        <v>72</v>
      </c>
      <c r="I8" s="15">
        <f>A18+(I6*B7)</f>
        <v>-8.3621319021256397</v>
      </c>
    </row>
    <row r="10" spans="1:9" ht="15" thickBot="1" x14ac:dyDescent="0.4">
      <c r="A10" s="7" t="s">
        <v>53</v>
      </c>
    </row>
    <row r="11" spans="1:9" x14ac:dyDescent="0.35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9" x14ac:dyDescent="0.35">
      <c r="A12" s="7" t="s">
        <v>54</v>
      </c>
      <c r="B12">
        <v>1</v>
      </c>
      <c r="C12">
        <v>1237.6003664663908</v>
      </c>
      <c r="D12">
        <v>1237.6003664663908</v>
      </c>
      <c r="E12">
        <v>35.533757113418986</v>
      </c>
      <c r="F12">
        <v>9.5502493124287175E-8</v>
      </c>
    </row>
    <row r="13" spans="1:9" x14ac:dyDescent="0.35">
      <c r="A13" t="s">
        <v>55</v>
      </c>
      <c r="B13">
        <v>69</v>
      </c>
      <c r="C13">
        <v>2403.1915627051039</v>
      </c>
      <c r="D13">
        <v>34.828863227610199</v>
      </c>
    </row>
    <row r="14" spans="1:9" ht="15" thickBot="1" x14ac:dyDescent="0.4">
      <c r="A14" s="3" t="s">
        <v>56</v>
      </c>
      <c r="B14" s="3">
        <v>70</v>
      </c>
      <c r="C14" s="3">
        <v>3640.7919291714948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63</v>
      </c>
      <c r="C16" s="4" t="s">
        <v>7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5">
      <c r="A17" s="7" t="s">
        <v>57</v>
      </c>
      <c r="B17">
        <v>0.19028028753703191</v>
      </c>
      <c r="C17">
        <v>0.70039593808285194</v>
      </c>
      <c r="D17">
        <v>0.27167531561915353</v>
      </c>
      <c r="E17">
        <v>0.78668289509978495</v>
      </c>
      <c r="F17">
        <v>-1.2069713779010849</v>
      </c>
      <c r="G17">
        <v>1.5875319529751488</v>
      </c>
      <c r="H17">
        <v>-1.2069713779010849</v>
      </c>
      <c r="I17">
        <v>1.5875319529751488</v>
      </c>
    </row>
    <row r="18" spans="1:9" ht="15" thickBot="1" x14ac:dyDescent="0.4">
      <c r="A18" s="3">
        <v>-3.6810659510628203</v>
      </c>
      <c r="B18" s="3">
        <v>1.0590471440256215</v>
      </c>
      <c r="C18" s="3">
        <v>0.17766207439368792</v>
      </c>
      <c r="D18" s="3">
        <v>5.9610198048168686</v>
      </c>
      <c r="E18" s="3">
        <v>9.5502493124288935E-8</v>
      </c>
      <c r="F18" s="3">
        <v>0.70462100327549315</v>
      </c>
      <c r="G18" s="3">
        <v>1.4134732847757498</v>
      </c>
      <c r="H18" s="3">
        <v>0.70462100327549315</v>
      </c>
      <c r="I18" s="3">
        <v>1.4134732847757498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3EEF-38CE-4000-8005-E1FE7B2C4528}">
  <dimension ref="A1:E73"/>
  <sheetViews>
    <sheetView tabSelected="1" workbookViewId="0">
      <selection activeCell="E1" sqref="E1:E1048576"/>
    </sheetView>
  </sheetViews>
  <sheetFormatPr defaultRowHeight="14.5" x14ac:dyDescent="0.35"/>
  <cols>
    <col min="1" max="1" width="10.36328125" bestFit="1" customWidth="1"/>
    <col min="5" max="5" width="16.08984375" bestFit="1" customWidth="1"/>
  </cols>
  <sheetData>
    <row r="1" spans="1:5" x14ac:dyDescent="0.35">
      <c r="A1" t="s">
        <v>0</v>
      </c>
      <c r="B1" t="s">
        <v>76</v>
      </c>
      <c r="C1" t="s">
        <v>77</v>
      </c>
    </row>
    <row r="2" spans="1:5" x14ac:dyDescent="0.35">
      <c r="A2" s="1">
        <v>45289</v>
      </c>
      <c r="B2">
        <v>3.57</v>
      </c>
      <c r="C2">
        <v>-0.61</v>
      </c>
    </row>
    <row r="3" spans="1:5" x14ac:dyDescent="0.35">
      <c r="A3" s="1">
        <v>45260</v>
      </c>
      <c r="B3">
        <v>0.11</v>
      </c>
      <c r="C3">
        <v>-0.91</v>
      </c>
      <c r="E3" t="s">
        <v>78</v>
      </c>
    </row>
    <row r="4" spans="1:5" x14ac:dyDescent="0.35">
      <c r="A4" s="1">
        <v>45230</v>
      </c>
      <c r="B4">
        <v>-2.04</v>
      </c>
      <c r="C4">
        <v>0.78</v>
      </c>
      <c r="E4" t="s">
        <v>79</v>
      </c>
    </row>
    <row r="5" spans="1:5" x14ac:dyDescent="0.35">
      <c r="A5" s="1">
        <v>45198</v>
      </c>
      <c r="B5">
        <v>-1.75</v>
      </c>
      <c r="C5">
        <v>3.54</v>
      </c>
    </row>
    <row r="6" spans="1:5" x14ac:dyDescent="0.35">
      <c r="A6" s="1">
        <v>45169</v>
      </c>
      <c r="B6">
        <v>-0.59</v>
      </c>
      <c r="C6">
        <v>1.66</v>
      </c>
    </row>
    <row r="7" spans="1:5" x14ac:dyDescent="0.35">
      <c r="A7" s="1">
        <v>45138</v>
      </c>
      <c r="B7">
        <v>0.28999999999999998</v>
      </c>
      <c r="C7">
        <v>2.74</v>
      </c>
    </row>
    <row r="8" spans="1:5" x14ac:dyDescent="0.35">
      <c r="A8" s="1">
        <v>45107</v>
      </c>
      <c r="B8">
        <v>-2.38</v>
      </c>
      <c r="C8">
        <v>2.41</v>
      </c>
    </row>
    <row r="9" spans="1:5" x14ac:dyDescent="0.35">
      <c r="A9" s="1">
        <v>45077</v>
      </c>
      <c r="B9">
        <v>1.18</v>
      </c>
      <c r="C9">
        <v>-1.23</v>
      </c>
    </row>
    <row r="10" spans="1:5" x14ac:dyDescent="0.35">
      <c r="A10" s="1">
        <v>45044</v>
      </c>
      <c r="B10">
        <v>-1.02</v>
      </c>
      <c r="C10">
        <v>1.1399999999999999</v>
      </c>
    </row>
    <row r="11" spans="1:5" x14ac:dyDescent="0.35">
      <c r="A11" s="1">
        <v>45016</v>
      </c>
      <c r="B11">
        <v>-3.61</v>
      </c>
      <c r="C11">
        <v>-6.14</v>
      </c>
    </row>
    <row r="12" spans="1:5" x14ac:dyDescent="0.35">
      <c r="A12" s="1">
        <v>44985</v>
      </c>
      <c r="B12">
        <v>0.15</v>
      </c>
      <c r="C12">
        <v>3.36</v>
      </c>
    </row>
    <row r="13" spans="1:5" x14ac:dyDescent="0.35">
      <c r="A13" s="1">
        <v>44957</v>
      </c>
      <c r="B13">
        <v>-1.57</v>
      </c>
      <c r="C13">
        <v>1.1399999999999999</v>
      </c>
    </row>
    <row r="14" spans="1:5" x14ac:dyDescent="0.35">
      <c r="A14" s="1">
        <v>44925</v>
      </c>
      <c r="B14">
        <v>1.45</v>
      </c>
      <c r="C14">
        <v>2.58</v>
      </c>
    </row>
    <row r="15" spans="1:5" x14ac:dyDescent="0.35">
      <c r="A15" s="1">
        <v>44895</v>
      </c>
      <c r="B15">
        <v>-1.8</v>
      </c>
      <c r="C15">
        <v>-1.1499999999999999</v>
      </c>
    </row>
    <row r="16" spans="1:5" x14ac:dyDescent="0.35">
      <c r="A16" s="1">
        <v>44865</v>
      </c>
      <c r="B16">
        <v>-0.95</v>
      </c>
      <c r="C16">
        <v>2.44</v>
      </c>
    </row>
    <row r="17" spans="1:3" x14ac:dyDescent="0.35">
      <c r="A17" s="1">
        <v>44834</v>
      </c>
      <c r="B17">
        <v>-3.71</v>
      </c>
      <c r="C17">
        <v>1.25</v>
      </c>
    </row>
    <row r="18" spans="1:3" x14ac:dyDescent="0.35">
      <c r="A18" s="1">
        <v>44804</v>
      </c>
      <c r="B18">
        <v>-0.72</v>
      </c>
      <c r="C18">
        <v>5.41</v>
      </c>
    </row>
    <row r="19" spans="1:3" x14ac:dyDescent="0.35">
      <c r="A19" s="1">
        <v>44771</v>
      </c>
      <c r="B19">
        <v>0.62</v>
      </c>
      <c r="C19">
        <v>-6.01</v>
      </c>
    </row>
    <row r="20" spans="1:3" x14ac:dyDescent="0.35">
      <c r="A20" s="1">
        <v>44742</v>
      </c>
      <c r="B20">
        <v>-1.05</v>
      </c>
      <c r="C20">
        <v>-2.46</v>
      </c>
    </row>
    <row r="21" spans="1:3" x14ac:dyDescent="0.35">
      <c r="A21" s="1">
        <v>44712</v>
      </c>
      <c r="B21">
        <v>-1.57</v>
      </c>
      <c r="C21">
        <v>5.23</v>
      </c>
    </row>
    <row r="22" spans="1:3" x14ac:dyDescent="0.35">
      <c r="A22" s="1">
        <v>44680</v>
      </c>
      <c r="B22">
        <v>-1.34</v>
      </c>
      <c r="C22">
        <v>2.64</v>
      </c>
    </row>
    <row r="23" spans="1:3" x14ac:dyDescent="0.35">
      <c r="A23" s="1">
        <v>44651</v>
      </c>
      <c r="B23">
        <v>0.59</v>
      </c>
      <c r="C23">
        <v>0.4</v>
      </c>
    </row>
    <row r="24" spans="1:3" x14ac:dyDescent="0.35">
      <c r="A24" s="1">
        <v>44620</v>
      </c>
      <c r="B24">
        <v>0.39</v>
      </c>
      <c r="C24">
        <v>0.56999999999999995</v>
      </c>
    </row>
    <row r="25" spans="1:3" x14ac:dyDescent="0.35">
      <c r="A25" s="1">
        <v>44592</v>
      </c>
      <c r="B25">
        <v>-3.22</v>
      </c>
      <c r="C25">
        <v>12.09</v>
      </c>
    </row>
    <row r="26" spans="1:3" x14ac:dyDescent="0.35">
      <c r="A26" s="1">
        <v>44561</v>
      </c>
      <c r="B26">
        <v>-1.34</v>
      </c>
      <c r="C26">
        <v>1.86</v>
      </c>
    </row>
    <row r="27" spans="1:3" x14ac:dyDescent="0.35">
      <c r="A27" s="1">
        <v>44530</v>
      </c>
      <c r="B27">
        <v>-0.92</v>
      </c>
      <c r="C27">
        <v>-2.11</v>
      </c>
    </row>
    <row r="28" spans="1:3" x14ac:dyDescent="0.35">
      <c r="A28" s="1">
        <v>44498</v>
      </c>
      <c r="B28">
        <v>-1.62</v>
      </c>
      <c r="C28">
        <v>-0.64</v>
      </c>
    </row>
    <row r="29" spans="1:3" x14ac:dyDescent="0.35">
      <c r="A29" s="1">
        <v>44469</v>
      </c>
      <c r="B29">
        <v>-0.6</v>
      </c>
      <c r="C29">
        <v>4.3</v>
      </c>
    </row>
    <row r="30" spans="1:3" x14ac:dyDescent="0.35">
      <c r="A30" s="1">
        <v>44439</v>
      </c>
      <c r="B30">
        <v>1.83</v>
      </c>
      <c r="C30">
        <v>-1.18</v>
      </c>
    </row>
    <row r="31" spans="1:3" x14ac:dyDescent="0.35">
      <c r="A31" s="1">
        <v>44407</v>
      </c>
      <c r="B31">
        <v>0.6</v>
      </c>
      <c r="C31">
        <v>-2.98</v>
      </c>
    </row>
    <row r="32" spans="1:3" x14ac:dyDescent="0.35">
      <c r="A32" s="1">
        <v>44377</v>
      </c>
      <c r="B32">
        <v>-1.49</v>
      </c>
      <c r="C32">
        <v>-2.5</v>
      </c>
    </row>
    <row r="33" spans="1:3" x14ac:dyDescent="0.35">
      <c r="A33" s="1">
        <v>44347</v>
      </c>
      <c r="B33">
        <v>-0.99</v>
      </c>
      <c r="C33">
        <v>2.06</v>
      </c>
    </row>
    <row r="34" spans="1:3" x14ac:dyDescent="0.35">
      <c r="A34" s="1">
        <v>44316</v>
      </c>
      <c r="B34">
        <v>2.14</v>
      </c>
      <c r="C34">
        <v>-3.19</v>
      </c>
    </row>
    <row r="35" spans="1:3" x14ac:dyDescent="0.35">
      <c r="A35" s="1">
        <v>44286</v>
      </c>
      <c r="B35">
        <v>-1.97</v>
      </c>
      <c r="C35">
        <v>3.46</v>
      </c>
    </row>
    <row r="36" spans="1:3" x14ac:dyDescent="0.35">
      <c r="A36" s="1">
        <v>44253</v>
      </c>
      <c r="B36">
        <v>0.87</v>
      </c>
      <c r="C36">
        <v>5.73</v>
      </c>
    </row>
    <row r="37" spans="1:3" x14ac:dyDescent="0.35">
      <c r="A37" s="1">
        <v>44225</v>
      </c>
      <c r="B37">
        <v>1.66</v>
      </c>
      <c r="C37">
        <v>-0.28999999999999998</v>
      </c>
    </row>
    <row r="38" spans="1:3" x14ac:dyDescent="0.35">
      <c r="A38" s="1">
        <v>44196</v>
      </c>
      <c r="B38">
        <v>4.66</v>
      </c>
      <c r="C38">
        <v>-1.77</v>
      </c>
    </row>
    <row r="39" spans="1:3" x14ac:dyDescent="0.35">
      <c r="A39" s="1">
        <v>44165</v>
      </c>
      <c r="B39">
        <v>0.3</v>
      </c>
      <c r="C39">
        <v>10.76</v>
      </c>
    </row>
    <row r="40" spans="1:3" x14ac:dyDescent="0.35">
      <c r="A40" s="1">
        <v>44134</v>
      </c>
      <c r="B40">
        <v>1.21</v>
      </c>
      <c r="C40">
        <v>-0.2</v>
      </c>
    </row>
    <row r="41" spans="1:3" x14ac:dyDescent="0.35">
      <c r="A41" s="1">
        <v>44104</v>
      </c>
      <c r="B41">
        <v>0.85</v>
      </c>
      <c r="C41">
        <v>-3.74</v>
      </c>
    </row>
    <row r="42" spans="1:3" x14ac:dyDescent="0.35">
      <c r="A42" s="1">
        <v>44074</v>
      </c>
      <c r="B42">
        <v>2.91</v>
      </c>
      <c r="C42">
        <v>-1.74</v>
      </c>
    </row>
    <row r="43" spans="1:3" x14ac:dyDescent="0.35">
      <c r="A43" s="1">
        <v>44043</v>
      </c>
      <c r="B43">
        <v>2.69</v>
      </c>
      <c r="C43">
        <v>-4.75</v>
      </c>
    </row>
    <row r="44" spans="1:3" x14ac:dyDescent="0.35">
      <c r="A44" s="1">
        <v>44012</v>
      </c>
      <c r="B44">
        <v>-1.2</v>
      </c>
      <c r="C44">
        <v>1.74</v>
      </c>
    </row>
    <row r="45" spans="1:3" x14ac:dyDescent="0.35">
      <c r="A45" s="1">
        <v>43980</v>
      </c>
      <c r="B45">
        <v>1.21</v>
      </c>
      <c r="C45">
        <v>-4.1399999999999997</v>
      </c>
    </row>
    <row r="46" spans="1:3" x14ac:dyDescent="0.35">
      <c r="A46" s="1">
        <v>43951</v>
      </c>
      <c r="B46">
        <v>5.03</v>
      </c>
      <c r="C46">
        <v>-3.82</v>
      </c>
    </row>
    <row r="47" spans="1:3" x14ac:dyDescent="0.35">
      <c r="A47" s="1">
        <v>43921</v>
      </c>
      <c r="B47">
        <v>-4.22</v>
      </c>
      <c r="C47">
        <v>-11.3</v>
      </c>
    </row>
    <row r="48" spans="1:3" x14ac:dyDescent="0.35">
      <c r="A48" s="1">
        <v>43889</v>
      </c>
      <c r="B48">
        <v>0.28000000000000003</v>
      </c>
      <c r="C48">
        <v>-0.74</v>
      </c>
    </row>
    <row r="49" spans="1:3" x14ac:dyDescent="0.35">
      <c r="A49" s="1">
        <v>43861</v>
      </c>
      <c r="B49">
        <v>0.36</v>
      </c>
      <c r="C49">
        <v>-2.88</v>
      </c>
    </row>
    <row r="50" spans="1:3" x14ac:dyDescent="0.35">
      <c r="A50" s="1">
        <v>43830</v>
      </c>
      <c r="B50">
        <v>2.79</v>
      </c>
      <c r="C50">
        <v>0.41</v>
      </c>
    </row>
    <row r="51" spans="1:3" x14ac:dyDescent="0.35">
      <c r="A51" s="1">
        <v>43798</v>
      </c>
      <c r="B51">
        <v>2.0699999999999998</v>
      </c>
      <c r="C51">
        <v>-2.2400000000000002</v>
      </c>
    </row>
    <row r="52" spans="1:3" x14ac:dyDescent="0.35">
      <c r="A52" s="1">
        <v>43769</v>
      </c>
      <c r="B52">
        <v>0.93</v>
      </c>
      <c r="C52">
        <v>-0.5</v>
      </c>
    </row>
    <row r="53" spans="1:3" x14ac:dyDescent="0.35">
      <c r="A53" s="1">
        <v>43738</v>
      </c>
      <c r="B53">
        <v>-0.89</v>
      </c>
      <c r="C53">
        <v>3.08</v>
      </c>
    </row>
    <row r="54" spans="1:3" x14ac:dyDescent="0.35">
      <c r="A54" s="1">
        <v>43707</v>
      </c>
      <c r="B54">
        <v>-0.59</v>
      </c>
      <c r="C54">
        <v>-1.96</v>
      </c>
    </row>
    <row r="55" spans="1:3" x14ac:dyDescent="0.35">
      <c r="A55" s="1">
        <v>43677</v>
      </c>
      <c r="B55">
        <v>-1.28</v>
      </c>
      <c r="C55">
        <v>0.09</v>
      </c>
    </row>
    <row r="56" spans="1:3" x14ac:dyDescent="0.35">
      <c r="A56" s="1">
        <v>43644</v>
      </c>
      <c r="B56">
        <v>-2.64</v>
      </c>
      <c r="C56">
        <v>-1.32</v>
      </c>
    </row>
    <row r="57" spans="1:3" x14ac:dyDescent="0.35">
      <c r="A57" s="1">
        <v>43616</v>
      </c>
      <c r="B57">
        <v>1.32</v>
      </c>
      <c r="C57">
        <v>-1.54</v>
      </c>
    </row>
    <row r="58" spans="1:3" x14ac:dyDescent="0.35">
      <c r="A58" s="1">
        <v>43585</v>
      </c>
      <c r="B58">
        <v>0.1</v>
      </c>
      <c r="C58">
        <v>-1.04</v>
      </c>
    </row>
    <row r="59" spans="1:3" x14ac:dyDescent="0.35">
      <c r="A59" s="1">
        <v>43553</v>
      </c>
      <c r="B59">
        <v>-1.76</v>
      </c>
      <c r="C59">
        <v>-2.33</v>
      </c>
    </row>
    <row r="60" spans="1:3" x14ac:dyDescent="0.35">
      <c r="A60" s="1">
        <v>43524</v>
      </c>
      <c r="B60">
        <v>-1.47</v>
      </c>
      <c r="C60">
        <v>-1.23</v>
      </c>
    </row>
    <row r="61" spans="1:3" x14ac:dyDescent="0.35">
      <c r="A61" s="1">
        <v>43496</v>
      </c>
      <c r="B61">
        <v>0.59</v>
      </c>
      <c r="C61">
        <v>-0.95</v>
      </c>
    </row>
    <row r="62" spans="1:3" x14ac:dyDescent="0.35">
      <c r="A62" s="1">
        <v>43465</v>
      </c>
      <c r="B62">
        <v>-0.68</v>
      </c>
      <c r="C62">
        <v>0.95</v>
      </c>
    </row>
    <row r="63" spans="1:3" x14ac:dyDescent="0.35">
      <c r="A63" s="1">
        <v>43434</v>
      </c>
      <c r="B63">
        <v>-1.18</v>
      </c>
      <c r="C63">
        <v>-0.56999999999999995</v>
      </c>
    </row>
    <row r="64" spans="1:3" x14ac:dyDescent="0.35">
      <c r="A64" s="1">
        <v>43404</v>
      </c>
      <c r="B64">
        <v>-1.7</v>
      </c>
      <c r="C64">
        <v>1.47</v>
      </c>
    </row>
    <row r="65" spans="1:3" x14ac:dyDescent="0.35">
      <c r="A65" s="1">
        <v>43371</v>
      </c>
      <c r="B65">
        <v>-1.46</v>
      </c>
      <c r="C65">
        <v>2.34</v>
      </c>
    </row>
    <row r="66" spans="1:3" x14ac:dyDescent="0.35">
      <c r="A66" s="1">
        <v>43343</v>
      </c>
      <c r="B66">
        <v>0.88</v>
      </c>
      <c r="C66">
        <v>-2.65</v>
      </c>
    </row>
    <row r="67" spans="1:3" x14ac:dyDescent="0.35">
      <c r="A67" s="1">
        <v>43312</v>
      </c>
      <c r="B67">
        <v>-1.91</v>
      </c>
      <c r="C67">
        <v>0.4</v>
      </c>
    </row>
    <row r="68" spans="1:3" x14ac:dyDescent="0.35">
      <c r="A68" s="1">
        <v>43280</v>
      </c>
      <c r="B68">
        <v>-0.84</v>
      </c>
      <c r="C68">
        <v>-1.56</v>
      </c>
    </row>
    <row r="69" spans="1:3" x14ac:dyDescent="0.35">
      <c r="A69" s="1">
        <v>43251</v>
      </c>
      <c r="B69">
        <v>1.23</v>
      </c>
      <c r="C69">
        <v>-4.9800000000000004</v>
      </c>
    </row>
    <row r="70" spans="1:3" x14ac:dyDescent="0.35">
      <c r="A70" s="1">
        <v>43220</v>
      </c>
      <c r="B70">
        <v>-0.74</v>
      </c>
      <c r="C70">
        <v>1.51</v>
      </c>
    </row>
    <row r="71" spans="1:3" x14ac:dyDescent="0.35">
      <c r="A71" s="1">
        <v>43189</v>
      </c>
      <c r="B71">
        <v>-0.56000000000000005</v>
      </c>
      <c r="C71">
        <v>-0.94</v>
      </c>
    </row>
    <row r="72" spans="1:3" x14ac:dyDescent="0.35">
      <c r="A72" s="1">
        <v>43159</v>
      </c>
      <c r="B72">
        <v>1.22</v>
      </c>
      <c r="C72">
        <v>-0.75</v>
      </c>
    </row>
    <row r="73" spans="1:3" x14ac:dyDescent="0.35">
      <c r="A7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15" ma:contentTypeDescription="Create a new document." ma:contentTypeScope="" ma:versionID="61e995e8f539b28a3d0a2cfbf663c9da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3b776b1eb9f2048fa18ad24d92e27c6e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Props1.xml><?xml version="1.0" encoding="utf-8"?>
<ds:datastoreItem xmlns:ds="http://schemas.openxmlformats.org/officeDocument/2006/customXml" ds:itemID="{F343E3C9-47AE-45F4-B386-B306DF3599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7ECDE-F8CC-4DDE-831C-CABCA0B94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567A6B-F837-486D-851D-CE70F47AD68A}">
  <ds:schemaRefs>
    <ds:schemaRef ds:uri="b7be8240-149b-427d-8eba-7bb1ff6225dd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869da506-bace-44af-a899-86cec871751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2</vt:lpstr>
      <vt:lpstr>Summary statistics</vt:lpstr>
      <vt:lpstr>Question 3 (a) (c)</vt:lpstr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Saidi</dc:creator>
  <cp:lastModifiedBy>Manel saidi</cp:lastModifiedBy>
  <dcterms:created xsi:type="dcterms:W3CDTF">2025-04-01T18:55:44Z</dcterms:created>
  <dcterms:modified xsi:type="dcterms:W3CDTF">2025-04-06T21:05:51Z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