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FE83A663-990D-4205-95BF-78D3B3A30F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4" i="1"/>
  <c r="B25" i="1"/>
  <c r="B26" i="1"/>
  <c r="B27" i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20" i="1"/>
  <c r="C8" i="1"/>
  <c r="C9" i="1"/>
  <c r="C10" i="1"/>
  <c r="C11" i="1"/>
  <c r="C12" i="1"/>
  <c r="C13" i="1"/>
  <c r="C14" i="1"/>
  <c r="C15" i="1"/>
  <c r="C16" i="1"/>
  <c r="D16" i="1" s="1"/>
  <c r="C7" i="1"/>
  <c r="D7" i="1" s="1"/>
  <c r="D15" i="1" l="1"/>
  <c r="D12" i="1"/>
  <c r="D11" i="1"/>
  <c r="D9" i="1"/>
  <c r="D13" i="1"/>
  <c r="D14" i="1"/>
  <c r="D8" i="1"/>
  <c r="E9" i="1" s="1"/>
  <c r="F9" i="1" s="1"/>
  <c r="G9" i="1" s="1"/>
  <c r="D10" i="1"/>
  <c r="E15" i="1" s="1"/>
  <c r="F15" i="1" s="1"/>
  <c r="G15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7" i="1"/>
  <c r="F7" i="1" s="1"/>
  <c r="G7" i="1" s="1"/>
  <c r="E8" i="1"/>
  <c r="F8" i="1" s="1"/>
  <c r="G8" i="1" s="1"/>
  <c r="E16" i="1" l="1"/>
  <c r="F16" i="1" s="1"/>
  <c r="G16" i="1" s="1"/>
  <c r="E10" i="1"/>
  <c r="F10" i="1" s="1"/>
  <c r="G10" i="1" s="1"/>
</calcChain>
</file>

<file path=xl/sharedStrings.xml><?xml version="1.0" encoding="utf-8"?>
<sst xmlns="http://schemas.openxmlformats.org/spreadsheetml/2006/main" count="15" uniqueCount="12">
  <si>
    <t>P values</t>
  </si>
  <si>
    <t>Z</t>
  </si>
  <si>
    <t>ln(phi)=int((Z-1)/P), P, 0, P)</t>
  </si>
  <si>
    <t>fugacity coefficient</t>
  </si>
  <si>
    <t>fugacity</t>
  </si>
  <si>
    <t>(Z-1)/P</t>
  </si>
  <si>
    <t>Trapezoids</t>
  </si>
  <si>
    <t>Integrals</t>
  </si>
  <si>
    <t>T (K)</t>
  </si>
  <si>
    <t>Tc (K)</t>
  </si>
  <si>
    <t>Pc (bar)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</si>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</sst>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-1.5E-3</c:v>
                </c:pt>
                <c:pt idx="1">
                  <c:v>-1.5000000000000013E-3</c:v>
                </c:pt>
                <c:pt idx="2">
                  <c:v>-1.5000000000000013E-3</c:v>
                </c:pt>
                <c:pt idx="3">
                  <c:v>-1.4500000000000012E-3</c:v>
                </c:pt>
                <c:pt idx="4">
                  <c:v>-1.4499999999999995E-3</c:v>
                </c:pt>
                <c:pt idx="5">
                  <c:v>-1.4375E-3</c:v>
                </c:pt>
                <c:pt idx="6">
                  <c:v>-1.31E-3</c:v>
                </c:pt>
                <c:pt idx="7">
                  <c:v>-1.1749999999999998E-3</c:v>
                </c:pt>
                <c:pt idx="8">
                  <c:v>-7.9333333333333328E-4</c:v>
                </c:pt>
                <c:pt idx="9">
                  <c:v>-4.4000000000000012E-4</c:v>
                </c:pt>
                <c:pt idx="10">
                  <c:v>-1.7999999999999993E-4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6-459D-8000-44799A6F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84992"/>
        <c:axId val="1412888832"/>
      </c:scatterChart>
      <c:valAx>
        <c:axId val="14128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88832"/>
        <c:crosses val="autoZero"/>
        <c:crossBetween val="midCat"/>
      </c:valAx>
      <c:valAx>
        <c:axId val="1412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Fugacity</a:t>
            </a:r>
            <a:r>
              <a:rPr lang="en-US" baseline="0"/>
              <a:t> Coefficient vs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Sheet1!$F$7:$F$16</c:f>
              <c:numCache>
                <c:formatCode>General</c:formatCode>
                <c:ptCount val="10"/>
                <c:pt idx="0">
                  <c:v>0.98511193960306265</c:v>
                </c:pt>
                <c:pt idx="1">
                  <c:v>0.97044553354850815</c:v>
                </c:pt>
                <c:pt idx="2">
                  <c:v>0.94223553359123002</c:v>
                </c:pt>
                <c:pt idx="3">
                  <c:v>0.91530311073599757</c:v>
                </c:pt>
                <c:pt idx="4">
                  <c:v>0.88925166125711597</c:v>
                </c:pt>
                <c:pt idx="5">
                  <c:v>0.86515205618669522</c:v>
                </c:pt>
                <c:pt idx="6">
                  <c:v>0.76406684514322298</c:v>
                </c:pt>
                <c:pt idx="7">
                  <c:v>0.6924517858493715</c:v>
                </c:pt>
                <c:pt idx="8">
                  <c:v>0.65104056080311834</c:v>
                </c:pt>
                <c:pt idx="9">
                  <c:v>0.63116792078034045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4-48D8-8E09-7083644A2DD1}"/>
            </c:ext>
          </c:extLst>
        </c:ser>
        <c:ser>
          <c:idx val="1"/>
          <c:order val="1"/>
          <c:tx>
            <c:v>General Correlations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Sheet1!$A$23:$A$73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Sheet1!$B$23:$B$73</c:f>
              <c:numCache>
                <c:formatCode>General</c:formatCode>
                <c:ptCount val="51"/>
                <c:pt idx="0">
                  <c:v>1</c:v>
                </c:pt>
                <c:pt idx="1">
                  <c:v>0.98604088741507845</c:v>
                </c:pt>
                <c:pt idx="2">
                  <c:v>0.97227663165431544</c:v>
                </c:pt>
                <c:pt idx="3">
                  <c:v>0.95870451268936452</c:v>
                </c:pt>
                <c:pt idx="4">
                  <c:v>0.94532184846106138</c:v>
                </c:pt>
                <c:pt idx="5">
                  <c:v>0.93212599434940735</c:v>
                </c:pt>
                <c:pt idx="6">
                  <c:v>0.91911434265095204</c:v>
                </c:pt>
                <c:pt idx="7">
                  <c:v>0.9062843220634712</c:v>
                </c:pt>
                <c:pt idx="8">
                  <c:v>0.89363339717783796</c:v>
                </c:pt>
                <c:pt idx="9">
                  <c:v>0.88115906797698662</c:v>
                </c:pt>
                <c:pt idx="10">
                  <c:v>0.86885886934187129</c:v>
                </c:pt>
                <c:pt idx="11">
                  <c:v>0.85673037056432044</c:v>
                </c:pt>
                <c:pt idx="12">
                  <c:v>0.84477117486669162</c:v>
                </c:pt>
                <c:pt idx="13">
                  <c:v>0.83297891892823106</c:v>
                </c:pt>
                <c:pt idx="14">
                  <c:v>0.82135127241804562</c:v>
                </c:pt>
                <c:pt idx="15">
                  <c:v>0.80988593753459359</c:v>
                </c:pt>
                <c:pt idx="16">
                  <c:v>0.79858064855160349</c:v>
                </c:pt>
                <c:pt idx="17">
                  <c:v>0.78743317137033197</c:v>
                </c:pt>
                <c:pt idx="18">
                  <c:v>0.77644130307807169</c:v>
                </c:pt>
                <c:pt idx="19">
                  <c:v>0.76560287151282169</c:v>
                </c:pt>
                <c:pt idx="20">
                  <c:v>0.75491573483403496</c:v>
                </c:pt>
                <c:pt idx="21">
                  <c:v>0.74437778109935782</c:v>
                </c:pt>
                <c:pt idx="22">
                  <c:v>0.73398692784727793</c:v>
                </c:pt>
                <c:pt idx="23">
                  <c:v>0.72374112168559712</c:v>
                </c:pt>
                <c:pt idx="24">
                  <c:v>0.71363833788565045</c:v>
                </c:pt>
                <c:pt idx="25">
                  <c:v>0.70367657998218835</c:v>
                </c:pt>
                <c:pt idx="26">
                  <c:v>0.69385387937884446</c:v>
                </c:pt>
                <c:pt idx="27">
                  <c:v>0.68416829495911058</c:v>
                </c:pt>
                <c:pt idx="28">
                  <c:v>0.67461791270274252</c:v>
                </c:pt>
                <c:pt idx="29">
                  <c:v>0.66520084530752022</c:v>
                </c:pt>
                <c:pt idx="30">
                  <c:v>0.65591523181628764</c:v>
                </c:pt>
                <c:pt idx="31">
                  <c:v>0.64675923724919915</c:v>
                </c:pt>
                <c:pt idx="32">
                  <c:v>0.63773105224109961</c:v>
                </c:pt>
                <c:pt idx="33">
                  <c:v>0.62882889268396558</c:v>
                </c:pt>
                <c:pt idx="34">
                  <c:v>0.6200509993743385</c:v>
                </c:pt>
                <c:pt idx="35">
                  <c:v>0.61139563766567906</c:v>
                </c:pt>
                <c:pt idx="36">
                  <c:v>0.6028610971255739</c:v>
                </c:pt>
                <c:pt idx="37">
                  <c:v>0.59444569119772872</c:v>
                </c:pt>
                <c:pt idx="38">
                  <c:v>0.58614775686867815</c:v>
                </c:pt>
                <c:pt idx="39">
                  <c:v>0.57796565433914904</c:v>
                </c:pt>
                <c:pt idx="40">
                  <c:v>0.56989776670001102</c:v>
                </c:pt>
                <c:pt idx="41">
                  <c:v>0.56194249961275022</c:v>
                </c:pt>
                <c:pt idx="42">
                  <c:v>0.5540982809944035</c:v>
                </c:pt>
                <c:pt idx="43">
                  <c:v>0.54636356070689129</c:v>
                </c:pt>
                <c:pt idx="44">
                  <c:v>0.53873681025068521</c:v>
                </c:pt>
                <c:pt idx="45">
                  <c:v>0.5312165224627543</c:v>
                </c:pt>
                <c:pt idx="46">
                  <c:v>0.52380121121872625</c:v>
                </c:pt>
                <c:pt idx="47">
                  <c:v>0.51648941113920577</c:v>
                </c:pt>
                <c:pt idx="48">
                  <c:v>0.50927967730019374</c:v>
                </c:pt>
                <c:pt idx="49">
                  <c:v>0.50217058494754785</c:v>
                </c:pt>
                <c:pt idx="50">
                  <c:v>0.4951607292154292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7-4DF7-81A8-6C01B743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50400"/>
        <c:axId val="1411851360"/>
      </c:scatterChart>
      <c:valAx>
        <c:axId val="14118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51360"/>
        <c:crosses val="autoZero"/>
        <c:crossBetween val="midCat"/>
      </c:valAx>
      <c:valAx>
        <c:axId val="14118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Fugactiy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Fugacity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Sheet1!$G$7:$G$16</c:f>
              <c:numCache>
                <c:formatCode>General</c:formatCode>
                <c:ptCount val="10"/>
                <c:pt idx="0">
                  <c:v>9.8511193960306258</c:v>
                </c:pt>
                <c:pt idx="1">
                  <c:v>19.408910670970162</c:v>
                </c:pt>
                <c:pt idx="2">
                  <c:v>37.689421343649201</c:v>
                </c:pt>
                <c:pt idx="3">
                  <c:v>54.918186644159853</c:v>
                </c:pt>
                <c:pt idx="4">
                  <c:v>71.140132900569284</c:v>
                </c:pt>
                <c:pt idx="5">
                  <c:v>86.515205618669526</c:v>
                </c:pt>
                <c:pt idx="6">
                  <c:v>152.81336902864459</c:v>
                </c:pt>
                <c:pt idx="7">
                  <c:v>207.73553575481145</c:v>
                </c:pt>
                <c:pt idx="8">
                  <c:v>260.41622432124734</c:v>
                </c:pt>
                <c:pt idx="9">
                  <c:v>315.5839603901702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1-4D6C-BC4B-5D0EFCF979EB}"/>
            </c:ext>
          </c:extLst>
        </c:ser>
        <c:ser>
          <c:idx val="1"/>
          <c:order val="1"/>
          <c:tx>
            <c:v>General Correlations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Sheet1!$A$23:$A$73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Sheet1!$C$23:$C$73</c:f>
              <c:numCache>
                <c:formatCode>General</c:formatCode>
                <c:ptCount val="51"/>
                <c:pt idx="0">
                  <c:v>0</c:v>
                </c:pt>
                <c:pt idx="1">
                  <c:v>9.8604088741507852</c:v>
                </c:pt>
                <c:pt idx="2">
                  <c:v>19.445532633086309</c:v>
                </c:pt>
                <c:pt idx="3">
                  <c:v>28.761135380680937</c:v>
                </c:pt>
                <c:pt idx="4">
                  <c:v>37.812873938442458</c:v>
                </c:pt>
                <c:pt idx="5">
                  <c:v>46.606299717470364</c:v>
                </c:pt>
                <c:pt idx="6">
                  <c:v>55.146860559057124</c:v>
                </c:pt>
                <c:pt idx="7">
                  <c:v>63.439902544442987</c:v>
                </c:pt>
                <c:pt idx="8">
                  <c:v>71.490671774227039</c:v>
                </c:pt>
                <c:pt idx="9">
                  <c:v>79.304316117928792</c:v>
                </c:pt>
                <c:pt idx="10">
                  <c:v>86.885886934187127</c:v>
                </c:pt>
                <c:pt idx="11">
                  <c:v>94.240340762075249</c:v>
                </c:pt>
                <c:pt idx="12">
                  <c:v>101.372540984003</c:v>
                </c:pt>
                <c:pt idx="13">
                  <c:v>108.28725946067004</c:v>
                </c:pt>
                <c:pt idx="14">
                  <c:v>114.98917813852638</c:v>
                </c:pt>
                <c:pt idx="15">
                  <c:v>121.48289063018903</c:v>
                </c:pt>
                <c:pt idx="16">
                  <c:v>127.77290376825655</c:v>
                </c:pt>
                <c:pt idx="17">
                  <c:v>133.86363913295642</c:v>
                </c:pt>
                <c:pt idx="18">
                  <c:v>139.75943455405292</c:v>
                </c:pt>
                <c:pt idx="19">
                  <c:v>145.46454558743613</c:v>
                </c:pt>
                <c:pt idx="20">
                  <c:v>150.983146966807</c:v>
                </c:pt>
                <c:pt idx="21">
                  <c:v>156.31933403086515</c:v>
                </c:pt>
                <c:pt idx="22">
                  <c:v>161.47712412640115</c:v>
                </c:pt>
                <c:pt idx="23">
                  <c:v>166.46045798768733</c:v>
                </c:pt>
                <c:pt idx="24">
                  <c:v>171.27320109255612</c:v>
                </c:pt>
                <c:pt idx="25">
                  <c:v>175.9191449955471</c:v>
                </c:pt>
                <c:pt idx="26">
                  <c:v>180.40200863849955</c:v>
                </c:pt>
                <c:pt idx="27">
                  <c:v>184.72543963895987</c:v>
                </c:pt>
                <c:pt idx="28">
                  <c:v>188.89301555676789</c:v>
                </c:pt>
                <c:pt idx="29">
                  <c:v>192.90824513918085</c:v>
                </c:pt>
                <c:pt idx="30">
                  <c:v>196.7745695448863</c:v>
                </c:pt>
                <c:pt idx="31">
                  <c:v>200.49536354725174</c:v>
                </c:pt>
                <c:pt idx="32">
                  <c:v>204.07393671715187</c:v>
                </c:pt>
                <c:pt idx="33">
                  <c:v>207.51353458570864</c:v>
                </c:pt>
                <c:pt idx="34">
                  <c:v>210.8173397872751</c:v>
                </c:pt>
                <c:pt idx="35">
                  <c:v>213.98847318298766</c:v>
                </c:pt>
                <c:pt idx="36">
                  <c:v>217.02999496520661</c:v>
                </c:pt>
                <c:pt idx="37">
                  <c:v>219.94490574315964</c:v>
                </c:pt>
                <c:pt idx="38">
                  <c:v>222.7361476100977</c:v>
                </c:pt>
                <c:pt idx="39">
                  <c:v>225.40660519226813</c:v>
                </c:pt>
                <c:pt idx="40">
                  <c:v>227.9591066800044</c:v>
                </c:pt>
                <c:pt idx="41">
                  <c:v>230.3964248412276</c:v>
                </c:pt>
                <c:pt idx="42">
                  <c:v>232.72127801764947</c:v>
                </c:pt>
                <c:pt idx="43">
                  <c:v>234.93633110396325</c:v>
                </c:pt>
                <c:pt idx="44">
                  <c:v>237.0441965103015</c:v>
                </c:pt>
                <c:pt idx="45">
                  <c:v>239.04743510823943</c:v>
                </c:pt>
                <c:pt idx="46">
                  <c:v>240.94855716061409</c:v>
                </c:pt>
                <c:pt idx="47">
                  <c:v>242.75002323542671</c:v>
                </c:pt>
                <c:pt idx="48">
                  <c:v>244.45424510409299</c:v>
                </c:pt>
                <c:pt idx="49">
                  <c:v>246.06358662429844</c:v>
                </c:pt>
                <c:pt idx="50">
                  <c:v>247.58036460771459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58B-97C7-DC086A0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31008"/>
        <c:axId val="1416531488"/>
      </c:scatterChart>
      <c:valAx>
        <c:axId val="14165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31488"/>
        <c:crosses val="autoZero"/>
        <c:crossBetween val="midCat"/>
      </c:valAx>
      <c:valAx>
        <c:axId val="1416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Fugactiy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42862</xdr:rowOff>
    </xdr:from>
    <xdr:to>
      <xdr:col>22</xdr:col>
      <xdr:colOff>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93FD0-E9E4-3B91-C2B6-C3822558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25</xdr:row>
      <xdr:rowOff>61912</xdr:rowOff>
    </xdr:from>
    <xdr:to>
      <xdr:col>16</xdr:col>
      <xdr:colOff>161925</xdr:colOff>
      <xdr:row>39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88632-C054-65F2-F8ED-F5C38914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25</xdr:row>
      <xdr:rowOff>61912</xdr:rowOff>
    </xdr:from>
    <xdr:to>
      <xdr:col>23</xdr:col>
      <xdr:colOff>542925</xdr:colOff>
      <xdr:row>39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DD9D0-E0D0-EFF8-E29B-FCD3461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419101</xdr:colOff>
      <xdr:row>18</xdr:row>
      <xdr:rowOff>37307</xdr:rowOff>
    </xdr:from>
    <xdr:to>
      <xdr:col>8</xdr:col>
      <xdr:colOff>361951</xdr:colOff>
      <xdr:row>21</xdr:row>
      <xdr:rowOff>123784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9FA72D-267B-0551-4CAD-E6613232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1" y="3466307"/>
          <a:ext cx="2381250" cy="657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73"/>
  <sheetViews>
    <sheetView tabSelected="1" workbookViewId="0">
      <selection activeCell="Q43" sqref="Q43"/>
    </sheetView>
  </sheetViews>
  <sheetFormatPr defaultRowHeight="15" x14ac:dyDescent="0.25"/>
  <sheetData>
    <row r="3" spans="1:7" x14ac:dyDescent="0.25">
      <c r="A3" t="s">
        <v>2</v>
      </c>
    </row>
    <row r="5" spans="1:7" x14ac:dyDescent="0.25">
      <c r="A5" t="s">
        <v>0</v>
      </c>
      <c r="B5" t="s">
        <v>1</v>
      </c>
      <c r="C5" t="s">
        <v>5</v>
      </c>
      <c r="D5" t="s">
        <v>6</v>
      </c>
      <c r="E5" t="s">
        <v>7</v>
      </c>
      <c r="F5" t="s">
        <v>3</v>
      </c>
      <c r="G5" t="s">
        <v>4</v>
      </c>
    </row>
    <row r="6" spans="1:7" x14ac:dyDescent="0.25">
      <c r="A6">
        <v>0</v>
      </c>
      <c r="B6">
        <v>1</v>
      </c>
      <c r="C6">
        <v>-1.5E-3</v>
      </c>
    </row>
    <row r="7" spans="1:7" x14ac:dyDescent="0.25">
      <c r="A7">
        <v>10</v>
      </c>
      <c r="B7">
        <v>0.98499999999999999</v>
      </c>
      <c r="C7">
        <f>(B7-1)/A7</f>
        <v>-1.5000000000000013E-3</v>
      </c>
      <c r="D7">
        <f t="shared" ref="D7:D16" si="0">(C7+C6)/2*(A7-A6)</f>
        <v>-1.5000000000000006E-2</v>
      </c>
      <c r="E7">
        <f>SUM($D$7:D7)</f>
        <v>-1.5000000000000006E-2</v>
      </c>
      <c r="F7">
        <f>EXP(E7)</f>
        <v>0.98511193960306265</v>
      </c>
      <c r="G7">
        <f t="shared" ref="G7:G16" si="1">F7*A7</f>
        <v>9.8511193960306258</v>
      </c>
    </row>
    <row r="8" spans="1:7" x14ac:dyDescent="0.25">
      <c r="A8">
        <v>20</v>
      </c>
      <c r="B8">
        <v>0.97</v>
      </c>
      <c r="C8">
        <f t="shared" ref="C8:C16" si="2">(B8-1)/A8</f>
        <v>-1.5000000000000013E-3</v>
      </c>
      <c r="D8">
        <f t="shared" si="0"/>
        <v>-1.5000000000000013E-2</v>
      </c>
      <c r="E8">
        <f>SUM($D$7:D8)</f>
        <v>-3.000000000000002E-2</v>
      </c>
      <c r="F8">
        <f t="shared" ref="F8:F16" si="3">EXP(E8)</f>
        <v>0.97044553354850815</v>
      </c>
      <c r="G8">
        <f t="shared" si="1"/>
        <v>19.408910670970162</v>
      </c>
    </row>
    <row r="9" spans="1:7" x14ac:dyDescent="0.25">
      <c r="A9">
        <v>40</v>
      </c>
      <c r="B9">
        <v>0.94199999999999995</v>
      </c>
      <c r="C9">
        <f t="shared" si="2"/>
        <v>-1.4500000000000012E-3</v>
      </c>
      <c r="D9">
        <f t="shared" si="0"/>
        <v>-2.9500000000000026E-2</v>
      </c>
      <c r="E9">
        <f>SUM($D$7:D9)</f>
        <v>-5.9500000000000046E-2</v>
      </c>
      <c r="F9">
        <f t="shared" si="3"/>
        <v>0.94223553359123002</v>
      </c>
      <c r="G9">
        <f t="shared" si="1"/>
        <v>37.689421343649201</v>
      </c>
    </row>
    <row r="10" spans="1:7" x14ac:dyDescent="0.25">
      <c r="A10">
        <v>60</v>
      </c>
      <c r="B10">
        <v>0.91300000000000003</v>
      </c>
      <c r="C10">
        <f t="shared" si="2"/>
        <v>-1.4499999999999995E-3</v>
      </c>
      <c r="D10">
        <f t="shared" si="0"/>
        <v>-2.9000000000000005E-2</v>
      </c>
      <c r="E10">
        <f>SUM($D$7:D10)</f>
        <v>-8.8500000000000051E-2</v>
      </c>
      <c r="F10">
        <f t="shared" si="3"/>
        <v>0.91530311073599757</v>
      </c>
      <c r="G10">
        <f t="shared" si="1"/>
        <v>54.918186644159853</v>
      </c>
    </row>
    <row r="11" spans="1:7" x14ac:dyDescent="0.25">
      <c r="A11">
        <v>80</v>
      </c>
      <c r="B11">
        <v>0.88500000000000001</v>
      </c>
      <c r="C11">
        <f t="shared" si="2"/>
        <v>-1.4375E-3</v>
      </c>
      <c r="D11">
        <f t="shared" si="0"/>
        <v>-2.8874999999999994E-2</v>
      </c>
      <c r="E11">
        <f>SUM($D$7:D11)</f>
        <v>-0.11737500000000005</v>
      </c>
      <c r="F11">
        <f t="shared" si="3"/>
        <v>0.88925166125711597</v>
      </c>
      <c r="G11">
        <f t="shared" si="1"/>
        <v>71.140132900569284</v>
      </c>
    </row>
    <row r="12" spans="1:7" x14ac:dyDescent="0.25">
      <c r="A12">
        <v>100</v>
      </c>
      <c r="B12">
        <v>0.86899999999999999</v>
      </c>
      <c r="C12">
        <f t="shared" si="2"/>
        <v>-1.31E-3</v>
      </c>
      <c r="D12">
        <f t="shared" si="0"/>
        <v>-2.7474999999999999E-2</v>
      </c>
      <c r="E12">
        <f>SUM($D$7:D12)</f>
        <v>-0.14485000000000003</v>
      </c>
      <c r="F12">
        <f t="shared" si="3"/>
        <v>0.86515205618669522</v>
      </c>
      <c r="G12">
        <f t="shared" si="1"/>
        <v>86.515205618669526</v>
      </c>
    </row>
    <row r="13" spans="1:7" x14ac:dyDescent="0.25">
      <c r="A13">
        <v>200</v>
      </c>
      <c r="B13">
        <v>0.76500000000000001</v>
      </c>
      <c r="C13">
        <f t="shared" si="2"/>
        <v>-1.1749999999999998E-3</v>
      </c>
      <c r="D13">
        <f t="shared" si="0"/>
        <v>-0.12424999999999999</v>
      </c>
      <c r="E13">
        <f>SUM($D$7:D13)</f>
        <v>-0.26910000000000001</v>
      </c>
      <c r="F13">
        <f t="shared" si="3"/>
        <v>0.76406684514322298</v>
      </c>
      <c r="G13">
        <f t="shared" si="1"/>
        <v>152.81336902864459</v>
      </c>
    </row>
    <row r="14" spans="1:7" x14ac:dyDescent="0.25">
      <c r="A14">
        <v>300</v>
      </c>
      <c r="B14">
        <v>0.76200000000000001</v>
      </c>
      <c r="C14">
        <f t="shared" si="2"/>
        <v>-7.9333333333333328E-4</v>
      </c>
      <c r="D14">
        <f t="shared" si="0"/>
        <v>-9.8416666666666666E-2</v>
      </c>
      <c r="E14">
        <f>SUM($D$7:D14)</f>
        <v>-0.36751666666666666</v>
      </c>
      <c r="F14">
        <f t="shared" si="3"/>
        <v>0.6924517858493715</v>
      </c>
      <c r="G14">
        <f t="shared" si="1"/>
        <v>207.73553575481145</v>
      </c>
    </row>
    <row r="15" spans="1:7" x14ac:dyDescent="0.25">
      <c r="A15">
        <v>400</v>
      </c>
      <c r="B15">
        <v>0.82399999999999995</v>
      </c>
      <c r="C15">
        <f t="shared" si="2"/>
        <v>-4.4000000000000012E-4</v>
      </c>
      <c r="D15">
        <f t="shared" si="0"/>
        <v>-6.1666666666666675E-2</v>
      </c>
      <c r="E15">
        <f>SUM($D$7:D15)</f>
        <v>-0.42918333333333336</v>
      </c>
      <c r="F15">
        <f t="shared" si="3"/>
        <v>0.65104056080311834</v>
      </c>
      <c r="G15">
        <f t="shared" si="1"/>
        <v>260.41622432124734</v>
      </c>
    </row>
    <row r="16" spans="1:7" x14ac:dyDescent="0.25">
      <c r="A16">
        <v>500</v>
      </c>
      <c r="B16">
        <v>0.91</v>
      </c>
      <c r="C16">
        <f t="shared" si="2"/>
        <v>-1.7999999999999993E-4</v>
      </c>
      <c r="D16">
        <f t="shared" si="0"/>
        <v>-3.1000000000000007E-2</v>
      </c>
      <c r="E16">
        <f>SUM($D$7:D16)</f>
        <v>-0.46018333333333339</v>
      </c>
      <c r="F16">
        <f t="shared" si="3"/>
        <v>0.63116792078034045</v>
      </c>
      <c r="G16">
        <f t="shared" si="1"/>
        <v>315.5839603901702</v>
      </c>
    </row>
    <row r="19" spans="1:4" x14ac:dyDescent="0.25">
      <c r="A19" t="s">
        <v>8</v>
      </c>
      <c r="B19" t="s">
        <v>9</v>
      </c>
      <c r="C19" t="s">
        <v>10</v>
      </c>
      <c r="D19" t="s">
        <v>11</v>
      </c>
    </row>
    <row r="20" spans="1:4" x14ac:dyDescent="0.25">
      <c r="A20">
        <f>150+273.15</f>
        <v>423.15</v>
      </c>
      <c r="B20">
        <v>304.2</v>
      </c>
      <c r="C20">
        <v>73.83</v>
      </c>
      <c r="D20">
        <v>0.224</v>
      </c>
    </row>
    <row r="22" spans="1:4" x14ac:dyDescent="0.25">
      <c r="A22" t="s">
        <v>0</v>
      </c>
      <c r="B22" t="s">
        <v>3</v>
      </c>
      <c r="C22" t="s">
        <v>4</v>
      </c>
    </row>
    <row r="23" spans="1:4" x14ac:dyDescent="0.25">
      <c r="A23">
        <v>0</v>
      </c>
      <c r="B23">
        <f>EXP((A23/$C$20)/($A$20/$B$20)*((0.083-0.422/($A$20/$B$20)^1.6)+$D$20*(0.139-0.172/($A$20/$B$20)^4.2)))</f>
        <v>1</v>
      </c>
      <c r="C23">
        <f>B23*A23</f>
        <v>0</v>
      </c>
    </row>
    <row r="24" spans="1:4" x14ac:dyDescent="0.25">
      <c r="A24">
        <f t="shared" ref="A24:A55" si="4">A23+10</f>
        <v>10</v>
      </c>
      <c r="B24">
        <f t="shared" ref="B24:B73" si="5">EXP((A24/$C$20)/($A$20/$B$20)*((0.083-0.422/($A$20/$B$20)^1.6)+$D$20*(0.139-0.172/($A$20/$B$20)^4.2)))</f>
        <v>0.98604088741507845</v>
      </c>
      <c r="C24">
        <f t="shared" ref="C24:C73" si="6">B24*A24</f>
        <v>9.8604088741507852</v>
      </c>
    </row>
    <row r="25" spans="1:4" x14ac:dyDescent="0.25">
      <c r="A25">
        <f t="shared" si="4"/>
        <v>20</v>
      </c>
      <c r="B25">
        <f t="shared" si="5"/>
        <v>0.97227663165431544</v>
      </c>
      <c r="C25">
        <f t="shared" si="6"/>
        <v>19.445532633086309</v>
      </c>
    </row>
    <row r="26" spans="1:4" x14ac:dyDescent="0.25">
      <c r="A26">
        <f t="shared" si="4"/>
        <v>30</v>
      </c>
      <c r="B26">
        <f t="shared" si="5"/>
        <v>0.95870451268936452</v>
      </c>
      <c r="C26">
        <f t="shared" si="6"/>
        <v>28.761135380680937</v>
      </c>
    </row>
    <row r="27" spans="1:4" x14ac:dyDescent="0.25">
      <c r="A27">
        <f t="shared" si="4"/>
        <v>40</v>
      </c>
      <c r="B27">
        <f t="shared" si="5"/>
        <v>0.94532184846106138</v>
      </c>
      <c r="C27">
        <f t="shared" si="6"/>
        <v>37.812873938442458</v>
      </c>
    </row>
    <row r="28" spans="1:4" x14ac:dyDescent="0.25">
      <c r="A28">
        <f t="shared" si="4"/>
        <v>50</v>
      </c>
      <c r="B28">
        <f t="shared" si="5"/>
        <v>0.93212599434940735</v>
      </c>
      <c r="C28">
        <f t="shared" si="6"/>
        <v>46.606299717470364</v>
      </c>
    </row>
    <row r="29" spans="1:4" x14ac:dyDescent="0.25">
      <c r="A29">
        <f t="shared" si="4"/>
        <v>60</v>
      </c>
      <c r="B29">
        <f t="shared" si="5"/>
        <v>0.91911434265095204</v>
      </c>
      <c r="C29">
        <f t="shared" si="6"/>
        <v>55.146860559057124</v>
      </c>
    </row>
    <row r="30" spans="1:4" x14ac:dyDescent="0.25">
      <c r="A30">
        <f t="shared" si="4"/>
        <v>70</v>
      </c>
      <c r="B30">
        <f t="shared" si="5"/>
        <v>0.9062843220634712</v>
      </c>
      <c r="C30">
        <f t="shared" si="6"/>
        <v>63.439902544442987</v>
      </c>
    </row>
    <row r="31" spans="1:4" x14ac:dyDescent="0.25">
      <c r="A31">
        <f t="shared" si="4"/>
        <v>80</v>
      </c>
      <c r="B31">
        <f t="shared" si="5"/>
        <v>0.89363339717783796</v>
      </c>
      <c r="C31">
        <f t="shared" si="6"/>
        <v>71.490671774227039</v>
      </c>
    </row>
    <row r="32" spans="1:4" x14ac:dyDescent="0.25">
      <c r="A32">
        <f t="shared" si="4"/>
        <v>90</v>
      </c>
      <c r="B32">
        <f t="shared" si="5"/>
        <v>0.88115906797698662</v>
      </c>
      <c r="C32">
        <f t="shared" si="6"/>
        <v>79.304316117928792</v>
      </c>
    </row>
    <row r="33" spans="1:3" x14ac:dyDescent="0.25">
      <c r="A33">
        <f t="shared" si="4"/>
        <v>100</v>
      </c>
      <c r="B33">
        <f t="shared" si="5"/>
        <v>0.86885886934187129</v>
      </c>
      <c r="C33">
        <f t="shared" si="6"/>
        <v>86.885886934187127</v>
      </c>
    </row>
    <row r="34" spans="1:3" x14ac:dyDescent="0.25">
      <c r="A34">
        <f t="shared" si="4"/>
        <v>110</v>
      </c>
      <c r="B34">
        <f t="shared" si="5"/>
        <v>0.85673037056432044</v>
      </c>
      <c r="C34">
        <f t="shared" si="6"/>
        <v>94.240340762075249</v>
      </c>
    </row>
    <row r="35" spans="1:3" x14ac:dyDescent="0.25">
      <c r="A35">
        <f t="shared" si="4"/>
        <v>120</v>
      </c>
      <c r="B35">
        <f t="shared" si="5"/>
        <v>0.84477117486669162</v>
      </c>
      <c r="C35">
        <f t="shared" si="6"/>
        <v>101.372540984003</v>
      </c>
    </row>
    <row r="36" spans="1:3" x14ac:dyDescent="0.25">
      <c r="A36">
        <f t="shared" si="4"/>
        <v>130</v>
      </c>
      <c r="B36">
        <f t="shared" si="5"/>
        <v>0.83297891892823106</v>
      </c>
      <c r="C36">
        <f t="shared" si="6"/>
        <v>108.28725946067004</v>
      </c>
    </row>
    <row r="37" spans="1:3" x14ac:dyDescent="0.25">
      <c r="A37">
        <f t="shared" si="4"/>
        <v>140</v>
      </c>
      <c r="B37">
        <f t="shared" si="5"/>
        <v>0.82135127241804562</v>
      </c>
      <c r="C37">
        <f t="shared" si="6"/>
        <v>114.98917813852638</v>
      </c>
    </row>
    <row r="38" spans="1:3" x14ac:dyDescent="0.25">
      <c r="A38">
        <f t="shared" si="4"/>
        <v>150</v>
      </c>
      <c r="B38">
        <f t="shared" si="5"/>
        <v>0.80988593753459359</v>
      </c>
      <c r="C38">
        <f t="shared" si="6"/>
        <v>121.48289063018903</v>
      </c>
    </row>
    <row r="39" spans="1:3" x14ac:dyDescent="0.25">
      <c r="A39">
        <f t="shared" si="4"/>
        <v>160</v>
      </c>
      <c r="B39">
        <f t="shared" si="5"/>
        <v>0.79858064855160349</v>
      </c>
      <c r="C39">
        <f t="shared" si="6"/>
        <v>127.77290376825655</v>
      </c>
    </row>
    <row r="40" spans="1:3" x14ac:dyDescent="0.25">
      <c r="A40">
        <f t="shared" si="4"/>
        <v>170</v>
      </c>
      <c r="B40">
        <f t="shared" si="5"/>
        <v>0.78743317137033197</v>
      </c>
      <c r="C40">
        <f t="shared" si="6"/>
        <v>133.86363913295642</v>
      </c>
    </row>
    <row r="41" spans="1:3" x14ac:dyDescent="0.25">
      <c r="A41">
        <f t="shared" si="4"/>
        <v>180</v>
      </c>
      <c r="B41">
        <f t="shared" si="5"/>
        <v>0.77644130307807169</v>
      </c>
      <c r="C41">
        <f t="shared" si="6"/>
        <v>139.75943455405292</v>
      </c>
    </row>
    <row r="42" spans="1:3" x14ac:dyDescent="0.25">
      <c r="A42">
        <f t="shared" si="4"/>
        <v>190</v>
      </c>
      <c r="B42">
        <f t="shared" si="5"/>
        <v>0.76560287151282169</v>
      </c>
      <c r="C42">
        <f t="shared" si="6"/>
        <v>145.46454558743613</v>
      </c>
    </row>
    <row r="43" spans="1:3" x14ac:dyDescent="0.25">
      <c r="A43">
        <f t="shared" si="4"/>
        <v>200</v>
      </c>
      <c r="B43">
        <f t="shared" si="5"/>
        <v>0.75491573483403496</v>
      </c>
      <c r="C43">
        <f t="shared" si="6"/>
        <v>150.983146966807</v>
      </c>
    </row>
    <row r="44" spans="1:3" x14ac:dyDescent="0.25">
      <c r="A44">
        <f t="shared" si="4"/>
        <v>210</v>
      </c>
      <c r="B44">
        <f t="shared" si="5"/>
        <v>0.74437778109935782</v>
      </c>
      <c r="C44">
        <f t="shared" si="6"/>
        <v>156.31933403086515</v>
      </c>
    </row>
    <row r="45" spans="1:3" x14ac:dyDescent="0.25">
      <c r="A45">
        <f t="shared" si="4"/>
        <v>220</v>
      </c>
      <c r="B45">
        <f t="shared" si="5"/>
        <v>0.73398692784727793</v>
      </c>
      <c r="C45">
        <f t="shared" si="6"/>
        <v>161.47712412640115</v>
      </c>
    </row>
    <row r="46" spans="1:3" x14ac:dyDescent="0.25">
      <c r="A46">
        <f t="shared" si="4"/>
        <v>230</v>
      </c>
      <c r="B46">
        <f t="shared" si="5"/>
        <v>0.72374112168559712</v>
      </c>
      <c r="C46">
        <f t="shared" si="6"/>
        <v>166.46045798768733</v>
      </c>
    </row>
    <row r="47" spans="1:3" x14ac:dyDescent="0.25">
      <c r="A47">
        <f t="shared" si="4"/>
        <v>240</v>
      </c>
      <c r="B47">
        <f t="shared" si="5"/>
        <v>0.71363833788565045</v>
      </c>
      <c r="C47">
        <f t="shared" si="6"/>
        <v>171.27320109255612</v>
      </c>
    </row>
    <row r="48" spans="1:3" x14ac:dyDescent="0.25">
      <c r="A48">
        <f t="shared" si="4"/>
        <v>250</v>
      </c>
      <c r="B48">
        <f t="shared" si="5"/>
        <v>0.70367657998218835</v>
      </c>
      <c r="C48">
        <f t="shared" si="6"/>
        <v>175.9191449955471</v>
      </c>
    </row>
    <row r="49" spans="1:3" x14ac:dyDescent="0.25">
      <c r="A49">
        <f t="shared" si="4"/>
        <v>260</v>
      </c>
      <c r="B49">
        <f t="shared" si="5"/>
        <v>0.69385387937884446</v>
      </c>
      <c r="C49">
        <f t="shared" si="6"/>
        <v>180.40200863849955</v>
      </c>
    </row>
    <row r="50" spans="1:3" x14ac:dyDescent="0.25">
      <c r="A50">
        <f t="shared" si="4"/>
        <v>270</v>
      </c>
      <c r="B50">
        <f t="shared" si="5"/>
        <v>0.68416829495911058</v>
      </c>
      <c r="C50">
        <f t="shared" si="6"/>
        <v>184.72543963895987</v>
      </c>
    </row>
    <row r="51" spans="1:3" x14ac:dyDescent="0.25">
      <c r="A51">
        <f t="shared" si="4"/>
        <v>280</v>
      </c>
      <c r="B51">
        <f t="shared" si="5"/>
        <v>0.67461791270274252</v>
      </c>
      <c r="C51">
        <f t="shared" si="6"/>
        <v>188.89301555676789</v>
      </c>
    </row>
    <row r="52" spans="1:3" x14ac:dyDescent="0.25">
      <c r="A52">
        <f t="shared" si="4"/>
        <v>290</v>
      </c>
      <c r="B52">
        <f t="shared" si="5"/>
        <v>0.66520084530752022</v>
      </c>
      <c r="C52">
        <f t="shared" si="6"/>
        <v>192.90824513918085</v>
      </c>
    </row>
    <row r="53" spans="1:3" x14ac:dyDescent="0.25">
      <c r="A53">
        <f t="shared" si="4"/>
        <v>300</v>
      </c>
      <c r="B53">
        <f t="shared" si="5"/>
        <v>0.65591523181628764</v>
      </c>
      <c r="C53">
        <f t="shared" si="6"/>
        <v>196.7745695448863</v>
      </c>
    </row>
    <row r="54" spans="1:3" x14ac:dyDescent="0.25">
      <c r="A54">
        <f t="shared" si="4"/>
        <v>310</v>
      </c>
      <c r="B54">
        <f t="shared" si="5"/>
        <v>0.64675923724919915</v>
      </c>
      <c r="C54">
        <f t="shared" si="6"/>
        <v>200.49536354725174</v>
      </c>
    </row>
    <row r="55" spans="1:3" x14ac:dyDescent="0.25">
      <c r="A55">
        <f t="shared" si="4"/>
        <v>320</v>
      </c>
      <c r="B55">
        <f t="shared" si="5"/>
        <v>0.63773105224109961</v>
      </c>
      <c r="C55">
        <f t="shared" si="6"/>
        <v>204.07393671715187</v>
      </c>
    </row>
    <row r="56" spans="1:3" x14ac:dyDescent="0.25">
      <c r="A56">
        <f t="shared" ref="A56:A73" si="7">A55+10</f>
        <v>330</v>
      </c>
      <c r="B56">
        <f t="shared" si="5"/>
        <v>0.62882889268396558</v>
      </c>
      <c r="C56">
        <f t="shared" si="6"/>
        <v>207.51353458570864</v>
      </c>
    </row>
    <row r="57" spans="1:3" x14ac:dyDescent="0.25">
      <c r="A57">
        <f t="shared" si="7"/>
        <v>340</v>
      </c>
      <c r="B57">
        <f t="shared" si="5"/>
        <v>0.6200509993743385</v>
      </c>
      <c r="C57">
        <f t="shared" si="6"/>
        <v>210.8173397872751</v>
      </c>
    </row>
    <row r="58" spans="1:3" x14ac:dyDescent="0.25">
      <c r="A58">
        <f t="shared" si="7"/>
        <v>350</v>
      </c>
      <c r="B58">
        <f t="shared" si="5"/>
        <v>0.61139563766567906</v>
      </c>
      <c r="C58">
        <f t="shared" si="6"/>
        <v>213.98847318298766</v>
      </c>
    </row>
    <row r="59" spans="1:3" x14ac:dyDescent="0.25">
      <c r="A59">
        <f t="shared" si="7"/>
        <v>360</v>
      </c>
      <c r="B59">
        <f t="shared" si="5"/>
        <v>0.6028610971255739</v>
      </c>
      <c r="C59">
        <f t="shared" si="6"/>
        <v>217.02999496520661</v>
      </c>
    </row>
    <row r="60" spans="1:3" x14ac:dyDescent="0.25">
      <c r="A60">
        <f t="shared" si="7"/>
        <v>370</v>
      </c>
      <c r="B60">
        <f t="shared" si="5"/>
        <v>0.59444569119772872</v>
      </c>
      <c r="C60">
        <f t="shared" si="6"/>
        <v>219.94490574315964</v>
      </c>
    </row>
    <row r="61" spans="1:3" x14ac:dyDescent="0.25">
      <c r="A61">
        <f t="shared" si="7"/>
        <v>380</v>
      </c>
      <c r="B61">
        <f t="shared" si="5"/>
        <v>0.58614775686867815</v>
      </c>
      <c r="C61">
        <f t="shared" si="6"/>
        <v>222.7361476100977</v>
      </c>
    </row>
    <row r="62" spans="1:3" x14ac:dyDescent="0.25">
      <c r="A62">
        <f t="shared" si="7"/>
        <v>390</v>
      </c>
      <c r="B62">
        <f t="shared" si="5"/>
        <v>0.57796565433914904</v>
      </c>
      <c r="C62">
        <f t="shared" si="6"/>
        <v>225.40660519226813</v>
      </c>
    </row>
    <row r="63" spans="1:3" x14ac:dyDescent="0.25">
      <c r="A63">
        <f t="shared" si="7"/>
        <v>400</v>
      </c>
      <c r="B63">
        <f t="shared" si="5"/>
        <v>0.56989776670001102</v>
      </c>
      <c r="C63">
        <f t="shared" si="6"/>
        <v>227.9591066800044</v>
      </c>
    </row>
    <row r="64" spans="1:3" x14ac:dyDescent="0.25">
      <c r="A64">
        <f t="shared" si="7"/>
        <v>410</v>
      </c>
      <c r="B64">
        <f t="shared" si="5"/>
        <v>0.56194249961275022</v>
      </c>
      <c r="C64">
        <f t="shared" si="6"/>
        <v>230.3964248412276</v>
      </c>
    </row>
    <row r="65" spans="1:3" x14ac:dyDescent="0.25">
      <c r="A65">
        <f t="shared" si="7"/>
        <v>420</v>
      </c>
      <c r="B65">
        <f t="shared" si="5"/>
        <v>0.5540982809944035</v>
      </c>
      <c r="C65">
        <f t="shared" si="6"/>
        <v>232.72127801764947</v>
      </c>
    </row>
    <row r="66" spans="1:3" x14ac:dyDescent="0.25">
      <c r="A66">
        <f t="shared" si="7"/>
        <v>430</v>
      </c>
      <c r="B66">
        <f t="shared" si="5"/>
        <v>0.54636356070689129</v>
      </c>
      <c r="C66">
        <f t="shared" si="6"/>
        <v>234.93633110396325</v>
      </c>
    </row>
    <row r="67" spans="1:3" x14ac:dyDescent="0.25">
      <c r="A67">
        <f t="shared" si="7"/>
        <v>440</v>
      </c>
      <c r="B67">
        <f t="shared" si="5"/>
        <v>0.53873681025068521</v>
      </c>
      <c r="C67">
        <f t="shared" si="6"/>
        <v>237.0441965103015</v>
      </c>
    </row>
    <row r="68" spans="1:3" x14ac:dyDescent="0.25">
      <c r="A68">
        <f t="shared" si="7"/>
        <v>450</v>
      </c>
      <c r="B68">
        <f t="shared" si="5"/>
        <v>0.5312165224627543</v>
      </c>
      <c r="C68">
        <f t="shared" si="6"/>
        <v>239.04743510823943</v>
      </c>
    </row>
    <row r="69" spans="1:3" x14ac:dyDescent="0.25">
      <c r="A69">
        <f t="shared" si="7"/>
        <v>460</v>
      </c>
      <c r="B69">
        <f t="shared" si="5"/>
        <v>0.52380121121872625</v>
      </c>
      <c r="C69">
        <f t="shared" si="6"/>
        <v>240.94855716061409</v>
      </c>
    </row>
    <row r="70" spans="1:3" x14ac:dyDescent="0.25">
      <c r="A70">
        <f t="shared" si="7"/>
        <v>470</v>
      </c>
      <c r="B70">
        <f t="shared" si="5"/>
        <v>0.51648941113920577</v>
      </c>
      <c r="C70">
        <f t="shared" si="6"/>
        <v>242.75002323542671</v>
      </c>
    </row>
    <row r="71" spans="1:3" x14ac:dyDescent="0.25">
      <c r="A71">
        <f t="shared" si="7"/>
        <v>480</v>
      </c>
      <c r="B71">
        <f t="shared" si="5"/>
        <v>0.50927967730019374</v>
      </c>
      <c r="C71">
        <f t="shared" si="6"/>
        <v>244.45424510409299</v>
      </c>
    </row>
    <row r="72" spans="1:3" x14ac:dyDescent="0.25">
      <c r="A72">
        <f t="shared" si="7"/>
        <v>490</v>
      </c>
      <c r="B72">
        <f t="shared" si="5"/>
        <v>0.50217058494754785</v>
      </c>
      <c r="C72">
        <f t="shared" si="6"/>
        <v>246.06358662429844</v>
      </c>
    </row>
    <row r="73" spans="1:3" x14ac:dyDescent="0.25">
      <c r="A73">
        <f t="shared" si="7"/>
        <v>500</v>
      </c>
      <c r="B73">
        <f t="shared" si="5"/>
        <v>0.4951607292154292</v>
      </c>
      <c r="C73">
        <f t="shared" si="6"/>
        <v>247.58036460771459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2024-09-18T00:44:43Z</dcterms:modified>
</cp:coreProperties>
</file>