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2306" documentId="11_F25DC773A252ABDACC10489A691F551C5ADE58EE" xr6:coauthVersionLast="47" xr6:coauthVersionMax="47" xr10:uidLastSave="{8760CF5B-8D1A-4E28-BA9E-3D21FC336CD9}"/>
  <bookViews>
    <workbookView minimized="1" xWindow="696" yWindow="1032" windowWidth="17280" windowHeight="10104" xr2:uid="{00000000-000D-0000-FFFF-FFFF00000000}"/>
  </bookViews>
  <sheets>
    <sheet name="Sheet1" sheetId="1" r:id="rId1"/>
  </sheets>
  <definedNames>
    <definedName name="solver_adj" localSheetId="0" hidden="1">Sheet1!$M$41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Sheet1!$P$41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N17" i="1"/>
  <c r="P17" i="1" s="1"/>
  <c r="N18" i="1"/>
  <c r="N19" i="1"/>
  <c r="N20" i="1"/>
  <c r="N21" i="1"/>
  <c r="N22" i="1"/>
  <c r="N23" i="1"/>
  <c r="N24" i="1"/>
  <c r="N25" i="1"/>
  <c r="N26" i="1"/>
  <c r="N27" i="1"/>
  <c r="P27" i="1" s="1"/>
  <c r="N28" i="1"/>
  <c r="N29" i="1"/>
  <c r="N30" i="1"/>
  <c r="P30" i="1" s="1"/>
  <c r="N31" i="1"/>
  <c r="P31" i="1" s="1"/>
  <c r="N32" i="1"/>
  <c r="P32" i="1" s="1"/>
  <c r="N33" i="1"/>
  <c r="N34" i="1"/>
  <c r="P34" i="1" s="1"/>
  <c r="N35" i="1"/>
  <c r="N36" i="1"/>
  <c r="P36" i="1" s="1"/>
  <c r="N37" i="1"/>
  <c r="N38" i="1"/>
  <c r="N39" i="1"/>
  <c r="N40" i="1"/>
  <c r="N41" i="1"/>
  <c r="N16" i="1"/>
  <c r="L18" i="1"/>
  <c r="L19" i="1"/>
  <c r="L20" i="1"/>
  <c r="L21" i="1"/>
  <c r="L22" i="1"/>
  <c r="L23" i="1"/>
  <c r="L24" i="1"/>
  <c r="L25" i="1"/>
  <c r="L26" i="1"/>
  <c r="L27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17" i="1"/>
  <c r="N9" i="1"/>
  <c r="N10" i="1"/>
  <c r="A40" i="1"/>
  <c r="B40" i="1" s="1"/>
  <c r="B29" i="1"/>
  <c r="B17" i="1"/>
  <c r="B16" i="1"/>
  <c r="A18" i="1"/>
  <c r="B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B43" i="1" s="1"/>
  <c r="A17" i="1"/>
  <c r="C13" i="1"/>
  <c r="C12" i="1"/>
  <c r="C11" i="1"/>
  <c r="C10" i="1"/>
  <c r="C9" i="1"/>
  <c r="P41" i="1" l="1"/>
  <c r="P40" i="1"/>
  <c r="P39" i="1"/>
  <c r="P38" i="1"/>
  <c r="P37" i="1"/>
  <c r="P35" i="1"/>
  <c r="P33" i="1"/>
  <c r="P29" i="1"/>
  <c r="P28" i="1"/>
  <c r="P26" i="1"/>
  <c r="P25" i="1"/>
  <c r="P24" i="1"/>
  <c r="P23" i="1"/>
  <c r="P22" i="1"/>
  <c r="P21" i="1"/>
  <c r="P20" i="1"/>
  <c r="P19" i="1"/>
  <c r="P18" i="1"/>
  <c r="P16" i="1"/>
  <c r="B26" i="1"/>
  <c r="B37" i="1"/>
  <c r="B36" i="1"/>
  <c r="B35" i="1"/>
  <c r="B34" i="1"/>
  <c r="B33" i="1"/>
  <c r="B32" i="1"/>
  <c r="B31" i="1"/>
  <c r="B30" i="1"/>
  <c r="B28" i="1"/>
  <c r="B27" i="1"/>
  <c r="B25" i="1"/>
  <c r="B24" i="1"/>
  <c r="B23" i="1"/>
  <c r="B22" i="1"/>
  <c r="B21" i="1"/>
  <c r="B42" i="1"/>
  <c r="B20" i="1"/>
  <c r="B41" i="1"/>
  <c r="B19" i="1"/>
  <c r="B39" i="1"/>
  <c r="B38" i="1"/>
</calcChain>
</file>

<file path=xl/sharedStrings.xml><?xml version="1.0" encoding="utf-8"?>
<sst xmlns="http://schemas.openxmlformats.org/spreadsheetml/2006/main" count="32" uniqueCount="18">
  <si>
    <t>Antoine Coefficients</t>
  </si>
  <si>
    <t>A</t>
  </si>
  <si>
    <t>B</t>
  </si>
  <si>
    <t>C</t>
  </si>
  <si>
    <t>n-pentane</t>
  </si>
  <si>
    <t>n-heptane</t>
  </si>
  <si>
    <t>(a)</t>
  </si>
  <si>
    <t>T</t>
  </si>
  <si>
    <t>P1sat</t>
  </si>
  <si>
    <t>P2sat</t>
  </si>
  <si>
    <t>kPa</t>
  </si>
  <si>
    <t>P</t>
  </si>
  <si>
    <t>x1</t>
  </si>
  <si>
    <t>y1</t>
  </si>
  <si>
    <t>z1</t>
  </si>
  <si>
    <t>V</t>
  </si>
  <si>
    <t>(b)</t>
  </si>
  <si>
    <t>Pzero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</si>
</sst>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Sheet1!$A$29:$A$40</c:f>
              <c:numCache>
                <c:formatCode>General</c:formatCode>
                <c:ptCount val="12"/>
                <c:pt idx="0">
                  <c:v>0.5</c:v>
                </c:pt>
                <c:pt idx="1">
                  <c:v>0.51999999999999991</c:v>
                </c:pt>
                <c:pt idx="2">
                  <c:v>0.55999999999999994</c:v>
                </c:pt>
                <c:pt idx="3">
                  <c:v>0.6</c:v>
                </c:pt>
                <c:pt idx="4">
                  <c:v>0.64</c:v>
                </c:pt>
                <c:pt idx="5">
                  <c:v>0.68</c:v>
                </c:pt>
                <c:pt idx="6">
                  <c:v>0.72000000000000008</c:v>
                </c:pt>
                <c:pt idx="7">
                  <c:v>0.76000000000000012</c:v>
                </c:pt>
                <c:pt idx="8">
                  <c:v>0.80000000000000016</c:v>
                </c:pt>
                <c:pt idx="9">
                  <c:v>0.84000000000000019</c:v>
                </c:pt>
                <c:pt idx="10">
                  <c:v>0.88000000000000023</c:v>
                </c:pt>
                <c:pt idx="11">
                  <c:v>0.88930444226769212</c:v>
                </c:pt>
              </c:numCache>
            </c:numRef>
          </c:xVal>
          <c:yVal>
            <c:numRef>
              <c:f>Sheet1!$B$29:$B$40</c:f>
              <c:numCache>
                <c:formatCode>General</c:formatCode>
                <c:ptCount val="12"/>
                <c:pt idx="0">
                  <c:v>0</c:v>
                </c:pt>
                <c:pt idx="1">
                  <c:v>5.1373675274549217E-2</c:v>
                </c:pt>
                <c:pt idx="2">
                  <c:v>0.1541210258236482</c:v>
                </c:pt>
                <c:pt idx="3">
                  <c:v>0.25686837637274723</c:v>
                </c:pt>
                <c:pt idx="4">
                  <c:v>0.35961572692184623</c:v>
                </c:pt>
                <c:pt idx="5">
                  <c:v>0.46236307747094524</c:v>
                </c:pt>
                <c:pt idx="6">
                  <c:v>0.56511042802004419</c:v>
                </c:pt>
                <c:pt idx="7">
                  <c:v>0.66785777856914319</c:v>
                </c:pt>
                <c:pt idx="8">
                  <c:v>0.77060512911824219</c:v>
                </c:pt>
                <c:pt idx="9">
                  <c:v>0.8733524796673412</c:v>
                </c:pt>
                <c:pt idx="10">
                  <c:v>0.9760998302164402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B-4BC2-9362-29A23B9E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68655"/>
        <c:axId val="1433367215"/>
      </c:scatterChart>
      <c:valAx>
        <c:axId val="14333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67215"/>
        <c:crosses val="autoZero"/>
        <c:crossBetween val="midCat"/>
      </c:valAx>
      <c:valAx>
        <c:axId val="14333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vs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Sheet1!$L$16:$L$41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</c:numCache>
            </c:numRef>
          </c:xVal>
          <c:yVal>
            <c:numRef>
              <c:f>Sheet1!$M$16:$M$41</c:f>
              <c:numCache>
                <c:formatCode>General</c:formatCode>
                <c:ptCount val="26"/>
                <c:pt idx="0">
                  <c:v>104.39171707610275</c:v>
                </c:pt>
                <c:pt idx="1">
                  <c:v>101.79834559275589</c:v>
                </c:pt>
                <c:pt idx="2">
                  <c:v>99.080138714171881</c:v>
                </c:pt>
                <c:pt idx="3">
                  <c:v>96.23675113656202</c:v>
                </c:pt>
                <c:pt idx="4">
                  <c:v>93.270774760561864</c:v>
                </c:pt>
                <c:pt idx="5">
                  <c:v>90.188589783307776</c:v>
                </c:pt>
                <c:pt idx="6">
                  <c:v>87.001378087817088</c:v>
                </c:pt>
                <c:pt idx="7">
                  <c:v>83.72617870048289</c:v>
                </c:pt>
                <c:pt idx="8">
                  <c:v>80.386664601920373</c:v>
                </c:pt>
                <c:pt idx="9">
                  <c:v>77.013425719571842</c:v>
                </c:pt>
                <c:pt idx="10">
                  <c:v>73.643308611793515</c:v>
                </c:pt>
                <c:pt idx="11">
                  <c:v>70.317755330567707</c:v>
                </c:pt>
                <c:pt idx="12">
                  <c:v>67.079857269998854</c:v>
                </c:pt>
                <c:pt idx="13">
                  <c:v>63.970520578684798</c:v>
                </c:pt>
                <c:pt idx="14">
                  <c:v>61.024883107921454</c:v>
                </c:pt>
                <c:pt idx="15">
                  <c:v>58.269130336751729</c:v>
                </c:pt>
                <c:pt idx="16">
                  <c:v>55.719289736843372</c:v>
                </c:pt>
                <c:pt idx="17">
                  <c:v>53.381155061960861</c:v>
                </c:pt>
                <c:pt idx="18">
                  <c:v>51.25194663305178</c:v>
                </c:pt>
                <c:pt idx="19">
                  <c:v>49.322561728830919</c:v>
                </c:pt>
                <c:pt idx="20">
                  <c:v>47.579524349148457</c:v>
                </c:pt>
                <c:pt idx="21">
                  <c:v>46.007229492583022</c:v>
                </c:pt>
                <c:pt idx="22">
                  <c:v>44.589296196578069</c:v>
                </c:pt>
                <c:pt idx="23">
                  <c:v>43.309691690646659</c:v>
                </c:pt>
                <c:pt idx="24">
                  <c:v>42.153232161390605</c:v>
                </c:pt>
                <c:pt idx="25">
                  <c:v>41.106090982199952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E40-9B57-EC0DF518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99471"/>
        <c:axId val="1730997071"/>
      </c:scatterChart>
      <c:valAx>
        <c:axId val="17309994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r>
                  <a:rPr lang="en-US" baseline="0"/>
                  <a:t> composition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7071"/>
        <c:crosses val="autoZero"/>
        <c:crossBetween val="midCat"/>
      </c:valAx>
      <c:valAx>
        <c:axId val="17309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Sheet1!$L$16:$L$41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</c:numCache>
            </c:numRef>
          </c:xVal>
          <c:yVal>
            <c:numRef>
              <c:f>Sheet1!$N$16:$N$41</c:f>
              <c:numCache>
                <c:formatCode>General</c:formatCode>
                <c:ptCount val="26"/>
                <c:pt idx="0">
                  <c:v>0.5000006663520955</c:v>
                </c:pt>
                <c:pt idx="1">
                  <c:v>0.48404739361752436</c:v>
                </c:pt>
                <c:pt idx="2">
                  <c:v>0.46732618882233845</c:v>
                </c:pt>
                <c:pt idx="3">
                  <c:v>0.44983492781056827</c:v>
                </c:pt>
                <c:pt idx="4">
                  <c:v>0.43158955480694422</c:v>
                </c:pt>
                <c:pt idx="5">
                  <c:v>0.41262931795839408</c:v>
                </c:pt>
                <c:pt idx="6">
                  <c:v>0.39302300325666911</c:v>
                </c:pt>
                <c:pt idx="7">
                  <c:v>0.3728754272453792</c:v>
                </c:pt>
                <c:pt idx="8">
                  <c:v>0.3523322156162616</c:v>
                </c:pt>
                <c:pt idx="9">
                  <c:v>0.33158154405434698</c:v>
                </c:pt>
                <c:pt idx="10">
                  <c:v>0.31085007626692218</c:v>
                </c:pt>
                <c:pt idx="11">
                  <c:v>0.29039274540267002</c:v>
                </c:pt>
                <c:pt idx="12">
                  <c:v>0.2704746306324981</c:v>
                </c:pt>
                <c:pt idx="13">
                  <c:v>0.25134736846482525</c:v>
                </c:pt>
                <c:pt idx="14">
                  <c:v>0.23322711139790714</c:v>
                </c:pt>
                <c:pt idx="15">
                  <c:v>0.216274940900997</c:v>
                </c:pt>
                <c:pt idx="16">
                  <c:v>0.20058945088106231</c:v>
                </c:pt>
                <c:pt idx="17">
                  <c:v>0.18620628194514882</c:v>
                </c:pt>
                <c:pt idx="18">
                  <c:v>0.1731083347388746</c:v>
                </c:pt>
                <c:pt idx="19">
                  <c:v>0.16123961335258222</c:v>
                </c:pt>
                <c:pt idx="20">
                  <c:v>0.15051721940200938</c:v>
                </c:pt>
                <c:pt idx="21">
                  <c:v>0.14084515783002791</c:v>
                </c:pt>
                <c:pt idx="22">
                  <c:v>0.13212266021028721</c:v>
                </c:pt>
                <c:pt idx="23">
                  <c:v>0.12425110003983109</c:v>
                </c:pt>
                <c:pt idx="24">
                  <c:v>0.11713707322370141</c:v>
                </c:pt>
                <c:pt idx="25">
                  <c:v>0.11069552447894931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F-4F25-B237-85F11F66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24975"/>
        <c:axId val="1731825455"/>
      </c:scatterChart>
      <c:valAx>
        <c:axId val="17318249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r>
                  <a:rPr lang="en-US" baseline="0"/>
                  <a:t>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25455"/>
        <c:crosses val="autoZero"/>
        <c:crossBetween val="midCat"/>
      </c:valAx>
      <c:valAx>
        <c:axId val="17318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r>
              <a:rPr lang="en-US" baseline="0"/>
              <a:t> vs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Sheet1!$L$16:$L$41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</c:numCache>
            </c:numRef>
          </c:xVal>
          <c:yVal>
            <c:numRef>
              <c:f>Sheet1!$O$16:$O$41</c:f>
              <c:numCache>
                <c:formatCode>General</c:formatCode>
                <c:ptCount val="26"/>
                <c:pt idx="0">
                  <c:v>0.88930470465568834</c:v>
                </c:pt>
                <c:pt idx="1">
                  <c:v>0.88286279165168602</c:v>
                </c:pt>
                <c:pt idx="2">
                  <c:v>0.87574882103967822</c:v>
                </c:pt>
                <c:pt idx="3">
                  <c:v>0.86787717806383646</c:v>
                </c:pt>
                <c:pt idx="4">
                  <c:v>0.85915473716164337</c:v>
                </c:pt>
                <c:pt idx="5">
                  <c:v>0.84948269002490528</c:v>
                </c:pt>
                <c:pt idx="6">
                  <c:v>0.83876033784007242</c:v>
                </c:pt>
                <c:pt idx="7">
                  <c:v>0.8268915264744916</c:v>
                </c:pt>
                <c:pt idx="8">
                  <c:v>0.81379383104477232</c:v>
                </c:pt>
                <c:pt idx="9">
                  <c:v>0.7994106968731044</c:v>
                </c:pt>
                <c:pt idx="10">
                  <c:v>0.78372506047050883</c:v>
                </c:pt>
                <c:pt idx="11">
                  <c:v>0.76677299952507139</c:v>
                </c:pt>
                <c:pt idx="12">
                  <c:v>0.74865280195920336</c:v>
                </c:pt>
                <c:pt idx="13">
                  <c:v>0.72952554807512238</c:v>
                </c:pt>
                <c:pt idx="14">
                  <c:v>0.70960738241166521</c:v>
                </c:pt>
                <c:pt idx="15">
                  <c:v>0.68914992546645248</c:v>
                </c:pt>
                <c:pt idx="16">
                  <c:v>0.66841866016675111</c:v>
                </c:pt>
                <c:pt idx="17">
                  <c:v>0.64766795453522508</c:v>
                </c:pt>
                <c:pt idx="18">
                  <c:v>0.62712434603007139</c:v>
                </c:pt>
                <c:pt idx="19">
                  <c:v>0.60697691065075665</c:v>
                </c:pt>
                <c:pt idx="20">
                  <c:v>0.5873705103572745</c:v>
                </c:pt>
                <c:pt idx="21">
                  <c:v>0.56841023230894405</c:v>
                </c:pt>
                <c:pt idx="22">
                  <c:v>0.55016472313765841</c:v>
                </c:pt>
                <c:pt idx="23">
                  <c:v>0.53267363063023965</c:v>
                </c:pt>
                <c:pt idx="24">
                  <c:v>0.51595228006201788</c:v>
                </c:pt>
                <c:pt idx="25">
                  <c:v>0.49999991555091911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A-47AA-ADB8-C42D6841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36736"/>
        <c:axId val="1604936256"/>
      </c:scatterChart>
      <c:valAx>
        <c:axId val="160493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r>
                  <a:rPr lang="en-US" baseline="0"/>
                  <a:t> Composition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36256"/>
        <c:crosses val="autoZero"/>
        <c:crossBetween val="midCat"/>
      </c:valAx>
      <c:valAx>
        <c:axId val="1604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259080</xdr:colOff>
      <xdr:row>1</xdr:row>
      <xdr:rowOff>7620</xdr:rowOff>
    </xdr:from>
    <xdr:to>
      <xdr:col>8</xdr:col>
      <xdr:colOff>526158</xdr:colOff>
      <xdr:row>4</xdr:row>
      <xdr:rowOff>49612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95D1FB-C71A-4909-82FB-A4BBC1463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7480" y="190500"/>
          <a:ext cx="2705478" cy="590632"/>
        </a:xfrm>
        <a:prstGeom prst="rect">
          <a:avLst/>
        </a:prstGeom>
      </xdr:spPr>
    </xdr:pic>
    <xdr:clientData/>
  </xdr:twoCellAnchor>
  <xdr:twoCellAnchor>
    <xdr:from>
      <xdr:col>2</xdr:col>
      <xdr:colOff>213360</xdr:colOff>
      <xdr:row>18</xdr:row>
      <xdr:rowOff>144780</xdr:rowOff>
    </xdr:from>
    <xdr:to>
      <xdr:col>9</xdr:col>
      <xdr:colOff>518160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33C5A-1045-3BE6-BBBF-4AE1E518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167640</xdr:colOff>
      <xdr:row>1</xdr:row>
      <xdr:rowOff>53340</xdr:rowOff>
    </xdr:from>
    <xdr:to>
      <xdr:col>23</xdr:col>
      <xdr:colOff>472440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79305-192E-B8BE-D6DF-89D58947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274320</xdr:colOff>
      <xdr:row>18</xdr:row>
      <xdr:rowOff>22860</xdr:rowOff>
    </xdr:from>
    <xdr:to>
      <xdr:col>23</xdr:col>
      <xdr:colOff>579120</xdr:colOff>
      <xdr:row>33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D1BE7-1EC8-7A45-A6BB-E557EDBB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236220</xdr:colOff>
      <xdr:row>34</xdr:row>
      <xdr:rowOff>53340</xdr:rowOff>
    </xdr:from>
    <xdr:to>
      <xdr:col>23</xdr:col>
      <xdr:colOff>541020</xdr:colOff>
      <xdr:row>49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581D4-1B50-5839-B00D-D625176D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sqref="A1:D4"/>
    </sheetView>
  </sheetViews>
  <sheetFormatPr defaultRowHeight="14.4" x14ac:dyDescent="0.3"/>
  <sheetData>
    <row r="1" spans="1:16" x14ac:dyDescent="0.3">
      <c r="A1" s="1"/>
      <c r="B1" s="5" t="s">
        <v>0</v>
      </c>
      <c r="C1" s="5"/>
      <c r="D1" s="5"/>
    </row>
    <row r="2" spans="1:16" x14ac:dyDescent="0.3">
      <c r="A2" s="1"/>
      <c r="B2" s="2" t="s">
        <v>1</v>
      </c>
      <c r="C2" s="2" t="s">
        <v>2</v>
      </c>
      <c r="D2" s="2" t="s">
        <v>3</v>
      </c>
    </row>
    <row r="3" spans="1:16" x14ac:dyDescent="0.3">
      <c r="A3" s="3" t="s">
        <v>4</v>
      </c>
      <c r="B3" s="3">
        <v>13.7667</v>
      </c>
      <c r="C3" s="3">
        <v>2451.88</v>
      </c>
      <c r="D3" s="3">
        <v>232.01400000000001</v>
      </c>
    </row>
    <row r="4" spans="1:16" x14ac:dyDescent="0.3">
      <c r="A4" s="4" t="s">
        <v>5</v>
      </c>
      <c r="B4" s="4">
        <v>13.8622</v>
      </c>
      <c r="C4" s="4">
        <v>2910.26</v>
      </c>
      <c r="D4" s="4">
        <v>216.43199999999999</v>
      </c>
    </row>
    <row r="7" spans="1:16" x14ac:dyDescent="0.3">
      <c r="A7" t="s">
        <v>6</v>
      </c>
      <c r="L7" t="s">
        <v>16</v>
      </c>
    </row>
    <row r="8" spans="1:16" x14ac:dyDescent="0.3">
      <c r="A8" t="s">
        <v>7</v>
      </c>
      <c r="B8" t="s">
        <v>3</v>
      </c>
      <c r="C8">
        <v>55</v>
      </c>
      <c r="L8" t="s">
        <v>7</v>
      </c>
      <c r="M8" t="s">
        <v>3</v>
      </c>
      <c r="N8">
        <v>55</v>
      </c>
    </row>
    <row r="9" spans="1:16" x14ac:dyDescent="0.3">
      <c r="A9" t="s">
        <v>8</v>
      </c>
      <c r="B9" t="s">
        <v>10</v>
      </c>
      <c r="C9">
        <f>EXP(B3-C3/($C$8+D3))</f>
        <v>185.67184280008442</v>
      </c>
      <c r="L9" t="s">
        <v>8</v>
      </c>
      <c r="M9" t="s">
        <v>10</v>
      </c>
      <c r="N9">
        <f>EXP(B3-C3/($N$8+D3))</f>
        <v>185.67184280008442</v>
      </c>
    </row>
    <row r="10" spans="1:16" x14ac:dyDescent="0.3">
      <c r="A10" t="s">
        <v>9</v>
      </c>
      <c r="B10" t="s">
        <v>10</v>
      </c>
      <c r="C10">
        <f>EXP(B4-C4/($C$8+D4))</f>
        <v>23.111374707103977</v>
      </c>
      <c r="L10" t="s">
        <v>9</v>
      </c>
      <c r="M10" t="s">
        <v>10</v>
      </c>
      <c r="N10">
        <f>EXP(B4-C4/($N$8+D4))</f>
        <v>23.111374707103977</v>
      </c>
    </row>
    <row r="11" spans="1:16" x14ac:dyDescent="0.3">
      <c r="A11" t="s">
        <v>11</v>
      </c>
      <c r="B11" t="s">
        <v>10</v>
      </c>
      <c r="C11">
        <f>1/2*(C9+C10)</f>
        <v>104.3916087535942</v>
      </c>
      <c r="L11" t="s">
        <v>14</v>
      </c>
      <c r="N11">
        <v>0.5</v>
      </c>
    </row>
    <row r="12" spans="1:16" x14ac:dyDescent="0.3">
      <c r="A12" t="s">
        <v>12</v>
      </c>
      <c r="C12">
        <f>(C11-C10)/(C9-C10)</f>
        <v>0.5</v>
      </c>
    </row>
    <row r="13" spans="1:16" x14ac:dyDescent="0.3">
      <c r="A13" t="s">
        <v>13</v>
      </c>
      <c r="C13">
        <f>C12*C9/C11</f>
        <v>0.88930444226769212</v>
      </c>
    </row>
    <row r="15" spans="1:16" x14ac:dyDescent="0.3">
      <c r="A15" t="s">
        <v>14</v>
      </c>
      <c r="B15" t="s">
        <v>15</v>
      </c>
      <c r="L15" t="s">
        <v>15</v>
      </c>
      <c r="M15" t="s">
        <v>11</v>
      </c>
      <c r="N15" t="s">
        <v>12</v>
      </c>
      <c r="O15" t="s">
        <v>13</v>
      </c>
      <c r="P15" t="s">
        <v>17</v>
      </c>
    </row>
    <row r="16" spans="1:16" x14ac:dyDescent="0.3">
      <c r="A16">
        <v>0</v>
      </c>
      <c r="B16">
        <f>(A16-$C$12)/($C$13-$C$12)</f>
        <v>-1.2843418818637364</v>
      </c>
      <c r="L16">
        <v>0</v>
      </c>
      <c r="M16">
        <v>104.39171707610275</v>
      </c>
      <c r="N16">
        <f>(M16-$N$10)/($N$9-$N$10)</f>
        <v>0.5000006663520955</v>
      </c>
      <c r="O16">
        <f>($N$9*$N$10/M16-$N$9)/($N$10-$N$9)</f>
        <v>0.88930470465568834</v>
      </c>
      <c r="P16">
        <f>($N$11-N16)/(O16-N16)-L16</f>
        <v>-1.7116495847450632E-6</v>
      </c>
    </row>
    <row r="17" spans="1:16" x14ac:dyDescent="0.3">
      <c r="A17">
        <f>A16+0.04</f>
        <v>0.04</v>
      </c>
      <c r="B17">
        <f t="shared" ref="B17:B29" si="0">(A17-$C$12)/($C$13-$C$12)</f>
        <v>-1.1815945313146374</v>
      </c>
      <c r="L17">
        <f>L16+0.04</f>
        <v>0.04</v>
      </c>
      <c r="M17">
        <v>101.79834559275589</v>
      </c>
      <c r="N17">
        <f t="shared" ref="N17:N41" si="1">(M17-$N$10)/($N$9-$N$10)</f>
        <v>0.48404739361752436</v>
      </c>
      <c r="O17">
        <f t="shared" ref="O17:O41" si="2">($N$9*$N$10/M17-$N$9)/($N$10-$N$9)</f>
        <v>0.88286279165168602</v>
      </c>
      <c r="P17">
        <f t="shared" ref="P17:P41" si="3">($N$11-N17)/(O17-N17)-L17</f>
        <v>-2.3918060511329831E-8</v>
      </c>
    </row>
    <row r="18" spans="1:16" x14ac:dyDescent="0.3">
      <c r="A18">
        <f t="shared" ref="A18:A28" si="4">A17+0.04</f>
        <v>0.08</v>
      </c>
      <c r="B18">
        <f t="shared" si="0"/>
        <v>-1.0788471807655384</v>
      </c>
      <c r="L18">
        <f t="shared" ref="L18:L41" si="5">L17+0.04</f>
        <v>0.08</v>
      </c>
      <c r="M18">
        <v>99.080138714171881</v>
      </c>
      <c r="N18">
        <f t="shared" si="1"/>
        <v>0.46732618882233845</v>
      </c>
      <c r="O18">
        <f t="shared" si="2"/>
        <v>0.87574882103967822</v>
      </c>
      <c r="P18">
        <f t="shared" si="3"/>
        <v>1.4697382616501997E-9</v>
      </c>
    </row>
    <row r="19" spans="1:16" x14ac:dyDescent="0.3">
      <c r="A19">
        <f t="shared" si="4"/>
        <v>0.12</v>
      </c>
      <c r="B19">
        <f t="shared" si="0"/>
        <v>-0.97609983021643965</v>
      </c>
      <c r="L19">
        <f t="shared" si="5"/>
        <v>0.12</v>
      </c>
      <c r="M19">
        <v>96.23675113656202</v>
      </c>
      <c r="N19">
        <f t="shared" si="1"/>
        <v>0.44983492781056827</v>
      </c>
      <c r="O19">
        <f t="shared" si="2"/>
        <v>0.86787717806383646</v>
      </c>
      <c r="P19">
        <f t="shared" si="3"/>
        <v>5.1646443510744433E-9</v>
      </c>
    </row>
    <row r="20" spans="1:16" x14ac:dyDescent="0.3">
      <c r="A20">
        <f t="shared" si="4"/>
        <v>0.16</v>
      </c>
      <c r="B20">
        <f t="shared" si="0"/>
        <v>-0.87335247966734064</v>
      </c>
      <c r="L20">
        <f t="shared" si="5"/>
        <v>0.16</v>
      </c>
      <c r="M20">
        <v>93.270774760561864</v>
      </c>
      <c r="N20">
        <f t="shared" si="1"/>
        <v>0.43158955480694422</v>
      </c>
      <c r="O20">
        <f t="shared" si="2"/>
        <v>0.85915473716164337</v>
      </c>
      <c r="P20">
        <f t="shared" si="3"/>
        <v>3.7459326862609998E-8</v>
      </c>
    </row>
    <row r="21" spans="1:16" x14ac:dyDescent="0.3">
      <c r="A21">
        <f t="shared" si="4"/>
        <v>0.2</v>
      </c>
      <c r="B21">
        <f t="shared" si="0"/>
        <v>-0.77060512911824175</v>
      </c>
      <c r="L21">
        <f t="shared" si="5"/>
        <v>0.2</v>
      </c>
      <c r="M21">
        <v>90.188589783307776</v>
      </c>
      <c r="N21">
        <f t="shared" si="1"/>
        <v>0.41262931795839408</v>
      </c>
      <c r="O21">
        <f t="shared" si="2"/>
        <v>0.84948269002490528</v>
      </c>
      <c r="P21">
        <f t="shared" si="3"/>
        <v>1.7461931539619613E-8</v>
      </c>
    </row>
    <row r="22" spans="1:16" x14ac:dyDescent="0.3">
      <c r="A22">
        <f t="shared" si="4"/>
        <v>0.24000000000000002</v>
      </c>
      <c r="B22">
        <f t="shared" si="0"/>
        <v>-0.66785777856914297</v>
      </c>
      <c r="L22">
        <f t="shared" si="5"/>
        <v>0.24000000000000002</v>
      </c>
      <c r="M22">
        <v>87.001378087817088</v>
      </c>
      <c r="N22">
        <f t="shared" si="1"/>
        <v>0.39302300325666911</v>
      </c>
      <c r="O22">
        <f t="shared" si="2"/>
        <v>0.83876033784007242</v>
      </c>
      <c r="P22">
        <f t="shared" si="3"/>
        <v>8.1759617742704904E-8</v>
      </c>
    </row>
    <row r="23" spans="1:16" x14ac:dyDescent="0.3">
      <c r="A23">
        <f t="shared" si="4"/>
        <v>0.28000000000000003</v>
      </c>
      <c r="B23">
        <f t="shared" si="0"/>
        <v>-0.56511042802004396</v>
      </c>
      <c r="L23">
        <f t="shared" si="5"/>
        <v>0.28000000000000003</v>
      </c>
      <c r="M23">
        <v>83.72617870048289</v>
      </c>
      <c r="N23">
        <f t="shared" si="1"/>
        <v>0.3728754272453792</v>
      </c>
      <c r="O23">
        <f t="shared" si="2"/>
        <v>0.8268915264744916</v>
      </c>
      <c r="P23">
        <f t="shared" si="3"/>
        <v>1.4310168611197938E-7</v>
      </c>
    </row>
    <row r="24" spans="1:16" x14ac:dyDescent="0.3">
      <c r="A24">
        <f t="shared" si="4"/>
        <v>0.32</v>
      </c>
      <c r="B24">
        <f t="shared" si="0"/>
        <v>-0.46236307747094507</v>
      </c>
      <c r="L24">
        <f t="shared" si="5"/>
        <v>0.32</v>
      </c>
      <c r="M24">
        <v>80.386664601920373</v>
      </c>
      <c r="N24">
        <f t="shared" si="1"/>
        <v>0.3523322156162616</v>
      </c>
      <c r="O24">
        <f t="shared" si="2"/>
        <v>0.81379383104477232</v>
      </c>
      <c r="P24">
        <f t="shared" si="3"/>
        <v>1.4615866783529441E-7</v>
      </c>
    </row>
    <row r="25" spans="1:16" x14ac:dyDescent="0.3">
      <c r="A25">
        <f t="shared" si="4"/>
        <v>0.36</v>
      </c>
      <c r="B25">
        <f t="shared" si="0"/>
        <v>-0.35961572692184623</v>
      </c>
      <c r="L25">
        <f t="shared" si="5"/>
        <v>0.36</v>
      </c>
      <c r="M25">
        <v>77.013425719571842</v>
      </c>
      <c r="N25">
        <f t="shared" si="1"/>
        <v>0.33158154405434698</v>
      </c>
      <c r="O25">
        <f t="shared" si="2"/>
        <v>0.7994106968731044</v>
      </c>
      <c r="P25">
        <f t="shared" si="3"/>
        <v>-8.3511468684793755E-8</v>
      </c>
    </row>
    <row r="26" spans="1:16" x14ac:dyDescent="0.3">
      <c r="A26">
        <f t="shared" si="4"/>
        <v>0.39999999999999997</v>
      </c>
      <c r="B26">
        <f t="shared" si="0"/>
        <v>-0.25686837637274734</v>
      </c>
      <c r="L26">
        <f t="shared" si="5"/>
        <v>0.39999999999999997</v>
      </c>
      <c r="M26">
        <v>73.643308611793515</v>
      </c>
      <c r="N26">
        <f t="shared" si="1"/>
        <v>0.31085007626692218</v>
      </c>
      <c r="O26">
        <f t="shared" si="2"/>
        <v>0.78372506047050883</v>
      </c>
      <c r="P26">
        <f t="shared" si="3"/>
        <v>-1.4792145736075568E-7</v>
      </c>
    </row>
    <row r="27" spans="1:16" x14ac:dyDescent="0.3">
      <c r="A27">
        <f t="shared" si="4"/>
        <v>0.43999999999999995</v>
      </c>
      <c r="B27">
        <f t="shared" si="0"/>
        <v>-0.15412102582364851</v>
      </c>
      <c r="L27">
        <f t="shared" si="5"/>
        <v>0.43999999999999995</v>
      </c>
      <c r="M27">
        <v>70.317755330567707</v>
      </c>
      <c r="N27">
        <f t="shared" si="1"/>
        <v>0.29039274540267002</v>
      </c>
      <c r="O27">
        <f t="shared" si="2"/>
        <v>0.76677299952507139</v>
      </c>
      <c r="P27">
        <f t="shared" si="3"/>
        <v>-1.2010683925200993E-7</v>
      </c>
    </row>
    <row r="28" spans="1:16" x14ac:dyDescent="0.3">
      <c r="A28">
        <f t="shared" si="4"/>
        <v>0.47999999999999993</v>
      </c>
      <c r="B28">
        <f t="shared" si="0"/>
        <v>-5.1373675274549641E-2</v>
      </c>
      <c r="L28">
        <f t="shared" si="5"/>
        <v>0.47999999999999993</v>
      </c>
      <c r="M28">
        <v>67.079857269998854</v>
      </c>
      <c r="N28">
        <f t="shared" si="1"/>
        <v>0.2704746306324981</v>
      </c>
      <c r="O28">
        <f t="shared" si="2"/>
        <v>0.74865280195920336</v>
      </c>
      <c r="P28">
        <f t="shared" si="3"/>
        <v>-3.1969112301855063E-7</v>
      </c>
    </row>
    <row r="29" spans="1:16" x14ac:dyDescent="0.3">
      <c r="A29">
        <v>0.5</v>
      </c>
      <c r="B29">
        <f t="shared" si="0"/>
        <v>0</v>
      </c>
      <c r="L29">
        <f t="shared" si="5"/>
        <v>0.51999999999999991</v>
      </c>
      <c r="M29">
        <v>63.970520578684798</v>
      </c>
      <c r="N29">
        <f t="shared" si="1"/>
        <v>0.25134736846482525</v>
      </c>
      <c r="O29">
        <f t="shared" si="2"/>
        <v>0.72952554807512238</v>
      </c>
      <c r="P29">
        <f t="shared" si="3"/>
        <v>-4.5719735108917803E-8</v>
      </c>
    </row>
    <row r="30" spans="1:16" x14ac:dyDescent="0.3">
      <c r="A30">
        <f>A28+0.04</f>
        <v>0.51999999999999991</v>
      </c>
      <c r="B30">
        <f t="shared" ref="B30:B43" si="6">(A30-$C$12)/($C$13-$C$12)</f>
        <v>5.1373675274549217E-2</v>
      </c>
      <c r="L30">
        <f t="shared" si="5"/>
        <v>0.55999999999999994</v>
      </c>
      <c r="M30">
        <v>61.024883107921454</v>
      </c>
      <c r="N30">
        <f t="shared" si="1"/>
        <v>0.23322711139790714</v>
      </c>
      <c r="O30">
        <f t="shared" si="2"/>
        <v>0.70960738241166521</v>
      </c>
      <c r="P30">
        <f t="shared" si="3"/>
        <v>-1.3259493614192763E-7</v>
      </c>
    </row>
    <row r="31" spans="1:16" x14ac:dyDescent="0.3">
      <c r="A31">
        <f t="shared" ref="A31:A39" si="7">A30+0.04</f>
        <v>0.55999999999999994</v>
      </c>
      <c r="B31">
        <f t="shared" si="6"/>
        <v>0.1541210258236482</v>
      </c>
      <c r="L31">
        <f t="shared" si="5"/>
        <v>0.6</v>
      </c>
      <c r="M31">
        <v>58.269130336751729</v>
      </c>
      <c r="N31">
        <f t="shared" si="1"/>
        <v>0.216274940900997</v>
      </c>
      <c r="O31">
        <f t="shared" si="2"/>
        <v>0.68914992546645248</v>
      </c>
      <c r="P31">
        <f t="shared" si="3"/>
        <v>1.4456194974421521E-7</v>
      </c>
    </row>
    <row r="32" spans="1:16" x14ac:dyDescent="0.3">
      <c r="A32">
        <f t="shared" si="7"/>
        <v>0.6</v>
      </c>
      <c r="B32">
        <f t="shared" si="6"/>
        <v>0.25686837637274723</v>
      </c>
      <c r="L32">
        <f t="shared" si="5"/>
        <v>0.64</v>
      </c>
      <c r="M32">
        <v>55.719289736843372</v>
      </c>
      <c r="N32">
        <f t="shared" si="1"/>
        <v>0.20058945088106231</v>
      </c>
      <c r="O32">
        <f t="shared" si="2"/>
        <v>0.66841866016675111</v>
      </c>
      <c r="P32">
        <f t="shared" si="3"/>
        <v>-3.0956575658436236E-7</v>
      </c>
    </row>
    <row r="33" spans="1:16" x14ac:dyDescent="0.3">
      <c r="A33">
        <f t="shared" si="7"/>
        <v>0.64</v>
      </c>
      <c r="B33">
        <f t="shared" si="6"/>
        <v>0.35961572692184623</v>
      </c>
      <c r="L33">
        <f t="shared" si="5"/>
        <v>0.68</v>
      </c>
      <c r="M33">
        <v>53.381155061960861</v>
      </c>
      <c r="N33">
        <f t="shared" si="1"/>
        <v>0.18620628194514882</v>
      </c>
      <c r="O33">
        <f t="shared" si="2"/>
        <v>0.64766795453522508</v>
      </c>
      <c r="P33">
        <f t="shared" si="3"/>
        <v>-4.7524293722567279E-7</v>
      </c>
    </row>
    <row r="34" spans="1:16" x14ac:dyDescent="0.3">
      <c r="A34">
        <f t="shared" si="7"/>
        <v>0.68</v>
      </c>
      <c r="B34">
        <f t="shared" si="6"/>
        <v>0.46236307747094524</v>
      </c>
      <c r="L34">
        <f t="shared" si="5"/>
        <v>0.72000000000000008</v>
      </c>
      <c r="M34">
        <v>51.25194663305178</v>
      </c>
      <c r="N34">
        <f t="shared" si="1"/>
        <v>0.1731083347388746</v>
      </c>
      <c r="O34">
        <f t="shared" si="2"/>
        <v>0.62712434603007139</v>
      </c>
      <c r="P34">
        <f t="shared" si="3"/>
        <v>3.0204102996478355E-7</v>
      </c>
    </row>
    <row r="35" spans="1:16" x14ac:dyDescent="0.3">
      <c r="A35">
        <f t="shared" si="7"/>
        <v>0.72000000000000008</v>
      </c>
      <c r="B35">
        <f t="shared" si="6"/>
        <v>0.56511042802004419</v>
      </c>
      <c r="L35">
        <f t="shared" si="5"/>
        <v>0.76000000000000012</v>
      </c>
      <c r="M35">
        <v>49.322561728830919</v>
      </c>
      <c r="N35">
        <f t="shared" si="1"/>
        <v>0.16123961335258222</v>
      </c>
      <c r="O35">
        <f t="shared" si="2"/>
        <v>0.60697691065075665</v>
      </c>
      <c r="P35">
        <f t="shared" si="3"/>
        <v>9.1311194716503508E-8</v>
      </c>
    </row>
    <row r="36" spans="1:16" x14ac:dyDescent="0.3">
      <c r="A36">
        <f t="shared" si="7"/>
        <v>0.76000000000000012</v>
      </c>
      <c r="B36">
        <f t="shared" si="6"/>
        <v>0.66785777856914319</v>
      </c>
      <c r="L36">
        <f t="shared" si="5"/>
        <v>0.80000000000000016</v>
      </c>
      <c r="M36">
        <v>47.579524349148457</v>
      </c>
      <c r="N36">
        <f t="shared" si="1"/>
        <v>0.15051721940200938</v>
      </c>
      <c r="O36">
        <f t="shared" si="2"/>
        <v>0.5873705103572745</v>
      </c>
      <c r="P36">
        <f t="shared" si="3"/>
        <v>3.3840600843770829E-7</v>
      </c>
    </row>
    <row r="37" spans="1:16" x14ac:dyDescent="0.3">
      <c r="A37">
        <f t="shared" si="7"/>
        <v>0.80000000000000016</v>
      </c>
      <c r="B37">
        <f t="shared" si="6"/>
        <v>0.77060512911824219</v>
      </c>
      <c r="L37">
        <f t="shared" si="5"/>
        <v>0.84000000000000019</v>
      </c>
      <c r="M37">
        <v>46.007229492583022</v>
      </c>
      <c r="N37">
        <f t="shared" si="1"/>
        <v>0.14084515783002791</v>
      </c>
      <c r="O37">
        <f t="shared" si="2"/>
        <v>0.56841023230894405</v>
      </c>
      <c r="P37">
        <f t="shared" si="3"/>
        <v>4.2007098610685745E-7</v>
      </c>
    </row>
    <row r="38" spans="1:16" x14ac:dyDescent="0.3">
      <c r="A38">
        <f t="shared" si="7"/>
        <v>0.84000000000000019</v>
      </c>
      <c r="B38">
        <f t="shared" si="6"/>
        <v>0.8733524796673412</v>
      </c>
      <c r="L38">
        <f t="shared" si="5"/>
        <v>0.88000000000000023</v>
      </c>
      <c r="M38">
        <v>44.589296196578069</v>
      </c>
      <c r="N38">
        <f t="shared" si="1"/>
        <v>0.13212266021028721</v>
      </c>
      <c r="O38">
        <f t="shared" si="2"/>
        <v>0.55016472313765841</v>
      </c>
      <c r="P38">
        <f t="shared" si="3"/>
        <v>7.7603106196644234E-7</v>
      </c>
    </row>
    <row r="39" spans="1:16" x14ac:dyDescent="0.3">
      <c r="A39">
        <f t="shared" si="7"/>
        <v>0.88000000000000023</v>
      </c>
      <c r="B39">
        <f t="shared" si="6"/>
        <v>0.9760998302164402</v>
      </c>
      <c r="L39">
        <f t="shared" si="5"/>
        <v>0.92000000000000026</v>
      </c>
      <c r="M39">
        <v>43.309691690646659</v>
      </c>
      <c r="N39">
        <f t="shared" si="1"/>
        <v>0.12425110003983109</v>
      </c>
      <c r="O39">
        <f t="shared" si="2"/>
        <v>0.53267363063023965</v>
      </c>
      <c r="P39">
        <f t="shared" si="3"/>
        <v>4.206844139709176E-7</v>
      </c>
    </row>
    <row r="40" spans="1:16" x14ac:dyDescent="0.3">
      <c r="A40">
        <f>C13</f>
        <v>0.88930444226769212</v>
      </c>
      <c r="B40">
        <f t="shared" si="6"/>
        <v>1</v>
      </c>
      <c r="L40">
        <f t="shared" si="5"/>
        <v>0.9600000000000003</v>
      </c>
      <c r="M40">
        <v>42.153232161390605</v>
      </c>
      <c r="N40">
        <f t="shared" si="1"/>
        <v>0.11713707322370141</v>
      </c>
      <c r="O40">
        <f t="shared" si="2"/>
        <v>0.51595228006201788</v>
      </c>
      <c r="P40">
        <f t="shared" si="3"/>
        <v>8.2296639902779134E-7</v>
      </c>
    </row>
    <row r="41" spans="1:16" x14ac:dyDescent="0.3">
      <c r="A41">
        <f>A39+0.04</f>
        <v>0.92000000000000026</v>
      </c>
      <c r="B41">
        <f t="shared" si="6"/>
        <v>1.0788471807655393</v>
      </c>
      <c r="L41">
        <f t="shared" si="5"/>
        <v>1.0000000000000002</v>
      </c>
      <c r="M41">
        <v>41.106090982199952</v>
      </c>
      <c r="N41">
        <f t="shared" si="1"/>
        <v>0.11069552447894931</v>
      </c>
      <c r="O41">
        <f t="shared" si="2"/>
        <v>0.49999991555091911</v>
      </c>
      <c r="P41">
        <f t="shared" si="3"/>
        <v>2.1692301133136027E-7</v>
      </c>
    </row>
    <row r="42" spans="1:16" x14ac:dyDescent="0.3">
      <c r="A42">
        <f>A41+0.04</f>
        <v>0.9600000000000003</v>
      </c>
      <c r="B42">
        <f t="shared" si="6"/>
        <v>1.1815945313146381</v>
      </c>
    </row>
    <row r="43" spans="1:16" x14ac:dyDescent="0.3">
      <c r="A43">
        <f>A42+0.04</f>
        <v>1.0000000000000002</v>
      </c>
      <c r="B43">
        <f t="shared" si="6"/>
        <v>1.2843418818637369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2024-10-12T21:21:27Z</dcterms:modified>
</cp:coreProperties>
</file>