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17c6545b7781650/Desktop/Fall24Classes/Homework/"/>
    </mc:Choice>
  </mc:AlternateContent>
  <xr:revisionPtr revIDLastSave="320" documentId="11_F25DC773A252ABDACC10489A691F551C5ADE58EE" xr6:coauthVersionLast="47" xr6:coauthVersionMax="47" xr10:uidLastSave="{12F7F4D5-1443-48BF-8A87-4199139EEC1C}"/>
  <bookViews>
    <workbookView xWindow="-96" yWindow="0" windowWidth="11712" windowHeight="14496" activeTab="1" xr2:uid="{00000000-000D-0000-FFFF-FFFF00000000}"/>
  </bookViews>
  <sheets>
    <sheet name="Question 1" sheetId="1" r:id="rId1"/>
    <sheet name="Question 2" sheetId="2" r:id="rId2"/>
  </sheets>
  <definedNames>
    <definedName name="solver_adj" localSheetId="0" hidden="1">'Question 1'!$D$14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'Question 1'!$G$3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3" i="2"/>
  <c r="D18" i="1"/>
  <c r="G3" i="1"/>
  <c r="D11" i="1"/>
  <c r="D12" i="1"/>
  <c r="D13" i="1" s="1"/>
  <c r="D16" i="1" s="1"/>
  <c r="D17" i="1" s="1"/>
  <c r="D10" i="1"/>
  <c r="D9" i="1"/>
  <c r="D15" i="1" s="1"/>
  <c r="D5" i="1"/>
  <c r="D3" i="1"/>
</calcChain>
</file>

<file path=xl/sharedStrings.xml><?xml version="1.0" encoding="utf-8"?>
<sst xmlns="http://schemas.openxmlformats.org/spreadsheetml/2006/main" count="38" uniqueCount="31">
  <si>
    <t>Density</t>
  </si>
  <si>
    <t>kg/m3</t>
  </si>
  <si>
    <t>Viscosity</t>
  </si>
  <si>
    <t>cP</t>
  </si>
  <si>
    <t>kg/m s</t>
  </si>
  <si>
    <t>Particle Diameter</t>
  </si>
  <si>
    <t>mm</t>
  </si>
  <si>
    <t>m</t>
  </si>
  <si>
    <t>porosity (epsilon)</t>
  </si>
  <si>
    <t>gravity</t>
  </si>
  <si>
    <t>m/s2</t>
  </si>
  <si>
    <t>height</t>
  </si>
  <si>
    <t>ft</t>
  </si>
  <si>
    <t>Superficial Velocoty</t>
  </si>
  <si>
    <t>m/s</t>
  </si>
  <si>
    <t>Viscous Losses</t>
  </si>
  <si>
    <t>m2/s2</t>
  </si>
  <si>
    <t>Zero Func</t>
  </si>
  <si>
    <t>length</t>
  </si>
  <si>
    <t>Area</t>
  </si>
  <si>
    <t>in2</t>
  </si>
  <si>
    <t>ft2</t>
  </si>
  <si>
    <t>m2</t>
  </si>
  <si>
    <t>Flow rate</t>
  </si>
  <si>
    <t>m3/s</t>
  </si>
  <si>
    <t>cm3/s</t>
  </si>
  <si>
    <t>Reynolds; Porous</t>
  </si>
  <si>
    <t>Laminar</t>
  </si>
  <si>
    <t>Fluid Density</t>
  </si>
  <si>
    <t>Fluid Viscosity</t>
  </si>
  <si>
    <t>Reactor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</si>
</sst>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sqref="A1:D3"/>
    </sheetView>
  </sheetViews>
  <sheetFormatPr defaultRowHeight="14.4" x14ac:dyDescent="0.3"/>
  <cols>
    <col min="4" max="4" width="12" bestFit="1" customWidth="1"/>
    <col min="7" max="7" width="12" bestFit="1" customWidth="1"/>
  </cols>
  <sheetData>
    <row r="1" spans="1:7" x14ac:dyDescent="0.3">
      <c r="A1" t="s">
        <v>0</v>
      </c>
      <c r="C1" t="s">
        <v>1</v>
      </c>
      <c r="D1">
        <v>1000</v>
      </c>
    </row>
    <row r="2" spans="1:7" x14ac:dyDescent="0.3">
      <c r="A2" t="s">
        <v>2</v>
      </c>
      <c r="C2" t="s">
        <v>3</v>
      </c>
      <c r="D2">
        <v>1</v>
      </c>
    </row>
    <row r="3" spans="1:7" x14ac:dyDescent="0.3">
      <c r="C3" t="s">
        <v>4</v>
      </c>
      <c r="D3">
        <f>D2/1000</f>
        <v>1E-3</v>
      </c>
      <c r="F3" t="s">
        <v>17</v>
      </c>
      <c r="G3">
        <f>D15-1.75*D14^2*(1-D6)/D5/D6^3*D10-180*D14*D3*(1-D6)^2*D10/D5^2/D6^3/D1</f>
        <v>7.4671789120905885E-6</v>
      </c>
    </row>
    <row r="4" spans="1:7" x14ac:dyDescent="0.3">
      <c r="A4" t="s">
        <v>5</v>
      </c>
      <c r="C4" t="s">
        <v>6</v>
      </c>
      <c r="D4">
        <v>0.76</v>
      </c>
    </row>
    <row r="5" spans="1:7" x14ac:dyDescent="0.3">
      <c r="C5" t="s">
        <v>7</v>
      </c>
      <c r="D5">
        <f>D4/1000</f>
        <v>7.6000000000000004E-4</v>
      </c>
    </row>
    <row r="6" spans="1:7" x14ac:dyDescent="0.3">
      <c r="A6" t="s">
        <v>8</v>
      </c>
      <c r="D6">
        <v>0.33</v>
      </c>
    </row>
    <row r="7" spans="1:7" x14ac:dyDescent="0.3">
      <c r="A7" t="s">
        <v>9</v>
      </c>
      <c r="C7" t="s">
        <v>10</v>
      </c>
      <c r="D7">
        <v>9.81</v>
      </c>
    </row>
    <row r="8" spans="1:7" x14ac:dyDescent="0.3">
      <c r="A8" t="s">
        <v>11</v>
      </c>
      <c r="C8" t="s">
        <v>12</v>
      </c>
      <c r="D8">
        <v>1.25</v>
      </c>
    </row>
    <row r="9" spans="1:7" x14ac:dyDescent="0.3">
      <c r="C9" t="s">
        <v>7</v>
      </c>
      <c r="D9">
        <f>D8/3.2808</f>
        <v>0.38100463301633747</v>
      </c>
    </row>
    <row r="10" spans="1:7" x14ac:dyDescent="0.3">
      <c r="A10" t="s">
        <v>18</v>
      </c>
      <c r="C10" t="s">
        <v>7</v>
      </c>
      <c r="D10">
        <f>1/3.2808</f>
        <v>0.30480370641306997</v>
      </c>
    </row>
    <row r="11" spans="1:7" x14ac:dyDescent="0.3">
      <c r="A11" t="s">
        <v>19</v>
      </c>
      <c r="C11" t="s">
        <v>20</v>
      </c>
      <c r="D11">
        <f>2^2/4*PI()</f>
        <v>3.1415926535897931</v>
      </c>
    </row>
    <row r="12" spans="1:7" x14ac:dyDescent="0.3">
      <c r="C12" t="s">
        <v>21</v>
      </c>
      <c r="D12">
        <f>D11/144</f>
        <v>2.1816615649929118E-2</v>
      </c>
    </row>
    <row r="13" spans="1:7" x14ac:dyDescent="0.3">
      <c r="C13" t="s">
        <v>22</v>
      </c>
      <c r="D13">
        <f>D12/3.2808^2</f>
        <v>2.0268792097926673E-3</v>
      </c>
    </row>
    <row r="14" spans="1:7" x14ac:dyDescent="0.3">
      <c r="A14" t="s">
        <v>13</v>
      </c>
      <c r="C14" t="s">
        <v>14</v>
      </c>
      <c r="D14">
        <v>3.0476719145654508E-3</v>
      </c>
    </row>
    <row r="15" spans="1:7" x14ac:dyDescent="0.3">
      <c r="A15" t="s">
        <v>15</v>
      </c>
      <c r="C15" t="s">
        <v>16</v>
      </c>
      <c r="D15">
        <f>D9*D7</f>
        <v>3.7376554498902705</v>
      </c>
    </row>
    <row r="16" spans="1:7" x14ac:dyDescent="0.3">
      <c r="A16" t="s">
        <v>23</v>
      </c>
      <c r="C16" t="s">
        <v>24</v>
      </c>
      <c r="D16">
        <f>D14*D13</f>
        <v>6.1772628419017262E-6</v>
      </c>
    </row>
    <row r="17" spans="1:5" x14ac:dyDescent="0.3">
      <c r="C17" t="s">
        <v>25</v>
      </c>
      <c r="D17">
        <f>D16*100^3</f>
        <v>6.1772628419017259</v>
      </c>
    </row>
    <row r="18" spans="1:5" x14ac:dyDescent="0.3">
      <c r="A18" t="s">
        <v>26</v>
      </c>
      <c r="D18">
        <f>D5*D14*D1/(1-D6)/D3</f>
        <v>3.4570606792085714</v>
      </c>
      <c r="E18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14C3-34A9-4851-8117-5700EE5613F7}">
  <dimension ref="A1:D5"/>
  <sheetViews>
    <sheetView tabSelected="1" workbookViewId="0">
      <selection activeCell="D6" sqref="D6"/>
    </sheetView>
  </sheetViews>
  <sheetFormatPr defaultRowHeight="14.4" x14ac:dyDescent="0.3"/>
  <sheetData>
    <row r="1" spans="1:4" x14ac:dyDescent="0.3">
      <c r="A1" t="s">
        <v>28</v>
      </c>
      <c r="C1" t="s">
        <v>1</v>
      </c>
      <c r="D1">
        <v>1000</v>
      </c>
    </row>
    <row r="2" spans="1:4" x14ac:dyDescent="0.3">
      <c r="A2" t="s">
        <v>29</v>
      </c>
      <c r="C2" t="s">
        <v>3</v>
      </c>
      <c r="D2">
        <v>1</v>
      </c>
    </row>
    <row r="3" spans="1:4" x14ac:dyDescent="0.3">
      <c r="C3" t="s">
        <v>4</v>
      </c>
      <c r="D3">
        <f>D2/1000</f>
        <v>1E-3</v>
      </c>
    </row>
    <row r="4" spans="1:4" x14ac:dyDescent="0.3">
      <c r="A4" t="s">
        <v>30</v>
      </c>
      <c r="C4" t="s">
        <v>12</v>
      </c>
      <c r="D4">
        <v>1</v>
      </c>
    </row>
    <row r="5" spans="1:4" x14ac:dyDescent="0.3">
      <c r="C5" t="s">
        <v>7</v>
      </c>
      <c r="D5">
        <f>D4/12</f>
        <v>8.3333333333333329E-2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2024-11-25T20:40:47Z</dcterms:modified>
</cp:coreProperties>
</file>