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.H.Kh\HomeWork\04-Practical Projects\AFDNFS\AFDNFS Git\NFSData\"/>
    </mc:Choice>
  </mc:AlternateContent>
  <workbookProtection workbookAlgorithmName="SHA-512" workbookHashValue="M0R0OALV+6f4UVn5GwSJvjPKd6y0Z7YAv336xc5+wD0694sFyycXUoMm4kQWjCbyA7IyUV/m+S/8rCX45lhMVg==" workbookSaltValue="i7Ezyq5BRvQUEGVk7PYG3A==" workbookSpinCount="100000" lockStructure="1"/>
  <bookViews>
    <workbookView xWindow="0" yWindow="0" windowWidth="23976" windowHeight="10260" activeTab="1"/>
  </bookViews>
  <sheets>
    <sheet name="AFD NFS" sheetId="4" r:id="rId1"/>
    <sheet name="NFS Cruise - General Data" sheetId="1" r:id="rId2"/>
    <sheet name="NFS Cruise - Aerodynamics Data" sheetId="2" r:id="rId3"/>
    <sheet name="Prefered Data Sets" sheetId="5" state="hidden" r:id="rId4"/>
  </sheets>
  <definedNames>
    <definedName name="Units">'Prefered Data Sets'!$B$1:$B$2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1" i="1" l="1"/>
  <c r="E26" i="1"/>
  <c r="E17" i="1"/>
  <c r="C14" i="1"/>
  <c r="C13" i="1"/>
  <c r="C8" i="1"/>
  <c r="C7" i="1"/>
  <c r="C10" i="1" l="1"/>
  <c r="C6" i="1"/>
  <c r="C5" i="1"/>
  <c r="C4" i="1"/>
  <c r="C3" i="1"/>
</calcChain>
</file>

<file path=xl/sharedStrings.xml><?xml version="1.0" encoding="utf-8"?>
<sst xmlns="http://schemas.openxmlformats.org/spreadsheetml/2006/main" count="146" uniqueCount="88">
  <si>
    <t>Aerodynamic Mean Chord</t>
  </si>
  <si>
    <t>Wing Span</t>
  </si>
  <si>
    <t>Reference Area</t>
  </si>
  <si>
    <t>Dynamic Pressure</t>
  </si>
  <si>
    <t>Flight Path Angle</t>
  </si>
  <si>
    <t>Thrust missalignment Distance</t>
  </si>
  <si>
    <t>Thrust Missalignment Angle</t>
  </si>
  <si>
    <t>Horizontal Tail Incidence Angle</t>
  </si>
  <si>
    <t>Consumption Rate</t>
  </si>
  <si>
    <t>Graviational Acceleration</t>
  </si>
  <si>
    <t>Initial Altitude</t>
  </si>
  <si>
    <t>Initial Cruse Velocity</t>
  </si>
  <si>
    <t>MOI Tensor</t>
  </si>
  <si>
    <t>Initial Attitude</t>
  </si>
  <si>
    <t>Initial Angular Velocities</t>
  </si>
  <si>
    <t>rad</t>
  </si>
  <si>
    <t>NFS General Data</t>
  </si>
  <si>
    <t>NFS Aerodynamic Coefficients - Cruise</t>
  </si>
  <si>
    <t>Stability Derivatives</t>
  </si>
  <si>
    <t>Longitudinal</t>
  </si>
  <si>
    <t>CD1</t>
  </si>
  <si>
    <t>CD0</t>
  </si>
  <si>
    <t>CDu</t>
  </si>
  <si>
    <t>CDalpha</t>
  </si>
  <si>
    <t>CDM</t>
  </si>
  <si>
    <t>CTx1</t>
  </si>
  <si>
    <t>CTxu</t>
  </si>
  <si>
    <t>CL1</t>
  </si>
  <si>
    <t>CL0</t>
  </si>
  <si>
    <t>CLu</t>
  </si>
  <si>
    <t>CLalpha</t>
  </si>
  <si>
    <t>CLalphadot</t>
  </si>
  <si>
    <t>CLq</t>
  </si>
  <si>
    <t>CLM</t>
  </si>
  <si>
    <t>Cm1</t>
  </si>
  <si>
    <t>Cm0</t>
  </si>
  <si>
    <t>Cmu</t>
  </si>
  <si>
    <t>Cmalpha</t>
  </si>
  <si>
    <t>Cmalphadot</t>
  </si>
  <si>
    <t>Cmq</t>
  </si>
  <si>
    <t>CmT1</t>
  </si>
  <si>
    <t>CmTu</t>
  </si>
  <si>
    <t>CmTalpha</t>
  </si>
  <si>
    <t>CmM</t>
  </si>
  <si>
    <t>CYbeta</t>
  </si>
  <si>
    <t>CYbetadot</t>
  </si>
  <si>
    <t>CYp</t>
  </si>
  <si>
    <t>CYr</t>
  </si>
  <si>
    <t>Clbeta</t>
  </si>
  <si>
    <t>Clbetadot</t>
  </si>
  <si>
    <t>Clp</t>
  </si>
  <si>
    <t>Clr</t>
  </si>
  <si>
    <t>Cnbeta</t>
  </si>
  <si>
    <t>Cnbetadot</t>
  </si>
  <si>
    <t>Cnp</t>
  </si>
  <si>
    <t>Cnr</t>
  </si>
  <si>
    <t>CnTbeta</t>
  </si>
  <si>
    <t>Control Derivatives</t>
  </si>
  <si>
    <t>CDdelta_e</t>
  </si>
  <si>
    <t>CDdelta_f</t>
  </si>
  <si>
    <t>CDdelta_a</t>
  </si>
  <si>
    <t>CDdelta_r</t>
  </si>
  <si>
    <t>CLdelta_e</t>
  </si>
  <si>
    <t>CLdelta_f</t>
  </si>
  <si>
    <t>Cmdelta_e</t>
  </si>
  <si>
    <t>Cmdelta_f</t>
  </si>
  <si>
    <t>Lateral - Directional</t>
  </si>
  <si>
    <t>CYdelta_a</t>
  </si>
  <si>
    <t>CYdelta_r</t>
  </si>
  <si>
    <t>Cldelta_a</t>
  </si>
  <si>
    <t>Cldelta_r</t>
  </si>
  <si>
    <t>Cndelta_a</t>
  </si>
  <si>
    <t>Cndelta_r</t>
  </si>
  <si>
    <t>CDiH</t>
  </si>
  <si>
    <t>CLiH</t>
  </si>
  <si>
    <t>CMiH</t>
  </si>
  <si>
    <t>SI</t>
  </si>
  <si>
    <t>Allowable System of Units</t>
  </si>
  <si>
    <t>Imperial</t>
  </si>
  <si>
    <t>Advanced Flight Dynamics - Nonlinear Flight Simulation</t>
  </si>
  <si>
    <t>Current Version</t>
  </si>
  <si>
    <t>System of Units</t>
  </si>
  <si>
    <t>Advanced Flight Dynamics Nonlinear Flight Simulation is a comprehencive flight simulation (the Software simulation must goes here) …</t>
  </si>
  <si>
    <t>-</t>
  </si>
  <si>
    <t>1/rad</t>
  </si>
  <si>
    <t>MOI Tensor Rate</t>
  </si>
  <si>
    <t>Initial Weight</t>
  </si>
  <si>
    <t>1.0.0.15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</si>
</sst>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i/>
      <sz val="11"/>
      <color theme="1"/>
      <name val="Euclid"/>
      <family val="1"/>
    </font>
    <font>
      <i/>
      <sz val="20"/>
      <color theme="1"/>
      <name val="Euclid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 applyProtection="1">
      <alignment horizontal="center"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8" borderId="0" xfId="0" applyFill="1" applyAlignment="1" applyProtection="1">
      <alignment horizontal="center" vertical="center"/>
      <protection locked="0"/>
    </xf>
    <xf numFmtId="0" fontId="4" fillId="4" borderId="4" xfId="0" applyFont="1" applyFill="1" applyBorder="1" applyAlignment="1">
      <alignment horizontal="center" vertical="center"/>
    </xf>
    <xf numFmtId="0" fontId="2" fillId="3" borderId="1" xfId="2" applyBorder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0" borderId="0" xfId="0" applyFont="1" applyFill="1"/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6" borderId="2" xfId="4" applyAlignment="1">
      <alignment vertical="center"/>
    </xf>
    <xf numFmtId="0" fontId="6" fillId="11" borderId="2" xfId="4" applyFill="1" applyAlignment="1">
      <alignment vertical="center"/>
    </xf>
    <xf numFmtId="0" fontId="0" fillId="4" borderId="3" xfId="0" applyFont="1" applyFill="1" applyBorder="1" applyAlignment="1" applyProtection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10" borderId="0" xfId="0" applyFont="1" applyFill="1" applyProtection="1">
      <protection locked="0"/>
    </xf>
    <xf numFmtId="0" fontId="8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6" borderId="5" xfId="4" applyBorder="1" applyAlignment="1">
      <alignment horizontal="left" vertical="top"/>
    </xf>
    <xf numFmtId="0" fontId="6" fillId="6" borderId="6" xfId="4" applyBorder="1" applyAlignment="1">
      <alignment horizontal="left" vertical="top"/>
    </xf>
    <xf numFmtId="0" fontId="6" fillId="6" borderId="7" xfId="4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5" fillId="5" borderId="0" xfId="3" applyAlignment="1">
      <alignment horizontal="left" vertical="top"/>
    </xf>
    <xf numFmtId="0" fontId="1" fillId="2" borderId="8" xfId="1" applyBorder="1" applyAlignment="1">
      <alignment horizontal="left" vertical="top"/>
    </xf>
    <xf numFmtId="0" fontId="1" fillId="2" borderId="0" xfId="1" applyAlignment="1">
      <alignment horizontal="left" vertical="top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14"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2:C14" headerRowCount="0" totalsRowShown="0" headerRowDxfId="13" dataDxfId="12">
  <tableColumns count="3">
    <tableColumn id="2" name="Column2" headerRowDxfId="11" dataDxfId="10"/>
    <tableColumn id="3" name="Column3" headerRowDxfId="9" dataDxfId="8"/>
    <tableColumn id="4" name="Column4" headerRowDxfId="7" dataDxfId="6"/>
  </tableColumns>
  <tableStyleInfo name="TableStyleLight16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5:C27" headerRowCount="0" totalsRowShown="0" headerRowDxfId="5" dataDxfId="4">
  <tableColumns count="3">
    <tableColumn id="1" name="CD1" dataDxfId="3"/>
    <tableColumn id="2" name="Column1" dataDxfId="2"/>
    <tableColumn id="3" name="Column2" headerRowDxfId="1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C10" sqref="C10"/>
    </sheetView>
  </sheetViews>
  <sheetFormatPr defaultColWidth="8.8984375" defaultRowHeight="20.399999999999999" x14ac:dyDescent="0.65"/>
  <cols>
    <col min="1" max="1" width="8.8984375" style="19"/>
    <col min="2" max="2" width="16.3984375" style="19" bestFit="1" customWidth="1"/>
    <col min="3" max="26" width="8.8984375" style="19"/>
    <col min="27" max="27" width="22.3984375" style="19" bestFit="1" customWidth="1"/>
    <col min="28" max="16384" width="8.8984375" style="19"/>
  </cols>
  <sheetData>
    <row r="1" spans="1:12" ht="20.399999999999999" customHeight="1" x14ac:dyDescent="0.65">
      <c r="A1" s="31" t="s">
        <v>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6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6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6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65">
      <c r="B5" s="32" t="s">
        <v>82</v>
      </c>
      <c r="C5" s="32"/>
      <c r="D5" s="32"/>
      <c r="E5" s="32"/>
      <c r="F5" s="32"/>
      <c r="G5" s="32"/>
      <c r="H5" s="32"/>
      <c r="I5" s="32"/>
      <c r="J5" s="32"/>
      <c r="K5" s="32"/>
    </row>
    <row r="6" spans="1:12" x14ac:dyDescent="0.65"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2" x14ac:dyDescent="0.65"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2" x14ac:dyDescent="0.65"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2" x14ac:dyDescent="0.65">
      <c r="B9" s="21" t="s">
        <v>80</v>
      </c>
      <c r="C9" s="20" t="s">
        <v>87</v>
      </c>
    </row>
    <row r="10" spans="1:12" x14ac:dyDescent="0.65">
      <c r="B10" s="20" t="s">
        <v>81</v>
      </c>
      <c r="C10" s="30" t="s">
        <v>78</v>
      </c>
    </row>
  </sheetData>
  <sheetProtection algorithmName="SHA-512" hashValue="AOi0XbhftgL7XjfxH1hv98vLjIion5kOqCOJhdHGbNh644cRVL/s+Ayt+1c2ir6UKmhNHp0HHUJqP0GPlZovcQ==" saltValue="507vXO68fRrbk8nSj1whcw==" spinCount="100000" sheet="1" objects="1" scenarios="1"/>
  <mergeCells count="2">
    <mergeCell ref="A1:L4"/>
    <mergeCell ref="B5:K8"/>
  </mergeCells>
  <dataValidations count="1">
    <dataValidation type="list" allowBlank="1" showInputMessage="1" showErrorMessage="1" sqref="C10">
      <formula1>Units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tabSelected="1" workbookViewId="0">
      <selection activeCell="B15" sqref="B15"/>
    </sheetView>
  </sheetViews>
  <sheetFormatPr defaultColWidth="9.09765625" defaultRowHeight="13.8" x14ac:dyDescent="0.25"/>
  <cols>
    <col min="1" max="1" width="28.8984375" style="2" bestFit="1" customWidth="1"/>
    <col min="2" max="3" width="11" style="2" customWidth="1"/>
    <col min="4" max="4" width="9.09765625" style="2" customWidth="1"/>
    <col min="5" max="5" width="9.09765625" style="2"/>
    <col min="6" max="6" width="152.296875" style="2" customWidth="1"/>
    <col min="7" max="8" width="9.09765625" style="2"/>
    <col min="9" max="10" width="28.8984375" style="2" bestFit="1" customWidth="1"/>
    <col min="11" max="12" width="11" style="2" customWidth="1"/>
    <col min="13" max="16384" width="9.09765625" style="2"/>
  </cols>
  <sheetData>
    <row r="1" spans="1:25" x14ac:dyDescent="0.25">
      <c r="A1" s="33" t="s">
        <v>16</v>
      </c>
      <c r="B1" s="34"/>
      <c r="C1" s="3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3" t="s">
        <v>86</v>
      </c>
      <c r="B2" s="6">
        <v>6336.0872381425897</v>
      </c>
      <c r="C2" s="23" t="str">
        <f>IF('AFD NFS'!C10="Imperial","lb","N")</f>
        <v>lb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3" t="s">
        <v>10</v>
      </c>
      <c r="B3" s="6">
        <v>30000</v>
      </c>
      <c r="C3" s="23" t="str">
        <f>IF('AFD NFS'!C10="Imperial","ft","m")</f>
        <v>ft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25">
      <c r="A4" s="3" t="s">
        <v>0</v>
      </c>
      <c r="B4" s="6">
        <v>5.47</v>
      </c>
      <c r="C4" s="23" t="str">
        <f>IF('AFD NFS'!C10="Imperial","ft","m")</f>
        <v>ft</v>
      </c>
      <c r="D4" s="14"/>
      <c r="E4" s="14"/>
      <c r="F4" s="14"/>
      <c r="G4" s="14"/>
      <c r="H4" s="14"/>
      <c r="I4" s="14"/>
      <c r="J4" s="14"/>
      <c r="K4" s="14"/>
      <c r="L4" s="9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5">
      <c r="A5" s="3" t="s">
        <v>1</v>
      </c>
      <c r="B5" s="6">
        <v>33.799999999999997</v>
      </c>
      <c r="C5" s="23" t="str">
        <f>IF('AFD NFS'!C10="Imperial","ft","m")</f>
        <v>ft</v>
      </c>
      <c r="D5" s="14"/>
      <c r="E5" s="14"/>
      <c r="F5" s="14"/>
      <c r="G5" s="14"/>
      <c r="H5" s="14"/>
      <c r="I5" s="14"/>
      <c r="J5" s="14"/>
      <c r="K5" s="14"/>
      <c r="L5" s="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5">
      <c r="A6" s="3" t="s">
        <v>2</v>
      </c>
      <c r="B6" s="6">
        <v>182</v>
      </c>
      <c r="C6" s="23" t="str">
        <f>IF('AFD NFS'!C10="Imperial","ft^2","m^2")</f>
        <v>ft^2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25">
      <c r="A7" s="3" t="s">
        <v>11</v>
      </c>
      <c r="B7" s="6">
        <v>456</v>
      </c>
      <c r="C7" s="23" t="str">
        <f>IF('AFD NFS'!C10="Imperial","ft/sec","m/s")</f>
        <v>ft/sec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25">
      <c r="A8" s="3" t="s">
        <v>3</v>
      </c>
      <c r="B8" s="6">
        <v>92.7</v>
      </c>
      <c r="C8" s="23" t="str">
        <f>IF('AFD NFS'!C10="Imperial","lb/ft^2","Pa")</f>
        <v>lb/ft^2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25">
      <c r="A9" s="3" t="s">
        <v>4</v>
      </c>
      <c r="B9" s="6">
        <v>0</v>
      </c>
      <c r="C9" s="23" t="s">
        <v>15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25">
      <c r="A10" s="3" t="s">
        <v>5</v>
      </c>
      <c r="B10" s="6">
        <v>0</v>
      </c>
      <c r="C10" s="23" t="str">
        <f>IF('AFD NFS'!C10="Imperial","ft","m")</f>
        <v>ft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5">
      <c r="A11" s="3" t="s">
        <v>6</v>
      </c>
      <c r="B11" s="6">
        <v>0</v>
      </c>
      <c r="C11" s="23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3" t="s">
        <v>7</v>
      </c>
      <c r="B12" s="6">
        <v>0</v>
      </c>
      <c r="C12" s="23" t="s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3" t="s">
        <v>8</v>
      </c>
      <c r="B13" s="6">
        <v>0</v>
      </c>
      <c r="C13" s="23" t="str">
        <f>IF('AFD NFS'!C10="Imperial","lbs/sec","kg/s")</f>
        <v>lbs/sec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3" t="s">
        <v>9</v>
      </c>
      <c r="B14" s="6">
        <v>32.053030612967802</v>
      </c>
      <c r="C14" s="23" t="str">
        <f>IF('AFD NFS'!C10="Imperial","ft/sec^2","m/s^2")</f>
        <v>ft/sec^2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s="14" customFormat="1" x14ac:dyDescent="0.25"/>
    <row r="16" spans="1:25" x14ac:dyDescent="0.25">
      <c r="A16" s="3"/>
      <c r="B16" s="17">
        <v>7985</v>
      </c>
      <c r="C16" s="18">
        <v>0</v>
      </c>
      <c r="D16" s="17">
        <v>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6" t="s">
        <v>12</v>
      </c>
      <c r="B17" s="18">
        <v>0</v>
      </c>
      <c r="C17" s="17">
        <v>3326</v>
      </c>
      <c r="D17" s="18">
        <v>0</v>
      </c>
      <c r="E17" s="4" t="str">
        <f>IF('AFD NFS'!C10="Imperial","slug*ft^2","kg.m^2")</f>
        <v>slug*ft^2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14"/>
      <c r="B18" s="17">
        <v>0</v>
      </c>
      <c r="C18" s="18">
        <v>0</v>
      </c>
      <c r="D18" s="17">
        <v>11183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14"/>
      <c r="B19" s="15"/>
      <c r="C19" s="15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A20" s="23"/>
      <c r="B20" s="17">
        <v>0</v>
      </c>
      <c r="C20" s="18">
        <v>0</v>
      </c>
      <c r="D20" s="17"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5">
      <c r="A21" s="16" t="s">
        <v>85</v>
      </c>
      <c r="B21" s="18">
        <v>0</v>
      </c>
      <c r="C21" s="17">
        <v>0</v>
      </c>
      <c r="D21" s="18">
        <v>0</v>
      </c>
      <c r="E21" s="4" t="str">
        <f>IF('AFD NFS'!C10="Imperial","slug*ft^2","kg.m^2")</f>
        <v>slug*ft^2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25">
      <c r="A22" s="24"/>
      <c r="B22" s="17">
        <v>0</v>
      </c>
      <c r="C22" s="18">
        <v>0</v>
      </c>
      <c r="D22" s="17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25">
      <c r="A23" s="24"/>
      <c r="B23" s="15"/>
      <c r="C23" s="15"/>
      <c r="D23" s="1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25">
      <c r="A24" s="5" t="s">
        <v>13</v>
      </c>
      <c r="B24" s="17">
        <v>0</v>
      </c>
      <c r="C24" s="18">
        <v>0</v>
      </c>
      <c r="D24" s="17">
        <v>0</v>
      </c>
      <c r="E24" s="5" t="s">
        <v>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25">
      <c r="A25" s="14"/>
      <c r="B25" s="15"/>
      <c r="C25" s="15"/>
      <c r="D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x14ac:dyDescent="0.25">
      <c r="A26" s="4" t="s">
        <v>14</v>
      </c>
      <c r="B26" s="18">
        <v>0</v>
      </c>
      <c r="C26" s="17">
        <v>0</v>
      </c>
      <c r="D26" s="18">
        <v>0</v>
      </c>
      <c r="E26" s="5" t="str">
        <f>IF('AFD NFS'!C10="Imperial","rad/sec","rad/s")</f>
        <v>rad/sec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14" customFormat="1" ht="409.5" customHeight="1" x14ac:dyDescent="0.25"/>
    <row r="28" spans="1:25" s="14" customFormat="1" x14ac:dyDescent="0.25"/>
    <row r="29" spans="1:25" s="14" customFormat="1" x14ac:dyDescent="0.25"/>
    <row r="30" spans="1:25" s="14" customFormat="1" x14ac:dyDescent="0.25"/>
    <row r="31" spans="1:25" s="14" customFormat="1" x14ac:dyDescent="0.25"/>
    <row r="32" spans="1:25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</sheetData>
  <sheetProtection algorithmName="SHA-512" hashValue="zA4c3cyz23ZH8u8hLTLsDAslrCI3dS+asU3H/j9yJGT+JqEQOe/+SAJk70dfQ6uzuVQtKtz3+oQCXJvjgdqTYQ==" saltValue="eVDLF3cteQk/il8bD2J9xQ==" spinCount="100000" sheet="1" objects="1" scenarios="1"/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workbookViewId="0">
      <pane ySplit="1" topLeftCell="A38" activePane="bottomLeft" state="frozen"/>
      <selection pane="bottomLeft" activeCell="B57" sqref="B57:B62"/>
    </sheetView>
  </sheetViews>
  <sheetFormatPr defaultColWidth="9.09765625" defaultRowHeight="13.8" x14ac:dyDescent="0.25"/>
  <cols>
    <col min="1" max="1" width="25.59765625" style="1" bestFit="1" customWidth="1"/>
    <col min="2" max="2" width="11" style="1" customWidth="1"/>
    <col min="3" max="3" width="13.296875" style="1" customWidth="1"/>
    <col min="4" max="4" width="163.8984375" style="1" customWidth="1"/>
    <col min="5" max="16384" width="9.09765625" style="1"/>
  </cols>
  <sheetData>
    <row r="1" spans="1:26" s="25" customFormat="1" x14ac:dyDescent="0.25">
      <c r="A1" s="35" t="s">
        <v>17</v>
      </c>
      <c r="B1" s="36"/>
      <c r="C1" s="37"/>
      <c r="D1" s="26"/>
    </row>
    <row r="2" spans="1:26" s="41" customFormat="1" x14ac:dyDescent="0.25">
      <c r="A2" s="40" t="s">
        <v>18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s="39" customFormat="1" x14ac:dyDescent="0.25">
      <c r="A3" s="39" t="s">
        <v>19</v>
      </c>
    </row>
    <row r="4" spans="1:26" x14ac:dyDescent="0.25">
      <c r="A4" s="10" t="s">
        <v>20</v>
      </c>
      <c r="B4" s="11">
        <v>0.03</v>
      </c>
      <c r="C4" s="27" t="s">
        <v>83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2" t="s">
        <v>21</v>
      </c>
      <c r="B5" s="7">
        <v>0.02</v>
      </c>
      <c r="C5" s="29" t="s">
        <v>83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2" t="s">
        <v>22</v>
      </c>
      <c r="B6" s="7">
        <v>0</v>
      </c>
      <c r="C6" s="29" t="s">
        <v>83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23</v>
      </c>
      <c r="B7" s="7">
        <v>0.25</v>
      </c>
      <c r="C7" s="29" t="s">
        <v>84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24</v>
      </c>
      <c r="B8" s="7">
        <v>0</v>
      </c>
      <c r="C8" s="29" t="s">
        <v>83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2" t="s">
        <v>25</v>
      </c>
      <c r="B9" s="7">
        <v>2.98E-2</v>
      </c>
      <c r="C9" s="29" t="s">
        <v>83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2" t="s">
        <v>26</v>
      </c>
      <c r="B10" s="7">
        <v>-7.0000000000000007E-2</v>
      </c>
      <c r="C10" s="29" t="s">
        <v>83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2" t="s">
        <v>27</v>
      </c>
      <c r="B11" s="7">
        <v>0.378</v>
      </c>
      <c r="C11" s="29" t="s">
        <v>83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2" t="s">
        <v>28</v>
      </c>
      <c r="B12" s="7">
        <v>0.2</v>
      </c>
      <c r="C12" s="29" t="s">
        <v>83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2" t="s">
        <v>29</v>
      </c>
      <c r="B13" s="7">
        <v>0</v>
      </c>
      <c r="C13" s="29" t="s">
        <v>83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2" t="s">
        <v>30</v>
      </c>
      <c r="B14" s="7">
        <v>5.15</v>
      </c>
      <c r="C14" s="29" t="s">
        <v>84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2" t="s">
        <v>31</v>
      </c>
      <c r="B15" s="7">
        <v>2</v>
      </c>
      <c r="C15" s="29" t="s">
        <v>84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2" t="s">
        <v>32</v>
      </c>
      <c r="B16" s="7">
        <v>4.0999999999999996</v>
      </c>
      <c r="C16" s="29" t="s">
        <v>84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2" t="s">
        <v>33</v>
      </c>
      <c r="B17" s="7">
        <v>0</v>
      </c>
      <c r="C17" s="29" t="s">
        <v>83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2" t="s">
        <v>34</v>
      </c>
      <c r="B18" s="7">
        <v>0</v>
      </c>
      <c r="C18" s="29" t="s">
        <v>83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2" t="s">
        <v>35</v>
      </c>
      <c r="B19" s="7">
        <v>2.5000000000000001E-2</v>
      </c>
      <c r="C19" s="29" t="s">
        <v>83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2" t="s">
        <v>36</v>
      </c>
      <c r="B20" s="7">
        <v>0</v>
      </c>
      <c r="C20" s="29" t="s">
        <v>83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2" t="s">
        <v>37</v>
      </c>
      <c r="B21" s="7">
        <v>-0.7</v>
      </c>
      <c r="C21" s="29" t="s">
        <v>84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2" t="s">
        <v>38</v>
      </c>
      <c r="B22" s="7">
        <v>-6.95</v>
      </c>
      <c r="C22" s="29" t="s">
        <v>84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2" t="s">
        <v>39</v>
      </c>
      <c r="B23" s="7">
        <v>-14.9</v>
      </c>
      <c r="C23" s="29" t="s">
        <v>84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2" t="s">
        <v>40</v>
      </c>
      <c r="B24" s="7">
        <v>0</v>
      </c>
      <c r="C24" s="29" t="s">
        <v>83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2" t="s">
        <v>41</v>
      </c>
      <c r="B25" s="7">
        <v>0</v>
      </c>
      <c r="C25" s="29" t="s">
        <v>83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2" t="s">
        <v>42</v>
      </c>
      <c r="B26" s="7">
        <v>0</v>
      </c>
      <c r="C26" s="29" t="s">
        <v>83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2" t="s">
        <v>43</v>
      </c>
      <c r="B27" s="7">
        <v>0</v>
      </c>
      <c r="C27" s="29" t="s">
        <v>83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39" customFormat="1" x14ac:dyDescent="0.25">
      <c r="A28" s="39" t="s">
        <v>66</v>
      </c>
    </row>
    <row r="29" spans="1:26" x14ac:dyDescent="0.25">
      <c r="A29" s="10" t="s">
        <v>44</v>
      </c>
      <c r="B29" s="11">
        <v>-0.34599999999999997</v>
      </c>
      <c r="C29" s="27" t="s">
        <v>84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2" t="s">
        <v>45</v>
      </c>
      <c r="B30" s="13">
        <v>0</v>
      </c>
      <c r="C30" s="28" t="s">
        <v>84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0" t="s">
        <v>46</v>
      </c>
      <c r="B31" s="11">
        <v>-8.2699999999999996E-2</v>
      </c>
      <c r="C31" s="27" t="s">
        <v>84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12" t="s">
        <v>47</v>
      </c>
      <c r="B32" s="13">
        <v>0.3</v>
      </c>
      <c r="C32" s="28" t="s">
        <v>84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10" t="s">
        <v>48</v>
      </c>
      <c r="B33" s="11">
        <v>-9.4399999999999998E-2</v>
      </c>
      <c r="C33" s="27" t="s">
        <v>84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2" t="s">
        <v>49</v>
      </c>
      <c r="B34" s="13">
        <v>0</v>
      </c>
      <c r="C34" s="28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0" t="s">
        <v>50</v>
      </c>
      <c r="B35" s="11">
        <v>-0.442</v>
      </c>
      <c r="C35" s="27" t="s">
        <v>84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2" t="s">
        <v>51</v>
      </c>
      <c r="B36" s="13">
        <v>9.2600000000000002E-2</v>
      </c>
      <c r="C36" s="28" t="s">
        <v>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0" t="s">
        <v>52</v>
      </c>
      <c r="B37" s="11">
        <v>0.1106</v>
      </c>
      <c r="C37" s="27" t="s">
        <v>84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2" t="s">
        <v>53</v>
      </c>
      <c r="B38" s="13">
        <v>0</v>
      </c>
      <c r="C38" s="28" t="s">
        <v>84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0" t="s">
        <v>54</v>
      </c>
      <c r="B39" s="11">
        <v>-2.4299999999999999E-2</v>
      </c>
      <c r="C39" s="27" t="s">
        <v>84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12" t="s">
        <v>55</v>
      </c>
      <c r="B40" s="13">
        <v>-0.13900000000000001</v>
      </c>
      <c r="C40" s="28" t="s">
        <v>84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0" t="s">
        <v>56</v>
      </c>
      <c r="B41" s="11">
        <v>0</v>
      </c>
      <c r="C41" s="27" t="s">
        <v>83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38" customFormat="1" x14ac:dyDescent="0.25"/>
    <row r="43" spans="1:26" s="41" customFormat="1" x14ac:dyDescent="0.25">
      <c r="A43" s="41" t="s">
        <v>57</v>
      </c>
    </row>
    <row r="44" spans="1:26" s="39" customFormat="1" x14ac:dyDescent="0.25">
      <c r="A44" s="39" t="s">
        <v>19</v>
      </c>
    </row>
    <row r="45" spans="1:26" x14ac:dyDescent="0.25">
      <c r="A45" s="10" t="s">
        <v>58</v>
      </c>
      <c r="B45" s="11">
        <v>0</v>
      </c>
      <c r="C45" s="27" t="s">
        <v>84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2" t="s">
        <v>59</v>
      </c>
      <c r="B46" s="13">
        <v>0</v>
      </c>
      <c r="C46" s="28" t="s">
        <v>84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0" t="s">
        <v>60</v>
      </c>
      <c r="B47" s="11">
        <v>0</v>
      </c>
      <c r="C47" s="27" t="s">
        <v>84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12" t="s">
        <v>61</v>
      </c>
      <c r="B48" s="13">
        <v>0</v>
      </c>
      <c r="C48" s="28" t="s">
        <v>84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10" t="s">
        <v>62</v>
      </c>
      <c r="B49" s="11">
        <v>0.5</v>
      </c>
      <c r="C49" s="27" t="s">
        <v>84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12" t="s">
        <v>63</v>
      </c>
      <c r="B50" s="13">
        <v>0</v>
      </c>
      <c r="C50" s="28" t="s">
        <v>84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10" t="s">
        <v>64</v>
      </c>
      <c r="B51" s="11">
        <v>-1.1200000000000001</v>
      </c>
      <c r="C51" s="27" t="s">
        <v>84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12" t="s">
        <v>65</v>
      </c>
      <c r="B52" s="13">
        <v>0</v>
      </c>
      <c r="C52" s="28" t="s">
        <v>84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0" t="s">
        <v>73</v>
      </c>
      <c r="B53" s="11">
        <v>0</v>
      </c>
      <c r="C53" s="27" t="s">
        <v>84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12" t="s">
        <v>74</v>
      </c>
      <c r="B54" s="13">
        <v>0</v>
      </c>
      <c r="C54" s="28" t="s">
        <v>84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10" t="s">
        <v>75</v>
      </c>
      <c r="B55" s="11">
        <v>0</v>
      </c>
      <c r="C55" s="27" t="s">
        <v>84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39" customFormat="1" x14ac:dyDescent="0.25">
      <c r="A56" s="39" t="s">
        <v>66</v>
      </c>
    </row>
    <row r="57" spans="1:26" s="2" customFormat="1" x14ac:dyDescent="0.25">
      <c r="A57" s="10" t="s">
        <v>67</v>
      </c>
      <c r="B57" s="11">
        <v>0</v>
      </c>
      <c r="C57" s="27" t="s">
        <v>84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2" customFormat="1" x14ac:dyDescent="0.25">
      <c r="A58" s="12" t="s">
        <v>68</v>
      </c>
      <c r="B58" s="13">
        <v>0.2</v>
      </c>
      <c r="C58" s="28" t="s">
        <v>84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2" customFormat="1" x14ac:dyDescent="0.25">
      <c r="A59" s="10" t="s">
        <v>69</v>
      </c>
      <c r="B59" s="11">
        <v>0.18099999999999999</v>
      </c>
      <c r="C59" s="27" t="s">
        <v>84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2" customFormat="1" x14ac:dyDescent="0.25">
      <c r="A60" s="12" t="s">
        <v>70</v>
      </c>
      <c r="B60" s="13">
        <v>1.4999999999999999E-2</v>
      </c>
      <c r="C60" s="28" t="s">
        <v>84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2" customFormat="1" x14ac:dyDescent="0.25">
      <c r="A61" s="10" t="s">
        <v>71</v>
      </c>
      <c r="B61" s="11">
        <v>-2.5399999999999999E-2</v>
      </c>
      <c r="C61" s="27" t="s">
        <v>84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2" customFormat="1" x14ac:dyDescent="0.25">
      <c r="A62" s="12" t="s">
        <v>72</v>
      </c>
      <c r="B62" s="13">
        <v>-3.6499999999999998E-2</v>
      </c>
      <c r="C62" s="28" t="s">
        <v>84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38" customFormat="1" ht="402" customHeight="1" x14ac:dyDescent="0.25"/>
    <row r="64" spans="1:26" s="38" customFormat="1" x14ac:dyDescent="0.25"/>
    <row r="65" spans="1:2" s="14" customFormat="1" x14ac:dyDescent="0.25">
      <c r="A65" s="9"/>
      <c r="B65" s="9"/>
    </row>
    <row r="66" spans="1:2" s="14" customFormat="1" x14ac:dyDescent="0.25">
      <c r="A66" s="9"/>
      <c r="B66" s="9"/>
    </row>
    <row r="67" spans="1:2" s="9" customFormat="1" x14ac:dyDescent="0.25"/>
    <row r="68" spans="1:2" s="9" customFormat="1" x14ac:dyDescent="0.25"/>
    <row r="69" spans="1:2" s="9" customFormat="1" x14ac:dyDescent="0.25"/>
    <row r="70" spans="1:2" s="9" customFormat="1" x14ac:dyDescent="0.25"/>
    <row r="71" spans="1:2" s="9" customFormat="1" x14ac:dyDescent="0.25"/>
    <row r="72" spans="1:2" s="9" customFormat="1" x14ac:dyDescent="0.25"/>
    <row r="73" spans="1:2" s="9" customFormat="1" x14ac:dyDescent="0.25"/>
    <row r="74" spans="1:2" s="9" customFormat="1" x14ac:dyDescent="0.25"/>
    <row r="75" spans="1:2" s="9" customFormat="1" x14ac:dyDescent="0.25"/>
    <row r="76" spans="1:2" s="9" customFormat="1" x14ac:dyDescent="0.25"/>
    <row r="77" spans="1:2" s="9" customFormat="1" x14ac:dyDescent="0.25"/>
    <row r="78" spans="1:2" s="9" customFormat="1" x14ac:dyDescent="0.25"/>
    <row r="79" spans="1:2" s="9" customFormat="1" x14ac:dyDescent="0.25"/>
    <row r="80" spans="1:2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pans="1:2" s="9" customFormat="1" x14ac:dyDescent="0.25"/>
    <row r="178" spans="1:2" s="9" customFormat="1" x14ac:dyDescent="0.25"/>
    <row r="179" spans="1:2" s="9" customFormat="1" x14ac:dyDescent="0.25"/>
    <row r="180" spans="1:2" s="9" customFormat="1" x14ac:dyDescent="0.25"/>
    <row r="181" spans="1:2" s="9" customFormat="1" x14ac:dyDescent="0.25"/>
    <row r="182" spans="1:2" s="9" customFormat="1" x14ac:dyDescent="0.25"/>
    <row r="183" spans="1:2" s="9" customFormat="1" x14ac:dyDescent="0.25"/>
    <row r="184" spans="1:2" s="9" customFormat="1" x14ac:dyDescent="0.25"/>
    <row r="185" spans="1:2" s="9" customFormat="1" x14ac:dyDescent="0.25"/>
    <row r="186" spans="1:2" s="9" customFormat="1" x14ac:dyDescent="0.25"/>
    <row r="187" spans="1:2" s="9" customFormat="1" x14ac:dyDescent="0.25"/>
    <row r="188" spans="1:2" s="9" customFormat="1" x14ac:dyDescent="0.25"/>
    <row r="189" spans="1:2" s="9" customFormat="1" x14ac:dyDescent="0.25">
      <c r="A189" s="1"/>
      <c r="B189" s="1"/>
    </row>
    <row r="190" spans="1:2" s="9" customFormat="1" x14ac:dyDescent="0.25">
      <c r="A190" s="1"/>
      <c r="B190" s="1"/>
    </row>
  </sheetData>
  <sheetProtection algorithmName="SHA-512" hashValue="a9uhngi7BUM6YTnwhPHRq5raDq9s9secGpDYdppcGvqmt7j3yLrDQV6qHzpKLKyZSprp6Lal5Y63yC1nXu61HQ==" saltValue="cjH/Rx7HngGDE6guwpng0w==" spinCount="100000" sheet="1" objects="1" scenarios="1"/>
  <mergeCells count="10">
    <mergeCell ref="A1:C1"/>
    <mergeCell ref="A64:XFD64"/>
    <mergeCell ref="A63:XFD63"/>
    <mergeCell ref="A44:XFD44"/>
    <mergeCell ref="A56:XFD56"/>
    <mergeCell ref="A2:XFD2"/>
    <mergeCell ref="A3:XFD3"/>
    <mergeCell ref="A28:XFD28"/>
    <mergeCell ref="A43:XFD43"/>
    <mergeCell ref="A42:XFD4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8" x14ac:dyDescent="0.25"/>
  <cols>
    <col min="1" max="1" width="24.8984375" bestFit="1" customWidth="1"/>
  </cols>
  <sheetData>
    <row r="1" spans="1:2" ht="20.399999999999999" x14ac:dyDescent="0.65">
      <c r="A1" s="22" t="s">
        <v>77</v>
      </c>
      <c r="B1" s="22" t="s">
        <v>76</v>
      </c>
    </row>
    <row r="2" spans="1:2" ht="20.399999999999999" x14ac:dyDescent="0.65">
      <c r="A2" s="22"/>
      <c r="B2" s="22" t="s">
        <v>78</v>
      </c>
    </row>
  </sheetData>
  <sheetProtection algorithmName="SHA-512" hashValue="lkawRcvdBsoxkHvt8WIyJm7jm++JfMtJV0wG3hSn7tAs+EEt1giDDGXlG3Ri9gsvql4V4xSoFUXXAgd6S6+LHA==" saltValue="h2lbOCDArP++WYYrx+Qhc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AFD NFS</vt:lpstr>
      <vt:lpstr>NFS Cruise - General Data</vt:lpstr>
      <vt:lpstr>NFS Cruise - Aerodynamics Data</vt:lpstr>
      <vt:lpstr>Prefered Data Sets</vt:lpstr>
      <vt:lpstr>Units</vt:lpstr>
    </vt:vector>
  </TitlesOfParts>
  <Company>AIMS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A.H.Kh</dc:creator>
  <cp:lastModifiedBy>A.H.Khodabakhsh</cp:lastModifiedBy>
  <cp:lastPrinted>2015-03-20T18:36:20Z</cp:lastPrinted>
  <dcterms:created xsi:type="dcterms:W3CDTF">2015-03-20T18:11:44Z</dcterms:created>
  <dcterms:modified xsi:type="dcterms:W3CDTF">2017-12-19T15:42:07Z</dcterms:modified>
  <cp:contentStatus/>
</cp:coreProperties>
</file>