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_Master_Studium\00_Modules\01_Second_Semester\02_Simulation&amp;Control_2\00_Automotive_Control\Lab\Lab2\Hybrid\"/>
    </mc:Choice>
  </mc:AlternateContent>
  <xr:revisionPtr revIDLastSave="0" documentId="13_ncr:1_{6C8393CF-7560-49AB-889D-FD5EE75BDA31}" xr6:coauthVersionLast="46" xr6:coauthVersionMax="46" xr10:uidLastSave="{00000000-0000-0000-0000-000000000000}"/>
  <bookViews>
    <workbookView xWindow="-120" yWindow="-120" windowWidth="20730" windowHeight="11160" xr2:uid="{A14038C2-FD1F-4759-AAE6-893DD6B39F53}"/>
  </bookViews>
  <sheets>
    <sheet name="Sankey_EV_Master" sheetId="1" r:id="rId1"/>
    <sheet name="SimVal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S16" i="1"/>
  <c r="X16" i="1" s="1"/>
  <c r="AA16" i="1" s="1"/>
  <c r="S15" i="1"/>
  <c r="X15" i="1" s="1"/>
  <c r="AA15" i="1" s="1"/>
  <c r="S14" i="1"/>
  <c r="X14" i="1" s="1"/>
  <c r="AA14" i="1" s="1"/>
  <c r="S13" i="1"/>
  <c r="X13" i="1" s="1"/>
  <c r="AA13" i="1" s="1"/>
  <c r="S12" i="1"/>
  <c r="X12" i="1" s="1"/>
  <c r="AA12" i="1" s="1"/>
  <c r="S11" i="1"/>
  <c r="X11" i="1" s="1"/>
  <c r="AA11" i="1" s="1"/>
  <c r="S10" i="1"/>
  <c r="X10" i="1" s="1"/>
  <c r="AA10" i="1" s="1"/>
  <c r="S9" i="1"/>
  <c r="X9" i="1" s="1"/>
  <c r="AA9" i="1" s="1"/>
  <c r="S8" i="1"/>
  <c r="X8" i="1" s="1"/>
  <c r="AA8" i="1" s="1"/>
  <c r="F8" i="1"/>
  <c r="S7" i="1"/>
  <c r="S26" i="1" s="1"/>
  <c r="F7" i="1"/>
  <c r="X6" i="1"/>
  <c r="AA6" i="1" s="1"/>
  <c r="S6" i="1"/>
  <c r="S23" i="1" s="1"/>
  <c r="X5" i="1"/>
  <c r="AA5" i="1" s="1"/>
  <c r="S5" i="1"/>
  <c r="AA4" i="1"/>
  <c r="S4" i="1"/>
  <c r="X26" i="1" l="1"/>
  <c r="AA26" i="1" s="1"/>
  <c r="U26" i="1"/>
  <c r="S22" i="1"/>
  <c r="U22" i="1" s="1"/>
  <c r="S24" i="1"/>
  <c r="U24" i="1" s="1"/>
  <c r="X7" i="1"/>
  <c r="AA7" i="1" s="1"/>
  <c r="U10" i="1"/>
  <c r="AE41" i="1" s="1"/>
  <c r="U11" i="1"/>
  <c r="AA41" i="1" s="1"/>
  <c r="U14" i="1"/>
  <c r="U41" i="1" s="1"/>
  <c r="U15" i="1"/>
  <c r="X38" i="1" s="1"/>
  <c r="S18" i="1"/>
  <c r="S19" i="1"/>
  <c r="S21" i="1"/>
  <c r="U21" i="1" s="1"/>
  <c r="U19" i="1" l="1"/>
  <c r="I23" i="1" s="1"/>
  <c r="X19" i="1"/>
  <c r="AA19" i="1" s="1"/>
  <c r="U18" i="1"/>
  <c r="F5" i="1"/>
  <c r="X18" i="1"/>
  <c r="AA18" i="1" s="1"/>
  <c r="U7" i="1"/>
  <c r="U13" i="1"/>
  <c r="H18" i="1" s="1"/>
  <c r="U9" i="1"/>
  <c r="H41" i="1" s="1"/>
  <c r="U5" i="1"/>
  <c r="P34" i="1" s="1"/>
  <c r="U16" i="1"/>
  <c r="X34" i="1" s="1"/>
  <c r="U12" i="1"/>
  <c r="AE38" i="1" s="1"/>
  <c r="U8" i="1"/>
  <c r="U6" i="1"/>
  <c r="P38" i="1" s="1"/>
  <c r="U23" i="1"/>
  <c r="F27" i="1" l="1"/>
  <c r="F32" i="1"/>
  <c r="S27" i="1" s="1"/>
  <c r="J32" i="1"/>
  <c r="I27" i="1"/>
  <c r="S28" i="1"/>
  <c r="X27" i="1" l="1"/>
  <c r="AA27" i="1" s="1"/>
  <c r="U27" i="1"/>
  <c r="X28" i="1"/>
  <c r="AA28" i="1" s="1"/>
  <c r="U28" i="1"/>
</calcChain>
</file>

<file path=xl/sharedStrings.xml><?xml version="1.0" encoding="utf-8"?>
<sst xmlns="http://schemas.openxmlformats.org/spreadsheetml/2006/main" count="76" uniqueCount="26">
  <si>
    <t>EV-Simulation Sankey Diagram</t>
  </si>
  <si>
    <t xml:space="preserve">Copy from 
"SimValues" </t>
  </si>
  <si>
    <t>Old Values</t>
  </si>
  <si>
    <t xml:space="preserve"> </t>
  </si>
  <si>
    <t>"Old" 
or
"New"</t>
  </si>
  <si>
    <t>Unit</t>
  </si>
  <si>
    <t>% of 
needed prop. Egy</t>
  </si>
  <si>
    <t>kWh/100km</t>
  </si>
  <si>
    <t>Name / Value</t>
  </si>
  <si>
    <t xml:space="preserve">  Basis of Energy Consumption</t>
  </si>
  <si>
    <t>NEDC1400kg</t>
  </si>
  <si>
    <t>NEDC1200kg</t>
  </si>
  <si>
    <t>new</t>
  </si>
  <si>
    <t>J</t>
  </si>
  <si>
    <t xml:space="preserve">  =  100 %</t>
  </si>
  <si>
    <t>Derived Variable</t>
  </si>
  <si>
    <t>Balance Bat</t>
  </si>
  <si>
    <t xml:space="preserve">Balance Edr </t>
  </si>
  <si>
    <t>Delta Egy HV-Bat:</t>
  </si>
  <si>
    <t>Balance Tra</t>
  </si>
  <si>
    <t>Balance Bdy</t>
  </si>
  <si>
    <t>%</t>
  </si>
  <si>
    <t>Cycle XXX - Egy in [J]</t>
  </si>
  <si>
    <t>Egy in kWh/100km</t>
  </si>
  <si>
    <t>Egy in %</t>
  </si>
  <si>
    <t>s Cycle[m]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</si>
</sst>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ck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0" applyNumberFormat="1"/>
    <xf numFmtId="0" fontId="4" fillId="2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5" fillId="5" borderId="6" xfId="0" applyFont="1" applyFill="1" applyBorder="1" applyAlignment="1">
      <alignment horizontal="left"/>
    </xf>
    <xf numFmtId="0" fontId="0" fillId="5" borderId="7" xfId="0" applyFill="1" applyBorder="1"/>
    <xf numFmtId="0" fontId="0" fillId="5" borderId="8" xfId="0" applyFill="1" applyBorder="1"/>
    <xf numFmtId="164" fontId="4" fillId="2" borderId="9" xfId="0" applyNumberFormat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0" fillId="0" borderId="11" xfId="0" applyBorder="1"/>
    <xf numFmtId="0" fontId="4" fillId="4" borderId="12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vertical="center"/>
    </xf>
    <xf numFmtId="10" fontId="4" fillId="0" borderId="11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right" vertical="center"/>
    </xf>
    <xf numFmtId="0" fontId="0" fillId="0" borderId="11" xfId="0" applyBorder="1" applyAlignment="1">
      <alignment vertical="center"/>
    </xf>
    <xf numFmtId="0" fontId="0" fillId="0" borderId="13" xfId="0" applyBorder="1"/>
    <xf numFmtId="0" fontId="0" fillId="0" borderId="14" xfId="0" applyBorder="1"/>
    <xf numFmtId="11" fontId="0" fillId="5" borderId="14" xfId="0" applyNumberFormat="1" applyFill="1" applyBorder="1"/>
    <xf numFmtId="0" fontId="0" fillId="5" borderId="0" xfId="0" applyFill="1"/>
    <xf numFmtId="0" fontId="0" fillId="5" borderId="15" xfId="0" applyFill="1" applyBorder="1"/>
    <xf numFmtId="164" fontId="4" fillId="0" borderId="16" xfId="0" applyNumberFormat="1" applyFont="1" applyBorder="1"/>
    <xf numFmtId="164" fontId="0" fillId="3" borderId="17" xfId="0" applyNumberFormat="1" applyFill="1" applyBorder="1" applyAlignment="1">
      <alignment horizontal="left"/>
    </xf>
    <xf numFmtId="164" fontId="4" fillId="0" borderId="17" xfId="0" applyNumberFormat="1" applyFont="1" applyBorder="1"/>
    <xf numFmtId="11" fontId="5" fillId="5" borderId="14" xfId="0" applyNumberFormat="1" applyFont="1" applyFill="1" applyBorder="1" applyAlignment="1">
      <alignment horizontal="right"/>
    </xf>
    <xf numFmtId="0" fontId="6" fillId="5" borderId="0" xfId="0" applyFont="1" applyFill="1" applyAlignment="1">
      <alignment horizontal="right"/>
    </xf>
    <xf numFmtId="0" fontId="5" fillId="5" borderId="0" xfId="0" applyFont="1" applyFill="1" applyAlignment="1">
      <alignment horizontal="left"/>
    </xf>
    <xf numFmtId="49" fontId="5" fillId="5" borderId="0" xfId="0" quotePrefix="1" applyNumberFormat="1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15" xfId="0" applyBorder="1"/>
    <xf numFmtId="0" fontId="0" fillId="5" borderId="18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6" xfId="0" applyFill="1" applyBorder="1"/>
    <xf numFmtId="0" fontId="0" fillId="0" borderId="0" xfId="0" applyAlignment="1">
      <alignment horizontal="left"/>
    </xf>
    <xf numFmtId="0" fontId="0" fillId="6" borderId="21" xfId="0" applyFill="1" applyBorder="1"/>
    <xf numFmtId="0" fontId="0" fillId="6" borderId="22" xfId="0" applyFill="1" applyBorder="1"/>
    <xf numFmtId="10" fontId="5" fillId="7" borderId="23" xfId="0" applyNumberFormat="1" applyFont="1" applyFill="1" applyBorder="1" applyAlignment="1">
      <alignment horizontal="center"/>
    </xf>
    <xf numFmtId="10" fontId="5" fillId="7" borderId="24" xfId="0" applyNumberFormat="1" applyFont="1" applyFill="1" applyBorder="1" applyAlignment="1">
      <alignment horizontal="center"/>
    </xf>
    <xf numFmtId="0" fontId="0" fillId="6" borderId="25" xfId="0" applyFill="1" applyBorder="1"/>
    <xf numFmtId="11" fontId="0" fillId="0" borderId="0" xfId="0" applyNumberFormat="1"/>
    <xf numFmtId="0" fontId="0" fillId="6" borderId="26" xfId="0" applyFill="1" applyBorder="1"/>
    <xf numFmtId="0" fontId="0" fillId="6" borderId="0" xfId="0" applyFill="1"/>
    <xf numFmtId="0" fontId="0" fillId="6" borderId="27" xfId="0" applyFill="1" applyBorder="1"/>
    <xf numFmtId="0" fontId="7" fillId="0" borderId="14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4" fillId="6" borderId="2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8" fillId="0" borderId="21" xfId="0" applyNumberFormat="1" applyFont="1" applyBorder="1" applyAlignment="1">
      <alignment horizontal="center" vertical="center"/>
    </xf>
    <xf numFmtId="10" fontId="8" fillId="0" borderId="22" xfId="0" applyNumberFormat="1" applyFont="1" applyBorder="1" applyAlignment="1">
      <alignment horizontal="center" vertical="center"/>
    </xf>
    <xf numFmtId="10" fontId="8" fillId="0" borderId="25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0" fontId="8" fillId="0" borderId="28" xfId="0" applyNumberFormat="1" applyFont="1" applyBorder="1" applyAlignment="1">
      <alignment horizontal="center" vertical="center"/>
    </xf>
    <xf numFmtId="10" fontId="8" fillId="0" borderId="29" xfId="0" applyNumberFormat="1" applyFont="1" applyBorder="1" applyAlignment="1">
      <alignment horizontal="center" vertical="center"/>
    </xf>
    <xf numFmtId="10" fontId="8" fillId="0" borderId="30" xfId="0" applyNumberFormat="1" applyFont="1" applyBorder="1" applyAlignment="1">
      <alignment horizontal="center" vertical="center"/>
    </xf>
    <xf numFmtId="0" fontId="7" fillId="0" borderId="15" xfId="0" applyFont="1" applyBorder="1"/>
    <xf numFmtId="0" fontId="5" fillId="0" borderId="0" xfId="0" applyFont="1"/>
    <xf numFmtId="0" fontId="0" fillId="6" borderId="28" xfId="0" applyFill="1" applyBorder="1"/>
    <xf numFmtId="0" fontId="0" fillId="6" borderId="29" xfId="0" applyFill="1" applyBorder="1"/>
    <xf numFmtId="0" fontId="0" fillId="6" borderId="30" xfId="0" applyFill="1" applyBorder="1"/>
    <xf numFmtId="165" fontId="0" fillId="0" borderId="0" xfId="0" applyNumberFormat="1"/>
    <xf numFmtId="10" fontId="5" fillId="0" borderId="21" xfId="0" applyNumberFormat="1" applyFont="1" applyBorder="1" applyAlignment="1">
      <alignment horizontal="center" vertical="center"/>
    </xf>
    <xf numFmtId="10" fontId="5" fillId="0" borderId="22" xfId="0" applyNumberFormat="1" applyFont="1" applyBorder="1" applyAlignment="1">
      <alignment vertical="center"/>
    </xf>
    <xf numFmtId="10" fontId="5" fillId="0" borderId="25" xfId="0" applyNumberFormat="1" applyFont="1" applyBorder="1" applyAlignment="1">
      <alignment vertical="center"/>
    </xf>
    <xf numFmtId="10" fontId="5" fillId="0" borderId="28" xfId="0" applyNumberFormat="1" applyFont="1" applyBorder="1" applyAlignment="1">
      <alignment vertical="center"/>
    </xf>
    <xf numFmtId="10" fontId="5" fillId="0" borderId="29" xfId="0" applyNumberFormat="1" applyFont="1" applyBorder="1" applyAlignment="1">
      <alignment vertical="center"/>
    </xf>
    <xf numFmtId="10" fontId="5" fillId="0" borderId="30" xfId="0" applyNumberFormat="1" applyFont="1" applyBorder="1" applyAlignment="1">
      <alignment vertical="center"/>
    </xf>
    <xf numFmtId="0" fontId="0" fillId="0" borderId="18" xfId="0" applyBorder="1"/>
    <xf numFmtId="0" fontId="0" fillId="0" borderId="19" xfId="0" applyBorder="1" applyAlignment="1">
      <alignment horizontal="left"/>
    </xf>
    <xf numFmtId="0" fontId="0" fillId="0" borderId="19" xfId="0" applyBorder="1"/>
    <xf numFmtId="11" fontId="0" fillId="0" borderId="19" xfId="0" applyNumberFormat="1" applyBorder="1"/>
    <xf numFmtId="0" fontId="0" fillId="0" borderId="19" xfId="0" applyBorder="1" applyAlignment="1">
      <alignment horizontal="center"/>
    </xf>
    <xf numFmtId="10" fontId="0" fillId="0" borderId="19" xfId="0" applyNumberFormat="1" applyBorder="1"/>
    <xf numFmtId="165" fontId="0" fillId="0" borderId="19" xfId="0" applyNumberFormat="1" applyBorder="1"/>
    <xf numFmtId="0" fontId="0" fillId="0" borderId="20" xfId="0" applyBorder="1"/>
    <xf numFmtId="10" fontId="5" fillId="0" borderId="21" xfId="1" applyNumberFormat="1" applyFont="1" applyBorder="1" applyAlignment="1">
      <alignment horizontal="center" vertical="center"/>
    </xf>
    <xf numFmtId="10" fontId="5" fillId="0" borderId="25" xfId="1" applyNumberFormat="1" applyFont="1" applyBorder="1" applyAlignment="1">
      <alignment horizontal="center" vertical="center"/>
    </xf>
    <xf numFmtId="10" fontId="5" fillId="0" borderId="28" xfId="1" applyNumberFormat="1" applyFont="1" applyBorder="1" applyAlignment="1">
      <alignment horizontal="center" vertical="center"/>
    </xf>
    <xf numFmtId="10" fontId="5" fillId="0" borderId="30" xfId="1" applyNumberFormat="1" applyFont="1" applyBorder="1" applyAlignment="1">
      <alignment horizontal="center" vertical="center"/>
    </xf>
    <xf numFmtId="10" fontId="5" fillId="0" borderId="31" xfId="0" applyNumberFormat="1" applyFont="1" applyBorder="1" applyAlignment="1">
      <alignment horizontal="center" vertical="center"/>
    </xf>
    <xf numFmtId="10" fontId="0" fillId="6" borderId="22" xfId="0" applyNumberFormat="1" applyFill="1" applyBorder="1"/>
    <xf numFmtId="10" fontId="4" fillId="6" borderId="22" xfId="0" applyNumberFormat="1" applyFont="1" applyFill="1" applyBorder="1" applyAlignment="1">
      <alignment horizontal="center" vertical="center"/>
    </xf>
    <xf numFmtId="10" fontId="4" fillId="6" borderId="25" xfId="0" applyNumberFormat="1" applyFont="1" applyFill="1" applyBorder="1" applyAlignment="1">
      <alignment horizontal="center" vertical="center"/>
    </xf>
    <xf numFmtId="10" fontId="5" fillId="0" borderId="32" xfId="0" applyNumberFormat="1" applyFont="1" applyBorder="1" applyAlignment="1">
      <alignment horizontal="center" vertical="center"/>
    </xf>
    <xf numFmtId="10" fontId="0" fillId="6" borderId="0" xfId="0" applyNumberFormat="1" applyFill="1"/>
    <xf numFmtId="10" fontId="4" fillId="6" borderId="0" xfId="0" applyNumberFormat="1" applyFont="1" applyFill="1" applyAlignment="1">
      <alignment horizontal="center" vertical="center"/>
    </xf>
    <xf numFmtId="10" fontId="4" fillId="6" borderId="27" xfId="0" applyNumberFormat="1" applyFont="1" applyFill="1" applyBorder="1" applyAlignment="1">
      <alignment horizontal="center" vertical="center"/>
    </xf>
    <xf numFmtId="10" fontId="5" fillId="0" borderId="33" xfId="0" applyNumberFormat="1" applyFont="1" applyBorder="1" applyAlignment="1">
      <alignment horizontal="center" vertical="center"/>
    </xf>
    <xf numFmtId="10" fontId="5" fillId="0" borderId="25" xfId="0" applyNumberFormat="1" applyFont="1" applyBorder="1" applyAlignment="1">
      <alignment horizontal="center" vertical="center"/>
    </xf>
    <xf numFmtId="10" fontId="5" fillId="0" borderId="28" xfId="0" applyNumberFormat="1" applyFont="1" applyBorder="1" applyAlignment="1">
      <alignment horizontal="center" vertical="center"/>
    </xf>
    <xf numFmtId="10" fontId="5" fillId="0" borderId="30" xfId="0" applyNumberFormat="1" applyFont="1" applyBorder="1" applyAlignment="1">
      <alignment horizontal="center" vertical="center"/>
    </xf>
    <xf numFmtId="10" fontId="5" fillId="7" borderId="23" xfId="0" applyNumberFormat="1" applyFont="1" applyFill="1" applyBorder="1" applyAlignment="1">
      <alignment horizontal="center" vertical="center"/>
    </xf>
    <xf numFmtId="10" fontId="5" fillId="7" borderId="24" xfId="0" applyNumberFormat="1" applyFont="1" applyFill="1" applyBorder="1" applyAlignment="1">
      <alignment horizontal="center" vertical="center"/>
    </xf>
    <xf numFmtId="10" fontId="4" fillId="6" borderId="29" xfId="0" applyNumberFormat="1" applyFont="1" applyFill="1" applyBorder="1" applyAlignment="1">
      <alignment horizontal="center" vertical="center"/>
    </xf>
    <xf numFmtId="10" fontId="5" fillId="7" borderId="34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60"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61913</xdr:colOff>
      <xdr:row>33</xdr:row>
      <xdr:rowOff>143670</xdr:rowOff>
    </xdr:from>
    <xdr:to>
      <xdr:col>11</xdr:col>
      <xdr:colOff>347665</xdr:colOff>
      <xdr:row>37</xdr:row>
      <xdr:rowOff>96044</xdr:rowOff>
    </xdr:to>
    <xdr:sp macro="" textlink="">
      <xdr:nvSpPr>
        <xdr:cNvPr id="2" name="Rectangle 12">
          <a:extLst>
            <a:ext uri="{FF2B5EF4-FFF2-40B4-BE49-F238E27FC236}">
              <a16:creationId xmlns:a16="http://schemas.microsoft.com/office/drawing/2014/main" id="{8ABAE748-ACCD-4AFC-A894-0070AFCB94A6}"/>
            </a:ext>
          </a:extLst>
        </xdr:cNvPr>
        <xdr:cNvSpPr>
          <a:spLocks noChangeArrowheads="1"/>
        </xdr:cNvSpPr>
      </xdr:nvSpPr>
      <xdr:spPr bwMode="auto">
        <a:xfrm>
          <a:off x="1023938" y="6506370"/>
          <a:ext cx="2790827" cy="6095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r>
            <a:rPr lang="de-DE" sz="17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Electric Drive (Edr)</a:t>
          </a:r>
        </a:p>
      </xdr:txBody>
    </xdr:sp>
    <xdr:clientData/>
  </xdr:twoCellAnchor>
  <xdr:twoCellAnchor>
    <xdr:from>
      <xdr:col>4</xdr:col>
      <xdr:colOff>117475</xdr:colOff>
      <xdr:row>36</xdr:row>
      <xdr:rowOff>64298</xdr:rowOff>
    </xdr:from>
    <xdr:to>
      <xdr:col>14</xdr:col>
      <xdr:colOff>76218</xdr:colOff>
      <xdr:row>37</xdr:row>
      <xdr:rowOff>101599</xdr:rowOff>
    </xdr:to>
    <xdr:sp macro="" textlink="$AA$27">
      <xdr:nvSpPr>
        <xdr:cNvPr id="3" name="Rectangle 15">
          <a:extLst>
            <a:ext uri="{FF2B5EF4-FFF2-40B4-BE49-F238E27FC236}">
              <a16:creationId xmlns:a16="http://schemas.microsoft.com/office/drawing/2014/main" id="{9CB1A4C3-BAC9-4892-AFFD-0E32C3F9A92D}"/>
            </a:ext>
          </a:extLst>
        </xdr:cNvPr>
        <xdr:cNvSpPr>
          <a:spLocks noChangeArrowheads="1" noTextEdit="1"/>
        </xdr:cNvSpPr>
      </xdr:nvSpPr>
      <xdr:spPr bwMode="auto">
        <a:xfrm>
          <a:off x="936625" y="6912773"/>
          <a:ext cx="3397268" cy="208751"/>
        </a:xfrm>
        <a:prstGeom prst="rect">
          <a:avLst/>
        </a:prstGeom>
        <a:solidFill>
          <a:srgbClr val="DDDDDD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fld id="{2BDF8D04-B0F4-4FAA-A264-AAECC37EA9BE}" type="TxLink"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Efficiency Electric Drive Total:    82,58%</a:t>
          </a:fld>
          <a:endParaRPr lang="de-DE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17</xdr:col>
      <xdr:colOff>294960</xdr:colOff>
      <xdr:row>33</xdr:row>
      <xdr:rowOff>83820</xdr:rowOff>
    </xdr:from>
    <xdr:to>
      <xdr:col>23</xdr:col>
      <xdr:colOff>63544</xdr:colOff>
      <xdr:row>36</xdr:row>
      <xdr:rowOff>59676</xdr:rowOff>
    </xdr:to>
    <xdr:sp macro="" textlink="">
      <xdr:nvSpPr>
        <xdr:cNvPr id="4" name="Rectangle 25">
          <a:extLst>
            <a:ext uri="{FF2B5EF4-FFF2-40B4-BE49-F238E27FC236}">
              <a16:creationId xmlns:a16="http://schemas.microsoft.com/office/drawing/2014/main" id="{C48033B5-0836-4C4B-9620-6EB42D3FE02C}"/>
            </a:ext>
          </a:extLst>
        </xdr:cNvPr>
        <xdr:cNvSpPr>
          <a:spLocks noChangeArrowheads="1"/>
        </xdr:cNvSpPr>
      </xdr:nvSpPr>
      <xdr:spPr bwMode="auto">
        <a:xfrm>
          <a:off x="6400485" y="6446520"/>
          <a:ext cx="2264134" cy="46163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marL="0" indent="0" algn="ctr" rtl="0">
            <a:defRPr sz="1000"/>
          </a:pPr>
          <a:r>
            <a:rPr lang="de-DE" sz="17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Transmission (Tra)</a:t>
          </a:r>
        </a:p>
      </xdr:txBody>
    </xdr:sp>
    <xdr:clientData/>
  </xdr:twoCellAnchor>
  <xdr:twoCellAnchor>
    <xdr:from>
      <xdr:col>18</xdr:col>
      <xdr:colOff>58737</xdr:colOff>
      <xdr:row>36</xdr:row>
      <xdr:rowOff>101604</xdr:rowOff>
    </xdr:from>
    <xdr:to>
      <xdr:col>22</xdr:col>
      <xdr:colOff>297327</xdr:colOff>
      <xdr:row>39</xdr:row>
      <xdr:rowOff>10583</xdr:rowOff>
    </xdr:to>
    <xdr:sp macro="" textlink="$AA$28">
      <xdr:nvSpPr>
        <xdr:cNvPr id="5" name="Rectangle 28">
          <a:extLst>
            <a:ext uri="{FF2B5EF4-FFF2-40B4-BE49-F238E27FC236}">
              <a16:creationId xmlns:a16="http://schemas.microsoft.com/office/drawing/2014/main" id="{357D1BDB-6EDB-447A-9D07-EAB480093578}"/>
            </a:ext>
          </a:extLst>
        </xdr:cNvPr>
        <xdr:cNvSpPr>
          <a:spLocks noChangeArrowheads="1" noTextEdit="1"/>
        </xdr:cNvSpPr>
      </xdr:nvSpPr>
      <xdr:spPr bwMode="auto">
        <a:xfrm>
          <a:off x="6469062" y="6950079"/>
          <a:ext cx="2076915" cy="413804"/>
        </a:xfrm>
        <a:prstGeom prst="rect">
          <a:avLst/>
        </a:prstGeom>
        <a:solidFill>
          <a:srgbClr val="DDDDDD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fld id="{3857A662-0C0A-46AF-849F-3612CD1E9A4A}" type="TxLink"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Efficiency Transmission Total:     96,1%</a:t>
          </a:fld>
          <a:endParaRPr lang="de-DE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659975</xdr:colOff>
      <xdr:row>45</xdr:row>
      <xdr:rowOff>22223</xdr:rowOff>
    </xdr:from>
    <xdr:to>
      <xdr:col>23</xdr:col>
      <xdr:colOff>95279</xdr:colOff>
      <xdr:row>47</xdr:row>
      <xdr:rowOff>122073</xdr:rowOff>
    </xdr:to>
    <xdr:sp macro="" textlink="$AA$14">
      <xdr:nvSpPr>
        <xdr:cNvPr id="6" name="Rectangle 29">
          <a:extLst>
            <a:ext uri="{FF2B5EF4-FFF2-40B4-BE49-F238E27FC236}">
              <a16:creationId xmlns:a16="http://schemas.microsoft.com/office/drawing/2014/main" id="{3523CA6B-73F5-4D38-8161-9CA21357B38E}"/>
            </a:ext>
          </a:extLst>
        </xdr:cNvPr>
        <xdr:cNvSpPr>
          <a:spLocks noChangeArrowheads="1" noTextEdit="1"/>
        </xdr:cNvSpPr>
      </xdr:nvSpPr>
      <xdr:spPr bwMode="auto">
        <a:xfrm>
          <a:off x="7070300" y="8508998"/>
          <a:ext cx="1626054" cy="423700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fld id="{7A5DC75E-A58C-4D89-B287-73C0F3AE2B4A}" type="TxLink"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Egy TraMechLosses:        0,7kWh/100km</a:t>
          </a:fld>
          <a:endParaRPr lang="de-DE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223520</xdr:colOff>
      <xdr:row>41</xdr:row>
      <xdr:rowOff>48417</xdr:rowOff>
    </xdr:from>
    <xdr:to>
      <xdr:col>20</xdr:col>
      <xdr:colOff>626794</xdr:colOff>
      <xdr:row>44</xdr:row>
      <xdr:rowOff>153668</xdr:rowOff>
    </xdr:to>
    <xdr:sp macro="" textlink="$X$14">
      <xdr:nvSpPr>
        <xdr:cNvPr id="7" name="AutoShape 30">
          <a:extLst>
            <a:ext uri="{FF2B5EF4-FFF2-40B4-BE49-F238E27FC236}">
              <a16:creationId xmlns:a16="http://schemas.microsoft.com/office/drawing/2014/main" id="{8CFDC986-A7E6-4620-9AF3-9D4F2C4AA9C3}"/>
            </a:ext>
          </a:extLst>
        </xdr:cNvPr>
        <xdr:cNvSpPr>
          <a:spLocks noChangeArrowheads="1" noTextEdit="1"/>
        </xdr:cNvSpPr>
      </xdr:nvSpPr>
      <xdr:spPr bwMode="auto">
        <a:xfrm>
          <a:off x="7691120" y="7887492"/>
          <a:ext cx="403274" cy="591026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90000" tIns="46800" rIns="90000" bIns="46800" anchor="ctr" upright="1"/>
        <a:lstStyle/>
        <a:p>
          <a:pPr algn="ctr" rtl="0">
            <a:defRPr sz="1000"/>
          </a:pPr>
          <a:fld id="{0AE1BBDF-561D-4AB0-882B-1D7D1B3B5CD8}" type="TxLink"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0,70</a:t>
          </a:fld>
          <a:endParaRPr lang="de-DE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83819</xdr:colOff>
      <xdr:row>37</xdr:row>
      <xdr:rowOff>12700</xdr:rowOff>
    </xdr:from>
    <xdr:to>
      <xdr:col>17</xdr:col>
      <xdr:colOff>210857</xdr:colOff>
      <xdr:row>41</xdr:row>
      <xdr:rowOff>0</xdr:rowOff>
    </xdr:to>
    <xdr:sp macro="" textlink="$X$6">
      <xdr:nvSpPr>
        <xdr:cNvPr id="8" name="AutoShape 35">
          <a:extLst>
            <a:ext uri="{FF2B5EF4-FFF2-40B4-BE49-F238E27FC236}">
              <a16:creationId xmlns:a16="http://schemas.microsoft.com/office/drawing/2014/main" id="{BE049B50-7A1E-4EEF-B7F0-E60F8FEF4BD7}"/>
            </a:ext>
          </a:extLst>
        </xdr:cNvPr>
        <xdr:cNvSpPr>
          <a:spLocks noChangeArrowheads="1" noTextEdit="1"/>
        </xdr:cNvSpPr>
      </xdr:nvSpPr>
      <xdr:spPr bwMode="auto">
        <a:xfrm>
          <a:off x="5379719" y="7032625"/>
          <a:ext cx="936663" cy="806450"/>
        </a:xfrm>
        <a:prstGeom prst="rightArrow">
          <a:avLst>
            <a:gd name="adj1" fmla="val 50000"/>
            <a:gd name="adj2" fmla="val 27404"/>
          </a:avLst>
        </a:prstGeom>
        <a:solidFill>
          <a:schemeClr val="bg1">
            <a:lumMod val="6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fld id="{516ACECD-466F-416C-8C1A-AE45F7E756CE}" type="TxLink">
            <a:rPr lang="en-US" sz="12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14,81</a:t>
          </a:fld>
          <a:endParaRPr lang="de-DE" sz="1200" b="1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16</xdr:col>
      <xdr:colOff>40481</xdr:colOff>
      <xdr:row>33</xdr:row>
      <xdr:rowOff>25399</xdr:rowOff>
    </xdr:from>
    <xdr:to>
      <xdr:col>17</xdr:col>
      <xdr:colOff>158813</xdr:colOff>
      <xdr:row>36</xdr:row>
      <xdr:rowOff>99206</xdr:rowOff>
    </xdr:to>
    <xdr:sp macro="" textlink="$X$5">
      <xdr:nvSpPr>
        <xdr:cNvPr id="9" name="AutoShape 36">
          <a:extLst>
            <a:ext uri="{FF2B5EF4-FFF2-40B4-BE49-F238E27FC236}">
              <a16:creationId xmlns:a16="http://schemas.microsoft.com/office/drawing/2014/main" id="{74BAB175-54E4-4DFD-9591-FEB69C9A77B4}"/>
            </a:ext>
          </a:extLst>
        </xdr:cNvPr>
        <xdr:cNvSpPr>
          <a:spLocks noChangeArrowheads="1" noTextEdit="1"/>
        </xdr:cNvSpPr>
      </xdr:nvSpPr>
      <xdr:spPr bwMode="auto">
        <a:xfrm rot="10800000">
          <a:off x="5336381" y="6388099"/>
          <a:ext cx="927957" cy="559582"/>
        </a:xfrm>
        <a:prstGeom prst="rightArrow">
          <a:avLst>
            <a:gd name="adj1" fmla="val 50000"/>
            <a:gd name="adj2" fmla="val 27404"/>
          </a:avLst>
        </a:prstGeom>
        <a:solidFill>
          <a:schemeClr val="bg1">
            <a:lumMod val="6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fld id="{D4D01364-B6B5-416B-BB3F-1AB676F42C50}" type="TxLink">
            <a:rPr lang="en-US" sz="12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2,94</a:t>
          </a:fld>
          <a:endParaRPr lang="de-DE" sz="1200" b="1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31</xdr:col>
      <xdr:colOff>38100</xdr:colOff>
      <xdr:row>41</xdr:row>
      <xdr:rowOff>40480</xdr:rowOff>
    </xdr:from>
    <xdr:to>
      <xdr:col>32</xdr:col>
      <xdr:colOff>96588</xdr:colOff>
      <xdr:row>45</xdr:row>
      <xdr:rowOff>3341</xdr:rowOff>
    </xdr:to>
    <xdr:sp macro="" textlink="$X$10">
      <xdr:nvSpPr>
        <xdr:cNvPr id="10" name="AutoShape 46">
          <a:extLst>
            <a:ext uri="{FF2B5EF4-FFF2-40B4-BE49-F238E27FC236}">
              <a16:creationId xmlns:a16="http://schemas.microsoft.com/office/drawing/2014/main" id="{1A4180BD-700E-4956-AB9A-F7A8E19688A0}"/>
            </a:ext>
          </a:extLst>
        </xdr:cNvPr>
        <xdr:cNvSpPr>
          <a:spLocks noChangeArrowheads="1" noTextEdit="1"/>
        </xdr:cNvSpPr>
      </xdr:nvSpPr>
      <xdr:spPr bwMode="auto">
        <a:xfrm>
          <a:off x="12563475" y="7879555"/>
          <a:ext cx="572838" cy="610561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90000" tIns="46800" rIns="90000" bIns="46800" anchor="ctr" upright="1"/>
        <a:lstStyle/>
        <a:p>
          <a:pPr algn="ctr" rtl="0">
            <a:defRPr sz="1000"/>
          </a:pPr>
          <a:fld id="{EED84CF3-8B19-47C4-9E52-D1EB78C4D126}" type="TxLink"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0,00</a:t>
          </a:fld>
          <a:endParaRPr lang="de-DE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44451</xdr:colOff>
      <xdr:row>36</xdr:row>
      <xdr:rowOff>136524</xdr:rowOff>
    </xdr:from>
    <xdr:to>
      <xdr:col>26</xdr:col>
      <xdr:colOff>2759</xdr:colOff>
      <xdr:row>40</xdr:row>
      <xdr:rowOff>279399</xdr:rowOff>
    </xdr:to>
    <xdr:sp macro="" textlink="$X$15">
      <xdr:nvSpPr>
        <xdr:cNvPr id="11" name="AutoShape 47">
          <a:extLst>
            <a:ext uri="{FF2B5EF4-FFF2-40B4-BE49-F238E27FC236}">
              <a16:creationId xmlns:a16="http://schemas.microsoft.com/office/drawing/2014/main" id="{EF3C1EDD-B175-435D-B177-88288BC9ABB0}"/>
            </a:ext>
          </a:extLst>
        </xdr:cNvPr>
        <xdr:cNvSpPr>
          <a:spLocks noChangeArrowheads="1" noTextEdit="1"/>
        </xdr:cNvSpPr>
      </xdr:nvSpPr>
      <xdr:spPr bwMode="auto">
        <a:xfrm>
          <a:off x="9521826" y="6984999"/>
          <a:ext cx="663158" cy="819150"/>
        </a:xfrm>
        <a:prstGeom prst="rightArrow">
          <a:avLst>
            <a:gd name="adj1" fmla="val 50000"/>
            <a:gd name="adj2" fmla="val 27404"/>
          </a:avLst>
        </a:prstGeom>
        <a:solidFill>
          <a:schemeClr val="bg1">
            <a:lumMod val="6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fld id="{3F39F533-98FC-4116-AE19-3754041CD344}" type="TxLink">
            <a:rPr lang="en-US" sz="12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14,23</a:t>
          </a:fld>
          <a:endParaRPr lang="de-DE" sz="1200" b="1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24</xdr:col>
      <xdr:colOff>14285</xdr:colOff>
      <xdr:row>33</xdr:row>
      <xdr:rowOff>82763</xdr:rowOff>
    </xdr:from>
    <xdr:to>
      <xdr:col>25</xdr:col>
      <xdr:colOff>300812</xdr:colOff>
      <xdr:row>36</xdr:row>
      <xdr:rowOff>100805</xdr:rowOff>
    </xdr:to>
    <xdr:sp macro="" textlink="$X$16">
      <xdr:nvSpPr>
        <xdr:cNvPr id="12" name="AutoShape 48">
          <a:extLst>
            <a:ext uri="{FF2B5EF4-FFF2-40B4-BE49-F238E27FC236}">
              <a16:creationId xmlns:a16="http://schemas.microsoft.com/office/drawing/2014/main" id="{85007F3E-106B-41A0-8B75-FA03E5AAE684}"/>
            </a:ext>
          </a:extLst>
        </xdr:cNvPr>
        <xdr:cNvSpPr>
          <a:spLocks noChangeArrowheads="1" noTextEdit="1"/>
        </xdr:cNvSpPr>
      </xdr:nvSpPr>
      <xdr:spPr bwMode="auto">
        <a:xfrm rot="10800000">
          <a:off x="9491660" y="6445463"/>
          <a:ext cx="638952" cy="503817"/>
        </a:xfrm>
        <a:prstGeom prst="rightArrow">
          <a:avLst>
            <a:gd name="adj1" fmla="val 50000"/>
            <a:gd name="adj2" fmla="val 27404"/>
          </a:avLst>
        </a:prstGeom>
        <a:solidFill>
          <a:schemeClr val="bg1">
            <a:lumMod val="6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marL="0" indent="0" algn="ctr" rtl="0">
            <a:defRPr sz="1000"/>
          </a:pPr>
          <a:fld id="{AED1F0FC-FFEB-42C4-814B-5D91E7E5392F}" type="TxLink">
            <a:rPr lang="en-US" sz="12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3,05</a:t>
          </a:fld>
          <a:endParaRPr lang="de-DE" sz="1200" b="1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30</xdr:col>
      <xdr:colOff>234950</xdr:colOff>
      <xdr:row>45</xdr:row>
      <xdr:rowOff>22224</xdr:rowOff>
    </xdr:from>
    <xdr:to>
      <xdr:col>33</xdr:col>
      <xdr:colOff>23</xdr:colOff>
      <xdr:row>47</xdr:row>
      <xdr:rowOff>95250</xdr:rowOff>
    </xdr:to>
    <xdr:sp macro="" textlink="$AA$10">
      <xdr:nvSpPr>
        <xdr:cNvPr id="13" name="Rectangle 49">
          <a:extLst>
            <a:ext uri="{FF2B5EF4-FFF2-40B4-BE49-F238E27FC236}">
              <a16:creationId xmlns:a16="http://schemas.microsoft.com/office/drawing/2014/main" id="{44C443A1-815C-454A-B10E-BEC7A84DCA26}"/>
            </a:ext>
          </a:extLst>
        </xdr:cNvPr>
        <xdr:cNvSpPr>
          <a:spLocks noChangeArrowheads="1" noTextEdit="1"/>
        </xdr:cNvSpPr>
      </xdr:nvSpPr>
      <xdr:spPr bwMode="auto">
        <a:xfrm>
          <a:off x="12255500" y="8508999"/>
          <a:ext cx="1327173" cy="396876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fld id="{F107A2B2-ABBA-442D-AC2B-EBA52D2B2407}" type="TxLink"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Egy BrkMech:        0kWh/100km</a:t>
          </a:fld>
          <a:endParaRPr lang="de-DE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25</xdr:col>
      <xdr:colOff>293370</xdr:colOff>
      <xdr:row>45</xdr:row>
      <xdr:rowOff>28575</xdr:rowOff>
    </xdr:from>
    <xdr:to>
      <xdr:col>29</xdr:col>
      <xdr:colOff>293370</xdr:colOff>
      <xdr:row>47</xdr:row>
      <xdr:rowOff>122029</xdr:rowOff>
    </xdr:to>
    <xdr:sp macro="" textlink="$AA$11">
      <xdr:nvSpPr>
        <xdr:cNvPr id="14" name="Rectangle 53">
          <a:extLst>
            <a:ext uri="{FF2B5EF4-FFF2-40B4-BE49-F238E27FC236}">
              <a16:creationId xmlns:a16="http://schemas.microsoft.com/office/drawing/2014/main" id="{D87F1647-9274-41CC-85C5-70696D6F1F6A}"/>
            </a:ext>
          </a:extLst>
        </xdr:cNvPr>
        <xdr:cNvSpPr>
          <a:spLocks noChangeArrowheads="1" noTextEdit="1"/>
        </xdr:cNvSpPr>
      </xdr:nvSpPr>
      <xdr:spPr bwMode="auto">
        <a:xfrm>
          <a:off x="10123170" y="8515350"/>
          <a:ext cx="1752600" cy="417304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fld id="{12BCC9DD-4903-4778-886C-05006B88D181}" type="TxLink"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Egy DrvRes:        11,18kWh/100km</a:t>
          </a:fld>
          <a:endParaRPr lang="de-DE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317654</xdr:colOff>
      <xdr:row>41</xdr:row>
      <xdr:rowOff>30954</xdr:rowOff>
    </xdr:from>
    <xdr:to>
      <xdr:col>28</xdr:col>
      <xdr:colOff>340991</xdr:colOff>
      <xdr:row>44</xdr:row>
      <xdr:rowOff>150555</xdr:rowOff>
    </xdr:to>
    <xdr:sp macro="" textlink="$X$11">
      <xdr:nvSpPr>
        <xdr:cNvPr id="15" name="AutoShape 54">
          <a:extLst>
            <a:ext uri="{FF2B5EF4-FFF2-40B4-BE49-F238E27FC236}">
              <a16:creationId xmlns:a16="http://schemas.microsoft.com/office/drawing/2014/main" id="{A26AA843-DA19-4971-AABF-142B92D4D287}"/>
            </a:ext>
          </a:extLst>
        </xdr:cNvPr>
        <xdr:cNvSpPr>
          <a:spLocks noChangeArrowheads="1" noTextEdit="1"/>
        </xdr:cNvSpPr>
      </xdr:nvSpPr>
      <xdr:spPr bwMode="auto">
        <a:xfrm>
          <a:off x="10499879" y="7870029"/>
          <a:ext cx="918687" cy="605376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90000" tIns="46800" rIns="90000" bIns="46800" anchor="ctr" upright="1"/>
        <a:lstStyle/>
        <a:p>
          <a:pPr algn="ctr" rtl="0">
            <a:defRPr sz="1000"/>
          </a:pPr>
          <a:fld id="{13669603-4694-421C-B207-3CFAD33C03D6}" type="TxLink"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11,18</a:t>
          </a:fld>
          <a:endParaRPr lang="de-DE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71434</xdr:colOff>
      <xdr:row>41</xdr:row>
      <xdr:rowOff>28575</xdr:rowOff>
    </xdr:from>
    <xdr:to>
      <xdr:col>8</xdr:col>
      <xdr:colOff>328174</xdr:colOff>
      <xdr:row>44</xdr:row>
      <xdr:rowOff>122000</xdr:rowOff>
    </xdr:to>
    <xdr:sp macro="" textlink="$X$9">
      <xdr:nvSpPr>
        <xdr:cNvPr id="16" name="AutoShape 18">
          <a:extLst>
            <a:ext uri="{FF2B5EF4-FFF2-40B4-BE49-F238E27FC236}">
              <a16:creationId xmlns:a16="http://schemas.microsoft.com/office/drawing/2014/main" id="{B54612E2-EB48-4397-B093-5F1FFE841DDB}"/>
            </a:ext>
          </a:extLst>
        </xdr:cNvPr>
        <xdr:cNvSpPr>
          <a:spLocks noChangeArrowheads="1" noTextEdit="1"/>
        </xdr:cNvSpPr>
      </xdr:nvSpPr>
      <xdr:spPr bwMode="auto">
        <a:xfrm flipH="1">
          <a:off x="1976434" y="7867650"/>
          <a:ext cx="609165" cy="57920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90000" tIns="46800" rIns="90000" bIns="46800" anchor="ctr" upright="1"/>
        <a:lstStyle/>
        <a:p>
          <a:pPr algn="ctr" rtl="0">
            <a:defRPr sz="1000"/>
          </a:pPr>
          <a:fld id="{6C4771F3-7822-4716-A7DD-9626269947E5}" type="TxLink"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3,61</a:t>
          </a:fld>
          <a:endParaRPr lang="de-DE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42863</xdr:colOff>
      <xdr:row>45</xdr:row>
      <xdr:rowOff>9519</xdr:rowOff>
    </xdr:from>
    <xdr:to>
      <xdr:col>10</xdr:col>
      <xdr:colOff>19051</xdr:colOff>
      <xdr:row>47</xdr:row>
      <xdr:rowOff>83863</xdr:rowOff>
    </xdr:to>
    <xdr:sp macro="" textlink="$AA$9">
      <xdr:nvSpPr>
        <xdr:cNvPr id="17" name="Rectangle 16">
          <a:extLst>
            <a:ext uri="{FF2B5EF4-FFF2-40B4-BE49-F238E27FC236}">
              <a16:creationId xmlns:a16="http://schemas.microsoft.com/office/drawing/2014/main" id="{7DB90708-972F-4B0D-AC6C-3BE6ABD04437}"/>
            </a:ext>
          </a:extLst>
        </xdr:cNvPr>
        <xdr:cNvSpPr>
          <a:spLocks noChangeArrowheads="1" noTextEdit="1"/>
        </xdr:cNvSpPr>
      </xdr:nvSpPr>
      <xdr:spPr bwMode="auto">
        <a:xfrm>
          <a:off x="1509713" y="8496294"/>
          <a:ext cx="1633538" cy="398194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fld id="{A500096D-F783-4144-951A-08171174E371}" type="TxLink"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Egy EdrLosses:        3,61kWh/100km</a:t>
          </a:fld>
          <a:endParaRPr lang="de-DE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134622</xdr:colOff>
      <xdr:row>36</xdr:row>
      <xdr:rowOff>137584</xdr:rowOff>
    </xdr:from>
    <xdr:to>
      <xdr:col>29</xdr:col>
      <xdr:colOff>347383</xdr:colOff>
      <xdr:row>39</xdr:row>
      <xdr:rowOff>21167</xdr:rowOff>
    </xdr:to>
    <xdr:sp macro="" textlink="$AA$12">
      <xdr:nvSpPr>
        <xdr:cNvPr id="18" name="Rectangle 2">
          <a:extLst>
            <a:ext uri="{FF2B5EF4-FFF2-40B4-BE49-F238E27FC236}">
              <a16:creationId xmlns:a16="http://schemas.microsoft.com/office/drawing/2014/main" id="{68F7A1C2-78A0-4A9A-8E2E-FDDF9D6EBC84}"/>
            </a:ext>
          </a:extLst>
        </xdr:cNvPr>
        <xdr:cNvSpPr>
          <a:spLocks noChangeArrowheads="1" noTextEdit="1"/>
        </xdr:cNvSpPr>
      </xdr:nvSpPr>
      <xdr:spPr bwMode="auto">
        <a:xfrm>
          <a:off x="10316847" y="6986059"/>
          <a:ext cx="1612936" cy="38840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indent="0" algn="ctr" rtl="0">
            <a:defRPr sz="1000"/>
          </a:pPr>
          <a:fld id="{0BC31560-B61C-477C-8506-3F1357E5543F}" type="TxLink">
            <a:rPr lang="en-US" sz="12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 Egy DeltaKinematic:        0kWh/100km</a:t>
          </a:fld>
          <a:endParaRPr lang="de-DE" sz="1200" b="1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5</xdr:col>
      <xdr:colOff>23813</xdr:colOff>
      <xdr:row>20</xdr:row>
      <xdr:rowOff>10319</xdr:rowOff>
    </xdr:from>
    <xdr:to>
      <xdr:col>10</xdr:col>
      <xdr:colOff>331509</xdr:colOff>
      <xdr:row>21</xdr:row>
      <xdr:rowOff>63500</xdr:rowOff>
    </xdr:to>
    <xdr:sp macro="" textlink="$AA$19">
      <xdr:nvSpPr>
        <xdr:cNvPr id="19" name="Rectangle 2">
          <a:extLst>
            <a:ext uri="{FF2B5EF4-FFF2-40B4-BE49-F238E27FC236}">
              <a16:creationId xmlns:a16="http://schemas.microsoft.com/office/drawing/2014/main" id="{2CBB8624-0EAD-478B-8E84-7115D8ADA843}"/>
            </a:ext>
          </a:extLst>
        </xdr:cNvPr>
        <xdr:cNvSpPr>
          <a:spLocks noChangeArrowheads="1" noTextEdit="1"/>
        </xdr:cNvSpPr>
      </xdr:nvSpPr>
      <xdr:spPr bwMode="auto">
        <a:xfrm>
          <a:off x="985838" y="4020344"/>
          <a:ext cx="2469871" cy="21510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indent="0" algn="ctr" rtl="0">
            <a:defRPr sz="1000"/>
          </a:pPr>
          <a:fld id="{2F59D5C8-6B37-413B-AAE2-EBAEFBCCC1BB}" type="TxLink">
            <a:rPr lang="en-US" sz="11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 Egy DeltaBat:   -15,91kWh/100km</a:t>
          </a:fld>
          <a:endParaRPr lang="de-DE" sz="1100" b="1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5</xdr:col>
      <xdr:colOff>28576</xdr:colOff>
      <xdr:row>24</xdr:row>
      <xdr:rowOff>11430</xdr:rowOff>
    </xdr:from>
    <xdr:to>
      <xdr:col>10</xdr:col>
      <xdr:colOff>339116</xdr:colOff>
      <xdr:row>25</xdr:row>
      <xdr:rowOff>64280</xdr:rowOff>
    </xdr:to>
    <xdr:sp macro="" textlink="$AA$26">
      <xdr:nvSpPr>
        <xdr:cNvPr id="20" name="Rectangle 3">
          <a:extLst>
            <a:ext uri="{FF2B5EF4-FFF2-40B4-BE49-F238E27FC236}">
              <a16:creationId xmlns:a16="http://schemas.microsoft.com/office/drawing/2014/main" id="{EB4F3855-3479-46C2-83C4-2FA565E70095}"/>
            </a:ext>
          </a:extLst>
        </xdr:cNvPr>
        <xdr:cNvSpPr>
          <a:spLocks noChangeArrowheads="1" noTextEdit="1"/>
        </xdr:cNvSpPr>
      </xdr:nvSpPr>
      <xdr:spPr bwMode="auto">
        <a:xfrm>
          <a:off x="990601" y="4688205"/>
          <a:ext cx="2472715" cy="281450"/>
        </a:xfrm>
        <a:prstGeom prst="rect">
          <a:avLst/>
        </a:prstGeom>
        <a:solidFill>
          <a:srgbClr val="DDDDDD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fld id="{E58B82FE-CB66-4AFB-BEAD-1BB178D275C9}" type="TxLink"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Efficiency Battery Total:  97,66%</a:t>
          </a:fld>
          <a:endParaRPr lang="de-DE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221179</xdr:colOff>
      <xdr:row>28</xdr:row>
      <xdr:rowOff>12700</xdr:rowOff>
    </xdr:from>
    <xdr:to>
      <xdr:col>10</xdr:col>
      <xdr:colOff>352420</xdr:colOff>
      <xdr:row>31</xdr:row>
      <xdr:rowOff>2222</xdr:rowOff>
    </xdr:to>
    <xdr:sp macro="" textlink="$X$7">
      <xdr:nvSpPr>
        <xdr:cNvPr id="21" name="AutoShape 30">
          <a:extLst>
            <a:ext uri="{FF2B5EF4-FFF2-40B4-BE49-F238E27FC236}">
              <a16:creationId xmlns:a16="http://schemas.microsoft.com/office/drawing/2014/main" id="{BB37D5C8-F0A9-42C3-BBF1-8DA52F2AB626}"/>
            </a:ext>
          </a:extLst>
        </xdr:cNvPr>
        <xdr:cNvSpPr>
          <a:spLocks noChangeArrowheads="1" noTextEdit="1"/>
        </xdr:cNvSpPr>
      </xdr:nvSpPr>
      <xdr:spPr bwMode="auto">
        <a:xfrm>
          <a:off x="2478604" y="5422900"/>
          <a:ext cx="998016" cy="561022"/>
        </a:xfrm>
        <a:prstGeom prst="downArrow">
          <a:avLst>
            <a:gd name="adj1" fmla="val 50000"/>
            <a:gd name="adj2" fmla="val 25000"/>
          </a:avLst>
        </a:prstGeom>
        <a:solidFill>
          <a:schemeClr val="accent1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90000" tIns="46800" rIns="90000" bIns="46800" anchor="ctr" upright="1"/>
        <a:lstStyle/>
        <a:p>
          <a:pPr algn="ctr" rtl="0">
            <a:defRPr sz="1000"/>
          </a:pPr>
          <a:fld id="{617D82D8-7D60-4ED8-8E7C-1799A4BBA685}" type="TxLink"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17,76</a:t>
          </a:fld>
          <a:endParaRPr lang="de-DE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301305</xdr:colOff>
      <xdr:row>28</xdr:row>
      <xdr:rowOff>11108</xdr:rowOff>
    </xdr:from>
    <xdr:to>
      <xdr:col>6</xdr:col>
      <xdr:colOff>302895</xdr:colOff>
      <xdr:row>30</xdr:row>
      <xdr:rowOff>203200</xdr:rowOff>
    </xdr:to>
    <xdr:sp macro="" textlink="$X$8">
      <xdr:nvSpPr>
        <xdr:cNvPr id="22" name="AutoShape 30">
          <a:extLst>
            <a:ext uri="{FF2B5EF4-FFF2-40B4-BE49-F238E27FC236}">
              <a16:creationId xmlns:a16="http://schemas.microsoft.com/office/drawing/2014/main" id="{5BD76520-B72E-48EC-B5CF-2510C21822A1}"/>
            </a:ext>
          </a:extLst>
        </xdr:cNvPr>
        <xdr:cNvSpPr>
          <a:spLocks noChangeArrowheads="1" noTextEdit="1"/>
        </xdr:cNvSpPr>
      </xdr:nvSpPr>
      <xdr:spPr bwMode="auto">
        <a:xfrm flipV="1">
          <a:off x="1263330" y="5421308"/>
          <a:ext cx="506415" cy="515942"/>
        </a:xfrm>
        <a:prstGeom prst="downArrow">
          <a:avLst>
            <a:gd name="adj1" fmla="val 50000"/>
            <a:gd name="adj2" fmla="val 25000"/>
          </a:avLst>
        </a:prstGeom>
        <a:solidFill>
          <a:schemeClr val="accent1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90000" tIns="46800" rIns="90000" bIns="46800" anchor="ctr" upright="1"/>
        <a:lstStyle/>
        <a:p>
          <a:pPr algn="ctr" rtl="0">
            <a:defRPr sz="1000"/>
          </a:pPr>
          <a:fld id="{4B34D441-BB27-48B2-9537-288C71444A3D}" type="TxLink"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2,28</a:t>
          </a:fld>
          <a:endParaRPr lang="de-DE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173830</xdr:colOff>
      <xdr:row>18</xdr:row>
      <xdr:rowOff>19051</xdr:rowOff>
    </xdr:from>
    <xdr:to>
      <xdr:col>10</xdr:col>
      <xdr:colOff>188619</xdr:colOff>
      <xdr:row>20</xdr:row>
      <xdr:rowOff>42862</xdr:rowOff>
    </xdr:to>
    <xdr:sp macro="" textlink="">
      <xdr:nvSpPr>
        <xdr:cNvPr id="23" name="Rectangle 1">
          <a:extLst>
            <a:ext uri="{FF2B5EF4-FFF2-40B4-BE49-F238E27FC236}">
              <a16:creationId xmlns:a16="http://schemas.microsoft.com/office/drawing/2014/main" id="{2FEFD1B6-BE09-48EB-A0B7-9E5382000334}"/>
            </a:ext>
          </a:extLst>
        </xdr:cNvPr>
        <xdr:cNvSpPr>
          <a:spLocks noChangeArrowheads="1"/>
        </xdr:cNvSpPr>
      </xdr:nvSpPr>
      <xdr:spPr bwMode="auto">
        <a:xfrm>
          <a:off x="1135855" y="3705226"/>
          <a:ext cx="2176964" cy="347661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marL="0" indent="0" algn="ctr" rtl="0">
            <a:defRPr sz="1000"/>
          </a:pPr>
          <a:r>
            <a:rPr lang="de-DE" sz="17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HV-Battery (Pnt) </a:t>
          </a:r>
        </a:p>
      </xdr:txBody>
    </xdr:sp>
    <xdr:clientData/>
  </xdr:twoCellAnchor>
  <xdr:twoCellAnchor>
    <xdr:from>
      <xdr:col>26</xdr:col>
      <xdr:colOff>63500</xdr:colOff>
      <xdr:row>33</xdr:row>
      <xdr:rowOff>11110</xdr:rowOff>
    </xdr:from>
    <xdr:to>
      <xdr:col>32</xdr:col>
      <xdr:colOff>455331</xdr:colOff>
      <xdr:row>35</xdr:row>
      <xdr:rowOff>149717</xdr:rowOff>
    </xdr:to>
    <xdr:sp macro="" textlink="">
      <xdr:nvSpPr>
        <xdr:cNvPr id="24" name="Rectangle 25">
          <a:extLst>
            <a:ext uri="{FF2B5EF4-FFF2-40B4-BE49-F238E27FC236}">
              <a16:creationId xmlns:a16="http://schemas.microsoft.com/office/drawing/2014/main" id="{B3F49F84-C760-4CE2-A40C-CB4C0FDDE846}"/>
            </a:ext>
          </a:extLst>
        </xdr:cNvPr>
        <xdr:cNvSpPr>
          <a:spLocks noChangeArrowheads="1"/>
        </xdr:cNvSpPr>
      </xdr:nvSpPr>
      <xdr:spPr bwMode="auto">
        <a:xfrm>
          <a:off x="10245725" y="6373810"/>
          <a:ext cx="3249331" cy="462457"/>
        </a:xfrm>
        <a:prstGeom prst="rect">
          <a:avLst/>
        </a:prstGeom>
        <a:noFill/>
        <a:ln w="19050">
          <a:noFill/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marL="0" indent="0" algn="ctr" rtl="0">
            <a:defRPr sz="1000"/>
          </a:pPr>
          <a:r>
            <a:rPr lang="de-DE" sz="17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Body &amp; Wheels &amp; Brake (Bdy)</a:t>
          </a:r>
        </a:p>
      </xdr:txBody>
    </xdr:sp>
    <xdr:clientData/>
  </xdr:twoCellAnchor>
  <xdr:twoCellAnchor>
    <xdr:from>
      <xdr:col>5</xdr:col>
      <xdr:colOff>404495</xdr:colOff>
      <xdr:row>10</xdr:row>
      <xdr:rowOff>0</xdr:rowOff>
    </xdr:from>
    <xdr:to>
      <xdr:col>9</xdr:col>
      <xdr:colOff>440546</xdr:colOff>
      <xdr:row>12</xdr:row>
      <xdr:rowOff>76199</xdr:rowOff>
    </xdr:to>
    <xdr:sp macro="" textlink="$AA$13">
      <xdr:nvSpPr>
        <xdr:cNvPr id="25" name="Rectangle 4">
          <a:extLst>
            <a:ext uri="{FF2B5EF4-FFF2-40B4-BE49-F238E27FC236}">
              <a16:creationId xmlns:a16="http://schemas.microsoft.com/office/drawing/2014/main" id="{FC7C26C9-A955-4CF5-8A7C-45D9739192DE}"/>
            </a:ext>
          </a:extLst>
        </xdr:cNvPr>
        <xdr:cNvSpPr>
          <a:spLocks noChangeArrowheads="1" noTextEdit="1"/>
        </xdr:cNvSpPr>
      </xdr:nvSpPr>
      <xdr:spPr bwMode="auto">
        <a:xfrm>
          <a:off x="1366520" y="2305050"/>
          <a:ext cx="1683876" cy="400049"/>
        </a:xfrm>
        <a:prstGeom prst="rect">
          <a:avLst/>
        </a:prstGeom>
        <a:solidFill>
          <a:srgbClr val="FFFF99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fld id="{60EFDD0C-8B0A-4848-B9E2-3F86838625B7}" type="TxLink"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Egy BatElecLosses :        0,43kWh/100km</a:t>
          </a:fld>
          <a:endParaRPr lang="de-DE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159560</xdr:colOff>
      <xdr:row>12</xdr:row>
      <xdr:rowOff>100321</xdr:rowOff>
    </xdr:from>
    <xdr:to>
      <xdr:col>8</xdr:col>
      <xdr:colOff>137808</xdr:colOff>
      <xdr:row>16</xdr:row>
      <xdr:rowOff>119502</xdr:rowOff>
    </xdr:to>
    <xdr:sp macro="" textlink="$X$13">
      <xdr:nvSpPr>
        <xdr:cNvPr id="26" name="AutoShape 46">
          <a:extLst>
            <a:ext uri="{FF2B5EF4-FFF2-40B4-BE49-F238E27FC236}">
              <a16:creationId xmlns:a16="http://schemas.microsoft.com/office/drawing/2014/main" id="{1EDFEAA9-AFE7-41C2-B8F4-0593662B8343}"/>
            </a:ext>
          </a:extLst>
        </xdr:cNvPr>
        <xdr:cNvSpPr>
          <a:spLocks noChangeArrowheads="1" noTextEdit="1"/>
        </xdr:cNvSpPr>
      </xdr:nvSpPr>
      <xdr:spPr bwMode="auto">
        <a:xfrm rot="10800000">
          <a:off x="2064560" y="2729221"/>
          <a:ext cx="330673" cy="666881"/>
        </a:xfrm>
        <a:prstGeom prst="downArrow">
          <a:avLst>
            <a:gd name="adj1" fmla="val 50000"/>
            <a:gd name="adj2" fmla="val 25000"/>
          </a:avLst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90000" tIns="46800" rIns="90000" bIns="46800" anchor="ctr" upright="1"/>
        <a:lstStyle/>
        <a:p>
          <a:pPr marL="0" indent="0" algn="ctr" rtl="0">
            <a:defRPr sz="1000"/>
          </a:pPr>
          <a:fld id="{132D6861-C333-4595-AFFE-92DDA83AC99B}" type="TxLink">
            <a:rPr lang="en-US" sz="12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0,43</a:t>
          </a:fld>
          <a:endParaRPr lang="de-DE" sz="1200" b="1" i="0" u="none" strike="noStrike" baseline="0">
            <a:solidFill>
              <a:schemeClr val="bg1"/>
            </a:solidFill>
            <a:latin typeface="Arial"/>
            <a:ea typeface="+mn-ea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132E6-A2CB-4CE4-9E08-6C2F413CBEA3}">
  <dimension ref="A1:AH42"/>
  <sheetViews>
    <sheetView tabSelected="1" workbookViewId="0">
      <selection activeCell="D10" sqref="D10"/>
    </sheetView>
  </sheetViews>
  <sheetFormatPr defaultRowHeight="15" x14ac:dyDescent="0.25"/>
  <cols>
    <col min="1" max="1" width="5.28515625" customWidth="1"/>
    <col min="2" max="2" width="3.28515625" customWidth="1"/>
    <col min="3" max="4" width="1.85546875" customWidth="1"/>
    <col min="5" max="5" width="2.140625" customWidth="1"/>
    <col min="6" max="6" width="7.5703125" customWidth="1"/>
    <col min="7" max="7" width="6.5703125" customWidth="1"/>
    <col min="8" max="9" width="5.28515625" customWidth="1"/>
    <col min="10" max="10" width="7.7109375" customWidth="1"/>
    <col min="11" max="11" width="5.28515625" customWidth="1"/>
    <col min="12" max="12" width="5.140625" customWidth="1"/>
    <col min="13" max="13" width="5.28515625" customWidth="1"/>
    <col min="14" max="14" width="1.28515625" customWidth="1"/>
    <col min="15" max="15" width="1.85546875" customWidth="1"/>
    <col min="16" max="16" width="13.7109375" customWidth="1"/>
    <col min="17" max="17" width="12.140625" customWidth="1"/>
    <col min="18" max="18" width="4.5703125" customWidth="1"/>
    <col min="19" max="19" width="10.85546875" customWidth="1"/>
    <col min="20" max="20" width="5" customWidth="1"/>
    <col min="21" max="21" width="10" style="3" customWidth="1"/>
    <col min="22" max="22" width="1.7109375" customWidth="1"/>
    <col min="23" max="23" width="5.28515625" customWidth="1"/>
    <col min="24" max="24" width="13.140625" customWidth="1"/>
    <col min="25" max="27" width="5.28515625" customWidth="1"/>
    <col min="28" max="28" width="8.140625" customWidth="1"/>
    <col min="29" max="29" width="7.5703125" customWidth="1"/>
    <col min="30" max="30" width="6.5703125" customWidth="1"/>
    <col min="31" max="31" width="7.5703125" customWidth="1"/>
    <col min="32" max="32" width="7.7109375" customWidth="1"/>
    <col min="33" max="33" width="8.140625" customWidth="1"/>
    <col min="34" max="34" width="0.7109375" customWidth="1"/>
    <col min="35" max="37" width="3.7109375" customWidth="1"/>
    <col min="38" max="256" width="11.42578125" customWidth="1"/>
    <col min="257" max="257" width="5.28515625" customWidth="1"/>
    <col min="258" max="258" width="3.28515625" customWidth="1"/>
    <col min="259" max="260" width="1.85546875" customWidth="1"/>
    <col min="261" max="261" width="2.140625" customWidth="1"/>
    <col min="262" max="262" width="7.5703125" customWidth="1"/>
    <col min="263" max="263" width="6.5703125" customWidth="1"/>
    <col min="264" max="265" width="5.28515625" customWidth="1"/>
    <col min="266" max="266" width="7.7109375" customWidth="1"/>
    <col min="267" max="267" width="5.28515625" customWidth="1"/>
    <col min="268" max="268" width="5.140625" customWidth="1"/>
    <col min="269" max="269" width="5.28515625" customWidth="1"/>
    <col min="270" max="270" width="1.28515625" customWidth="1"/>
    <col min="271" max="271" width="1.85546875" customWidth="1"/>
    <col min="272" max="272" width="13.7109375" customWidth="1"/>
    <col min="273" max="273" width="12.140625" customWidth="1"/>
    <col min="274" max="274" width="4.5703125" customWidth="1"/>
    <col min="275" max="275" width="10.85546875" customWidth="1"/>
    <col min="276" max="276" width="5" customWidth="1"/>
    <col min="277" max="277" width="10" customWidth="1"/>
    <col min="278" max="278" width="1.7109375" customWidth="1"/>
    <col min="279" max="279" width="5.28515625" customWidth="1"/>
    <col min="280" max="280" width="13.140625" customWidth="1"/>
    <col min="281" max="283" width="5.28515625" customWidth="1"/>
    <col min="284" max="284" width="8.140625" customWidth="1"/>
    <col min="285" max="285" width="7.5703125" customWidth="1"/>
    <col min="286" max="286" width="6.5703125" customWidth="1"/>
    <col min="287" max="287" width="7.5703125" customWidth="1"/>
    <col min="288" max="288" width="7.7109375" customWidth="1"/>
    <col min="289" max="289" width="8.140625" customWidth="1"/>
    <col min="290" max="290" width="0.7109375" customWidth="1"/>
    <col min="291" max="293" width="3.7109375" customWidth="1"/>
    <col min="294" max="512" width="11.42578125" customWidth="1"/>
    <col min="513" max="513" width="5.28515625" customWidth="1"/>
    <col min="514" max="514" width="3.28515625" customWidth="1"/>
    <col min="515" max="516" width="1.85546875" customWidth="1"/>
    <col min="517" max="517" width="2.140625" customWidth="1"/>
    <col min="518" max="518" width="7.5703125" customWidth="1"/>
    <col min="519" max="519" width="6.5703125" customWidth="1"/>
    <col min="520" max="521" width="5.28515625" customWidth="1"/>
    <col min="522" max="522" width="7.7109375" customWidth="1"/>
    <col min="523" max="523" width="5.28515625" customWidth="1"/>
    <col min="524" max="524" width="5.140625" customWidth="1"/>
    <col min="525" max="525" width="5.28515625" customWidth="1"/>
    <col min="526" max="526" width="1.28515625" customWidth="1"/>
    <col min="527" max="527" width="1.85546875" customWidth="1"/>
    <col min="528" max="528" width="13.7109375" customWidth="1"/>
    <col min="529" max="529" width="12.140625" customWidth="1"/>
    <col min="530" max="530" width="4.5703125" customWidth="1"/>
    <col min="531" max="531" width="10.85546875" customWidth="1"/>
    <col min="532" max="532" width="5" customWidth="1"/>
    <col min="533" max="533" width="10" customWidth="1"/>
    <col min="534" max="534" width="1.7109375" customWidth="1"/>
    <col min="535" max="535" width="5.28515625" customWidth="1"/>
    <col min="536" max="536" width="13.140625" customWidth="1"/>
    <col min="537" max="539" width="5.28515625" customWidth="1"/>
    <col min="540" max="540" width="8.140625" customWidth="1"/>
    <col min="541" max="541" width="7.5703125" customWidth="1"/>
    <col min="542" max="542" width="6.5703125" customWidth="1"/>
    <col min="543" max="543" width="7.5703125" customWidth="1"/>
    <col min="544" max="544" width="7.7109375" customWidth="1"/>
    <col min="545" max="545" width="8.140625" customWidth="1"/>
    <col min="546" max="546" width="0.7109375" customWidth="1"/>
    <col min="547" max="549" width="3.7109375" customWidth="1"/>
    <col min="550" max="768" width="11.42578125" customWidth="1"/>
    <col min="769" max="769" width="5.28515625" customWidth="1"/>
    <col min="770" max="770" width="3.28515625" customWidth="1"/>
    <col min="771" max="772" width="1.85546875" customWidth="1"/>
    <col min="773" max="773" width="2.140625" customWidth="1"/>
    <col min="774" max="774" width="7.5703125" customWidth="1"/>
    <col min="775" max="775" width="6.5703125" customWidth="1"/>
    <col min="776" max="777" width="5.28515625" customWidth="1"/>
    <col min="778" max="778" width="7.7109375" customWidth="1"/>
    <col min="779" max="779" width="5.28515625" customWidth="1"/>
    <col min="780" max="780" width="5.140625" customWidth="1"/>
    <col min="781" max="781" width="5.28515625" customWidth="1"/>
    <col min="782" max="782" width="1.28515625" customWidth="1"/>
    <col min="783" max="783" width="1.85546875" customWidth="1"/>
    <col min="784" max="784" width="13.7109375" customWidth="1"/>
    <col min="785" max="785" width="12.140625" customWidth="1"/>
    <col min="786" max="786" width="4.5703125" customWidth="1"/>
    <col min="787" max="787" width="10.85546875" customWidth="1"/>
    <col min="788" max="788" width="5" customWidth="1"/>
    <col min="789" max="789" width="10" customWidth="1"/>
    <col min="790" max="790" width="1.7109375" customWidth="1"/>
    <col min="791" max="791" width="5.28515625" customWidth="1"/>
    <col min="792" max="792" width="13.140625" customWidth="1"/>
    <col min="793" max="795" width="5.28515625" customWidth="1"/>
    <col min="796" max="796" width="8.140625" customWidth="1"/>
    <col min="797" max="797" width="7.5703125" customWidth="1"/>
    <col min="798" max="798" width="6.5703125" customWidth="1"/>
    <col min="799" max="799" width="7.5703125" customWidth="1"/>
    <col min="800" max="800" width="7.7109375" customWidth="1"/>
    <col min="801" max="801" width="8.140625" customWidth="1"/>
    <col min="802" max="802" width="0.7109375" customWidth="1"/>
    <col min="803" max="805" width="3.7109375" customWidth="1"/>
    <col min="806" max="1024" width="11.42578125" customWidth="1"/>
    <col min="1025" max="1025" width="5.28515625" customWidth="1"/>
    <col min="1026" max="1026" width="3.28515625" customWidth="1"/>
    <col min="1027" max="1028" width="1.85546875" customWidth="1"/>
    <col min="1029" max="1029" width="2.140625" customWidth="1"/>
    <col min="1030" max="1030" width="7.5703125" customWidth="1"/>
    <col min="1031" max="1031" width="6.5703125" customWidth="1"/>
    <col min="1032" max="1033" width="5.28515625" customWidth="1"/>
    <col min="1034" max="1034" width="7.7109375" customWidth="1"/>
    <col min="1035" max="1035" width="5.28515625" customWidth="1"/>
    <col min="1036" max="1036" width="5.140625" customWidth="1"/>
    <col min="1037" max="1037" width="5.28515625" customWidth="1"/>
    <col min="1038" max="1038" width="1.28515625" customWidth="1"/>
    <col min="1039" max="1039" width="1.85546875" customWidth="1"/>
    <col min="1040" max="1040" width="13.7109375" customWidth="1"/>
    <col min="1041" max="1041" width="12.140625" customWidth="1"/>
    <col min="1042" max="1042" width="4.5703125" customWidth="1"/>
    <col min="1043" max="1043" width="10.85546875" customWidth="1"/>
    <col min="1044" max="1044" width="5" customWidth="1"/>
    <col min="1045" max="1045" width="10" customWidth="1"/>
    <col min="1046" max="1046" width="1.7109375" customWidth="1"/>
    <col min="1047" max="1047" width="5.28515625" customWidth="1"/>
    <col min="1048" max="1048" width="13.140625" customWidth="1"/>
    <col min="1049" max="1051" width="5.28515625" customWidth="1"/>
    <col min="1052" max="1052" width="8.140625" customWidth="1"/>
    <col min="1053" max="1053" width="7.5703125" customWidth="1"/>
    <col min="1054" max="1054" width="6.5703125" customWidth="1"/>
    <col min="1055" max="1055" width="7.5703125" customWidth="1"/>
    <col min="1056" max="1056" width="7.7109375" customWidth="1"/>
    <col min="1057" max="1057" width="8.140625" customWidth="1"/>
    <col min="1058" max="1058" width="0.7109375" customWidth="1"/>
    <col min="1059" max="1061" width="3.7109375" customWidth="1"/>
    <col min="1062" max="1280" width="11.42578125" customWidth="1"/>
    <col min="1281" max="1281" width="5.28515625" customWidth="1"/>
    <col min="1282" max="1282" width="3.28515625" customWidth="1"/>
    <col min="1283" max="1284" width="1.85546875" customWidth="1"/>
    <col min="1285" max="1285" width="2.140625" customWidth="1"/>
    <col min="1286" max="1286" width="7.5703125" customWidth="1"/>
    <col min="1287" max="1287" width="6.5703125" customWidth="1"/>
    <col min="1288" max="1289" width="5.28515625" customWidth="1"/>
    <col min="1290" max="1290" width="7.7109375" customWidth="1"/>
    <col min="1291" max="1291" width="5.28515625" customWidth="1"/>
    <col min="1292" max="1292" width="5.140625" customWidth="1"/>
    <col min="1293" max="1293" width="5.28515625" customWidth="1"/>
    <col min="1294" max="1294" width="1.28515625" customWidth="1"/>
    <col min="1295" max="1295" width="1.85546875" customWidth="1"/>
    <col min="1296" max="1296" width="13.7109375" customWidth="1"/>
    <col min="1297" max="1297" width="12.140625" customWidth="1"/>
    <col min="1298" max="1298" width="4.5703125" customWidth="1"/>
    <col min="1299" max="1299" width="10.85546875" customWidth="1"/>
    <col min="1300" max="1300" width="5" customWidth="1"/>
    <col min="1301" max="1301" width="10" customWidth="1"/>
    <col min="1302" max="1302" width="1.7109375" customWidth="1"/>
    <col min="1303" max="1303" width="5.28515625" customWidth="1"/>
    <col min="1304" max="1304" width="13.140625" customWidth="1"/>
    <col min="1305" max="1307" width="5.28515625" customWidth="1"/>
    <col min="1308" max="1308" width="8.140625" customWidth="1"/>
    <col min="1309" max="1309" width="7.5703125" customWidth="1"/>
    <col min="1310" max="1310" width="6.5703125" customWidth="1"/>
    <col min="1311" max="1311" width="7.5703125" customWidth="1"/>
    <col min="1312" max="1312" width="7.7109375" customWidth="1"/>
    <col min="1313" max="1313" width="8.140625" customWidth="1"/>
    <col min="1314" max="1314" width="0.7109375" customWidth="1"/>
    <col min="1315" max="1317" width="3.7109375" customWidth="1"/>
    <col min="1318" max="1536" width="11.42578125" customWidth="1"/>
    <col min="1537" max="1537" width="5.28515625" customWidth="1"/>
    <col min="1538" max="1538" width="3.28515625" customWidth="1"/>
    <col min="1539" max="1540" width="1.85546875" customWidth="1"/>
    <col min="1541" max="1541" width="2.140625" customWidth="1"/>
    <col min="1542" max="1542" width="7.5703125" customWidth="1"/>
    <col min="1543" max="1543" width="6.5703125" customWidth="1"/>
    <col min="1544" max="1545" width="5.28515625" customWidth="1"/>
    <col min="1546" max="1546" width="7.7109375" customWidth="1"/>
    <col min="1547" max="1547" width="5.28515625" customWidth="1"/>
    <col min="1548" max="1548" width="5.140625" customWidth="1"/>
    <col min="1549" max="1549" width="5.28515625" customWidth="1"/>
    <col min="1550" max="1550" width="1.28515625" customWidth="1"/>
    <col min="1551" max="1551" width="1.85546875" customWidth="1"/>
    <col min="1552" max="1552" width="13.7109375" customWidth="1"/>
    <col min="1553" max="1553" width="12.140625" customWidth="1"/>
    <col min="1554" max="1554" width="4.5703125" customWidth="1"/>
    <col min="1555" max="1555" width="10.85546875" customWidth="1"/>
    <col min="1556" max="1556" width="5" customWidth="1"/>
    <col min="1557" max="1557" width="10" customWidth="1"/>
    <col min="1558" max="1558" width="1.7109375" customWidth="1"/>
    <col min="1559" max="1559" width="5.28515625" customWidth="1"/>
    <col min="1560" max="1560" width="13.140625" customWidth="1"/>
    <col min="1561" max="1563" width="5.28515625" customWidth="1"/>
    <col min="1564" max="1564" width="8.140625" customWidth="1"/>
    <col min="1565" max="1565" width="7.5703125" customWidth="1"/>
    <col min="1566" max="1566" width="6.5703125" customWidth="1"/>
    <col min="1567" max="1567" width="7.5703125" customWidth="1"/>
    <col min="1568" max="1568" width="7.7109375" customWidth="1"/>
    <col min="1569" max="1569" width="8.140625" customWidth="1"/>
    <col min="1570" max="1570" width="0.7109375" customWidth="1"/>
    <col min="1571" max="1573" width="3.7109375" customWidth="1"/>
    <col min="1574" max="1792" width="11.42578125" customWidth="1"/>
    <col min="1793" max="1793" width="5.28515625" customWidth="1"/>
    <col min="1794" max="1794" width="3.28515625" customWidth="1"/>
    <col min="1795" max="1796" width="1.85546875" customWidth="1"/>
    <col min="1797" max="1797" width="2.140625" customWidth="1"/>
    <col min="1798" max="1798" width="7.5703125" customWidth="1"/>
    <col min="1799" max="1799" width="6.5703125" customWidth="1"/>
    <col min="1800" max="1801" width="5.28515625" customWidth="1"/>
    <col min="1802" max="1802" width="7.7109375" customWidth="1"/>
    <col min="1803" max="1803" width="5.28515625" customWidth="1"/>
    <col min="1804" max="1804" width="5.140625" customWidth="1"/>
    <col min="1805" max="1805" width="5.28515625" customWidth="1"/>
    <col min="1806" max="1806" width="1.28515625" customWidth="1"/>
    <col min="1807" max="1807" width="1.85546875" customWidth="1"/>
    <col min="1808" max="1808" width="13.7109375" customWidth="1"/>
    <col min="1809" max="1809" width="12.140625" customWidth="1"/>
    <col min="1810" max="1810" width="4.5703125" customWidth="1"/>
    <col min="1811" max="1811" width="10.85546875" customWidth="1"/>
    <col min="1812" max="1812" width="5" customWidth="1"/>
    <col min="1813" max="1813" width="10" customWidth="1"/>
    <col min="1814" max="1814" width="1.7109375" customWidth="1"/>
    <col min="1815" max="1815" width="5.28515625" customWidth="1"/>
    <col min="1816" max="1816" width="13.140625" customWidth="1"/>
    <col min="1817" max="1819" width="5.28515625" customWidth="1"/>
    <col min="1820" max="1820" width="8.140625" customWidth="1"/>
    <col min="1821" max="1821" width="7.5703125" customWidth="1"/>
    <col min="1822" max="1822" width="6.5703125" customWidth="1"/>
    <col min="1823" max="1823" width="7.5703125" customWidth="1"/>
    <col min="1824" max="1824" width="7.7109375" customWidth="1"/>
    <col min="1825" max="1825" width="8.140625" customWidth="1"/>
    <col min="1826" max="1826" width="0.7109375" customWidth="1"/>
    <col min="1827" max="1829" width="3.7109375" customWidth="1"/>
    <col min="1830" max="2048" width="11.42578125" customWidth="1"/>
    <col min="2049" max="2049" width="5.28515625" customWidth="1"/>
    <col min="2050" max="2050" width="3.28515625" customWidth="1"/>
    <col min="2051" max="2052" width="1.85546875" customWidth="1"/>
    <col min="2053" max="2053" width="2.140625" customWidth="1"/>
    <col min="2054" max="2054" width="7.5703125" customWidth="1"/>
    <col min="2055" max="2055" width="6.5703125" customWidth="1"/>
    <col min="2056" max="2057" width="5.28515625" customWidth="1"/>
    <col min="2058" max="2058" width="7.7109375" customWidth="1"/>
    <col min="2059" max="2059" width="5.28515625" customWidth="1"/>
    <col min="2060" max="2060" width="5.140625" customWidth="1"/>
    <col min="2061" max="2061" width="5.28515625" customWidth="1"/>
    <col min="2062" max="2062" width="1.28515625" customWidth="1"/>
    <col min="2063" max="2063" width="1.85546875" customWidth="1"/>
    <col min="2064" max="2064" width="13.7109375" customWidth="1"/>
    <col min="2065" max="2065" width="12.140625" customWidth="1"/>
    <col min="2066" max="2066" width="4.5703125" customWidth="1"/>
    <col min="2067" max="2067" width="10.85546875" customWidth="1"/>
    <col min="2068" max="2068" width="5" customWidth="1"/>
    <col min="2069" max="2069" width="10" customWidth="1"/>
    <col min="2070" max="2070" width="1.7109375" customWidth="1"/>
    <col min="2071" max="2071" width="5.28515625" customWidth="1"/>
    <col min="2072" max="2072" width="13.140625" customWidth="1"/>
    <col min="2073" max="2075" width="5.28515625" customWidth="1"/>
    <col min="2076" max="2076" width="8.140625" customWidth="1"/>
    <col min="2077" max="2077" width="7.5703125" customWidth="1"/>
    <col min="2078" max="2078" width="6.5703125" customWidth="1"/>
    <col min="2079" max="2079" width="7.5703125" customWidth="1"/>
    <col min="2080" max="2080" width="7.7109375" customWidth="1"/>
    <col min="2081" max="2081" width="8.140625" customWidth="1"/>
    <col min="2082" max="2082" width="0.7109375" customWidth="1"/>
    <col min="2083" max="2085" width="3.7109375" customWidth="1"/>
    <col min="2086" max="2304" width="11.42578125" customWidth="1"/>
    <col min="2305" max="2305" width="5.28515625" customWidth="1"/>
    <col min="2306" max="2306" width="3.28515625" customWidth="1"/>
    <col min="2307" max="2308" width="1.85546875" customWidth="1"/>
    <col min="2309" max="2309" width="2.140625" customWidth="1"/>
    <col min="2310" max="2310" width="7.5703125" customWidth="1"/>
    <col min="2311" max="2311" width="6.5703125" customWidth="1"/>
    <col min="2312" max="2313" width="5.28515625" customWidth="1"/>
    <col min="2314" max="2314" width="7.7109375" customWidth="1"/>
    <col min="2315" max="2315" width="5.28515625" customWidth="1"/>
    <col min="2316" max="2316" width="5.140625" customWidth="1"/>
    <col min="2317" max="2317" width="5.28515625" customWidth="1"/>
    <col min="2318" max="2318" width="1.28515625" customWidth="1"/>
    <col min="2319" max="2319" width="1.85546875" customWidth="1"/>
    <col min="2320" max="2320" width="13.7109375" customWidth="1"/>
    <col min="2321" max="2321" width="12.140625" customWidth="1"/>
    <col min="2322" max="2322" width="4.5703125" customWidth="1"/>
    <col min="2323" max="2323" width="10.85546875" customWidth="1"/>
    <col min="2324" max="2324" width="5" customWidth="1"/>
    <col min="2325" max="2325" width="10" customWidth="1"/>
    <col min="2326" max="2326" width="1.7109375" customWidth="1"/>
    <col min="2327" max="2327" width="5.28515625" customWidth="1"/>
    <col min="2328" max="2328" width="13.140625" customWidth="1"/>
    <col min="2329" max="2331" width="5.28515625" customWidth="1"/>
    <col min="2332" max="2332" width="8.140625" customWidth="1"/>
    <col min="2333" max="2333" width="7.5703125" customWidth="1"/>
    <col min="2334" max="2334" width="6.5703125" customWidth="1"/>
    <col min="2335" max="2335" width="7.5703125" customWidth="1"/>
    <col min="2336" max="2336" width="7.7109375" customWidth="1"/>
    <col min="2337" max="2337" width="8.140625" customWidth="1"/>
    <col min="2338" max="2338" width="0.7109375" customWidth="1"/>
    <col min="2339" max="2341" width="3.7109375" customWidth="1"/>
    <col min="2342" max="2560" width="11.42578125" customWidth="1"/>
    <col min="2561" max="2561" width="5.28515625" customWidth="1"/>
    <col min="2562" max="2562" width="3.28515625" customWidth="1"/>
    <col min="2563" max="2564" width="1.85546875" customWidth="1"/>
    <col min="2565" max="2565" width="2.140625" customWidth="1"/>
    <col min="2566" max="2566" width="7.5703125" customWidth="1"/>
    <col min="2567" max="2567" width="6.5703125" customWidth="1"/>
    <col min="2568" max="2569" width="5.28515625" customWidth="1"/>
    <col min="2570" max="2570" width="7.7109375" customWidth="1"/>
    <col min="2571" max="2571" width="5.28515625" customWidth="1"/>
    <col min="2572" max="2572" width="5.140625" customWidth="1"/>
    <col min="2573" max="2573" width="5.28515625" customWidth="1"/>
    <col min="2574" max="2574" width="1.28515625" customWidth="1"/>
    <col min="2575" max="2575" width="1.85546875" customWidth="1"/>
    <col min="2576" max="2576" width="13.7109375" customWidth="1"/>
    <col min="2577" max="2577" width="12.140625" customWidth="1"/>
    <col min="2578" max="2578" width="4.5703125" customWidth="1"/>
    <col min="2579" max="2579" width="10.85546875" customWidth="1"/>
    <col min="2580" max="2580" width="5" customWidth="1"/>
    <col min="2581" max="2581" width="10" customWidth="1"/>
    <col min="2582" max="2582" width="1.7109375" customWidth="1"/>
    <col min="2583" max="2583" width="5.28515625" customWidth="1"/>
    <col min="2584" max="2584" width="13.140625" customWidth="1"/>
    <col min="2585" max="2587" width="5.28515625" customWidth="1"/>
    <col min="2588" max="2588" width="8.140625" customWidth="1"/>
    <col min="2589" max="2589" width="7.5703125" customWidth="1"/>
    <col min="2590" max="2590" width="6.5703125" customWidth="1"/>
    <col min="2591" max="2591" width="7.5703125" customWidth="1"/>
    <col min="2592" max="2592" width="7.7109375" customWidth="1"/>
    <col min="2593" max="2593" width="8.140625" customWidth="1"/>
    <col min="2594" max="2594" width="0.7109375" customWidth="1"/>
    <col min="2595" max="2597" width="3.7109375" customWidth="1"/>
    <col min="2598" max="2816" width="11.42578125" customWidth="1"/>
    <col min="2817" max="2817" width="5.28515625" customWidth="1"/>
    <col min="2818" max="2818" width="3.28515625" customWidth="1"/>
    <col min="2819" max="2820" width="1.85546875" customWidth="1"/>
    <col min="2821" max="2821" width="2.140625" customWidth="1"/>
    <col min="2822" max="2822" width="7.5703125" customWidth="1"/>
    <col min="2823" max="2823" width="6.5703125" customWidth="1"/>
    <col min="2824" max="2825" width="5.28515625" customWidth="1"/>
    <col min="2826" max="2826" width="7.7109375" customWidth="1"/>
    <col min="2827" max="2827" width="5.28515625" customWidth="1"/>
    <col min="2828" max="2828" width="5.140625" customWidth="1"/>
    <col min="2829" max="2829" width="5.28515625" customWidth="1"/>
    <col min="2830" max="2830" width="1.28515625" customWidth="1"/>
    <col min="2831" max="2831" width="1.85546875" customWidth="1"/>
    <col min="2832" max="2832" width="13.7109375" customWidth="1"/>
    <col min="2833" max="2833" width="12.140625" customWidth="1"/>
    <col min="2834" max="2834" width="4.5703125" customWidth="1"/>
    <col min="2835" max="2835" width="10.85546875" customWidth="1"/>
    <col min="2836" max="2836" width="5" customWidth="1"/>
    <col min="2837" max="2837" width="10" customWidth="1"/>
    <col min="2838" max="2838" width="1.7109375" customWidth="1"/>
    <col min="2839" max="2839" width="5.28515625" customWidth="1"/>
    <col min="2840" max="2840" width="13.140625" customWidth="1"/>
    <col min="2841" max="2843" width="5.28515625" customWidth="1"/>
    <col min="2844" max="2844" width="8.140625" customWidth="1"/>
    <col min="2845" max="2845" width="7.5703125" customWidth="1"/>
    <col min="2846" max="2846" width="6.5703125" customWidth="1"/>
    <col min="2847" max="2847" width="7.5703125" customWidth="1"/>
    <col min="2848" max="2848" width="7.7109375" customWidth="1"/>
    <col min="2849" max="2849" width="8.140625" customWidth="1"/>
    <col min="2850" max="2850" width="0.7109375" customWidth="1"/>
    <col min="2851" max="2853" width="3.7109375" customWidth="1"/>
    <col min="2854" max="3072" width="11.42578125" customWidth="1"/>
    <col min="3073" max="3073" width="5.28515625" customWidth="1"/>
    <col min="3074" max="3074" width="3.28515625" customWidth="1"/>
    <col min="3075" max="3076" width="1.85546875" customWidth="1"/>
    <col min="3077" max="3077" width="2.140625" customWidth="1"/>
    <col min="3078" max="3078" width="7.5703125" customWidth="1"/>
    <col min="3079" max="3079" width="6.5703125" customWidth="1"/>
    <col min="3080" max="3081" width="5.28515625" customWidth="1"/>
    <col min="3082" max="3082" width="7.7109375" customWidth="1"/>
    <col min="3083" max="3083" width="5.28515625" customWidth="1"/>
    <col min="3084" max="3084" width="5.140625" customWidth="1"/>
    <col min="3085" max="3085" width="5.28515625" customWidth="1"/>
    <col min="3086" max="3086" width="1.28515625" customWidth="1"/>
    <col min="3087" max="3087" width="1.85546875" customWidth="1"/>
    <col min="3088" max="3088" width="13.7109375" customWidth="1"/>
    <col min="3089" max="3089" width="12.140625" customWidth="1"/>
    <col min="3090" max="3090" width="4.5703125" customWidth="1"/>
    <col min="3091" max="3091" width="10.85546875" customWidth="1"/>
    <col min="3092" max="3092" width="5" customWidth="1"/>
    <col min="3093" max="3093" width="10" customWidth="1"/>
    <col min="3094" max="3094" width="1.7109375" customWidth="1"/>
    <col min="3095" max="3095" width="5.28515625" customWidth="1"/>
    <col min="3096" max="3096" width="13.140625" customWidth="1"/>
    <col min="3097" max="3099" width="5.28515625" customWidth="1"/>
    <col min="3100" max="3100" width="8.140625" customWidth="1"/>
    <col min="3101" max="3101" width="7.5703125" customWidth="1"/>
    <col min="3102" max="3102" width="6.5703125" customWidth="1"/>
    <col min="3103" max="3103" width="7.5703125" customWidth="1"/>
    <col min="3104" max="3104" width="7.7109375" customWidth="1"/>
    <col min="3105" max="3105" width="8.140625" customWidth="1"/>
    <col min="3106" max="3106" width="0.7109375" customWidth="1"/>
    <col min="3107" max="3109" width="3.7109375" customWidth="1"/>
    <col min="3110" max="3328" width="11.42578125" customWidth="1"/>
    <col min="3329" max="3329" width="5.28515625" customWidth="1"/>
    <col min="3330" max="3330" width="3.28515625" customWidth="1"/>
    <col min="3331" max="3332" width="1.85546875" customWidth="1"/>
    <col min="3333" max="3333" width="2.140625" customWidth="1"/>
    <col min="3334" max="3334" width="7.5703125" customWidth="1"/>
    <col min="3335" max="3335" width="6.5703125" customWidth="1"/>
    <col min="3336" max="3337" width="5.28515625" customWidth="1"/>
    <col min="3338" max="3338" width="7.7109375" customWidth="1"/>
    <col min="3339" max="3339" width="5.28515625" customWidth="1"/>
    <col min="3340" max="3340" width="5.140625" customWidth="1"/>
    <col min="3341" max="3341" width="5.28515625" customWidth="1"/>
    <col min="3342" max="3342" width="1.28515625" customWidth="1"/>
    <col min="3343" max="3343" width="1.85546875" customWidth="1"/>
    <col min="3344" max="3344" width="13.7109375" customWidth="1"/>
    <col min="3345" max="3345" width="12.140625" customWidth="1"/>
    <col min="3346" max="3346" width="4.5703125" customWidth="1"/>
    <col min="3347" max="3347" width="10.85546875" customWidth="1"/>
    <col min="3348" max="3348" width="5" customWidth="1"/>
    <col min="3349" max="3349" width="10" customWidth="1"/>
    <col min="3350" max="3350" width="1.7109375" customWidth="1"/>
    <col min="3351" max="3351" width="5.28515625" customWidth="1"/>
    <col min="3352" max="3352" width="13.140625" customWidth="1"/>
    <col min="3353" max="3355" width="5.28515625" customWidth="1"/>
    <col min="3356" max="3356" width="8.140625" customWidth="1"/>
    <col min="3357" max="3357" width="7.5703125" customWidth="1"/>
    <col min="3358" max="3358" width="6.5703125" customWidth="1"/>
    <col min="3359" max="3359" width="7.5703125" customWidth="1"/>
    <col min="3360" max="3360" width="7.7109375" customWidth="1"/>
    <col min="3361" max="3361" width="8.140625" customWidth="1"/>
    <col min="3362" max="3362" width="0.7109375" customWidth="1"/>
    <col min="3363" max="3365" width="3.7109375" customWidth="1"/>
    <col min="3366" max="3584" width="11.42578125" customWidth="1"/>
    <col min="3585" max="3585" width="5.28515625" customWidth="1"/>
    <col min="3586" max="3586" width="3.28515625" customWidth="1"/>
    <col min="3587" max="3588" width="1.85546875" customWidth="1"/>
    <col min="3589" max="3589" width="2.140625" customWidth="1"/>
    <col min="3590" max="3590" width="7.5703125" customWidth="1"/>
    <col min="3591" max="3591" width="6.5703125" customWidth="1"/>
    <col min="3592" max="3593" width="5.28515625" customWidth="1"/>
    <col min="3594" max="3594" width="7.7109375" customWidth="1"/>
    <col min="3595" max="3595" width="5.28515625" customWidth="1"/>
    <col min="3596" max="3596" width="5.140625" customWidth="1"/>
    <col min="3597" max="3597" width="5.28515625" customWidth="1"/>
    <col min="3598" max="3598" width="1.28515625" customWidth="1"/>
    <col min="3599" max="3599" width="1.85546875" customWidth="1"/>
    <col min="3600" max="3600" width="13.7109375" customWidth="1"/>
    <col min="3601" max="3601" width="12.140625" customWidth="1"/>
    <col min="3602" max="3602" width="4.5703125" customWidth="1"/>
    <col min="3603" max="3603" width="10.85546875" customWidth="1"/>
    <col min="3604" max="3604" width="5" customWidth="1"/>
    <col min="3605" max="3605" width="10" customWidth="1"/>
    <col min="3606" max="3606" width="1.7109375" customWidth="1"/>
    <col min="3607" max="3607" width="5.28515625" customWidth="1"/>
    <col min="3608" max="3608" width="13.140625" customWidth="1"/>
    <col min="3609" max="3611" width="5.28515625" customWidth="1"/>
    <col min="3612" max="3612" width="8.140625" customWidth="1"/>
    <col min="3613" max="3613" width="7.5703125" customWidth="1"/>
    <col min="3614" max="3614" width="6.5703125" customWidth="1"/>
    <col min="3615" max="3615" width="7.5703125" customWidth="1"/>
    <col min="3616" max="3616" width="7.7109375" customWidth="1"/>
    <col min="3617" max="3617" width="8.140625" customWidth="1"/>
    <col min="3618" max="3618" width="0.7109375" customWidth="1"/>
    <col min="3619" max="3621" width="3.7109375" customWidth="1"/>
    <col min="3622" max="3840" width="11.42578125" customWidth="1"/>
    <col min="3841" max="3841" width="5.28515625" customWidth="1"/>
    <col min="3842" max="3842" width="3.28515625" customWidth="1"/>
    <col min="3843" max="3844" width="1.85546875" customWidth="1"/>
    <col min="3845" max="3845" width="2.140625" customWidth="1"/>
    <col min="3846" max="3846" width="7.5703125" customWidth="1"/>
    <col min="3847" max="3847" width="6.5703125" customWidth="1"/>
    <col min="3848" max="3849" width="5.28515625" customWidth="1"/>
    <col min="3850" max="3850" width="7.7109375" customWidth="1"/>
    <col min="3851" max="3851" width="5.28515625" customWidth="1"/>
    <col min="3852" max="3852" width="5.140625" customWidth="1"/>
    <col min="3853" max="3853" width="5.28515625" customWidth="1"/>
    <col min="3854" max="3854" width="1.28515625" customWidth="1"/>
    <col min="3855" max="3855" width="1.85546875" customWidth="1"/>
    <col min="3856" max="3856" width="13.7109375" customWidth="1"/>
    <col min="3857" max="3857" width="12.140625" customWidth="1"/>
    <col min="3858" max="3858" width="4.5703125" customWidth="1"/>
    <col min="3859" max="3859" width="10.85546875" customWidth="1"/>
    <col min="3860" max="3860" width="5" customWidth="1"/>
    <col min="3861" max="3861" width="10" customWidth="1"/>
    <col min="3862" max="3862" width="1.7109375" customWidth="1"/>
    <col min="3863" max="3863" width="5.28515625" customWidth="1"/>
    <col min="3864" max="3864" width="13.140625" customWidth="1"/>
    <col min="3865" max="3867" width="5.28515625" customWidth="1"/>
    <col min="3868" max="3868" width="8.140625" customWidth="1"/>
    <col min="3869" max="3869" width="7.5703125" customWidth="1"/>
    <col min="3870" max="3870" width="6.5703125" customWidth="1"/>
    <col min="3871" max="3871" width="7.5703125" customWidth="1"/>
    <col min="3872" max="3872" width="7.7109375" customWidth="1"/>
    <col min="3873" max="3873" width="8.140625" customWidth="1"/>
    <col min="3874" max="3874" width="0.7109375" customWidth="1"/>
    <col min="3875" max="3877" width="3.7109375" customWidth="1"/>
    <col min="3878" max="4096" width="11.42578125" customWidth="1"/>
    <col min="4097" max="4097" width="5.28515625" customWidth="1"/>
    <col min="4098" max="4098" width="3.28515625" customWidth="1"/>
    <col min="4099" max="4100" width="1.85546875" customWidth="1"/>
    <col min="4101" max="4101" width="2.140625" customWidth="1"/>
    <col min="4102" max="4102" width="7.5703125" customWidth="1"/>
    <col min="4103" max="4103" width="6.5703125" customWidth="1"/>
    <col min="4104" max="4105" width="5.28515625" customWidth="1"/>
    <col min="4106" max="4106" width="7.7109375" customWidth="1"/>
    <col min="4107" max="4107" width="5.28515625" customWidth="1"/>
    <col min="4108" max="4108" width="5.140625" customWidth="1"/>
    <col min="4109" max="4109" width="5.28515625" customWidth="1"/>
    <col min="4110" max="4110" width="1.28515625" customWidth="1"/>
    <col min="4111" max="4111" width="1.85546875" customWidth="1"/>
    <col min="4112" max="4112" width="13.7109375" customWidth="1"/>
    <col min="4113" max="4113" width="12.140625" customWidth="1"/>
    <col min="4114" max="4114" width="4.5703125" customWidth="1"/>
    <col min="4115" max="4115" width="10.85546875" customWidth="1"/>
    <col min="4116" max="4116" width="5" customWidth="1"/>
    <col min="4117" max="4117" width="10" customWidth="1"/>
    <col min="4118" max="4118" width="1.7109375" customWidth="1"/>
    <col min="4119" max="4119" width="5.28515625" customWidth="1"/>
    <col min="4120" max="4120" width="13.140625" customWidth="1"/>
    <col min="4121" max="4123" width="5.28515625" customWidth="1"/>
    <col min="4124" max="4124" width="8.140625" customWidth="1"/>
    <col min="4125" max="4125" width="7.5703125" customWidth="1"/>
    <col min="4126" max="4126" width="6.5703125" customWidth="1"/>
    <col min="4127" max="4127" width="7.5703125" customWidth="1"/>
    <col min="4128" max="4128" width="7.7109375" customWidth="1"/>
    <col min="4129" max="4129" width="8.140625" customWidth="1"/>
    <col min="4130" max="4130" width="0.7109375" customWidth="1"/>
    <col min="4131" max="4133" width="3.7109375" customWidth="1"/>
    <col min="4134" max="4352" width="11.42578125" customWidth="1"/>
    <col min="4353" max="4353" width="5.28515625" customWidth="1"/>
    <col min="4354" max="4354" width="3.28515625" customWidth="1"/>
    <col min="4355" max="4356" width="1.85546875" customWidth="1"/>
    <col min="4357" max="4357" width="2.140625" customWidth="1"/>
    <col min="4358" max="4358" width="7.5703125" customWidth="1"/>
    <col min="4359" max="4359" width="6.5703125" customWidth="1"/>
    <col min="4360" max="4361" width="5.28515625" customWidth="1"/>
    <col min="4362" max="4362" width="7.7109375" customWidth="1"/>
    <col min="4363" max="4363" width="5.28515625" customWidth="1"/>
    <col min="4364" max="4364" width="5.140625" customWidth="1"/>
    <col min="4365" max="4365" width="5.28515625" customWidth="1"/>
    <col min="4366" max="4366" width="1.28515625" customWidth="1"/>
    <col min="4367" max="4367" width="1.85546875" customWidth="1"/>
    <col min="4368" max="4368" width="13.7109375" customWidth="1"/>
    <col min="4369" max="4369" width="12.140625" customWidth="1"/>
    <col min="4370" max="4370" width="4.5703125" customWidth="1"/>
    <col min="4371" max="4371" width="10.85546875" customWidth="1"/>
    <col min="4372" max="4372" width="5" customWidth="1"/>
    <col min="4373" max="4373" width="10" customWidth="1"/>
    <col min="4374" max="4374" width="1.7109375" customWidth="1"/>
    <col min="4375" max="4375" width="5.28515625" customWidth="1"/>
    <col min="4376" max="4376" width="13.140625" customWidth="1"/>
    <col min="4377" max="4379" width="5.28515625" customWidth="1"/>
    <col min="4380" max="4380" width="8.140625" customWidth="1"/>
    <col min="4381" max="4381" width="7.5703125" customWidth="1"/>
    <col min="4382" max="4382" width="6.5703125" customWidth="1"/>
    <col min="4383" max="4383" width="7.5703125" customWidth="1"/>
    <col min="4384" max="4384" width="7.7109375" customWidth="1"/>
    <col min="4385" max="4385" width="8.140625" customWidth="1"/>
    <col min="4386" max="4386" width="0.7109375" customWidth="1"/>
    <col min="4387" max="4389" width="3.7109375" customWidth="1"/>
    <col min="4390" max="4608" width="11.42578125" customWidth="1"/>
    <col min="4609" max="4609" width="5.28515625" customWidth="1"/>
    <col min="4610" max="4610" width="3.28515625" customWidth="1"/>
    <col min="4611" max="4612" width="1.85546875" customWidth="1"/>
    <col min="4613" max="4613" width="2.140625" customWidth="1"/>
    <col min="4614" max="4614" width="7.5703125" customWidth="1"/>
    <col min="4615" max="4615" width="6.5703125" customWidth="1"/>
    <col min="4616" max="4617" width="5.28515625" customWidth="1"/>
    <col min="4618" max="4618" width="7.7109375" customWidth="1"/>
    <col min="4619" max="4619" width="5.28515625" customWidth="1"/>
    <col min="4620" max="4620" width="5.140625" customWidth="1"/>
    <col min="4621" max="4621" width="5.28515625" customWidth="1"/>
    <col min="4622" max="4622" width="1.28515625" customWidth="1"/>
    <col min="4623" max="4623" width="1.85546875" customWidth="1"/>
    <col min="4624" max="4624" width="13.7109375" customWidth="1"/>
    <col min="4625" max="4625" width="12.140625" customWidth="1"/>
    <col min="4626" max="4626" width="4.5703125" customWidth="1"/>
    <col min="4627" max="4627" width="10.85546875" customWidth="1"/>
    <col min="4628" max="4628" width="5" customWidth="1"/>
    <col min="4629" max="4629" width="10" customWidth="1"/>
    <col min="4630" max="4630" width="1.7109375" customWidth="1"/>
    <col min="4631" max="4631" width="5.28515625" customWidth="1"/>
    <col min="4632" max="4632" width="13.140625" customWidth="1"/>
    <col min="4633" max="4635" width="5.28515625" customWidth="1"/>
    <col min="4636" max="4636" width="8.140625" customWidth="1"/>
    <col min="4637" max="4637" width="7.5703125" customWidth="1"/>
    <col min="4638" max="4638" width="6.5703125" customWidth="1"/>
    <col min="4639" max="4639" width="7.5703125" customWidth="1"/>
    <col min="4640" max="4640" width="7.7109375" customWidth="1"/>
    <col min="4641" max="4641" width="8.140625" customWidth="1"/>
    <col min="4642" max="4642" width="0.7109375" customWidth="1"/>
    <col min="4643" max="4645" width="3.7109375" customWidth="1"/>
    <col min="4646" max="4864" width="11.42578125" customWidth="1"/>
    <col min="4865" max="4865" width="5.28515625" customWidth="1"/>
    <col min="4866" max="4866" width="3.28515625" customWidth="1"/>
    <col min="4867" max="4868" width="1.85546875" customWidth="1"/>
    <col min="4869" max="4869" width="2.140625" customWidth="1"/>
    <col min="4870" max="4870" width="7.5703125" customWidth="1"/>
    <col min="4871" max="4871" width="6.5703125" customWidth="1"/>
    <col min="4872" max="4873" width="5.28515625" customWidth="1"/>
    <col min="4874" max="4874" width="7.7109375" customWidth="1"/>
    <col min="4875" max="4875" width="5.28515625" customWidth="1"/>
    <col min="4876" max="4876" width="5.140625" customWidth="1"/>
    <col min="4877" max="4877" width="5.28515625" customWidth="1"/>
    <col min="4878" max="4878" width="1.28515625" customWidth="1"/>
    <col min="4879" max="4879" width="1.85546875" customWidth="1"/>
    <col min="4880" max="4880" width="13.7109375" customWidth="1"/>
    <col min="4881" max="4881" width="12.140625" customWidth="1"/>
    <col min="4882" max="4882" width="4.5703125" customWidth="1"/>
    <col min="4883" max="4883" width="10.85546875" customWidth="1"/>
    <col min="4884" max="4884" width="5" customWidth="1"/>
    <col min="4885" max="4885" width="10" customWidth="1"/>
    <col min="4886" max="4886" width="1.7109375" customWidth="1"/>
    <col min="4887" max="4887" width="5.28515625" customWidth="1"/>
    <col min="4888" max="4888" width="13.140625" customWidth="1"/>
    <col min="4889" max="4891" width="5.28515625" customWidth="1"/>
    <col min="4892" max="4892" width="8.140625" customWidth="1"/>
    <col min="4893" max="4893" width="7.5703125" customWidth="1"/>
    <col min="4894" max="4894" width="6.5703125" customWidth="1"/>
    <col min="4895" max="4895" width="7.5703125" customWidth="1"/>
    <col min="4896" max="4896" width="7.7109375" customWidth="1"/>
    <col min="4897" max="4897" width="8.140625" customWidth="1"/>
    <col min="4898" max="4898" width="0.7109375" customWidth="1"/>
    <col min="4899" max="4901" width="3.7109375" customWidth="1"/>
    <col min="4902" max="5120" width="11.42578125" customWidth="1"/>
    <col min="5121" max="5121" width="5.28515625" customWidth="1"/>
    <col min="5122" max="5122" width="3.28515625" customWidth="1"/>
    <col min="5123" max="5124" width="1.85546875" customWidth="1"/>
    <col min="5125" max="5125" width="2.140625" customWidth="1"/>
    <col min="5126" max="5126" width="7.5703125" customWidth="1"/>
    <col min="5127" max="5127" width="6.5703125" customWidth="1"/>
    <col min="5128" max="5129" width="5.28515625" customWidth="1"/>
    <col min="5130" max="5130" width="7.7109375" customWidth="1"/>
    <col min="5131" max="5131" width="5.28515625" customWidth="1"/>
    <col min="5132" max="5132" width="5.140625" customWidth="1"/>
    <col min="5133" max="5133" width="5.28515625" customWidth="1"/>
    <col min="5134" max="5134" width="1.28515625" customWidth="1"/>
    <col min="5135" max="5135" width="1.85546875" customWidth="1"/>
    <col min="5136" max="5136" width="13.7109375" customWidth="1"/>
    <col min="5137" max="5137" width="12.140625" customWidth="1"/>
    <col min="5138" max="5138" width="4.5703125" customWidth="1"/>
    <col min="5139" max="5139" width="10.85546875" customWidth="1"/>
    <col min="5140" max="5140" width="5" customWidth="1"/>
    <col min="5141" max="5141" width="10" customWidth="1"/>
    <col min="5142" max="5142" width="1.7109375" customWidth="1"/>
    <col min="5143" max="5143" width="5.28515625" customWidth="1"/>
    <col min="5144" max="5144" width="13.140625" customWidth="1"/>
    <col min="5145" max="5147" width="5.28515625" customWidth="1"/>
    <col min="5148" max="5148" width="8.140625" customWidth="1"/>
    <col min="5149" max="5149" width="7.5703125" customWidth="1"/>
    <col min="5150" max="5150" width="6.5703125" customWidth="1"/>
    <col min="5151" max="5151" width="7.5703125" customWidth="1"/>
    <col min="5152" max="5152" width="7.7109375" customWidth="1"/>
    <col min="5153" max="5153" width="8.140625" customWidth="1"/>
    <col min="5154" max="5154" width="0.7109375" customWidth="1"/>
    <col min="5155" max="5157" width="3.7109375" customWidth="1"/>
    <col min="5158" max="5376" width="11.42578125" customWidth="1"/>
    <col min="5377" max="5377" width="5.28515625" customWidth="1"/>
    <col min="5378" max="5378" width="3.28515625" customWidth="1"/>
    <col min="5379" max="5380" width="1.85546875" customWidth="1"/>
    <col min="5381" max="5381" width="2.140625" customWidth="1"/>
    <col min="5382" max="5382" width="7.5703125" customWidth="1"/>
    <col min="5383" max="5383" width="6.5703125" customWidth="1"/>
    <col min="5384" max="5385" width="5.28515625" customWidth="1"/>
    <col min="5386" max="5386" width="7.7109375" customWidth="1"/>
    <col min="5387" max="5387" width="5.28515625" customWidth="1"/>
    <col min="5388" max="5388" width="5.140625" customWidth="1"/>
    <col min="5389" max="5389" width="5.28515625" customWidth="1"/>
    <col min="5390" max="5390" width="1.28515625" customWidth="1"/>
    <col min="5391" max="5391" width="1.85546875" customWidth="1"/>
    <col min="5392" max="5392" width="13.7109375" customWidth="1"/>
    <col min="5393" max="5393" width="12.140625" customWidth="1"/>
    <col min="5394" max="5394" width="4.5703125" customWidth="1"/>
    <col min="5395" max="5395" width="10.85546875" customWidth="1"/>
    <col min="5396" max="5396" width="5" customWidth="1"/>
    <col min="5397" max="5397" width="10" customWidth="1"/>
    <col min="5398" max="5398" width="1.7109375" customWidth="1"/>
    <col min="5399" max="5399" width="5.28515625" customWidth="1"/>
    <col min="5400" max="5400" width="13.140625" customWidth="1"/>
    <col min="5401" max="5403" width="5.28515625" customWidth="1"/>
    <col min="5404" max="5404" width="8.140625" customWidth="1"/>
    <col min="5405" max="5405" width="7.5703125" customWidth="1"/>
    <col min="5406" max="5406" width="6.5703125" customWidth="1"/>
    <col min="5407" max="5407" width="7.5703125" customWidth="1"/>
    <col min="5408" max="5408" width="7.7109375" customWidth="1"/>
    <col min="5409" max="5409" width="8.140625" customWidth="1"/>
    <col min="5410" max="5410" width="0.7109375" customWidth="1"/>
    <col min="5411" max="5413" width="3.7109375" customWidth="1"/>
    <col min="5414" max="5632" width="11.42578125" customWidth="1"/>
    <col min="5633" max="5633" width="5.28515625" customWidth="1"/>
    <col min="5634" max="5634" width="3.28515625" customWidth="1"/>
    <col min="5635" max="5636" width="1.85546875" customWidth="1"/>
    <col min="5637" max="5637" width="2.140625" customWidth="1"/>
    <col min="5638" max="5638" width="7.5703125" customWidth="1"/>
    <col min="5639" max="5639" width="6.5703125" customWidth="1"/>
    <col min="5640" max="5641" width="5.28515625" customWidth="1"/>
    <col min="5642" max="5642" width="7.7109375" customWidth="1"/>
    <col min="5643" max="5643" width="5.28515625" customWidth="1"/>
    <col min="5644" max="5644" width="5.140625" customWidth="1"/>
    <col min="5645" max="5645" width="5.28515625" customWidth="1"/>
    <col min="5646" max="5646" width="1.28515625" customWidth="1"/>
    <col min="5647" max="5647" width="1.85546875" customWidth="1"/>
    <col min="5648" max="5648" width="13.7109375" customWidth="1"/>
    <col min="5649" max="5649" width="12.140625" customWidth="1"/>
    <col min="5650" max="5650" width="4.5703125" customWidth="1"/>
    <col min="5651" max="5651" width="10.85546875" customWidth="1"/>
    <col min="5652" max="5652" width="5" customWidth="1"/>
    <col min="5653" max="5653" width="10" customWidth="1"/>
    <col min="5654" max="5654" width="1.7109375" customWidth="1"/>
    <col min="5655" max="5655" width="5.28515625" customWidth="1"/>
    <col min="5656" max="5656" width="13.140625" customWidth="1"/>
    <col min="5657" max="5659" width="5.28515625" customWidth="1"/>
    <col min="5660" max="5660" width="8.140625" customWidth="1"/>
    <col min="5661" max="5661" width="7.5703125" customWidth="1"/>
    <col min="5662" max="5662" width="6.5703125" customWidth="1"/>
    <col min="5663" max="5663" width="7.5703125" customWidth="1"/>
    <col min="5664" max="5664" width="7.7109375" customWidth="1"/>
    <col min="5665" max="5665" width="8.140625" customWidth="1"/>
    <col min="5666" max="5666" width="0.7109375" customWidth="1"/>
    <col min="5667" max="5669" width="3.7109375" customWidth="1"/>
    <col min="5670" max="5888" width="11.42578125" customWidth="1"/>
    <col min="5889" max="5889" width="5.28515625" customWidth="1"/>
    <col min="5890" max="5890" width="3.28515625" customWidth="1"/>
    <col min="5891" max="5892" width="1.85546875" customWidth="1"/>
    <col min="5893" max="5893" width="2.140625" customWidth="1"/>
    <col min="5894" max="5894" width="7.5703125" customWidth="1"/>
    <col min="5895" max="5895" width="6.5703125" customWidth="1"/>
    <col min="5896" max="5897" width="5.28515625" customWidth="1"/>
    <col min="5898" max="5898" width="7.7109375" customWidth="1"/>
    <col min="5899" max="5899" width="5.28515625" customWidth="1"/>
    <col min="5900" max="5900" width="5.140625" customWidth="1"/>
    <col min="5901" max="5901" width="5.28515625" customWidth="1"/>
    <col min="5902" max="5902" width="1.28515625" customWidth="1"/>
    <col min="5903" max="5903" width="1.85546875" customWidth="1"/>
    <col min="5904" max="5904" width="13.7109375" customWidth="1"/>
    <col min="5905" max="5905" width="12.140625" customWidth="1"/>
    <col min="5906" max="5906" width="4.5703125" customWidth="1"/>
    <col min="5907" max="5907" width="10.85546875" customWidth="1"/>
    <col min="5908" max="5908" width="5" customWidth="1"/>
    <col min="5909" max="5909" width="10" customWidth="1"/>
    <col min="5910" max="5910" width="1.7109375" customWidth="1"/>
    <col min="5911" max="5911" width="5.28515625" customWidth="1"/>
    <col min="5912" max="5912" width="13.140625" customWidth="1"/>
    <col min="5913" max="5915" width="5.28515625" customWidth="1"/>
    <col min="5916" max="5916" width="8.140625" customWidth="1"/>
    <col min="5917" max="5917" width="7.5703125" customWidth="1"/>
    <col min="5918" max="5918" width="6.5703125" customWidth="1"/>
    <col min="5919" max="5919" width="7.5703125" customWidth="1"/>
    <col min="5920" max="5920" width="7.7109375" customWidth="1"/>
    <col min="5921" max="5921" width="8.140625" customWidth="1"/>
    <col min="5922" max="5922" width="0.7109375" customWidth="1"/>
    <col min="5923" max="5925" width="3.7109375" customWidth="1"/>
    <col min="5926" max="6144" width="11.42578125" customWidth="1"/>
    <col min="6145" max="6145" width="5.28515625" customWidth="1"/>
    <col min="6146" max="6146" width="3.28515625" customWidth="1"/>
    <col min="6147" max="6148" width="1.85546875" customWidth="1"/>
    <col min="6149" max="6149" width="2.140625" customWidth="1"/>
    <col min="6150" max="6150" width="7.5703125" customWidth="1"/>
    <col min="6151" max="6151" width="6.5703125" customWidth="1"/>
    <col min="6152" max="6153" width="5.28515625" customWidth="1"/>
    <col min="6154" max="6154" width="7.7109375" customWidth="1"/>
    <col min="6155" max="6155" width="5.28515625" customWidth="1"/>
    <col min="6156" max="6156" width="5.140625" customWidth="1"/>
    <col min="6157" max="6157" width="5.28515625" customWidth="1"/>
    <col min="6158" max="6158" width="1.28515625" customWidth="1"/>
    <col min="6159" max="6159" width="1.85546875" customWidth="1"/>
    <col min="6160" max="6160" width="13.7109375" customWidth="1"/>
    <col min="6161" max="6161" width="12.140625" customWidth="1"/>
    <col min="6162" max="6162" width="4.5703125" customWidth="1"/>
    <col min="6163" max="6163" width="10.85546875" customWidth="1"/>
    <col min="6164" max="6164" width="5" customWidth="1"/>
    <col min="6165" max="6165" width="10" customWidth="1"/>
    <col min="6166" max="6166" width="1.7109375" customWidth="1"/>
    <col min="6167" max="6167" width="5.28515625" customWidth="1"/>
    <col min="6168" max="6168" width="13.140625" customWidth="1"/>
    <col min="6169" max="6171" width="5.28515625" customWidth="1"/>
    <col min="6172" max="6172" width="8.140625" customWidth="1"/>
    <col min="6173" max="6173" width="7.5703125" customWidth="1"/>
    <col min="6174" max="6174" width="6.5703125" customWidth="1"/>
    <col min="6175" max="6175" width="7.5703125" customWidth="1"/>
    <col min="6176" max="6176" width="7.7109375" customWidth="1"/>
    <col min="6177" max="6177" width="8.140625" customWidth="1"/>
    <col min="6178" max="6178" width="0.7109375" customWidth="1"/>
    <col min="6179" max="6181" width="3.7109375" customWidth="1"/>
    <col min="6182" max="6400" width="11.42578125" customWidth="1"/>
    <col min="6401" max="6401" width="5.28515625" customWidth="1"/>
    <col min="6402" max="6402" width="3.28515625" customWidth="1"/>
    <col min="6403" max="6404" width="1.85546875" customWidth="1"/>
    <col min="6405" max="6405" width="2.140625" customWidth="1"/>
    <col min="6406" max="6406" width="7.5703125" customWidth="1"/>
    <col min="6407" max="6407" width="6.5703125" customWidth="1"/>
    <col min="6408" max="6409" width="5.28515625" customWidth="1"/>
    <col min="6410" max="6410" width="7.7109375" customWidth="1"/>
    <col min="6411" max="6411" width="5.28515625" customWidth="1"/>
    <col min="6412" max="6412" width="5.140625" customWidth="1"/>
    <col min="6413" max="6413" width="5.28515625" customWidth="1"/>
    <col min="6414" max="6414" width="1.28515625" customWidth="1"/>
    <col min="6415" max="6415" width="1.85546875" customWidth="1"/>
    <col min="6416" max="6416" width="13.7109375" customWidth="1"/>
    <col min="6417" max="6417" width="12.140625" customWidth="1"/>
    <col min="6418" max="6418" width="4.5703125" customWidth="1"/>
    <col min="6419" max="6419" width="10.85546875" customWidth="1"/>
    <col min="6420" max="6420" width="5" customWidth="1"/>
    <col min="6421" max="6421" width="10" customWidth="1"/>
    <col min="6422" max="6422" width="1.7109375" customWidth="1"/>
    <col min="6423" max="6423" width="5.28515625" customWidth="1"/>
    <col min="6424" max="6424" width="13.140625" customWidth="1"/>
    <col min="6425" max="6427" width="5.28515625" customWidth="1"/>
    <col min="6428" max="6428" width="8.140625" customWidth="1"/>
    <col min="6429" max="6429" width="7.5703125" customWidth="1"/>
    <col min="6430" max="6430" width="6.5703125" customWidth="1"/>
    <col min="6431" max="6431" width="7.5703125" customWidth="1"/>
    <col min="6432" max="6432" width="7.7109375" customWidth="1"/>
    <col min="6433" max="6433" width="8.140625" customWidth="1"/>
    <col min="6434" max="6434" width="0.7109375" customWidth="1"/>
    <col min="6435" max="6437" width="3.7109375" customWidth="1"/>
    <col min="6438" max="6656" width="11.42578125" customWidth="1"/>
    <col min="6657" max="6657" width="5.28515625" customWidth="1"/>
    <col min="6658" max="6658" width="3.28515625" customWidth="1"/>
    <col min="6659" max="6660" width="1.85546875" customWidth="1"/>
    <col min="6661" max="6661" width="2.140625" customWidth="1"/>
    <col min="6662" max="6662" width="7.5703125" customWidth="1"/>
    <col min="6663" max="6663" width="6.5703125" customWidth="1"/>
    <col min="6664" max="6665" width="5.28515625" customWidth="1"/>
    <col min="6666" max="6666" width="7.7109375" customWidth="1"/>
    <col min="6667" max="6667" width="5.28515625" customWidth="1"/>
    <col min="6668" max="6668" width="5.140625" customWidth="1"/>
    <col min="6669" max="6669" width="5.28515625" customWidth="1"/>
    <col min="6670" max="6670" width="1.28515625" customWidth="1"/>
    <col min="6671" max="6671" width="1.85546875" customWidth="1"/>
    <col min="6672" max="6672" width="13.7109375" customWidth="1"/>
    <col min="6673" max="6673" width="12.140625" customWidth="1"/>
    <col min="6674" max="6674" width="4.5703125" customWidth="1"/>
    <col min="6675" max="6675" width="10.85546875" customWidth="1"/>
    <col min="6676" max="6676" width="5" customWidth="1"/>
    <col min="6677" max="6677" width="10" customWidth="1"/>
    <col min="6678" max="6678" width="1.7109375" customWidth="1"/>
    <col min="6679" max="6679" width="5.28515625" customWidth="1"/>
    <col min="6680" max="6680" width="13.140625" customWidth="1"/>
    <col min="6681" max="6683" width="5.28515625" customWidth="1"/>
    <col min="6684" max="6684" width="8.140625" customWidth="1"/>
    <col min="6685" max="6685" width="7.5703125" customWidth="1"/>
    <col min="6686" max="6686" width="6.5703125" customWidth="1"/>
    <col min="6687" max="6687" width="7.5703125" customWidth="1"/>
    <col min="6688" max="6688" width="7.7109375" customWidth="1"/>
    <col min="6689" max="6689" width="8.140625" customWidth="1"/>
    <col min="6690" max="6690" width="0.7109375" customWidth="1"/>
    <col min="6691" max="6693" width="3.7109375" customWidth="1"/>
    <col min="6694" max="6912" width="11.42578125" customWidth="1"/>
    <col min="6913" max="6913" width="5.28515625" customWidth="1"/>
    <col min="6914" max="6914" width="3.28515625" customWidth="1"/>
    <col min="6915" max="6916" width="1.85546875" customWidth="1"/>
    <col min="6917" max="6917" width="2.140625" customWidth="1"/>
    <col min="6918" max="6918" width="7.5703125" customWidth="1"/>
    <col min="6919" max="6919" width="6.5703125" customWidth="1"/>
    <col min="6920" max="6921" width="5.28515625" customWidth="1"/>
    <col min="6922" max="6922" width="7.7109375" customWidth="1"/>
    <col min="6923" max="6923" width="5.28515625" customWidth="1"/>
    <col min="6924" max="6924" width="5.140625" customWidth="1"/>
    <col min="6925" max="6925" width="5.28515625" customWidth="1"/>
    <col min="6926" max="6926" width="1.28515625" customWidth="1"/>
    <col min="6927" max="6927" width="1.85546875" customWidth="1"/>
    <col min="6928" max="6928" width="13.7109375" customWidth="1"/>
    <col min="6929" max="6929" width="12.140625" customWidth="1"/>
    <col min="6930" max="6930" width="4.5703125" customWidth="1"/>
    <col min="6931" max="6931" width="10.85546875" customWidth="1"/>
    <col min="6932" max="6932" width="5" customWidth="1"/>
    <col min="6933" max="6933" width="10" customWidth="1"/>
    <col min="6934" max="6934" width="1.7109375" customWidth="1"/>
    <col min="6935" max="6935" width="5.28515625" customWidth="1"/>
    <col min="6936" max="6936" width="13.140625" customWidth="1"/>
    <col min="6937" max="6939" width="5.28515625" customWidth="1"/>
    <col min="6940" max="6940" width="8.140625" customWidth="1"/>
    <col min="6941" max="6941" width="7.5703125" customWidth="1"/>
    <col min="6942" max="6942" width="6.5703125" customWidth="1"/>
    <col min="6943" max="6943" width="7.5703125" customWidth="1"/>
    <col min="6944" max="6944" width="7.7109375" customWidth="1"/>
    <col min="6945" max="6945" width="8.140625" customWidth="1"/>
    <col min="6946" max="6946" width="0.7109375" customWidth="1"/>
    <col min="6947" max="6949" width="3.7109375" customWidth="1"/>
    <col min="6950" max="7168" width="11.42578125" customWidth="1"/>
    <col min="7169" max="7169" width="5.28515625" customWidth="1"/>
    <col min="7170" max="7170" width="3.28515625" customWidth="1"/>
    <col min="7171" max="7172" width="1.85546875" customWidth="1"/>
    <col min="7173" max="7173" width="2.140625" customWidth="1"/>
    <col min="7174" max="7174" width="7.5703125" customWidth="1"/>
    <col min="7175" max="7175" width="6.5703125" customWidth="1"/>
    <col min="7176" max="7177" width="5.28515625" customWidth="1"/>
    <col min="7178" max="7178" width="7.7109375" customWidth="1"/>
    <col min="7179" max="7179" width="5.28515625" customWidth="1"/>
    <col min="7180" max="7180" width="5.140625" customWidth="1"/>
    <col min="7181" max="7181" width="5.28515625" customWidth="1"/>
    <col min="7182" max="7182" width="1.28515625" customWidth="1"/>
    <col min="7183" max="7183" width="1.85546875" customWidth="1"/>
    <col min="7184" max="7184" width="13.7109375" customWidth="1"/>
    <col min="7185" max="7185" width="12.140625" customWidth="1"/>
    <col min="7186" max="7186" width="4.5703125" customWidth="1"/>
    <col min="7187" max="7187" width="10.85546875" customWidth="1"/>
    <col min="7188" max="7188" width="5" customWidth="1"/>
    <col min="7189" max="7189" width="10" customWidth="1"/>
    <col min="7190" max="7190" width="1.7109375" customWidth="1"/>
    <col min="7191" max="7191" width="5.28515625" customWidth="1"/>
    <col min="7192" max="7192" width="13.140625" customWidth="1"/>
    <col min="7193" max="7195" width="5.28515625" customWidth="1"/>
    <col min="7196" max="7196" width="8.140625" customWidth="1"/>
    <col min="7197" max="7197" width="7.5703125" customWidth="1"/>
    <col min="7198" max="7198" width="6.5703125" customWidth="1"/>
    <col min="7199" max="7199" width="7.5703125" customWidth="1"/>
    <col min="7200" max="7200" width="7.7109375" customWidth="1"/>
    <col min="7201" max="7201" width="8.140625" customWidth="1"/>
    <col min="7202" max="7202" width="0.7109375" customWidth="1"/>
    <col min="7203" max="7205" width="3.7109375" customWidth="1"/>
    <col min="7206" max="7424" width="11.42578125" customWidth="1"/>
    <col min="7425" max="7425" width="5.28515625" customWidth="1"/>
    <col min="7426" max="7426" width="3.28515625" customWidth="1"/>
    <col min="7427" max="7428" width="1.85546875" customWidth="1"/>
    <col min="7429" max="7429" width="2.140625" customWidth="1"/>
    <col min="7430" max="7430" width="7.5703125" customWidth="1"/>
    <col min="7431" max="7431" width="6.5703125" customWidth="1"/>
    <col min="7432" max="7433" width="5.28515625" customWidth="1"/>
    <col min="7434" max="7434" width="7.7109375" customWidth="1"/>
    <col min="7435" max="7435" width="5.28515625" customWidth="1"/>
    <col min="7436" max="7436" width="5.140625" customWidth="1"/>
    <col min="7437" max="7437" width="5.28515625" customWidth="1"/>
    <col min="7438" max="7438" width="1.28515625" customWidth="1"/>
    <col min="7439" max="7439" width="1.85546875" customWidth="1"/>
    <col min="7440" max="7440" width="13.7109375" customWidth="1"/>
    <col min="7441" max="7441" width="12.140625" customWidth="1"/>
    <col min="7442" max="7442" width="4.5703125" customWidth="1"/>
    <col min="7443" max="7443" width="10.85546875" customWidth="1"/>
    <col min="7444" max="7444" width="5" customWidth="1"/>
    <col min="7445" max="7445" width="10" customWidth="1"/>
    <col min="7446" max="7446" width="1.7109375" customWidth="1"/>
    <col min="7447" max="7447" width="5.28515625" customWidth="1"/>
    <col min="7448" max="7448" width="13.140625" customWidth="1"/>
    <col min="7449" max="7451" width="5.28515625" customWidth="1"/>
    <col min="7452" max="7452" width="8.140625" customWidth="1"/>
    <col min="7453" max="7453" width="7.5703125" customWidth="1"/>
    <col min="7454" max="7454" width="6.5703125" customWidth="1"/>
    <col min="7455" max="7455" width="7.5703125" customWidth="1"/>
    <col min="7456" max="7456" width="7.7109375" customWidth="1"/>
    <col min="7457" max="7457" width="8.140625" customWidth="1"/>
    <col min="7458" max="7458" width="0.7109375" customWidth="1"/>
    <col min="7459" max="7461" width="3.7109375" customWidth="1"/>
    <col min="7462" max="7680" width="11.42578125" customWidth="1"/>
    <col min="7681" max="7681" width="5.28515625" customWidth="1"/>
    <col min="7682" max="7682" width="3.28515625" customWidth="1"/>
    <col min="7683" max="7684" width="1.85546875" customWidth="1"/>
    <col min="7685" max="7685" width="2.140625" customWidth="1"/>
    <col min="7686" max="7686" width="7.5703125" customWidth="1"/>
    <col min="7687" max="7687" width="6.5703125" customWidth="1"/>
    <col min="7688" max="7689" width="5.28515625" customWidth="1"/>
    <col min="7690" max="7690" width="7.7109375" customWidth="1"/>
    <col min="7691" max="7691" width="5.28515625" customWidth="1"/>
    <col min="7692" max="7692" width="5.140625" customWidth="1"/>
    <col min="7693" max="7693" width="5.28515625" customWidth="1"/>
    <col min="7694" max="7694" width="1.28515625" customWidth="1"/>
    <col min="7695" max="7695" width="1.85546875" customWidth="1"/>
    <col min="7696" max="7696" width="13.7109375" customWidth="1"/>
    <col min="7697" max="7697" width="12.140625" customWidth="1"/>
    <col min="7698" max="7698" width="4.5703125" customWidth="1"/>
    <col min="7699" max="7699" width="10.85546875" customWidth="1"/>
    <col min="7700" max="7700" width="5" customWidth="1"/>
    <col min="7701" max="7701" width="10" customWidth="1"/>
    <col min="7702" max="7702" width="1.7109375" customWidth="1"/>
    <col min="7703" max="7703" width="5.28515625" customWidth="1"/>
    <col min="7704" max="7704" width="13.140625" customWidth="1"/>
    <col min="7705" max="7707" width="5.28515625" customWidth="1"/>
    <col min="7708" max="7708" width="8.140625" customWidth="1"/>
    <col min="7709" max="7709" width="7.5703125" customWidth="1"/>
    <col min="7710" max="7710" width="6.5703125" customWidth="1"/>
    <col min="7711" max="7711" width="7.5703125" customWidth="1"/>
    <col min="7712" max="7712" width="7.7109375" customWidth="1"/>
    <col min="7713" max="7713" width="8.140625" customWidth="1"/>
    <col min="7714" max="7714" width="0.7109375" customWidth="1"/>
    <col min="7715" max="7717" width="3.7109375" customWidth="1"/>
    <col min="7718" max="7936" width="11.42578125" customWidth="1"/>
    <col min="7937" max="7937" width="5.28515625" customWidth="1"/>
    <col min="7938" max="7938" width="3.28515625" customWidth="1"/>
    <col min="7939" max="7940" width="1.85546875" customWidth="1"/>
    <col min="7941" max="7941" width="2.140625" customWidth="1"/>
    <col min="7942" max="7942" width="7.5703125" customWidth="1"/>
    <col min="7943" max="7943" width="6.5703125" customWidth="1"/>
    <col min="7944" max="7945" width="5.28515625" customWidth="1"/>
    <col min="7946" max="7946" width="7.7109375" customWidth="1"/>
    <col min="7947" max="7947" width="5.28515625" customWidth="1"/>
    <col min="7948" max="7948" width="5.140625" customWidth="1"/>
    <col min="7949" max="7949" width="5.28515625" customWidth="1"/>
    <col min="7950" max="7950" width="1.28515625" customWidth="1"/>
    <col min="7951" max="7951" width="1.85546875" customWidth="1"/>
    <col min="7952" max="7952" width="13.7109375" customWidth="1"/>
    <col min="7953" max="7953" width="12.140625" customWidth="1"/>
    <col min="7954" max="7954" width="4.5703125" customWidth="1"/>
    <col min="7955" max="7955" width="10.85546875" customWidth="1"/>
    <col min="7956" max="7956" width="5" customWidth="1"/>
    <col min="7957" max="7957" width="10" customWidth="1"/>
    <col min="7958" max="7958" width="1.7109375" customWidth="1"/>
    <col min="7959" max="7959" width="5.28515625" customWidth="1"/>
    <col min="7960" max="7960" width="13.140625" customWidth="1"/>
    <col min="7961" max="7963" width="5.28515625" customWidth="1"/>
    <col min="7964" max="7964" width="8.140625" customWidth="1"/>
    <col min="7965" max="7965" width="7.5703125" customWidth="1"/>
    <col min="7966" max="7966" width="6.5703125" customWidth="1"/>
    <col min="7967" max="7967" width="7.5703125" customWidth="1"/>
    <col min="7968" max="7968" width="7.7109375" customWidth="1"/>
    <col min="7969" max="7969" width="8.140625" customWidth="1"/>
    <col min="7970" max="7970" width="0.7109375" customWidth="1"/>
    <col min="7971" max="7973" width="3.7109375" customWidth="1"/>
    <col min="7974" max="8192" width="11.42578125" customWidth="1"/>
    <col min="8193" max="8193" width="5.28515625" customWidth="1"/>
    <col min="8194" max="8194" width="3.28515625" customWidth="1"/>
    <col min="8195" max="8196" width="1.85546875" customWidth="1"/>
    <col min="8197" max="8197" width="2.140625" customWidth="1"/>
    <col min="8198" max="8198" width="7.5703125" customWidth="1"/>
    <col min="8199" max="8199" width="6.5703125" customWidth="1"/>
    <col min="8200" max="8201" width="5.28515625" customWidth="1"/>
    <col min="8202" max="8202" width="7.7109375" customWidth="1"/>
    <col min="8203" max="8203" width="5.28515625" customWidth="1"/>
    <col min="8204" max="8204" width="5.140625" customWidth="1"/>
    <col min="8205" max="8205" width="5.28515625" customWidth="1"/>
    <col min="8206" max="8206" width="1.28515625" customWidth="1"/>
    <col min="8207" max="8207" width="1.85546875" customWidth="1"/>
    <col min="8208" max="8208" width="13.7109375" customWidth="1"/>
    <col min="8209" max="8209" width="12.140625" customWidth="1"/>
    <col min="8210" max="8210" width="4.5703125" customWidth="1"/>
    <col min="8211" max="8211" width="10.85546875" customWidth="1"/>
    <col min="8212" max="8212" width="5" customWidth="1"/>
    <col min="8213" max="8213" width="10" customWidth="1"/>
    <col min="8214" max="8214" width="1.7109375" customWidth="1"/>
    <col min="8215" max="8215" width="5.28515625" customWidth="1"/>
    <col min="8216" max="8216" width="13.140625" customWidth="1"/>
    <col min="8217" max="8219" width="5.28515625" customWidth="1"/>
    <col min="8220" max="8220" width="8.140625" customWidth="1"/>
    <col min="8221" max="8221" width="7.5703125" customWidth="1"/>
    <col min="8222" max="8222" width="6.5703125" customWidth="1"/>
    <col min="8223" max="8223" width="7.5703125" customWidth="1"/>
    <col min="8224" max="8224" width="7.7109375" customWidth="1"/>
    <col min="8225" max="8225" width="8.140625" customWidth="1"/>
    <col min="8226" max="8226" width="0.7109375" customWidth="1"/>
    <col min="8227" max="8229" width="3.7109375" customWidth="1"/>
    <col min="8230" max="8448" width="11.42578125" customWidth="1"/>
    <col min="8449" max="8449" width="5.28515625" customWidth="1"/>
    <col min="8450" max="8450" width="3.28515625" customWidth="1"/>
    <col min="8451" max="8452" width="1.85546875" customWidth="1"/>
    <col min="8453" max="8453" width="2.140625" customWidth="1"/>
    <col min="8454" max="8454" width="7.5703125" customWidth="1"/>
    <col min="8455" max="8455" width="6.5703125" customWidth="1"/>
    <col min="8456" max="8457" width="5.28515625" customWidth="1"/>
    <col min="8458" max="8458" width="7.7109375" customWidth="1"/>
    <col min="8459" max="8459" width="5.28515625" customWidth="1"/>
    <col min="8460" max="8460" width="5.140625" customWidth="1"/>
    <col min="8461" max="8461" width="5.28515625" customWidth="1"/>
    <col min="8462" max="8462" width="1.28515625" customWidth="1"/>
    <col min="8463" max="8463" width="1.85546875" customWidth="1"/>
    <col min="8464" max="8464" width="13.7109375" customWidth="1"/>
    <col min="8465" max="8465" width="12.140625" customWidth="1"/>
    <col min="8466" max="8466" width="4.5703125" customWidth="1"/>
    <col min="8467" max="8467" width="10.85546875" customWidth="1"/>
    <col min="8468" max="8468" width="5" customWidth="1"/>
    <col min="8469" max="8469" width="10" customWidth="1"/>
    <col min="8470" max="8470" width="1.7109375" customWidth="1"/>
    <col min="8471" max="8471" width="5.28515625" customWidth="1"/>
    <col min="8472" max="8472" width="13.140625" customWidth="1"/>
    <col min="8473" max="8475" width="5.28515625" customWidth="1"/>
    <col min="8476" max="8476" width="8.140625" customWidth="1"/>
    <col min="8477" max="8477" width="7.5703125" customWidth="1"/>
    <col min="8478" max="8478" width="6.5703125" customWidth="1"/>
    <col min="8479" max="8479" width="7.5703125" customWidth="1"/>
    <col min="8480" max="8480" width="7.7109375" customWidth="1"/>
    <col min="8481" max="8481" width="8.140625" customWidth="1"/>
    <col min="8482" max="8482" width="0.7109375" customWidth="1"/>
    <col min="8483" max="8485" width="3.7109375" customWidth="1"/>
    <col min="8486" max="8704" width="11.42578125" customWidth="1"/>
    <col min="8705" max="8705" width="5.28515625" customWidth="1"/>
    <col min="8706" max="8706" width="3.28515625" customWidth="1"/>
    <col min="8707" max="8708" width="1.85546875" customWidth="1"/>
    <col min="8709" max="8709" width="2.140625" customWidth="1"/>
    <col min="8710" max="8710" width="7.5703125" customWidth="1"/>
    <col min="8711" max="8711" width="6.5703125" customWidth="1"/>
    <col min="8712" max="8713" width="5.28515625" customWidth="1"/>
    <col min="8714" max="8714" width="7.7109375" customWidth="1"/>
    <col min="8715" max="8715" width="5.28515625" customWidth="1"/>
    <col min="8716" max="8716" width="5.140625" customWidth="1"/>
    <col min="8717" max="8717" width="5.28515625" customWidth="1"/>
    <col min="8718" max="8718" width="1.28515625" customWidth="1"/>
    <col min="8719" max="8719" width="1.85546875" customWidth="1"/>
    <col min="8720" max="8720" width="13.7109375" customWidth="1"/>
    <col min="8721" max="8721" width="12.140625" customWidth="1"/>
    <col min="8722" max="8722" width="4.5703125" customWidth="1"/>
    <col min="8723" max="8723" width="10.85546875" customWidth="1"/>
    <col min="8724" max="8724" width="5" customWidth="1"/>
    <col min="8725" max="8725" width="10" customWidth="1"/>
    <col min="8726" max="8726" width="1.7109375" customWidth="1"/>
    <col min="8727" max="8727" width="5.28515625" customWidth="1"/>
    <col min="8728" max="8728" width="13.140625" customWidth="1"/>
    <col min="8729" max="8731" width="5.28515625" customWidth="1"/>
    <col min="8732" max="8732" width="8.140625" customWidth="1"/>
    <col min="8733" max="8733" width="7.5703125" customWidth="1"/>
    <col min="8734" max="8734" width="6.5703125" customWidth="1"/>
    <col min="8735" max="8735" width="7.5703125" customWidth="1"/>
    <col min="8736" max="8736" width="7.7109375" customWidth="1"/>
    <col min="8737" max="8737" width="8.140625" customWidth="1"/>
    <col min="8738" max="8738" width="0.7109375" customWidth="1"/>
    <col min="8739" max="8741" width="3.7109375" customWidth="1"/>
    <col min="8742" max="8960" width="11.42578125" customWidth="1"/>
    <col min="8961" max="8961" width="5.28515625" customWidth="1"/>
    <col min="8962" max="8962" width="3.28515625" customWidth="1"/>
    <col min="8963" max="8964" width="1.85546875" customWidth="1"/>
    <col min="8965" max="8965" width="2.140625" customWidth="1"/>
    <col min="8966" max="8966" width="7.5703125" customWidth="1"/>
    <col min="8967" max="8967" width="6.5703125" customWidth="1"/>
    <col min="8968" max="8969" width="5.28515625" customWidth="1"/>
    <col min="8970" max="8970" width="7.7109375" customWidth="1"/>
    <col min="8971" max="8971" width="5.28515625" customWidth="1"/>
    <col min="8972" max="8972" width="5.140625" customWidth="1"/>
    <col min="8973" max="8973" width="5.28515625" customWidth="1"/>
    <col min="8974" max="8974" width="1.28515625" customWidth="1"/>
    <col min="8975" max="8975" width="1.85546875" customWidth="1"/>
    <col min="8976" max="8976" width="13.7109375" customWidth="1"/>
    <col min="8977" max="8977" width="12.140625" customWidth="1"/>
    <col min="8978" max="8978" width="4.5703125" customWidth="1"/>
    <col min="8979" max="8979" width="10.85546875" customWidth="1"/>
    <col min="8980" max="8980" width="5" customWidth="1"/>
    <col min="8981" max="8981" width="10" customWidth="1"/>
    <col min="8982" max="8982" width="1.7109375" customWidth="1"/>
    <col min="8983" max="8983" width="5.28515625" customWidth="1"/>
    <col min="8984" max="8984" width="13.140625" customWidth="1"/>
    <col min="8985" max="8987" width="5.28515625" customWidth="1"/>
    <col min="8988" max="8988" width="8.140625" customWidth="1"/>
    <col min="8989" max="8989" width="7.5703125" customWidth="1"/>
    <col min="8990" max="8990" width="6.5703125" customWidth="1"/>
    <col min="8991" max="8991" width="7.5703125" customWidth="1"/>
    <col min="8992" max="8992" width="7.7109375" customWidth="1"/>
    <col min="8993" max="8993" width="8.140625" customWidth="1"/>
    <col min="8994" max="8994" width="0.7109375" customWidth="1"/>
    <col min="8995" max="8997" width="3.7109375" customWidth="1"/>
    <col min="8998" max="9216" width="11.42578125" customWidth="1"/>
    <col min="9217" max="9217" width="5.28515625" customWidth="1"/>
    <col min="9218" max="9218" width="3.28515625" customWidth="1"/>
    <col min="9219" max="9220" width="1.85546875" customWidth="1"/>
    <col min="9221" max="9221" width="2.140625" customWidth="1"/>
    <col min="9222" max="9222" width="7.5703125" customWidth="1"/>
    <col min="9223" max="9223" width="6.5703125" customWidth="1"/>
    <col min="9224" max="9225" width="5.28515625" customWidth="1"/>
    <col min="9226" max="9226" width="7.7109375" customWidth="1"/>
    <col min="9227" max="9227" width="5.28515625" customWidth="1"/>
    <col min="9228" max="9228" width="5.140625" customWidth="1"/>
    <col min="9229" max="9229" width="5.28515625" customWidth="1"/>
    <col min="9230" max="9230" width="1.28515625" customWidth="1"/>
    <col min="9231" max="9231" width="1.85546875" customWidth="1"/>
    <col min="9232" max="9232" width="13.7109375" customWidth="1"/>
    <col min="9233" max="9233" width="12.140625" customWidth="1"/>
    <col min="9234" max="9234" width="4.5703125" customWidth="1"/>
    <col min="9235" max="9235" width="10.85546875" customWidth="1"/>
    <col min="9236" max="9236" width="5" customWidth="1"/>
    <col min="9237" max="9237" width="10" customWidth="1"/>
    <col min="9238" max="9238" width="1.7109375" customWidth="1"/>
    <col min="9239" max="9239" width="5.28515625" customWidth="1"/>
    <col min="9240" max="9240" width="13.140625" customWidth="1"/>
    <col min="9241" max="9243" width="5.28515625" customWidth="1"/>
    <col min="9244" max="9244" width="8.140625" customWidth="1"/>
    <col min="9245" max="9245" width="7.5703125" customWidth="1"/>
    <col min="9246" max="9246" width="6.5703125" customWidth="1"/>
    <col min="9247" max="9247" width="7.5703125" customWidth="1"/>
    <col min="9248" max="9248" width="7.7109375" customWidth="1"/>
    <col min="9249" max="9249" width="8.140625" customWidth="1"/>
    <col min="9250" max="9250" width="0.7109375" customWidth="1"/>
    <col min="9251" max="9253" width="3.7109375" customWidth="1"/>
    <col min="9254" max="9472" width="11.42578125" customWidth="1"/>
    <col min="9473" max="9473" width="5.28515625" customWidth="1"/>
    <col min="9474" max="9474" width="3.28515625" customWidth="1"/>
    <col min="9475" max="9476" width="1.85546875" customWidth="1"/>
    <col min="9477" max="9477" width="2.140625" customWidth="1"/>
    <col min="9478" max="9478" width="7.5703125" customWidth="1"/>
    <col min="9479" max="9479" width="6.5703125" customWidth="1"/>
    <col min="9480" max="9481" width="5.28515625" customWidth="1"/>
    <col min="9482" max="9482" width="7.7109375" customWidth="1"/>
    <col min="9483" max="9483" width="5.28515625" customWidth="1"/>
    <col min="9484" max="9484" width="5.140625" customWidth="1"/>
    <col min="9485" max="9485" width="5.28515625" customWidth="1"/>
    <col min="9486" max="9486" width="1.28515625" customWidth="1"/>
    <col min="9487" max="9487" width="1.85546875" customWidth="1"/>
    <col min="9488" max="9488" width="13.7109375" customWidth="1"/>
    <col min="9489" max="9489" width="12.140625" customWidth="1"/>
    <col min="9490" max="9490" width="4.5703125" customWidth="1"/>
    <col min="9491" max="9491" width="10.85546875" customWidth="1"/>
    <col min="9492" max="9492" width="5" customWidth="1"/>
    <col min="9493" max="9493" width="10" customWidth="1"/>
    <col min="9494" max="9494" width="1.7109375" customWidth="1"/>
    <col min="9495" max="9495" width="5.28515625" customWidth="1"/>
    <col min="9496" max="9496" width="13.140625" customWidth="1"/>
    <col min="9497" max="9499" width="5.28515625" customWidth="1"/>
    <col min="9500" max="9500" width="8.140625" customWidth="1"/>
    <col min="9501" max="9501" width="7.5703125" customWidth="1"/>
    <col min="9502" max="9502" width="6.5703125" customWidth="1"/>
    <col min="9503" max="9503" width="7.5703125" customWidth="1"/>
    <col min="9504" max="9504" width="7.7109375" customWidth="1"/>
    <col min="9505" max="9505" width="8.140625" customWidth="1"/>
    <col min="9506" max="9506" width="0.7109375" customWidth="1"/>
    <col min="9507" max="9509" width="3.7109375" customWidth="1"/>
    <col min="9510" max="9728" width="11.42578125" customWidth="1"/>
    <col min="9729" max="9729" width="5.28515625" customWidth="1"/>
    <col min="9730" max="9730" width="3.28515625" customWidth="1"/>
    <col min="9731" max="9732" width="1.85546875" customWidth="1"/>
    <col min="9733" max="9733" width="2.140625" customWidth="1"/>
    <col min="9734" max="9734" width="7.5703125" customWidth="1"/>
    <col min="9735" max="9735" width="6.5703125" customWidth="1"/>
    <col min="9736" max="9737" width="5.28515625" customWidth="1"/>
    <col min="9738" max="9738" width="7.7109375" customWidth="1"/>
    <col min="9739" max="9739" width="5.28515625" customWidth="1"/>
    <col min="9740" max="9740" width="5.140625" customWidth="1"/>
    <col min="9741" max="9741" width="5.28515625" customWidth="1"/>
    <col min="9742" max="9742" width="1.28515625" customWidth="1"/>
    <col min="9743" max="9743" width="1.85546875" customWidth="1"/>
    <col min="9744" max="9744" width="13.7109375" customWidth="1"/>
    <col min="9745" max="9745" width="12.140625" customWidth="1"/>
    <col min="9746" max="9746" width="4.5703125" customWidth="1"/>
    <col min="9747" max="9747" width="10.85546875" customWidth="1"/>
    <col min="9748" max="9748" width="5" customWidth="1"/>
    <col min="9749" max="9749" width="10" customWidth="1"/>
    <col min="9750" max="9750" width="1.7109375" customWidth="1"/>
    <col min="9751" max="9751" width="5.28515625" customWidth="1"/>
    <col min="9752" max="9752" width="13.140625" customWidth="1"/>
    <col min="9753" max="9755" width="5.28515625" customWidth="1"/>
    <col min="9756" max="9756" width="8.140625" customWidth="1"/>
    <col min="9757" max="9757" width="7.5703125" customWidth="1"/>
    <col min="9758" max="9758" width="6.5703125" customWidth="1"/>
    <col min="9759" max="9759" width="7.5703125" customWidth="1"/>
    <col min="9760" max="9760" width="7.7109375" customWidth="1"/>
    <col min="9761" max="9761" width="8.140625" customWidth="1"/>
    <col min="9762" max="9762" width="0.7109375" customWidth="1"/>
    <col min="9763" max="9765" width="3.7109375" customWidth="1"/>
    <col min="9766" max="9984" width="11.42578125" customWidth="1"/>
    <col min="9985" max="9985" width="5.28515625" customWidth="1"/>
    <col min="9986" max="9986" width="3.28515625" customWidth="1"/>
    <col min="9987" max="9988" width="1.85546875" customWidth="1"/>
    <col min="9989" max="9989" width="2.140625" customWidth="1"/>
    <col min="9990" max="9990" width="7.5703125" customWidth="1"/>
    <col min="9991" max="9991" width="6.5703125" customWidth="1"/>
    <col min="9992" max="9993" width="5.28515625" customWidth="1"/>
    <col min="9994" max="9994" width="7.7109375" customWidth="1"/>
    <col min="9995" max="9995" width="5.28515625" customWidth="1"/>
    <col min="9996" max="9996" width="5.140625" customWidth="1"/>
    <col min="9997" max="9997" width="5.28515625" customWidth="1"/>
    <col min="9998" max="9998" width="1.28515625" customWidth="1"/>
    <col min="9999" max="9999" width="1.85546875" customWidth="1"/>
    <col min="10000" max="10000" width="13.7109375" customWidth="1"/>
    <col min="10001" max="10001" width="12.140625" customWidth="1"/>
    <col min="10002" max="10002" width="4.5703125" customWidth="1"/>
    <col min="10003" max="10003" width="10.85546875" customWidth="1"/>
    <col min="10004" max="10004" width="5" customWidth="1"/>
    <col min="10005" max="10005" width="10" customWidth="1"/>
    <col min="10006" max="10006" width="1.7109375" customWidth="1"/>
    <col min="10007" max="10007" width="5.28515625" customWidth="1"/>
    <col min="10008" max="10008" width="13.140625" customWidth="1"/>
    <col min="10009" max="10011" width="5.28515625" customWidth="1"/>
    <col min="10012" max="10012" width="8.140625" customWidth="1"/>
    <col min="10013" max="10013" width="7.5703125" customWidth="1"/>
    <col min="10014" max="10014" width="6.5703125" customWidth="1"/>
    <col min="10015" max="10015" width="7.5703125" customWidth="1"/>
    <col min="10016" max="10016" width="7.7109375" customWidth="1"/>
    <col min="10017" max="10017" width="8.140625" customWidth="1"/>
    <col min="10018" max="10018" width="0.7109375" customWidth="1"/>
    <col min="10019" max="10021" width="3.7109375" customWidth="1"/>
    <col min="10022" max="10240" width="11.42578125" customWidth="1"/>
    <col min="10241" max="10241" width="5.28515625" customWidth="1"/>
    <col min="10242" max="10242" width="3.28515625" customWidth="1"/>
    <col min="10243" max="10244" width="1.85546875" customWidth="1"/>
    <col min="10245" max="10245" width="2.140625" customWidth="1"/>
    <col min="10246" max="10246" width="7.5703125" customWidth="1"/>
    <col min="10247" max="10247" width="6.5703125" customWidth="1"/>
    <col min="10248" max="10249" width="5.28515625" customWidth="1"/>
    <col min="10250" max="10250" width="7.7109375" customWidth="1"/>
    <col min="10251" max="10251" width="5.28515625" customWidth="1"/>
    <col min="10252" max="10252" width="5.140625" customWidth="1"/>
    <col min="10253" max="10253" width="5.28515625" customWidth="1"/>
    <col min="10254" max="10254" width="1.28515625" customWidth="1"/>
    <col min="10255" max="10255" width="1.85546875" customWidth="1"/>
    <col min="10256" max="10256" width="13.7109375" customWidth="1"/>
    <col min="10257" max="10257" width="12.140625" customWidth="1"/>
    <col min="10258" max="10258" width="4.5703125" customWidth="1"/>
    <col min="10259" max="10259" width="10.85546875" customWidth="1"/>
    <col min="10260" max="10260" width="5" customWidth="1"/>
    <col min="10261" max="10261" width="10" customWidth="1"/>
    <col min="10262" max="10262" width="1.7109375" customWidth="1"/>
    <col min="10263" max="10263" width="5.28515625" customWidth="1"/>
    <col min="10264" max="10264" width="13.140625" customWidth="1"/>
    <col min="10265" max="10267" width="5.28515625" customWidth="1"/>
    <col min="10268" max="10268" width="8.140625" customWidth="1"/>
    <col min="10269" max="10269" width="7.5703125" customWidth="1"/>
    <col min="10270" max="10270" width="6.5703125" customWidth="1"/>
    <col min="10271" max="10271" width="7.5703125" customWidth="1"/>
    <col min="10272" max="10272" width="7.7109375" customWidth="1"/>
    <col min="10273" max="10273" width="8.140625" customWidth="1"/>
    <col min="10274" max="10274" width="0.7109375" customWidth="1"/>
    <col min="10275" max="10277" width="3.7109375" customWidth="1"/>
    <col min="10278" max="10496" width="11.42578125" customWidth="1"/>
    <col min="10497" max="10497" width="5.28515625" customWidth="1"/>
    <col min="10498" max="10498" width="3.28515625" customWidth="1"/>
    <col min="10499" max="10500" width="1.85546875" customWidth="1"/>
    <col min="10501" max="10501" width="2.140625" customWidth="1"/>
    <col min="10502" max="10502" width="7.5703125" customWidth="1"/>
    <col min="10503" max="10503" width="6.5703125" customWidth="1"/>
    <col min="10504" max="10505" width="5.28515625" customWidth="1"/>
    <col min="10506" max="10506" width="7.7109375" customWidth="1"/>
    <col min="10507" max="10507" width="5.28515625" customWidth="1"/>
    <col min="10508" max="10508" width="5.140625" customWidth="1"/>
    <col min="10509" max="10509" width="5.28515625" customWidth="1"/>
    <col min="10510" max="10510" width="1.28515625" customWidth="1"/>
    <col min="10511" max="10511" width="1.85546875" customWidth="1"/>
    <col min="10512" max="10512" width="13.7109375" customWidth="1"/>
    <col min="10513" max="10513" width="12.140625" customWidth="1"/>
    <col min="10514" max="10514" width="4.5703125" customWidth="1"/>
    <col min="10515" max="10515" width="10.85546875" customWidth="1"/>
    <col min="10516" max="10516" width="5" customWidth="1"/>
    <col min="10517" max="10517" width="10" customWidth="1"/>
    <col min="10518" max="10518" width="1.7109375" customWidth="1"/>
    <col min="10519" max="10519" width="5.28515625" customWidth="1"/>
    <col min="10520" max="10520" width="13.140625" customWidth="1"/>
    <col min="10521" max="10523" width="5.28515625" customWidth="1"/>
    <col min="10524" max="10524" width="8.140625" customWidth="1"/>
    <col min="10525" max="10525" width="7.5703125" customWidth="1"/>
    <col min="10526" max="10526" width="6.5703125" customWidth="1"/>
    <col min="10527" max="10527" width="7.5703125" customWidth="1"/>
    <col min="10528" max="10528" width="7.7109375" customWidth="1"/>
    <col min="10529" max="10529" width="8.140625" customWidth="1"/>
    <col min="10530" max="10530" width="0.7109375" customWidth="1"/>
    <col min="10531" max="10533" width="3.7109375" customWidth="1"/>
    <col min="10534" max="10752" width="11.42578125" customWidth="1"/>
    <col min="10753" max="10753" width="5.28515625" customWidth="1"/>
    <col min="10754" max="10754" width="3.28515625" customWidth="1"/>
    <col min="10755" max="10756" width="1.85546875" customWidth="1"/>
    <col min="10757" max="10757" width="2.140625" customWidth="1"/>
    <col min="10758" max="10758" width="7.5703125" customWidth="1"/>
    <col min="10759" max="10759" width="6.5703125" customWidth="1"/>
    <col min="10760" max="10761" width="5.28515625" customWidth="1"/>
    <col min="10762" max="10762" width="7.7109375" customWidth="1"/>
    <col min="10763" max="10763" width="5.28515625" customWidth="1"/>
    <col min="10764" max="10764" width="5.140625" customWidth="1"/>
    <col min="10765" max="10765" width="5.28515625" customWidth="1"/>
    <col min="10766" max="10766" width="1.28515625" customWidth="1"/>
    <col min="10767" max="10767" width="1.85546875" customWidth="1"/>
    <col min="10768" max="10768" width="13.7109375" customWidth="1"/>
    <col min="10769" max="10769" width="12.140625" customWidth="1"/>
    <col min="10770" max="10770" width="4.5703125" customWidth="1"/>
    <col min="10771" max="10771" width="10.85546875" customWidth="1"/>
    <col min="10772" max="10772" width="5" customWidth="1"/>
    <col min="10773" max="10773" width="10" customWidth="1"/>
    <col min="10774" max="10774" width="1.7109375" customWidth="1"/>
    <col min="10775" max="10775" width="5.28515625" customWidth="1"/>
    <col min="10776" max="10776" width="13.140625" customWidth="1"/>
    <col min="10777" max="10779" width="5.28515625" customWidth="1"/>
    <col min="10780" max="10780" width="8.140625" customWidth="1"/>
    <col min="10781" max="10781" width="7.5703125" customWidth="1"/>
    <col min="10782" max="10782" width="6.5703125" customWidth="1"/>
    <col min="10783" max="10783" width="7.5703125" customWidth="1"/>
    <col min="10784" max="10784" width="7.7109375" customWidth="1"/>
    <col min="10785" max="10785" width="8.140625" customWidth="1"/>
    <col min="10786" max="10786" width="0.7109375" customWidth="1"/>
    <col min="10787" max="10789" width="3.7109375" customWidth="1"/>
    <col min="10790" max="11008" width="11.42578125" customWidth="1"/>
    <col min="11009" max="11009" width="5.28515625" customWidth="1"/>
    <col min="11010" max="11010" width="3.28515625" customWidth="1"/>
    <col min="11011" max="11012" width="1.85546875" customWidth="1"/>
    <col min="11013" max="11013" width="2.140625" customWidth="1"/>
    <col min="11014" max="11014" width="7.5703125" customWidth="1"/>
    <col min="11015" max="11015" width="6.5703125" customWidth="1"/>
    <col min="11016" max="11017" width="5.28515625" customWidth="1"/>
    <col min="11018" max="11018" width="7.7109375" customWidth="1"/>
    <col min="11019" max="11019" width="5.28515625" customWidth="1"/>
    <col min="11020" max="11020" width="5.140625" customWidth="1"/>
    <col min="11021" max="11021" width="5.28515625" customWidth="1"/>
    <col min="11022" max="11022" width="1.28515625" customWidth="1"/>
    <col min="11023" max="11023" width="1.85546875" customWidth="1"/>
    <col min="11024" max="11024" width="13.7109375" customWidth="1"/>
    <col min="11025" max="11025" width="12.140625" customWidth="1"/>
    <col min="11026" max="11026" width="4.5703125" customWidth="1"/>
    <col min="11027" max="11027" width="10.85546875" customWidth="1"/>
    <col min="11028" max="11028" width="5" customWidth="1"/>
    <col min="11029" max="11029" width="10" customWidth="1"/>
    <col min="11030" max="11030" width="1.7109375" customWidth="1"/>
    <col min="11031" max="11031" width="5.28515625" customWidth="1"/>
    <col min="11032" max="11032" width="13.140625" customWidth="1"/>
    <col min="11033" max="11035" width="5.28515625" customWidth="1"/>
    <col min="11036" max="11036" width="8.140625" customWidth="1"/>
    <col min="11037" max="11037" width="7.5703125" customWidth="1"/>
    <col min="11038" max="11038" width="6.5703125" customWidth="1"/>
    <col min="11039" max="11039" width="7.5703125" customWidth="1"/>
    <col min="11040" max="11040" width="7.7109375" customWidth="1"/>
    <col min="11041" max="11041" width="8.140625" customWidth="1"/>
    <col min="11042" max="11042" width="0.7109375" customWidth="1"/>
    <col min="11043" max="11045" width="3.7109375" customWidth="1"/>
    <col min="11046" max="11264" width="11.42578125" customWidth="1"/>
    <col min="11265" max="11265" width="5.28515625" customWidth="1"/>
    <col min="11266" max="11266" width="3.28515625" customWidth="1"/>
    <col min="11267" max="11268" width="1.85546875" customWidth="1"/>
    <col min="11269" max="11269" width="2.140625" customWidth="1"/>
    <col min="11270" max="11270" width="7.5703125" customWidth="1"/>
    <col min="11271" max="11271" width="6.5703125" customWidth="1"/>
    <col min="11272" max="11273" width="5.28515625" customWidth="1"/>
    <col min="11274" max="11274" width="7.7109375" customWidth="1"/>
    <col min="11275" max="11275" width="5.28515625" customWidth="1"/>
    <col min="11276" max="11276" width="5.140625" customWidth="1"/>
    <col min="11277" max="11277" width="5.28515625" customWidth="1"/>
    <col min="11278" max="11278" width="1.28515625" customWidth="1"/>
    <col min="11279" max="11279" width="1.85546875" customWidth="1"/>
    <col min="11280" max="11280" width="13.7109375" customWidth="1"/>
    <col min="11281" max="11281" width="12.140625" customWidth="1"/>
    <col min="11282" max="11282" width="4.5703125" customWidth="1"/>
    <col min="11283" max="11283" width="10.85546875" customWidth="1"/>
    <col min="11284" max="11284" width="5" customWidth="1"/>
    <col min="11285" max="11285" width="10" customWidth="1"/>
    <col min="11286" max="11286" width="1.7109375" customWidth="1"/>
    <col min="11287" max="11287" width="5.28515625" customWidth="1"/>
    <col min="11288" max="11288" width="13.140625" customWidth="1"/>
    <col min="11289" max="11291" width="5.28515625" customWidth="1"/>
    <col min="11292" max="11292" width="8.140625" customWidth="1"/>
    <col min="11293" max="11293" width="7.5703125" customWidth="1"/>
    <col min="11294" max="11294" width="6.5703125" customWidth="1"/>
    <col min="11295" max="11295" width="7.5703125" customWidth="1"/>
    <col min="11296" max="11296" width="7.7109375" customWidth="1"/>
    <col min="11297" max="11297" width="8.140625" customWidth="1"/>
    <col min="11298" max="11298" width="0.7109375" customWidth="1"/>
    <col min="11299" max="11301" width="3.7109375" customWidth="1"/>
    <col min="11302" max="11520" width="11.42578125" customWidth="1"/>
    <col min="11521" max="11521" width="5.28515625" customWidth="1"/>
    <col min="11522" max="11522" width="3.28515625" customWidth="1"/>
    <col min="11523" max="11524" width="1.85546875" customWidth="1"/>
    <col min="11525" max="11525" width="2.140625" customWidth="1"/>
    <col min="11526" max="11526" width="7.5703125" customWidth="1"/>
    <col min="11527" max="11527" width="6.5703125" customWidth="1"/>
    <col min="11528" max="11529" width="5.28515625" customWidth="1"/>
    <col min="11530" max="11530" width="7.7109375" customWidth="1"/>
    <col min="11531" max="11531" width="5.28515625" customWidth="1"/>
    <col min="11532" max="11532" width="5.140625" customWidth="1"/>
    <col min="11533" max="11533" width="5.28515625" customWidth="1"/>
    <col min="11534" max="11534" width="1.28515625" customWidth="1"/>
    <col min="11535" max="11535" width="1.85546875" customWidth="1"/>
    <col min="11536" max="11536" width="13.7109375" customWidth="1"/>
    <col min="11537" max="11537" width="12.140625" customWidth="1"/>
    <col min="11538" max="11538" width="4.5703125" customWidth="1"/>
    <col min="11539" max="11539" width="10.85546875" customWidth="1"/>
    <col min="11540" max="11540" width="5" customWidth="1"/>
    <col min="11541" max="11541" width="10" customWidth="1"/>
    <col min="11542" max="11542" width="1.7109375" customWidth="1"/>
    <col min="11543" max="11543" width="5.28515625" customWidth="1"/>
    <col min="11544" max="11544" width="13.140625" customWidth="1"/>
    <col min="11545" max="11547" width="5.28515625" customWidth="1"/>
    <col min="11548" max="11548" width="8.140625" customWidth="1"/>
    <col min="11549" max="11549" width="7.5703125" customWidth="1"/>
    <col min="11550" max="11550" width="6.5703125" customWidth="1"/>
    <col min="11551" max="11551" width="7.5703125" customWidth="1"/>
    <col min="11552" max="11552" width="7.7109375" customWidth="1"/>
    <col min="11553" max="11553" width="8.140625" customWidth="1"/>
    <col min="11554" max="11554" width="0.7109375" customWidth="1"/>
    <col min="11555" max="11557" width="3.7109375" customWidth="1"/>
    <col min="11558" max="11776" width="11.42578125" customWidth="1"/>
    <col min="11777" max="11777" width="5.28515625" customWidth="1"/>
    <col min="11778" max="11778" width="3.28515625" customWidth="1"/>
    <col min="11779" max="11780" width="1.85546875" customWidth="1"/>
    <col min="11781" max="11781" width="2.140625" customWidth="1"/>
    <col min="11782" max="11782" width="7.5703125" customWidth="1"/>
    <col min="11783" max="11783" width="6.5703125" customWidth="1"/>
    <col min="11784" max="11785" width="5.28515625" customWidth="1"/>
    <col min="11786" max="11786" width="7.7109375" customWidth="1"/>
    <col min="11787" max="11787" width="5.28515625" customWidth="1"/>
    <col min="11788" max="11788" width="5.140625" customWidth="1"/>
    <col min="11789" max="11789" width="5.28515625" customWidth="1"/>
    <col min="11790" max="11790" width="1.28515625" customWidth="1"/>
    <col min="11791" max="11791" width="1.85546875" customWidth="1"/>
    <col min="11792" max="11792" width="13.7109375" customWidth="1"/>
    <col min="11793" max="11793" width="12.140625" customWidth="1"/>
    <col min="11794" max="11794" width="4.5703125" customWidth="1"/>
    <col min="11795" max="11795" width="10.85546875" customWidth="1"/>
    <col min="11796" max="11796" width="5" customWidth="1"/>
    <col min="11797" max="11797" width="10" customWidth="1"/>
    <col min="11798" max="11798" width="1.7109375" customWidth="1"/>
    <col min="11799" max="11799" width="5.28515625" customWidth="1"/>
    <col min="11800" max="11800" width="13.140625" customWidth="1"/>
    <col min="11801" max="11803" width="5.28515625" customWidth="1"/>
    <col min="11804" max="11804" width="8.140625" customWidth="1"/>
    <col min="11805" max="11805" width="7.5703125" customWidth="1"/>
    <col min="11806" max="11806" width="6.5703125" customWidth="1"/>
    <col min="11807" max="11807" width="7.5703125" customWidth="1"/>
    <col min="11808" max="11808" width="7.7109375" customWidth="1"/>
    <col min="11809" max="11809" width="8.140625" customWidth="1"/>
    <col min="11810" max="11810" width="0.7109375" customWidth="1"/>
    <col min="11811" max="11813" width="3.7109375" customWidth="1"/>
    <col min="11814" max="12032" width="11.42578125" customWidth="1"/>
    <col min="12033" max="12033" width="5.28515625" customWidth="1"/>
    <col min="12034" max="12034" width="3.28515625" customWidth="1"/>
    <col min="12035" max="12036" width="1.85546875" customWidth="1"/>
    <col min="12037" max="12037" width="2.140625" customWidth="1"/>
    <col min="12038" max="12038" width="7.5703125" customWidth="1"/>
    <col min="12039" max="12039" width="6.5703125" customWidth="1"/>
    <col min="12040" max="12041" width="5.28515625" customWidth="1"/>
    <col min="12042" max="12042" width="7.7109375" customWidth="1"/>
    <col min="12043" max="12043" width="5.28515625" customWidth="1"/>
    <col min="12044" max="12044" width="5.140625" customWidth="1"/>
    <col min="12045" max="12045" width="5.28515625" customWidth="1"/>
    <col min="12046" max="12046" width="1.28515625" customWidth="1"/>
    <col min="12047" max="12047" width="1.85546875" customWidth="1"/>
    <col min="12048" max="12048" width="13.7109375" customWidth="1"/>
    <col min="12049" max="12049" width="12.140625" customWidth="1"/>
    <col min="12050" max="12050" width="4.5703125" customWidth="1"/>
    <col min="12051" max="12051" width="10.85546875" customWidth="1"/>
    <col min="12052" max="12052" width="5" customWidth="1"/>
    <col min="12053" max="12053" width="10" customWidth="1"/>
    <col min="12054" max="12054" width="1.7109375" customWidth="1"/>
    <col min="12055" max="12055" width="5.28515625" customWidth="1"/>
    <col min="12056" max="12056" width="13.140625" customWidth="1"/>
    <col min="12057" max="12059" width="5.28515625" customWidth="1"/>
    <col min="12060" max="12060" width="8.140625" customWidth="1"/>
    <col min="12061" max="12061" width="7.5703125" customWidth="1"/>
    <col min="12062" max="12062" width="6.5703125" customWidth="1"/>
    <col min="12063" max="12063" width="7.5703125" customWidth="1"/>
    <col min="12064" max="12064" width="7.7109375" customWidth="1"/>
    <col min="12065" max="12065" width="8.140625" customWidth="1"/>
    <col min="12066" max="12066" width="0.7109375" customWidth="1"/>
    <col min="12067" max="12069" width="3.7109375" customWidth="1"/>
    <col min="12070" max="12288" width="11.42578125" customWidth="1"/>
    <col min="12289" max="12289" width="5.28515625" customWidth="1"/>
    <col min="12290" max="12290" width="3.28515625" customWidth="1"/>
    <col min="12291" max="12292" width="1.85546875" customWidth="1"/>
    <col min="12293" max="12293" width="2.140625" customWidth="1"/>
    <col min="12294" max="12294" width="7.5703125" customWidth="1"/>
    <col min="12295" max="12295" width="6.5703125" customWidth="1"/>
    <col min="12296" max="12297" width="5.28515625" customWidth="1"/>
    <col min="12298" max="12298" width="7.7109375" customWidth="1"/>
    <col min="12299" max="12299" width="5.28515625" customWidth="1"/>
    <col min="12300" max="12300" width="5.140625" customWidth="1"/>
    <col min="12301" max="12301" width="5.28515625" customWidth="1"/>
    <col min="12302" max="12302" width="1.28515625" customWidth="1"/>
    <col min="12303" max="12303" width="1.85546875" customWidth="1"/>
    <col min="12304" max="12304" width="13.7109375" customWidth="1"/>
    <col min="12305" max="12305" width="12.140625" customWidth="1"/>
    <col min="12306" max="12306" width="4.5703125" customWidth="1"/>
    <col min="12307" max="12307" width="10.85546875" customWidth="1"/>
    <col min="12308" max="12308" width="5" customWidth="1"/>
    <col min="12309" max="12309" width="10" customWidth="1"/>
    <col min="12310" max="12310" width="1.7109375" customWidth="1"/>
    <col min="12311" max="12311" width="5.28515625" customWidth="1"/>
    <col min="12312" max="12312" width="13.140625" customWidth="1"/>
    <col min="12313" max="12315" width="5.28515625" customWidth="1"/>
    <col min="12316" max="12316" width="8.140625" customWidth="1"/>
    <col min="12317" max="12317" width="7.5703125" customWidth="1"/>
    <col min="12318" max="12318" width="6.5703125" customWidth="1"/>
    <col min="12319" max="12319" width="7.5703125" customWidth="1"/>
    <col min="12320" max="12320" width="7.7109375" customWidth="1"/>
    <col min="12321" max="12321" width="8.140625" customWidth="1"/>
    <col min="12322" max="12322" width="0.7109375" customWidth="1"/>
    <col min="12323" max="12325" width="3.7109375" customWidth="1"/>
    <col min="12326" max="12544" width="11.42578125" customWidth="1"/>
    <col min="12545" max="12545" width="5.28515625" customWidth="1"/>
    <col min="12546" max="12546" width="3.28515625" customWidth="1"/>
    <col min="12547" max="12548" width="1.85546875" customWidth="1"/>
    <col min="12549" max="12549" width="2.140625" customWidth="1"/>
    <col min="12550" max="12550" width="7.5703125" customWidth="1"/>
    <col min="12551" max="12551" width="6.5703125" customWidth="1"/>
    <col min="12552" max="12553" width="5.28515625" customWidth="1"/>
    <col min="12554" max="12554" width="7.7109375" customWidth="1"/>
    <col min="12555" max="12555" width="5.28515625" customWidth="1"/>
    <col min="12556" max="12556" width="5.140625" customWidth="1"/>
    <col min="12557" max="12557" width="5.28515625" customWidth="1"/>
    <col min="12558" max="12558" width="1.28515625" customWidth="1"/>
    <col min="12559" max="12559" width="1.85546875" customWidth="1"/>
    <col min="12560" max="12560" width="13.7109375" customWidth="1"/>
    <col min="12561" max="12561" width="12.140625" customWidth="1"/>
    <col min="12562" max="12562" width="4.5703125" customWidth="1"/>
    <col min="12563" max="12563" width="10.85546875" customWidth="1"/>
    <col min="12564" max="12564" width="5" customWidth="1"/>
    <col min="12565" max="12565" width="10" customWidth="1"/>
    <col min="12566" max="12566" width="1.7109375" customWidth="1"/>
    <col min="12567" max="12567" width="5.28515625" customWidth="1"/>
    <col min="12568" max="12568" width="13.140625" customWidth="1"/>
    <col min="12569" max="12571" width="5.28515625" customWidth="1"/>
    <col min="12572" max="12572" width="8.140625" customWidth="1"/>
    <col min="12573" max="12573" width="7.5703125" customWidth="1"/>
    <col min="12574" max="12574" width="6.5703125" customWidth="1"/>
    <col min="12575" max="12575" width="7.5703125" customWidth="1"/>
    <col min="12576" max="12576" width="7.7109375" customWidth="1"/>
    <col min="12577" max="12577" width="8.140625" customWidth="1"/>
    <col min="12578" max="12578" width="0.7109375" customWidth="1"/>
    <col min="12579" max="12581" width="3.7109375" customWidth="1"/>
    <col min="12582" max="12800" width="11.42578125" customWidth="1"/>
    <col min="12801" max="12801" width="5.28515625" customWidth="1"/>
    <col min="12802" max="12802" width="3.28515625" customWidth="1"/>
    <col min="12803" max="12804" width="1.85546875" customWidth="1"/>
    <col min="12805" max="12805" width="2.140625" customWidth="1"/>
    <col min="12806" max="12806" width="7.5703125" customWidth="1"/>
    <col min="12807" max="12807" width="6.5703125" customWidth="1"/>
    <col min="12808" max="12809" width="5.28515625" customWidth="1"/>
    <col min="12810" max="12810" width="7.7109375" customWidth="1"/>
    <col min="12811" max="12811" width="5.28515625" customWidth="1"/>
    <col min="12812" max="12812" width="5.140625" customWidth="1"/>
    <col min="12813" max="12813" width="5.28515625" customWidth="1"/>
    <col min="12814" max="12814" width="1.28515625" customWidth="1"/>
    <col min="12815" max="12815" width="1.85546875" customWidth="1"/>
    <col min="12816" max="12816" width="13.7109375" customWidth="1"/>
    <col min="12817" max="12817" width="12.140625" customWidth="1"/>
    <col min="12818" max="12818" width="4.5703125" customWidth="1"/>
    <col min="12819" max="12819" width="10.85546875" customWidth="1"/>
    <col min="12820" max="12820" width="5" customWidth="1"/>
    <col min="12821" max="12821" width="10" customWidth="1"/>
    <col min="12822" max="12822" width="1.7109375" customWidth="1"/>
    <col min="12823" max="12823" width="5.28515625" customWidth="1"/>
    <col min="12824" max="12824" width="13.140625" customWidth="1"/>
    <col min="12825" max="12827" width="5.28515625" customWidth="1"/>
    <col min="12828" max="12828" width="8.140625" customWidth="1"/>
    <col min="12829" max="12829" width="7.5703125" customWidth="1"/>
    <col min="12830" max="12830" width="6.5703125" customWidth="1"/>
    <col min="12831" max="12831" width="7.5703125" customWidth="1"/>
    <col min="12832" max="12832" width="7.7109375" customWidth="1"/>
    <col min="12833" max="12833" width="8.140625" customWidth="1"/>
    <col min="12834" max="12834" width="0.7109375" customWidth="1"/>
    <col min="12835" max="12837" width="3.7109375" customWidth="1"/>
    <col min="12838" max="13056" width="11.42578125" customWidth="1"/>
    <col min="13057" max="13057" width="5.28515625" customWidth="1"/>
    <col min="13058" max="13058" width="3.28515625" customWidth="1"/>
    <col min="13059" max="13060" width="1.85546875" customWidth="1"/>
    <col min="13061" max="13061" width="2.140625" customWidth="1"/>
    <col min="13062" max="13062" width="7.5703125" customWidth="1"/>
    <col min="13063" max="13063" width="6.5703125" customWidth="1"/>
    <col min="13064" max="13065" width="5.28515625" customWidth="1"/>
    <col min="13066" max="13066" width="7.7109375" customWidth="1"/>
    <col min="13067" max="13067" width="5.28515625" customWidth="1"/>
    <col min="13068" max="13068" width="5.140625" customWidth="1"/>
    <col min="13069" max="13069" width="5.28515625" customWidth="1"/>
    <col min="13070" max="13070" width="1.28515625" customWidth="1"/>
    <col min="13071" max="13071" width="1.85546875" customWidth="1"/>
    <col min="13072" max="13072" width="13.7109375" customWidth="1"/>
    <col min="13073" max="13073" width="12.140625" customWidth="1"/>
    <col min="13074" max="13074" width="4.5703125" customWidth="1"/>
    <col min="13075" max="13075" width="10.85546875" customWidth="1"/>
    <col min="13076" max="13076" width="5" customWidth="1"/>
    <col min="13077" max="13077" width="10" customWidth="1"/>
    <col min="13078" max="13078" width="1.7109375" customWidth="1"/>
    <col min="13079" max="13079" width="5.28515625" customWidth="1"/>
    <col min="13080" max="13080" width="13.140625" customWidth="1"/>
    <col min="13081" max="13083" width="5.28515625" customWidth="1"/>
    <col min="13084" max="13084" width="8.140625" customWidth="1"/>
    <col min="13085" max="13085" width="7.5703125" customWidth="1"/>
    <col min="13086" max="13086" width="6.5703125" customWidth="1"/>
    <col min="13087" max="13087" width="7.5703125" customWidth="1"/>
    <col min="13088" max="13088" width="7.7109375" customWidth="1"/>
    <col min="13089" max="13089" width="8.140625" customWidth="1"/>
    <col min="13090" max="13090" width="0.7109375" customWidth="1"/>
    <col min="13091" max="13093" width="3.7109375" customWidth="1"/>
    <col min="13094" max="13312" width="11.42578125" customWidth="1"/>
    <col min="13313" max="13313" width="5.28515625" customWidth="1"/>
    <col min="13314" max="13314" width="3.28515625" customWidth="1"/>
    <col min="13315" max="13316" width="1.85546875" customWidth="1"/>
    <col min="13317" max="13317" width="2.140625" customWidth="1"/>
    <col min="13318" max="13318" width="7.5703125" customWidth="1"/>
    <col min="13319" max="13319" width="6.5703125" customWidth="1"/>
    <col min="13320" max="13321" width="5.28515625" customWidth="1"/>
    <col min="13322" max="13322" width="7.7109375" customWidth="1"/>
    <col min="13323" max="13323" width="5.28515625" customWidth="1"/>
    <col min="13324" max="13324" width="5.140625" customWidth="1"/>
    <col min="13325" max="13325" width="5.28515625" customWidth="1"/>
    <col min="13326" max="13326" width="1.28515625" customWidth="1"/>
    <col min="13327" max="13327" width="1.85546875" customWidth="1"/>
    <col min="13328" max="13328" width="13.7109375" customWidth="1"/>
    <col min="13329" max="13329" width="12.140625" customWidth="1"/>
    <col min="13330" max="13330" width="4.5703125" customWidth="1"/>
    <col min="13331" max="13331" width="10.85546875" customWidth="1"/>
    <col min="13332" max="13332" width="5" customWidth="1"/>
    <col min="13333" max="13333" width="10" customWidth="1"/>
    <col min="13334" max="13334" width="1.7109375" customWidth="1"/>
    <col min="13335" max="13335" width="5.28515625" customWidth="1"/>
    <col min="13336" max="13336" width="13.140625" customWidth="1"/>
    <col min="13337" max="13339" width="5.28515625" customWidth="1"/>
    <col min="13340" max="13340" width="8.140625" customWidth="1"/>
    <col min="13341" max="13341" width="7.5703125" customWidth="1"/>
    <col min="13342" max="13342" width="6.5703125" customWidth="1"/>
    <col min="13343" max="13343" width="7.5703125" customWidth="1"/>
    <col min="13344" max="13344" width="7.7109375" customWidth="1"/>
    <col min="13345" max="13345" width="8.140625" customWidth="1"/>
    <col min="13346" max="13346" width="0.7109375" customWidth="1"/>
    <col min="13347" max="13349" width="3.7109375" customWidth="1"/>
    <col min="13350" max="13568" width="11.42578125" customWidth="1"/>
    <col min="13569" max="13569" width="5.28515625" customWidth="1"/>
    <col min="13570" max="13570" width="3.28515625" customWidth="1"/>
    <col min="13571" max="13572" width="1.85546875" customWidth="1"/>
    <col min="13573" max="13573" width="2.140625" customWidth="1"/>
    <col min="13574" max="13574" width="7.5703125" customWidth="1"/>
    <col min="13575" max="13575" width="6.5703125" customWidth="1"/>
    <col min="13576" max="13577" width="5.28515625" customWidth="1"/>
    <col min="13578" max="13578" width="7.7109375" customWidth="1"/>
    <col min="13579" max="13579" width="5.28515625" customWidth="1"/>
    <col min="13580" max="13580" width="5.140625" customWidth="1"/>
    <col min="13581" max="13581" width="5.28515625" customWidth="1"/>
    <col min="13582" max="13582" width="1.28515625" customWidth="1"/>
    <col min="13583" max="13583" width="1.85546875" customWidth="1"/>
    <col min="13584" max="13584" width="13.7109375" customWidth="1"/>
    <col min="13585" max="13585" width="12.140625" customWidth="1"/>
    <col min="13586" max="13586" width="4.5703125" customWidth="1"/>
    <col min="13587" max="13587" width="10.85546875" customWidth="1"/>
    <col min="13588" max="13588" width="5" customWidth="1"/>
    <col min="13589" max="13589" width="10" customWidth="1"/>
    <col min="13590" max="13590" width="1.7109375" customWidth="1"/>
    <col min="13591" max="13591" width="5.28515625" customWidth="1"/>
    <col min="13592" max="13592" width="13.140625" customWidth="1"/>
    <col min="13593" max="13595" width="5.28515625" customWidth="1"/>
    <col min="13596" max="13596" width="8.140625" customWidth="1"/>
    <col min="13597" max="13597" width="7.5703125" customWidth="1"/>
    <col min="13598" max="13598" width="6.5703125" customWidth="1"/>
    <col min="13599" max="13599" width="7.5703125" customWidth="1"/>
    <col min="13600" max="13600" width="7.7109375" customWidth="1"/>
    <col min="13601" max="13601" width="8.140625" customWidth="1"/>
    <col min="13602" max="13602" width="0.7109375" customWidth="1"/>
    <col min="13603" max="13605" width="3.7109375" customWidth="1"/>
    <col min="13606" max="13824" width="11.42578125" customWidth="1"/>
    <col min="13825" max="13825" width="5.28515625" customWidth="1"/>
    <col min="13826" max="13826" width="3.28515625" customWidth="1"/>
    <col min="13827" max="13828" width="1.85546875" customWidth="1"/>
    <col min="13829" max="13829" width="2.140625" customWidth="1"/>
    <col min="13830" max="13830" width="7.5703125" customWidth="1"/>
    <col min="13831" max="13831" width="6.5703125" customWidth="1"/>
    <col min="13832" max="13833" width="5.28515625" customWidth="1"/>
    <col min="13834" max="13834" width="7.7109375" customWidth="1"/>
    <col min="13835" max="13835" width="5.28515625" customWidth="1"/>
    <col min="13836" max="13836" width="5.140625" customWidth="1"/>
    <col min="13837" max="13837" width="5.28515625" customWidth="1"/>
    <col min="13838" max="13838" width="1.28515625" customWidth="1"/>
    <col min="13839" max="13839" width="1.85546875" customWidth="1"/>
    <col min="13840" max="13840" width="13.7109375" customWidth="1"/>
    <col min="13841" max="13841" width="12.140625" customWidth="1"/>
    <col min="13842" max="13842" width="4.5703125" customWidth="1"/>
    <col min="13843" max="13843" width="10.85546875" customWidth="1"/>
    <col min="13844" max="13844" width="5" customWidth="1"/>
    <col min="13845" max="13845" width="10" customWidth="1"/>
    <col min="13846" max="13846" width="1.7109375" customWidth="1"/>
    <col min="13847" max="13847" width="5.28515625" customWidth="1"/>
    <col min="13848" max="13848" width="13.140625" customWidth="1"/>
    <col min="13849" max="13851" width="5.28515625" customWidth="1"/>
    <col min="13852" max="13852" width="8.140625" customWidth="1"/>
    <col min="13853" max="13853" width="7.5703125" customWidth="1"/>
    <col min="13854" max="13854" width="6.5703125" customWidth="1"/>
    <col min="13855" max="13855" width="7.5703125" customWidth="1"/>
    <col min="13856" max="13856" width="7.7109375" customWidth="1"/>
    <col min="13857" max="13857" width="8.140625" customWidth="1"/>
    <col min="13858" max="13858" width="0.7109375" customWidth="1"/>
    <col min="13859" max="13861" width="3.7109375" customWidth="1"/>
    <col min="13862" max="14080" width="11.42578125" customWidth="1"/>
    <col min="14081" max="14081" width="5.28515625" customWidth="1"/>
    <col min="14082" max="14082" width="3.28515625" customWidth="1"/>
    <col min="14083" max="14084" width="1.85546875" customWidth="1"/>
    <col min="14085" max="14085" width="2.140625" customWidth="1"/>
    <col min="14086" max="14086" width="7.5703125" customWidth="1"/>
    <col min="14087" max="14087" width="6.5703125" customWidth="1"/>
    <col min="14088" max="14089" width="5.28515625" customWidth="1"/>
    <col min="14090" max="14090" width="7.7109375" customWidth="1"/>
    <col min="14091" max="14091" width="5.28515625" customWidth="1"/>
    <col min="14092" max="14092" width="5.140625" customWidth="1"/>
    <col min="14093" max="14093" width="5.28515625" customWidth="1"/>
    <col min="14094" max="14094" width="1.28515625" customWidth="1"/>
    <col min="14095" max="14095" width="1.85546875" customWidth="1"/>
    <col min="14096" max="14096" width="13.7109375" customWidth="1"/>
    <col min="14097" max="14097" width="12.140625" customWidth="1"/>
    <col min="14098" max="14098" width="4.5703125" customWidth="1"/>
    <col min="14099" max="14099" width="10.85546875" customWidth="1"/>
    <col min="14100" max="14100" width="5" customWidth="1"/>
    <col min="14101" max="14101" width="10" customWidth="1"/>
    <col min="14102" max="14102" width="1.7109375" customWidth="1"/>
    <col min="14103" max="14103" width="5.28515625" customWidth="1"/>
    <col min="14104" max="14104" width="13.140625" customWidth="1"/>
    <col min="14105" max="14107" width="5.28515625" customWidth="1"/>
    <col min="14108" max="14108" width="8.140625" customWidth="1"/>
    <col min="14109" max="14109" width="7.5703125" customWidth="1"/>
    <col min="14110" max="14110" width="6.5703125" customWidth="1"/>
    <col min="14111" max="14111" width="7.5703125" customWidth="1"/>
    <col min="14112" max="14112" width="7.7109375" customWidth="1"/>
    <col min="14113" max="14113" width="8.140625" customWidth="1"/>
    <col min="14114" max="14114" width="0.7109375" customWidth="1"/>
    <col min="14115" max="14117" width="3.7109375" customWidth="1"/>
    <col min="14118" max="14336" width="11.42578125" customWidth="1"/>
    <col min="14337" max="14337" width="5.28515625" customWidth="1"/>
    <col min="14338" max="14338" width="3.28515625" customWidth="1"/>
    <col min="14339" max="14340" width="1.85546875" customWidth="1"/>
    <col min="14341" max="14341" width="2.140625" customWidth="1"/>
    <col min="14342" max="14342" width="7.5703125" customWidth="1"/>
    <col min="14343" max="14343" width="6.5703125" customWidth="1"/>
    <col min="14344" max="14345" width="5.28515625" customWidth="1"/>
    <col min="14346" max="14346" width="7.7109375" customWidth="1"/>
    <col min="14347" max="14347" width="5.28515625" customWidth="1"/>
    <col min="14348" max="14348" width="5.140625" customWidth="1"/>
    <col min="14349" max="14349" width="5.28515625" customWidth="1"/>
    <col min="14350" max="14350" width="1.28515625" customWidth="1"/>
    <col min="14351" max="14351" width="1.85546875" customWidth="1"/>
    <col min="14352" max="14352" width="13.7109375" customWidth="1"/>
    <col min="14353" max="14353" width="12.140625" customWidth="1"/>
    <col min="14354" max="14354" width="4.5703125" customWidth="1"/>
    <col min="14355" max="14355" width="10.85546875" customWidth="1"/>
    <col min="14356" max="14356" width="5" customWidth="1"/>
    <col min="14357" max="14357" width="10" customWidth="1"/>
    <col min="14358" max="14358" width="1.7109375" customWidth="1"/>
    <col min="14359" max="14359" width="5.28515625" customWidth="1"/>
    <col min="14360" max="14360" width="13.140625" customWidth="1"/>
    <col min="14361" max="14363" width="5.28515625" customWidth="1"/>
    <col min="14364" max="14364" width="8.140625" customWidth="1"/>
    <col min="14365" max="14365" width="7.5703125" customWidth="1"/>
    <col min="14366" max="14366" width="6.5703125" customWidth="1"/>
    <col min="14367" max="14367" width="7.5703125" customWidth="1"/>
    <col min="14368" max="14368" width="7.7109375" customWidth="1"/>
    <col min="14369" max="14369" width="8.140625" customWidth="1"/>
    <col min="14370" max="14370" width="0.7109375" customWidth="1"/>
    <col min="14371" max="14373" width="3.7109375" customWidth="1"/>
    <col min="14374" max="14592" width="11.42578125" customWidth="1"/>
    <col min="14593" max="14593" width="5.28515625" customWidth="1"/>
    <col min="14594" max="14594" width="3.28515625" customWidth="1"/>
    <col min="14595" max="14596" width="1.85546875" customWidth="1"/>
    <col min="14597" max="14597" width="2.140625" customWidth="1"/>
    <col min="14598" max="14598" width="7.5703125" customWidth="1"/>
    <col min="14599" max="14599" width="6.5703125" customWidth="1"/>
    <col min="14600" max="14601" width="5.28515625" customWidth="1"/>
    <col min="14602" max="14602" width="7.7109375" customWidth="1"/>
    <col min="14603" max="14603" width="5.28515625" customWidth="1"/>
    <col min="14604" max="14604" width="5.140625" customWidth="1"/>
    <col min="14605" max="14605" width="5.28515625" customWidth="1"/>
    <col min="14606" max="14606" width="1.28515625" customWidth="1"/>
    <col min="14607" max="14607" width="1.85546875" customWidth="1"/>
    <col min="14608" max="14608" width="13.7109375" customWidth="1"/>
    <col min="14609" max="14609" width="12.140625" customWidth="1"/>
    <col min="14610" max="14610" width="4.5703125" customWidth="1"/>
    <col min="14611" max="14611" width="10.85546875" customWidth="1"/>
    <col min="14612" max="14612" width="5" customWidth="1"/>
    <col min="14613" max="14613" width="10" customWidth="1"/>
    <col min="14614" max="14614" width="1.7109375" customWidth="1"/>
    <col min="14615" max="14615" width="5.28515625" customWidth="1"/>
    <col min="14616" max="14616" width="13.140625" customWidth="1"/>
    <col min="14617" max="14619" width="5.28515625" customWidth="1"/>
    <col min="14620" max="14620" width="8.140625" customWidth="1"/>
    <col min="14621" max="14621" width="7.5703125" customWidth="1"/>
    <col min="14622" max="14622" width="6.5703125" customWidth="1"/>
    <col min="14623" max="14623" width="7.5703125" customWidth="1"/>
    <col min="14624" max="14624" width="7.7109375" customWidth="1"/>
    <col min="14625" max="14625" width="8.140625" customWidth="1"/>
    <col min="14626" max="14626" width="0.7109375" customWidth="1"/>
    <col min="14627" max="14629" width="3.7109375" customWidth="1"/>
    <col min="14630" max="14848" width="11.42578125" customWidth="1"/>
    <col min="14849" max="14849" width="5.28515625" customWidth="1"/>
    <col min="14850" max="14850" width="3.28515625" customWidth="1"/>
    <col min="14851" max="14852" width="1.85546875" customWidth="1"/>
    <col min="14853" max="14853" width="2.140625" customWidth="1"/>
    <col min="14854" max="14854" width="7.5703125" customWidth="1"/>
    <col min="14855" max="14855" width="6.5703125" customWidth="1"/>
    <col min="14856" max="14857" width="5.28515625" customWidth="1"/>
    <col min="14858" max="14858" width="7.7109375" customWidth="1"/>
    <col min="14859" max="14859" width="5.28515625" customWidth="1"/>
    <col min="14860" max="14860" width="5.140625" customWidth="1"/>
    <col min="14861" max="14861" width="5.28515625" customWidth="1"/>
    <col min="14862" max="14862" width="1.28515625" customWidth="1"/>
    <col min="14863" max="14863" width="1.85546875" customWidth="1"/>
    <col min="14864" max="14864" width="13.7109375" customWidth="1"/>
    <col min="14865" max="14865" width="12.140625" customWidth="1"/>
    <col min="14866" max="14866" width="4.5703125" customWidth="1"/>
    <col min="14867" max="14867" width="10.85546875" customWidth="1"/>
    <col min="14868" max="14868" width="5" customWidth="1"/>
    <col min="14869" max="14869" width="10" customWidth="1"/>
    <col min="14870" max="14870" width="1.7109375" customWidth="1"/>
    <col min="14871" max="14871" width="5.28515625" customWidth="1"/>
    <col min="14872" max="14872" width="13.140625" customWidth="1"/>
    <col min="14873" max="14875" width="5.28515625" customWidth="1"/>
    <col min="14876" max="14876" width="8.140625" customWidth="1"/>
    <col min="14877" max="14877" width="7.5703125" customWidth="1"/>
    <col min="14878" max="14878" width="6.5703125" customWidth="1"/>
    <col min="14879" max="14879" width="7.5703125" customWidth="1"/>
    <col min="14880" max="14880" width="7.7109375" customWidth="1"/>
    <col min="14881" max="14881" width="8.140625" customWidth="1"/>
    <col min="14882" max="14882" width="0.7109375" customWidth="1"/>
    <col min="14883" max="14885" width="3.7109375" customWidth="1"/>
    <col min="14886" max="15104" width="11.42578125" customWidth="1"/>
    <col min="15105" max="15105" width="5.28515625" customWidth="1"/>
    <col min="15106" max="15106" width="3.28515625" customWidth="1"/>
    <col min="15107" max="15108" width="1.85546875" customWidth="1"/>
    <col min="15109" max="15109" width="2.140625" customWidth="1"/>
    <col min="15110" max="15110" width="7.5703125" customWidth="1"/>
    <col min="15111" max="15111" width="6.5703125" customWidth="1"/>
    <col min="15112" max="15113" width="5.28515625" customWidth="1"/>
    <col min="15114" max="15114" width="7.7109375" customWidth="1"/>
    <col min="15115" max="15115" width="5.28515625" customWidth="1"/>
    <col min="15116" max="15116" width="5.140625" customWidth="1"/>
    <col min="15117" max="15117" width="5.28515625" customWidth="1"/>
    <col min="15118" max="15118" width="1.28515625" customWidth="1"/>
    <col min="15119" max="15119" width="1.85546875" customWidth="1"/>
    <col min="15120" max="15120" width="13.7109375" customWidth="1"/>
    <col min="15121" max="15121" width="12.140625" customWidth="1"/>
    <col min="15122" max="15122" width="4.5703125" customWidth="1"/>
    <col min="15123" max="15123" width="10.85546875" customWidth="1"/>
    <col min="15124" max="15124" width="5" customWidth="1"/>
    <col min="15125" max="15125" width="10" customWidth="1"/>
    <col min="15126" max="15126" width="1.7109375" customWidth="1"/>
    <col min="15127" max="15127" width="5.28515625" customWidth="1"/>
    <col min="15128" max="15128" width="13.140625" customWidth="1"/>
    <col min="15129" max="15131" width="5.28515625" customWidth="1"/>
    <col min="15132" max="15132" width="8.140625" customWidth="1"/>
    <col min="15133" max="15133" width="7.5703125" customWidth="1"/>
    <col min="15134" max="15134" width="6.5703125" customWidth="1"/>
    <col min="15135" max="15135" width="7.5703125" customWidth="1"/>
    <col min="15136" max="15136" width="7.7109375" customWidth="1"/>
    <col min="15137" max="15137" width="8.140625" customWidth="1"/>
    <col min="15138" max="15138" width="0.7109375" customWidth="1"/>
    <col min="15139" max="15141" width="3.7109375" customWidth="1"/>
    <col min="15142" max="15360" width="11.42578125" customWidth="1"/>
    <col min="15361" max="15361" width="5.28515625" customWidth="1"/>
    <col min="15362" max="15362" width="3.28515625" customWidth="1"/>
    <col min="15363" max="15364" width="1.85546875" customWidth="1"/>
    <col min="15365" max="15365" width="2.140625" customWidth="1"/>
    <col min="15366" max="15366" width="7.5703125" customWidth="1"/>
    <col min="15367" max="15367" width="6.5703125" customWidth="1"/>
    <col min="15368" max="15369" width="5.28515625" customWidth="1"/>
    <col min="15370" max="15370" width="7.7109375" customWidth="1"/>
    <col min="15371" max="15371" width="5.28515625" customWidth="1"/>
    <col min="15372" max="15372" width="5.140625" customWidth="1"/>
    <col min="15373" max="15373" width="5.28515625" customWidth="1"/>
    <col min="15374" max="15374" width="1.28515625" customWidth="1"/>
    <col min="15375" max="15375" width="1.85546875" customWidth="1"/>
    <col min="15376" max="15376" width="13.7109375" customWidth="1"/>
    <col min="15377" max="15377" width="12.140625" customWidth="1"/>
    <col min="15378" max="15378" width="4.5703125" customWidth="1"/>
    <col min="15379" max="15379" width="10.85546875" customWidth="1"/>
    <col min="15380" max="15380" width="5" customWidth="1"/>
    <col min="15381" max="15381" width="10" customWidth="1"/>
    <col min="15382" max="15382" width="1.7109375" customWidth="1"/>
    <col min="15383" max="15383" width="5.28515625" customWidth="1"/>
    <col min="15384" max="15384" width="13.140625" customWidth="1"/>
    <col min="15385" max="15387" width="5.28515625" customWidth="1"/>
    <col min="15388" max="15388" width="8.140625" customWidth="1"/>
    <col min="15389" max="15389" width="7.5703125" customWidth="1"/>
    <col min="15390" max="15390" width="6.5703125" customWidth="1"/>
    <col min="15391" max="15391" width="7.5703125" customWidth="1"/>
    <col min="15392" max="15392" width="7.7109375" customWidth="1"/>
    <col min="15393" max="15393" width="8.140625" customWidth="1"/>
    <col min="15394" max="15394" width="0.7109375" customWidth="1"/>
    <col min="15395" max="15397" width="3.7109375" customWidth="1"/>
    <col min="15398" max="15616" width="11.42578125" customWidth="1"/>
    <col min="15617" max="15617" width="5.28515625" customWidth="1"/>
    <col min="15618" max="15618" width="3.28515625" customWidth="1"/>
    <col min="15619" max="15620" width="1.85546875" customWidth="1"/>
    <col min="15621" max="15621" width="2.140625" customWidth="1"/>
    <col min="15622" max="15622" width="7.5703125" customWidth="1"/>
    <col min="15623" max="15623" width="6.5703125" customWidth="1"/>
    <col min="15624" max="15625" width="5.28515625" customWidth="1"/>
    <col min="15626" max="15626" width="7.7109375" customWidth="1"/>
    <col min="15627" max="15627" width="5.28515625" customWidth="1"/>
    <col min="15628" max="15628" width="5.140625" customWidth="1"/>
    <col min="15629" max="15629" width="5.28515625" customWidth="1"/>
    <col min="15630" max="15630" width="1.28515625" customWidth="1"/>
    <col min="15631" max="15631" width="1.85546875" customWidth="1"/>
    <col min="15632" max="15632" width="13.7109375" customWidth="1"/>
    <col min="15633" max="15633" width="12.140625" customWidth="1"/>
    <col min="15634" max="15634" width="4.5703125" customWidth="1"/>
    <col min="15635" max="15635" width="10.85546875" customWidth="1"/>
    <col min="15636" max="15636" width="5" customWidth="1"/>
    <col min="15637" max="15637" width="10" customWidth="1"/>
    <col min="15638" max="15638" width="1.7109375" customWidth="1"/>
    <col min="15639" max="15639" width="5.28515625" customWidth="1"/>
    <col min="15640" max="15640" width="13.140625" customWidth="1"/>
    <col min="15641" max="15643" width="5.28515625" customWidth="1"/>
    <col min="15644" max="15644" width="8.140625" customWidth="1"/>
    <col min="15645" max="15645" width="7.5703125" customWidth="1"/>
    <col min="15646" max="15646" width="6.5703125" customWidth="1"/>
    <col min="15647" max="15647" width="7.5703125" customWidth="1"/>
    <col min="15648" max="15648" width="7.7109375" customWidth="1"/>
    <col min="15649" max="15649" width="8.140625" customWidth="1"/>
    <col min="15650" max="15650" width="0.7109375" customWidth="1"/>
    <col min="15651" max="15653" width="3.7109375" customWidth="1"/>
    <col min="15654" max="15872" width="11.42578125" customWidth="1"/>
    <col min="15873" max="15873" width="5.28515625" customWidth="1"/>
    <col min="15874" max="15874" width="3.28515625" customWidth="1"/>
    <col min="15875" max="15876" width="1.85546875" customWidth="1"/>
    <col min="15877" max="15877" width="2.140625" customWidth="1"/>
    <col min="15878" max="15878" width="7.5703125" customWidth="1"/>
    <col min="15879" max="15879" width="6.5703125" customWidth="1"/>
    <col min="15880" max="15881" width="5.28515625" customWidth="1"/>
    <col min="15882" max="15882" width="7.7109375" customWidth="1"/>
    <col min="15883" max="15883" width="5.28515625" customWidth="1"/>
    <col min="15884" max="15884" width="5.140625" customWidth="1"/>
    <col min="15885" max="15885" width="5.28515625" customWidth="1"/>
    <col min="15886" max="15886" width="1.28515625" customWidth="1"/>
    <col min="15887" max="15887" width="1.85546875" customWidth="1"/>
    <col min="15888" max="15888" width="13.7109375" customWidth="1"/>
    <col min="15889" max="15889" width="12.140625" customWidth="1"/>
    <col min="15890" max="15890" width="4.5703125" customWidth="1"/>
    <col min="15891" max="15891" width="10.85546875" customWidth="1"/>
    <col min="15892" max="15892" width="5" customWidth="1"/>
    <col min="15893" max="15893" width="10" customWidth="1"/>
    <col min="15894" max="15894" width="1.7109375" customWidth="1"/>
    <col min="15895" max="15895" width="5.28515625" customWidth="1"/>
    <col min="15896" max="15896" width="13.140625" customWidth="1"/>
    <col min="15897" max="15899" width="5.28515625" customWidth="1"/>
    <col min="15900" max="15900" width="8.140625" customWidth="1"/>
    <col min="15901" max="15901" width="7.5703125" customWidth="1"/>
    <col min="15902" max="15902" width="6.5703125" customWidth="1"/>
    <col min="15903" max="15903" width="7.5703125" customWidth="1"/>
    <col min="15904" max="15904" width="7.7109375" customWidth="1"/>
    <col min="15905" max="15905" width="8.140625" customWidth="1"/>
    <col min="15906" max="15906" width="0.7109375" customWidth="1"/>
    <col min="15907" max="15909" width="3.7109375" customWidth="1"/>
    <col min="15910" max="16128" width="11.42578125" customWidth="1"/>
    <col min="16129" max="16129" width="5.28515625" customWidth="1"/>
    <col min="16130" max="16130" width="3.28515625" customWidth="1"/>
    <col min="16131" max="16132" width="1.85546875" customWidth="1"/>
    <col min="16133" max="16133" width="2.140625" customWidth="1"/>
    <col min="16134" max="16134" width="7.5703125" customWidth="1"/>
    <col min="16135" max="16135" width="6.5703125" customWidth="1"/>
    <col min="16136" max="16137" width="5.28515625" customWidth="1"/>
    <col min="16138" max="16138" width="7.7109375" customWidth="1"/>
    <col min="16139" max="16139" width="5.28515625" customWidth="1"/>
    <col min="16140" max="16140" width="5.140625" customWidth="1"/>
    <col min="16141" max="16141" width="5.28515625" customWidth="1"/>
    <col min="16142" max="16142" width="1.28515625" customWidth="1"/>
    <col min="16143" max="16143" width="1.85546875" customWidth="1"/>
    <col min="16144" max="16144" width="13.7109375" customWidth="1"/>
    <col min="16145" max="16145" width="12.140625" customWidth="1"/>
    <col min="16146" max="16146" width="4.5703125" customWidth="1"/>
    <col min="16147" max="16147" width="10.85546875" customWidth="1"/>
    <col min="16148" max="16148" width="5" customWidth="1"/>
    <col min="16149" max="16149" width="10" customWidth="1"/>
    <col min="16150" max="16150" width="1.7109375" customWidth="1"/>
    <col min="16151" max="16151" width="5.28515625" customWidth="1"/>
    <col min="16152" max="16152" width="13.140625" customWidth="1"/>
    <col min="16153" max="16155" width="5.28515625" customWidth="1"/>
    <col min="16156" max="16156" width="8.140625" customWidth="1"/>
    <col min="16157" max="16157" width="7.5703125" customWidth="1"/>
    <col min="16158" max="16158" width="6.5703125" customWidth="1"/>
    <col min="16159" max="16159" width="7.5703125" customWidth="1"/>
    <col min="16160" max="16160" width="7.7109375" customWidth="1"/>
    <col min="16161" max="16161" width="8.140625" customWidth="1"/>
    <col min="16162" max="16162" width="0.7109375" customWidth="1"/>
    <col min="16163" max="16165" width="3.7109375" customWidth="1"/>
    <col min="16166" max="16384" width="11.42578125" customWidth="1"/>
  </cols>
  <sheetData>
    <row r="1" spans="6:34" ht="21" thickBot="1" x14ac:dyDescent="0.35">
      <c r="F1" s="1" t="s">
        <v>0</v>
      </c>
      <c r="P1" s="2"/>
    </row>
    <row r="2" spans="6:34" ht="39.75" thickTop="1" thickBot="1" x14ac:dyDescent="0.35">
      <c r="F2" s="1"/>
      <c r="P2" s="4" t="s">
        <v>1</v>
      </c>
      <c r="Q2" s="5" t="s">
        <v>2</v>
      </c>
      <c r="R2" s="6" t="s">
        <v>3</v>
      </c>
      <c r="S2" s="7" t="s">
        <v>4</v>
      </c>
      <c r="T2" s="8" t="s">
        <v>5</v>
      </c>
      <c r="U2" s="9" t="s">
        <v>6</v>
      </c>
      <c r="V2" s="8"/>
      <c r="W2" s="8"/>
      <c r="X2" s="8" t="s">
        <v>7</v>
      </c>
      <c r="Y2" s="8"/>
      <c r="Z2" s="8"/>
      <c r="AA2" s="10" t="s">
        <v>8</v>
      </c>
      <c r="AB2" s="11"/>
      <c r="AC2" s="12"/>
      <c r="AD2" s="12"/>
      <c r="AE2" s="12"/>
      <c r="AF2" s="12"/>
      <c r="AG2" s="13"/>
    </row>
    <row r="3" spans="6:34" ht="26.45" customHeight="1" thickTop="1" x14ac:dyDescent="0.25">
      <c r="F3" s="14" t="s">
        <v>9</v>
      </c>
      <c r="G3" s="15"/>
      <c r="H3" s="15"/>
      <c r="I3" s="15"/>
      <c r="J3" s="15"/>
      <c r="K3" s="15"/>
      <c r="L3" s="16"/>
      <c r="P3" s="17" t="s">
        <v>10</v>
      </c>
      <c r="Q3" s="18" t="s">
        <v>11</v>
      </c>
      <c r="R3" s="19"/>
      <c r="S3" s="20" t="s">
        <v>12</v>
      </c>
      <c r="T3" s="21" t="s">
        <v>3</v>
      </c>
      <c r="U3" s="22" t="s">
        <v>3</v>
      </c>
      <c r="V3" s="21" t="s">
        <v>3</v>
      </c>
      <c r="W3" s="21"/>
      <c r="X3" s="23" t="s">
        <v>3</v>
      </c>
      <c r="Y3" s="21"/>
      <c r="Z3" s="21"/>
      <c r="AA3" s="21" t="s">
        <v>3</v>
      </c>
      <c r="AB3" s="21"/>
      <c r="AC3" s="24"/>
      <c r="AD3" s="24"/>
      <c r="AE3" s="24"/>
      <c r="AF3" s="19"/>
      <c r="AG3" s="25"/>
      <c r="AH3" s="26"/>
    </row>
    <row r="4" spans="6:34" x14ac:dyDescent="0.25">
      <c r="F4" s="27"/>
      <c r="G4" s="28"/>
      <c r="H4" s="28"/>
      <c r="I4" s="28"/>
      <c r="J4" s="28"/>
      <c r="K4" s="28"/>
      <c r="L4" s="29"/>
      <c r="P4" s="30">
        <v>10665.189410019184</v>
      </c>
      <c r="Q4" s="31">
        <v>10665.157600705163</v>
      </c>
      <c r="S4" s="32">
        <f>IF(OR(S$3="New",S$3="new"),P4,Q4)</f>
        <v>10665.189410019184</v>
      </c>
      <c r="T4" s="21" t="s">
        <v>3</v>
      </c>
      <c r="U4" s="22" t="s">
        <v>3</v>
      </c>
      <c r="V4" s="21" t="s">
        <v>3</v>
      </c>
      <c r="W4" s="21"/>
      <c r="X4" s="23" t="s">
        <v>3</v>
      </c>
      <c r="Y4" s="21"/>
      <c r="Z4" s="21"/>
      <c r="AA4" t="str">
        <f xml:space="preserve"> " s-Cycle [m]"</f>
        <v xml:space="preserve"> s-Cycle [m]</v>
      </c>
      <c r="AB4" s="21"/>
      <c r="AC4" s="24"/>
      <c r="AD4" s="24"/>
      <c r="AE4" s="24"/>
      <c r="AF4" s="19"/>
      <c r="AG4" s="25"/>
      <c r="AH4" s="26"/>
    </row>
    <row r="5" spans="6:34" ht="18" x14ac:dyDescent="0.25">
      <c r="F5" s="33">
        <f xml:space="preserve"> S18</f>
        <v>5463482.8526407778</v>
      </c>
      <c r="G5" s="34"/>
      <c r="H5" s="34"/>
      <c r="I5" s="35" t="s">
        <v>13</v>
      </c>
      <c r="J5" s="36" t="s">
        <v>14</v>
      </c>
      <c r="K5" s="28"/>
      <c r="L5" s="29"/>
      <c r="P5" s="30">
        <v>1128477.05168535</v>
      </c>
      <c r="Q5" s="31">
        <v>947113.6167469034</v>
      </c>
      <c r="S5" s="32">
        <f t="shared" ref="S5:S16" si="0">IF(OR(S$3="New",S$3="new"),P5,Q5)</f>
        <v>1128477.05168535</v>
      </c>
      <c r="T5" s="37" t="s">
        <v>13</v>
      </c>
      <c r="U5" s="3">
        <f t="shared" ref="U5:U16" si="1">S5/$S$18</f>
        <v>0.20654902415222187</v>
      </c>
      <c r="X5" s="38">
        <f t="shared" ref="X5:X16" si="2">100000*S5/$S$4/3600000</f>
        <v>2.9391493731550256</v>
      </c>
      <c r="Y5" t="s">
        <v>7</v>
      </c>
      <c r="AA5" t="str">
        <f xml:space="preserve"> " Egy EdrMechRecu:        "&amp;ROUND(X5,2)&amp;Y5</f>
        <v xml:space="preserve"> Egy EdrMechRecu:        2,94kWh/100km</v>
      </c>
      <c r="AG5" s="39"/>
      <c r="AH5" s="26"/>
    </row>
    <row r="6" spans="6:34" x14ac:dyDescent="0.25">
      <c r="F6" s="40"/>
      <c r="G6" s="41"/>
      <c r="H6" s="41"/>
      <c r="I6" s="41"/>
      <c r="J6" s="41"/>
      <c r="K6" s="41"/>
      <c r="L6" s="42"/>
      <c r="P6" s="30">
        <v>5687432.3080676179</v>
      </c>
      <c r="Q6" s="31">
        <v>5114633.0054254271</v>
      </c>
      <c r="S6" s="32">
        <f t="shared" si="0"/>
        <v>5687432.3080676179</v>
      </c>
      <c r="T6" s="37" t="s">
        <v>13</v>
      </c>
      <c r="U6" s="3">
        <f t="shared" si="1"/>
        <v>1.0409902367166017</v>
      </c>
      <c r="X6" s="38">
        <f t="shared" si="2"/>
        <v>14.813073139727004</v>
      </c>
      <c r="Y6" t="s">
        <v>7</v>
      </c>
      <c r="AA6" t="str">
        <f xml:space="preserve"> " Egy EdrMechProp:        "&amp;ROUND(X6,2)&amp;Y6</f>
        <v xml:space="preserve"> Egy EdrMechProp:        14,81kWh/100km</v>
      </c>
      <c r="AG6" s="39"/>
      <c r="AH6" s="26"/>
    </row>
    <row r="7" spans="6:34" x14ac:dyDescent="0.25">
      <c r="F7" s="43" t="str">
        <f xml:space="preserve"> "Energy needed to drive through the cycle"</f>
        <v>Energy needed to drive through the cycle</v>
      </c>
      <c r="G7" s="15"/>
      <c r="H7" s="15"/>
      <c r="I7" s="15"/>
      <c r="J7" s="15"/>
      <c r="K7" s="15"/>
      <c r="L7" s="16"/>
      <c r="P7" s="30">
        <v>6818908.4737406224</v>
      </c>
      <c r="Q7" s="31">
        <v>6178182.8720477959</v>
      </c>
      <c r="S7" s="32">
        <f t="shared" si="0"/>
        <v>6818908.4737406224</v>
      </c>
      <c r="T7" s="37" t="s">
        <v>13</v>
      </c>
      <c r="U7" s="3">
        <f t="shared" si="1"/>
        <v>1.2480881989855059</v>
      </c>
      <c r="X7" s="38">
        <f t="shared" si="2"/>
        <v>17.760033787363572</v>
      </c>
      <c r="Y7" t="s">
        <v>7</v>
      </c>
      <c r="AA7" t="str">
        <f xml:space="preserve"> " Egy PntElecOut:        "&amp;ROUND(X7,2)&amp;Y7</f>
        <v xml:space="preserve"> Egy PntElecOut:        17,76kWh/100km</v>
      </c>
      <c r="AG7" s="39"/>
      <c r="AH7" s="26"/>
    </row>
    <row r="8" spans="6:34" x14ac:dyDescent="0.25">
      <c r="F8" s="40" t="str">
        <f>"= propulsion wheels (recuperation not considered)"</f>
        <v>= propulsion wheels (recuperation not considered)</v>
      </c>
      <c r="G8" s="41"/>
      <c r="H8" s="41"/>
      <c r="I8" s="41"/>
      <c r="J8" s="41"/>
      <c r="K8" s="41"/>
      <c r="L8" s="42"/>
      <c r="P8" s="30">
        <v>875585.51016633247</v>
      </c>
      <c r="Q8" s="31">
        <v>719949.4894004215</v>
      </c>
      <c r="S8" s="32">
        <f t="shared" si="0"/>
        <v>875585.51016633247</v>
      </c>
      <c r="T8" s="37" t="s">
        <v>13</v>
      </c>
      <c r="U8" s="3">
        <f t="shared" si="1"/>
        <v>0.16026141818000172</v>
      </c>
      <c r="X8" s="38">
        <f t="shared" si="2"/>
        <v>2.2804864303669992</v>
      </c>
      <c r="Y8" t="s">
        <v>7</v>
      </c>
      <c r="AA8" t="str">
        <f xml:space="preserve"> " Egy PntElecIn:        "&amp;ROUND(X8,2)&amp;Y8</f>
        <v xml:space="preserve"> Egy PntElecIn:        2,28kWh/100km</v>
      </c>
      <c r="AG8" s="39"/>
      <c r="AH8" s="26"/>
    </row>
    <row r="9" spans="6:34" x14ac:dyDescent="0.25">
      <c r="P9" s="30">
        <v>1384367.7071914435</v>
      </c>
      <c r="Q9" s="31">
        <v>1290713.9939730642</v>
      </c>
      <c r="S9" s="32">
        <f t="shared" si="0"/>
        <v>1384367.7071914435</v>
      </c>
      <c r="T9" s="37" t="s">
        <v>13</v>
      </c>
      <c r="U9" s="3">
        <f t="shared" si="1"/>
        <v>0.25338556824101838</v>
      </c>
      <c r="X9" s="38">
        <f t="shared" si="2"/>
        <v>3.6056235904230864</v>
      </c>
      <c r="Y9" t="s">
        <v>7</v>
      </c>
      <c r="AA9" t="str">
        <f xml:space="preserve"> " Egy EdrLosses:        "&amp;ROUND(X9,2)&amp;Y9</f>
        <v xml:space="preserve"> Egy EdrLosses:        3,61kWh/100km</v>
      </c>
      <c r="AG9" s="39"/>
      <c r="AH9" s="26"/>
    </row>
    <row r="10" spans="6:34" x14ac:dyDescent="0.25">
      <c r="P10" s="30">
        <v>346.68192403613585</v>
      </c>
      <c r="Q10" s="31">
        <v>25.834772564252482</v>
      </c>
      <c r="S10" s="32">
        <f t="shared" si="0"/>
        <v>346.68192403613585</v>
      </c>
      <c r="T10" s="37" t="s">
        <v>13</v>
      </c>
      <c r="U10" s="3">
        <f t="shared" si="1"/>
        <v>6.3454381277790027E-5</v>
      </c>
      <c r="X10" s="38">
        <f t="shared" si="2"/>
        <v>9.0294256156402337E-4</v>
      </c>
      <c r="Y10" t="s">
        <v>7</v>
      </c>
      <c r="AA10" s="44" t="str">
        <f xml:space="preserve"> " Egy BrkMech:        "&amp;ROUND(X10,2)&amp;Y10</f>
        <v xml:space="preserve"> Egy BrkMech:        0kWh/100km</v>
      </c>
      <c r="AG10" s="39"/>
      <c r="AH10" s="26"/>
    </row>
    <row r="11" spans="6:34" x14ac:dyDescent="0.25">
      <c r="P11" s="30">
        <v>4290806.1967082247</v>
      </c>
      <c r="Q11" s="31">
        <v>3914094.9794801553</v>
      </c>
      <c r="S11" s="32">
        <f t="shared" si="0"/>
        <v>4290806.1967082247</v>
      </c>
      <c r="T11" s="37" t="s">
        <v>13</v>
      </c>
      <c r="U11" s="3">
        <f t="shared" si="1"/>
        <v>0.78536097072845412</v>
      </c>
      <c r="X11" s="38">
        <f t="shared" si="2"/>
        <v>11.17552220007488</v>
      </c>
      <c r="Y11" t="s">
        <v>7</v>
      </c>
      <c r="AA11" t="str">
        <f xml:space="preserve"> " Egy DrvRes:        "&amp;ROUND(X11,2)&amp;Y11</f>
        <v xml:space="preserve"> Egy DrvRes:        11,18kWh/100km</v>
      </c>
      <c r="AG11" s="39"/>
      <c r="AH11" s="26"/>
    </row>
    <row r="12" spans="6:34" x14ac:dyDescent="0.25">
      <c r="P12" s="30">
        <v>1.2253603565457818E-2</v>
      </c>
      <c r="Q12" s="31">
        <v>1.7950875354681241E-2</v>
      </c>
      <c r="S12" s="32">
        <f t="shared" si="0"/>
        <v>1.2253603565457818E-2</v>
      </c>
      <c r="T12" s="37" t="s">
        <v>13</v>
      </c>
      <c r="U12" s="3">
        <f t="shared" si="1"/>
        <v>2.2428190763946538E-9</v>
      </c>
      <c r="X12" s="38">
        <f t="shared" si="2"/>
        <v>3.1914845928428802E-8</v>
      </c>
      <c r="Y12" t="s">
        <v>7</v>
      </c>
      <c r="AA12" t="str">
        <f xml:space="preserve"> " Egy DeltaKinematic:        "&amp;ROUND(X12,2)&amp;Y12</f>
        <v xml:space="preserve"> Egy DeltaKinematic:        0kWh/100km</v>
      </c>
      <c r="AG12" s="39"/>
      <c r="AH12" s="26"/>
    </row>
    <row r="13" spans="6:34" x14ac:dyDescent="0.25">
      <c r="P13" s="30">
        <v>163650.6380278912</v>
      </c>
      <c r="Q13" s="31">
        <v>150701.43992969484</v>
      </c>
      <c r="S13" s="32">
        <f t="shared" si="0"/>
        <v>163650.6380278912</v>
      </c>
      <c r="T13" s="37" t="s">
        <v>13</v>
      </c>
      <c r="U13" s="3">
        <f t="shared" si="1"/>
        <v>2.9953537412273665E-2</v>
      </c>
      <c r="X13" s="38">
        <f t="shared" si="2"/>
        <v>0.42623256667713827</v>
      </c>
      <c r="Y13" t="s">
        <v>7</v>
      </c>
      <c r="AA13" t="str">
        <f xml:space="preserve"> " Egy BatElecLosses :        "&amp;ROUND(X13,2)&amp;Y13</f>
        <v xml:space="preserve"> Egy BatElecLosses :        0,43kWh/100km</v>
      </c>
      <c r="AG13" s="39"/>
      <c r="AH13" s="26"/>
    </row>
    <row r="14" spans="6:34" x14ac:dyDescent="0.25">
      <c r="P14" s="30">
        <v>267802.73484371224</v>
      </c>
      <c r="Q14" s="31">
        <v>253398.87649162422</v>
      </c>
      <c r="S14" s="32">
        <f t="shared" si="0"/>
        <v>267802.73484371224</v>
      </c>
      <c r="T14" s="37" t="s">
        <v>13</v>
      </c>
      <c r="U14" s="3">
        <f t="shared" si="1"/>
        <v>4.9016852814733301E-2</v>
      </c>
      <c r="X14" s="38">
        <f t="shared" si="2"/>
        <v>0.69749955399586328</v>
      </c>
      <c r="Y14" t="s">
        <v>7</v>
      </c>
      <c r="AA14" t="str">
        <f xml:space="preserve"> " Egy TraMechLosses:        "&amp;ROUND(X14,2)&amp;Y14</f>
        <v xml:space="preserve"> Egy TraMechLosses:        0,7kWh/100km</v>
      </c>
      <c r="AG14" s="39"/>
      <c r="AH14" s="26"/>
    </row>
    <row r="15" spans="6:34" x14ac:dyDescent="0.25">
      <c r="P15" s="30">
        <v>5463482.8526407778</v>
      </c>
      <c r="Q15" s="31">
        <v>4901619.9413503669</v>
      </c>
      <c r="S15" s="32">
        <f t="shared" si="0"/>
        <v>5463482.8526407778</v>
      </c>
      <c r="T15" s="37" t="s">
        <v>13</v>
      </c>
      <c r="U15" s="3">
        <f t="shared" si="1"/>
        <v>1</v>
      </c>
      <c r="X15" s="38">
        <f t="shared" si="2"/>
        <v>14.229790652455179</v>
      </c>
      <c r="Y15" t="s">
        <v>7</v>
      </c>
      <c r="AA15" t="str">
        <f xml:space="preserve"> " Egy TraBdySideProp:        "&amp;ROUND(X15,2)&amp;Y15</f>
        <v xml:space="preserve"> Egy TraBdySideProp:        14,23kWh/100km</v>
      </c>
      <c r="AG15" s="39"/>
      <c r="AH15" s="26"/>
    </row>
    <row r="16" spans="6:34" x14ac:dyDescent="0.25">
      <c r="P16" s="30">
        <v>1172329.9617556874</v>
      </c>
      <c r="Q16" s="31">
        <v>987499.10914142011</v>
      </c>
      <c r="S16" s="32">
        <f t="shared" si="0"/>
        <v>1172329.9617556874</v>
      </c>
      <c r="T16" s="37" t="s">
        <v>13</v>
      </c>
      <c r="U16" s="3">
        <f t="shared" si="1"/>
        <v>0.21457557264759072</v>
      </c>
      <c r="X16" s="38">
        <f t="shared" si="2"/>
        <v>3.0533654779059036</v>
      </c>
      <c r="Y16" t="s">
        <v>7</v>
      </c>
      <c r="AA16" t="str">
        <f xml:space="preserve"> " Egy TraBdySideRecu:        "&amp;ROUND(X16,2)&amp;Y16</f>
        <v xml:space="preserve"> Egy TraBdySideRecu:        3,05kWh/100km</v>
      </c>
      <c r="AG16" s="39"/>
      <c r="AH16" s="26"/>
    </row>
    <row r="17" spans="1:34" ht="15.75" thickBot="1" x14ac:dyDescent="0.3">
      <c r="P17" s="26"/>
      <c r="T17" s="37"/>
      <c r="AG17" s="39"/>
      <c r="AH17" s="26"/>
    </row>
    <row r="18" spans="1:34" ht="18.75" thickBot="1" x14ac:dyDescent="0.3">
      <c r="F18" s="45"/>
      <c r="G18" s="46"/>
      <c r="H18" s="47">
        <f>$U$13</f>
        <v>2.9953537412273665E-2</v>
      </c>
      <c r="I18" s="48"/>
      <c r="J18" s="46"/>
      <c r="K18" s="49"/>
      <c r="P18" s="26"/>
      <c r="Q18" s="44" t="s">
        <v>15</v>
      </c>
      <c r="S18" s="50">
        <f>S15</f>
        <v>5463482.8526407778</v>
      </c>
      <c r="T18" s="37" t="s">
        <v>13</v>
      </c>
      <c r="U18" s="3">
        <f>S18/$S$18</f>
        <v>1</v>
      </c>
      <c r="X18" s="38">
        <f>100000*S18/$S$4/3600000</f>
        <v>14.229790652455179</v>
      </c>
      <c r="Y18" t="s">
        <v>7</v>
      </c>
      <c r="AA18" t="str">
        <f xml:space="preserve"> " Basis: Egy PropulsionWheels    "&amp;ROUND(X18,2)&amp;Y18</f>
        <v xml:space="preserve"> Basis: Egy PropulsionWheels    14,23kWh/100km</v>
      </c>
      <c r="AG18" s="39"/>
      <c r="AH18" s="26"/>
    </row>
    <row r="19" spans="1:34" x14ac:dyDescent="0.25">
      <c r="F19" s="51"/>
      <c r="G19" s="52"/>
      <c r="H19" s="52"/>
      <c r="I19" s="52"/>
      <c r="J19" s="52"/>
      <c r="K19" s="53"/>
      <c r="P19" s="26"/>
      <c r="Q19" s="44" t="s">
        <v>15</v>
      </c>
      <c r="S19" s="50">
        <f>S8-S7-S13</f>
        <v>-6106973.6016021818</v>
      </c>
      <c r="T19" s="37"/>
      <c r="U19" s="3">
        <f>S19/$S$18</f>
        <v>-1.1177803182177779</v>
      </c>
      <c r="X19" s="38">
        <f>100000*S19/$S$4/3600000</f>
        <v>-15.905779923673711</v>
      </c>
      <c r="Y19" t="s">
        <v>7</v>
      </c>
      <c r="AA19" t="str">
        <f xml:space="preserve"> " Egy DeltaBat:   "&amp;ROUND(X19,2)&amp;Y19</f>
        <v xml:space="preserve"> Egy DeltaBat:   -15,91kWh/100km</v>
      </c>
      <c r="AG19" s="39"/>
      <c r="AH19" s="26"/>
    </row>
    <row r="20" spans="1:34" x14ac:dyDescent="0.25">
      <c r="F20" s="51"/>
      <c r="G20" s="52"/>
      <c r="H20" s="52"/>
      <c r="I20" s="52"/>
      <c r="J20" s="52"/>
      <c r="K20" s="53"/>
      <c r="P20" s="54"/>
      <c r="S20" s="55"/>
      <c r="T20" s="56"/>
      <c r="U20" s="55"/>
      <c r="V20" s="55"/>
      <c r="W20" s="55"/>
      <c r="X20" s="55"/>
      <c r="Z20" s="38"/>
      <c r="AD20" s="55"/>
      <c r="AE20" s="55"/>
      <c r="AF20" s="55"/>
      <c r="AG20" s="39"/>
      <c r="AH20" s="26"/>
    </row>
    <row r="21" spans="1:34" x14ac:dyDescent="0.25">
      <c r="F21" s="51"/>
      <c r="G21" s="52"/>
      <c r="H21" s="52"/>
      <c r="I21" s="52"/>
      <c r="J21" s="52"/>
      <c r="K21" s="53"/>
      <c r="P21" s="26"/>
      <c r="Q21" s="44" t="s">
        <v>15</v>
      </c>
      <c r="S21" s="50">
        <f>S8-S7-S13-S19</f>
        <v>0</v>
      </c>
      <c r="T21" s="37" t="s">
        <v>13</v>
      </c>
      <c r="U21" s="3">
        <f>S21/$S$18</f>
        <v>0</v>
      </c>
      <c r="X21" t="s">
        <v>16</v>
      </c>
      <c r="AG21" s="39"/>
      <c r="AH21" s="26"/>
    </row>
    <row r="22" spans="1:34" ht="15.75" thickBot="1" x14ac:dyDescent="0.3">
      <c r="F22" s="51"/>
      <c r="G22" s="52"/>
      <c r="H22" s="52"/>
      <c r="I22" s="52"/>
      <c r="J22" s="52"/>
      <c r="K22" s="53"/>
      <c r="P22" s="26"/>
      <c r="Q22" s="44" t="s">
        <v>15</v>
      </c>
      <c r="S22" s="50">
        <f xml:space="preserve"> S7 -S8 -S9 -S6 +S5</f>
        <v>5.7928264141082764E-7</v>
      </c>
      <c r="T22" s="37" t="s">
        <v>13</v>
      </c>
      <c r="U22" s="3">
        <f>S22/$S$18</f>
        <v>1.0602808813261509E-13</v>
      </c>
      <c r="X22" t="s">
        <v>17</v>
      </c>
      <c r="AG22" s="39"/>
      <c r="AH22" s="26"/>
    </row>
    <row r="23" spans="1:34" x14ac:dyDescent="0.25">
      <c r="F23" s="57" t="s">
        <v>18</v>
      </c>
      <c r="G23" s="58"/>
      <c r="H23" s="58"/>
      <c r="I23" s="59">
        <f>$U$19</f>
        <v>-1.1177803182177779</v>
      </c>
      <c r="J23" s="60"/>
      <c r="K23" s="61"/>
      <c r="P23" s="26"/>
      <c r="Q23" s="44" t="s">
        <v>15</v>
      </c>
      <c r="S23" s="50">
        <f>S6-S5 -S14 +S16-S15</f>
        <v>-0.36934653483331203</v>
      </c>
      <c r="T23" s="37" t="s">
        <v>13</v>
      </c>
      <c r="U23" s="3">
        <f>S23/$S$18</f>
        <v>-6.7602762705622501E-8</v>
      </c>
      <c r="X23" t="s">
        <v>19</v>
      </c>
      <c r="AG23" s="39"/>
      <c r="AH23" s="26"/>
    </row>
    <row r="24" spans="1:34" s="55" customFormat="1" ht="15.75" thickBot="1" x14ac:dyDescent="0.3">
      <c r="A24"/>
      <c r="B24"/>
      <c r="C24"/>
      <c r="D24"/>
      <c r="E24"/>
      <c r="F24" s="62"/>
      <c r="G24" s="58"/>
      <c r="H24" s="58"/>
      <c r="I24" s="63"/>
      <c r="J24" s="64"/>
      <c r="K24" s="65"/>
      <c r="L24"/>
      <c r="M24"/>
      <c r="N24"/>
      <c r="O24"/>
      <c r="P24" s="26"/>
      <c r="Q24" s="44" t="s">
        <v>15</v>
      </c>
      <c r="R24"/>
      <c r="S24" s="50">
        <f>S15-S16-S11-S12-S10</f>
        <v>-7.7395969810822862E-7</v>
      </c>
      <c r="T24" s="37" t="s">
        <v>13</v>
      </c>
      <c r="U24" s="3">
        <f>S24/$S$18</f>
        <v>-1.4166049733900688E-13</v>
      </c>
      <c r="V24"/>
      <c r="W24"/>
      <c r="X24" t="s">
        <v>20</v>
      </c>
      <c r="Y24"/>
      <c r="Z24"/>
      <c r="AA24"/>
      <c r="AB24"/>
      <c r="AC24"/>
      <c r="AD24"/>
      <c r="AE24"/>
      <c r="AF24"/>
      <c r="AG24" s="66"/>
      <c r="AH24" s="54"/>
    </row>
    <row r="25" spans="1:34" ht="18" x14ac:dyDescent="0.25">
      <c r="F25" s="51"/>
      <c r="G25" s="52"/>
      <c r="H25" s="52"/>
      <c r="I25" s="52"/>
      <c r="J25" s="52"/>
      <c r="K25" s="53"/>
      <c r="P25" s="26"/>
      <c r="Q25" s="67"/>
      <c r="T25" s="37"/>
      <c r="AG25" s="39"/>
      <c r="AH25" s="26"/>
    </row>
    <row r="26" spans="1:34" ht="15.75" thickBot="1" x14ac:dyDescent="0.3">
      <c r="F26" s="68"/>
      <c r="G26" s="69"/>
      <c r="H26" s="69"/>
      <c r="I26" s="69"/>
      <c r="J26" s="69"/>
      <c r="K26" s="70"/>
      <c r="P26" s="26"/>
      <c r="Q26" s="44" t="s">
        <v>15</v>
      </c>
      <c r="S26" s="50">
        <f>(S7/(S7+S13))</f>
        <v>0.97656294269645749</v>
      </c>
      <c r="T26" s="37">
        <v>1</v>
      </c>
      <c r="U26" s="3">
        <f>S26</f>
        <v>0.97656294269645749</v>
      </c>
      <c r="X26" s="71">
        <f>ROUND(S26 *100,2)</f>
        <v>97.66</v>
      </c>
      <c r="Y26" t="s">
        <v>21</v>
      </c>
      <c r="AA26" t="str">
        <f xml:space="preserve"> " Efficiency Battery Total:  "&amp;ROUND(X26,2)&amp;Y26</f>
        <v xml:space="preserve"> Efficiency Battery Total:  97,66%</v>
      </c>
      <c r="AG26" s="39"/>
      <c r="AH26" s="26"/>
    </row>
    <row r="27" spans="1:34" x14ac:dyDescent="0.25">
      <c r="F27" s="72">
        <f>$U$8</f>
        <v>0.16026141818000172</v>
      </c>
      <c r="G27" s="73"/>
      <c r="H27" s="74"/>
      <c r="I27" s="72">
        <f>$U$7</f>
        <v>1.2480881989855059</v>
      </c>
      <c r="J27" s="73"/>
      <c r="K27" s="74"/>
      <c r="M27" s="37"/>
      <c r="P27" s="26"/>
      <c r="Q27" s="44" t="s">
        <v>15</v>
      </c>
      <c r="S27" s="50">
        <f>(P38+F32)/(J32+P34)</f>
        <v>0.82580841173955488</v>
      </c>
      <c r="T27" s="37">
        <v>1</v>
      </c>
      <c r="U27" s="3">
        <f>S27</f>
        <v>0.82580841173955488</v>
      </c>
      <c r="X27" s="71">
        <f>ROUND(S27 *100,2)</f>
        <v>82.58</v>
      </c>
      <c r="Y27" t="s">
        <v>21</v>
      </c>
      <c r="AA27" t="str">
        <f xml:space="preserve"> " Efficiency Electric Drive Total:    "&amp;ROUND(X27,2)&amp;Y27</f>
        <v xml:space="preserve"> Efficiency Electric Drive Total:    82,58%</v>
      </c>
      <c r="AG27" s="39"/>
      <c r="AH27" s="26"/>
    </row>
    <row r="28" spans="1:34" ht="15.75" thickBot="1" x14ac:dyDescent="0.3">
      <c r="F28" s="75"/>
      <c r="G28" s="76"/>
      <c r="H28" s="77"/>
      <c r="I28" s="75"/>
      <c r="J28" s="76"/>
      <c r="K28" s="77"/>
      <c r="P28" s="78"/>
      <c r="Q28" s="79" t="s">
        <v>15</v>
      </c>
      <c r="R28" s="80"/>
      <c r="S28" s="81">
        <f>(P34+X38)/(X34+P38)</f>
        <v>0.9609604014011881</v>
      </c>
      <c r="T28" s="82">
        <v>1</v>
      </c>
      <c r="U28" s="83">
        <f>S28</f>
        <v>0.9609604014011881</v>
      </c>
      <c r="V28" s="80"/>
      <c r="W28" s="80"/>
      <c r="X28" s="84">
        <f>ROUND(S28 *100,2)</f>
        <v>96.1</v>
      </c>
      <c r="Y28" s="80" t="s">
        <v>21</v>
      </c>
      <c r="Z28" s="80"/>
      <c r="AA28" s="80" t="str">
        <f xml:space="preserve"> " Efficiency Transmission Total:     "&amp;ROUND(X28,2)&amp;Y28</f>
        <v xml:space="preserve"> Efficiency Transmission Total:     96,1%</v>
      </c>
      <c r="AB28" s="80"/>
      <c r="AC28" s="80"/>
      <c r="AD28" s="80"/>
      <c r="AE28" s="80"/>
      <c r="AF28" s="80"/>
      <c r="AG28" s="85"/>
      <c r="AH28" s="26"/>
    </row>
    <row r="31" spans="1:34" ht="19.5" customHeight="1" thickBot="1" x14ac:dyDescent="0.3">
      <c r="O31" s="67"/>
    </row>
    <row r="32" spans="1:34" ht="16.5" customHeight="1" x14ac:dyDescent="0.25">
      <c r="F32" s="86">
        <f>$U$8</f>
        <v>0.16026141818000172</v>
      </c>
      <c r="G32" s="87"/>
      <c r="J32" s="86">
        <f>$U$7</f>
        <v>1.2480881989855059</v>
      </c>
      <c r="K32" s="87"/>
    </row>
    <row r="33" spans="3:33" ht="15.75" thickBot="1" x14ac:dyDescent="0.3">
      <c r="F33" s="88"/>
      <c r="G33" s="89"/>
      <c r="J33" s="88"/>
      <c r="K33" s="89"/>
    </row>
    <row r="34" spans="3:33" x14ac:dyDescent="0.25">
      <c r="C34" s="45"/>
      <c r="D34" s="46"/>
      <c r="E34" s="46"/>
      <c r="F34" s="46"/>
      <c r="G34" s="46"/>
      <c r="H34" s="46"/>
      <c r="I34" s="46"/>
      <c r="J34" s="52"/>
      <c r="K34" s="52"/>
      <c r="L34" s="46"/>
      <c r="M34" s="46"/>
      <c r="N34" s="46"/>
      <c r="O34" s="46"/>
      <c r="P34" s="90">
        <f>$U$5</f>
        <v>0.20654902415222187</v>
      </c>
      <c r="S34" s="45"/>
      <c r="T34" s="46"/>
      <c r="U34" s="91"/>
      <c r="V34" s="46"/>
      <c r="W34" s="49"/>
      <c r="X34" s="90">
        <f>$U$16</f>
        <v>0.21457557264759072</v>
      </c>
      <c r="AA34" s="45"/>
      <c r="AB34" s="92"/>
      <c r="AC34" s="92"/>
      <c r="AD34" s="92"/>
      <c r="AE34" s="92"/>
      <c r="AF34" s="46"/>
      <c r="AG34" s="93"/>
    </row>
    <row r="35" spans="3:33" x14ac:dyDescent="0.25">
      <c r="C35" s="51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94"/>
      <c r="S35" s="51"/>
      <c r="T35" s="52"/>
      <c r="U35" s="95"/>
      <c r="V35" s="52"/>
      <c r="W35" s="53"/>
      <c r="X35" s="94"/>
      <c r="AA35" s="51"/>
      <c r="AB35" s="96"/>
      <c r="AC35" s="96"/>
      <c r="AD35" s="96"/>
      <c r="AE35" s="96"/>
      <c r="AF35" s="52"/>
      <c r="AG35" s="97"/>
    </row>
    <row r="36" spans="3:33" x14ac:dyDescent="0.25">
      <c r="C36" s="51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94"/>
      <c r="S36" s="51"/>
      <c r="T36" s="52"/>
      <c r="U36" s="95"/>
      <c r="V36" s="52"/>
      <c r="W36" s="53"/>
      <c r="X36" s="94"/>
      <c r="AA36" s="51"/>
      <c r="AB36" s="52"/>
      <c r="AC36" s="52"/>
      <c r="AD36" s="52"/>
      <c r="AE36" s="52"/>
      <c r="AF36" s="52"/>
      <c r="AG36" s="53"/>
    </row>
    <row r="37" spans="3:33" ht="15.75" thickBot="1" x14ac:dyDescent="0.3">
      <c r="C37" s="51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98"/>
      <c r="S37" s="51"/>
      <c r="T37" s="52"/>
      <c r="U37" s="95"/>
      <c r="V37" s="52"/>
      <c r="W37" s="53"/>
      <c r="X37" s="98"/>
      <c r="AA37" s="51"/>
      <c r="AB37" s="52"/>
      <c r="AC37" s="52"/>
      <c r="AD37" s="52"/>
      <c r="AE37" s="52"/>
      <c r="AF37" s="52"/>
      <c r="AG37" s="53"/>
    </row>
    <row r="38" spans="3:33" ht="12.75" customHeight="1" x14ac:dyDescent="0.25">
      <c r="C38" s="51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90">
        <f>$U$6</f>
        <v>1.0409902367166017</v>
      </c>
      <c r="S38" s="51"/>
      <c r="T38" s="52"/>
      <c r="U38" s="95"/>
      <c r="V38" s="52"/>
      <c r="W38" s="53"/>
      <c r="X38" s="90">
        <f>$U$15</f>
        <v>1</v>
      </c>
      <c r="AA38" s="51"/>
      <c r="AB38" s="52"/>
      <c r="AC38" s="52"/>
      <c r="AD38" s="52"/>
      <c r="AE38" s="72">
        <f>$U$12</f>
        <v>2.2428190763946538E-9</v>
      </c>
      <c r="AF38" s="99"/>
      <c r="AG38" s="53"/>
    </row>
    <row r="39" spans="3:33" ht="13.5" customHeight="1" thickBot="1" x14ac:dyDescent="0.3">
      <c r="C39" s="51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94"/>
      <c r="S39" s="51"/>
      <c r="T39" s="52"/>
      <c r="U39" s="95"/>
      <c r="V39" s="52"/>
      <c r="W39" s="53"/>
      <c r="X39" s="94"/>
      <c r="AA39" s="51"/>
      <c r="AB39" s="52"/>
      <c r="AC39" s="52"/>
      <c r="AD39" s="52"/>
      <c r="AE39" s="100"/>
      <c r="AF39" s="101"/>
      <c r="AG39" s="53"/>
    </row>
    <row r="40" spans="3:33" ht="15.75" thickBot="1" x14ac:dyDescent="0.3">
      <c r="C40" s="51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94"/>
      <c r="S40" s="51"/>
      <c r="T40" s="52"/>
      <c r="U40" s="95"/>
      <c r="V40" s="52"/>
      <c r="W40" s="53"/>
      <c r="X40" s="94"/>
      <c r="AA40" s="51"/>
      <c r="AB40" s="52"/>
      <c r="AC40" s="52"/>
      <c r="AD40" s="52"/>
      <c r="AE40" s="52"/>
      <c r="AF40" s="52"/>
      <c r="AG40" s="70"/>
    </row>
    <row r="41" spans="3:33" ht="24.75" customHeight="1" thickBot="1" x14ac:dyDescent="0.3">
      <c r="C41" s="68"/>
      <c r="D41" s="69"/>
      <c r="E41" s="69"/>
      <c r="F41" s="69"/>
      <c r="G41" s="69"/>
      <c r="H41" s="102">
        <f>$U$9</f>
        <v>0.25338556824101838</v>
      </c>
      <c r="I41" s="103"/>
      <c r="J41" s="69"/>
      <c r="K41" s="69"/>
      <c r="L41" s="69"/>
      <c r="M41" s="69"/>
      <c r="N41" s="104"/>
      <c r="O41" s="69"/>
      <c r="P41" s="98"/>
      <c r="S41" s="68"/>
      <c r="T41" s="69"/>
      <c r="U41" s="102">
        <f>$U$14</f>
        <v>4.9016852814733301E-2</v>
      </c>
      <c r="V41" s="103"/>
      <c r="W41" s="70"/>
      <c r="X41" s="98"/>
      <c r="AA41" s="102">
        <f>$U$11</f>
        <v>0.78536097072845412</v>
      </c>
      <c r="AB41" s="105"/>
      <c r="AC41" s="103"/>
      <c r="AD41" s="69"/>
      <c r="AE41" s="102">
        <f>$U$10</f>
        <v>6.3454381277790027E-5</v>
      </c>
      <c r="AF41" s="105"/>
      <c r="AG41" s="103"/>
    </row>
    <row r="42" spans="3:33" x14ac:dyDescent="0.25">
      <c r="AE42" s="37"/>
    </row>
  </sheetData>
  <mergeCells count="17">
    <mergeCell ref="AE38:AF39"/>
    <mergeCell ref="H41:I41"/>
    <mergeCell ref="U41:V41"/>
    <mergeCell ref="AA41:AC41"/>
    <mergeCell ref="AE41:AG41"/>
    <mergeCell ref="F32:G33"/>
    <mergeCell ref="J32:K33"/>
    <mergeCell ref="P34:P37"/>
    <mergeCell ref="X34:X37"/>
    <mergeCell ref="P38:P41"/>
    <mergeCell ref="X38:X41"/>
    <mergeCell ref="F5:H5"/>
    <mergeCell ref="H18:I18"/>
    <mergeCell ref="F23:H24"/>
    <mergeCell ref="I23:K24"/>
    <mergeCell ref="F27:H28"/>
    <mergeCell ref="I27:K28"/>
  </mergeCells>
  <conditionalFormatting sqref="S6">
    <cfRule type="cellIs" dxfId="59" priority="38" stopIfTrue="1" operator="equal">
      <formula>$Q$6</formula>
    </cfRule>
    <cfRule type="cellIs" dxfId="58" priority="58" stopIfTrue="1" operator="equal">
      <formula>$P$6</formula>
    </cfRule>
    <cfRule type="cellIs" dxfId="57" priority="59" stopIfTrue="1" operator="equal">
      <formula>$Q$6</formula>
    </cfRule>
    <cfRule type="cellIs" dxfId="56" priority="60" stopIfTrue="1" operator="equal">
      <formula>$P$5</formula>
    </cfRule>
  </conditionalFormatting>
  <conditionalFormatting sqref="S7">
    <cfRule type="cellIs" dxfId="55" priority="39" stopIfTrue="1" operator="equal">
      <formula>$Q$7</formula>
    </cfRule>
    <cfRule type="cellIs" dxfId="54" priority="57" stopIfTrue="1" operator="equal">
      <formula>$P$7</formula>
    </cfRule>
  </conditionalFormatting>
  <conditionalFormatting sqref="S9">
    <cfRule type="cellIs" dxfId="53" priority="40" stopIfTrue="1" operator="equal">
      <formula>$Q$9</formula>
    </cfRule>
    <cfRule type="cellIs" dxfId="52" priority="56" stopIfTrue="1" operator="equal">
      <formula>$P$9</formula>
    </cfRule>
  </conditionalFormatting>
  <conditionalFormatting sqref="S10">
    <cfRule type="cellIs" dxfId="51" priority="41" stopIfTrue="1" operator="equal">
      <formula>$Q$10</formula>
    </cfRule>
    <cfRule type="cellIs" dxfId="50" priority="55" stopIfTrue="1" operator="equal">
      <formula>$P$10</formula>
    </cfRule>
  </conditionalFormatting>
  <conditionalFormatting sqref="S11">
    <cfRule type="cellIs" dxfId="49" priority="42" stopIfTrue="1" operator="equal">
      <formula>$Q$11</formula>
    </cfRule>
    <cfRule type="cellIs" dxfId="48" priority="54" stopIfTrue="1" operator="equal">
      <formula>$P$11</formula>
    </cfRule>
  </conditionalFormatting>
  <conditionalFormatting sqref="S12">
    <cfRule type="cellIs" dxfId="47" priority="43" stopIfTrue="1" operator="equal">
      <formula>$Q$12</formula>
    </cfRule>
    <cfRule type="cellIs" dxfId="46" priority="53" stopIfTrue="1" operator="equal">
      <formula>$P$12</formula>
    </cfRule>
  </conditionalFormatting>
  <conditionalFormatting sqref="S13">
    <cfRule type="cellIs" dxfId="45" priority="44" stopIfTrue="1" operator="equal">
      <formula>$Q$13</formula>
    </cfRule>
    <cfRule type="cellIs" dxfId="44" priority="45" stopIfTrue="1" operator="equal">
      <formula>"1.588E$Q$13"</formula>
    </cfRule>
    <cfRule type="cellIs" dxfId="43" priority="52" stopIfTrue="1" operator="equal">
      <formula>$P$13</formula>
    </cfRule>
  </conditionalFormatting>
  <conditionalFormatting sqref="S14">
    <cfRule type="cellIs" dxfId="42" priority="46" stopIfTrue="1" operator="equal">
      <formula>$Q$14</formula>
    </cfRule>
    <cfRule type="cellIs" dxfId="41" priority="51" stopIfTrue="1" operator="equal">
      <formula>$P$14</formula>
    </cfRule>
  </conditionalFormatting>
  <conditionalFormatting sqref="S15">
    <cfRule type="cellIs" dxfId="40" priority="47" stopIfTrue="1" operator="equal">
      <formula>$Q$15</formula>
    </cfRule>
    <cfRule type="cellIs" dxfId="39" priority="50" stopIfTrue="1" operator="equal">
      <formula>$P$15</formula>
    </cfRule>
  </conditionalFormatting>
  <conditionalFormatting sqref="S16">
    <cfRule type="cellIs" dxfId="38" priority="48" stopIfTrue="1" operator="equal">
      <formula>$Q$16</formula>
    </cfRule>
    <cfRule type="cellIs" dxfId="37" priority="49" stopIfTrue="1" operator="equal">
      <formula>$P$16</formula>
    </cfRule>
  </conditionalFormatting>
  <conditionalFormatting sqref="S4">
    <cfRule type="cellIs" dxfId="36" priority="35" stopIfTrue="1" operator="equal">
      <formula>$Q$4</formula>
    </cfRule>
    <cfRule type="cellIs" dxfId="35" priority="36" stopIfTrue="1" operator="equal">
      <formula>$P$4</formula>
    </cfRule>
    <cfRule type="cellIs" dxfId="34" priority="37" stopIfTrue="1" operator="equal">
      <formula>$Q$4</formula>
    </cfRule>
  </conditionalFormatting>
  <conditionalFormatting sqref="S8">
    <cfRule type="cellIs" dxfId="33" priority="33" stopIfTrue="1" operator="equal">
      <formula>$Q$8</formula>
    </cfRule>
    <cfRule type="cellIs" dxfId="32" priority="34" stopIfTrue="1" operator="equal">
      <formula>$P$8</formula>
    </cfRule>
  </conditionalFormatting>
  <conditionalFormatting sqref="S5">
    <cfRule type="cellIs" dxfId="31" priority="31" stopIfTrue="1" operator="equal">
      <formula>$Q$5</formula>
    </cfRule>
    <cfRule type="cellIs" dxfId="30" priority="32" stopIfTrue="1" operator="equal">
      <formula>$P$5</formula>
    </cfRule>
  </conditionalFormatting>
  <conditionalFormatting sqref="P6">
    <cfRule type="cellIs" dxfId="29" priority="8" stopIfTrue="1" operator="equal">
      <formula>$Q$6</formula>
    </cfRule>
    <cfRule type="cellIs" dxfId="28" priority="28" stopIfTrue="1" operator="equal">
      <formula>$P$6</formula>
    </cfRule>
    <cfRule type="cellIs" dxfId="27" priority="29" stopIfTrue="1" operator="equal">
      <formula>$Q$6</formula>
    </cfRule>
    <cfRule type="cellIs" dxfId="26" priority="30" stopIfTrue="1" operator="equal">
      <formula>$P$5</formula>
    </cfRule>
  </conditionalFormatting>
  <conditionalFormatting sqref="P7">
    <cfRule type="cellIs" dxfId="25" priority="9" stopIfTrue="1" operator="equal">
      <formula>$Q$7</formula>
    </cfRule>
    <cfRule type="cellIs" dxfId="24" priority="27" stopIfTrue="1" operator="equal">
      <formula>$P$7</formula>
    </cfRule>
  </conditionalFormatting>
  <conditionalFormatting sqref="P9">
    <cfRule type="cellIs" dxfId="23" priority="10" stopIfTrue="1" operator="equal">
      <formula>$Q$9</formula>
    </cfRule>
    <cfRule type="cellIs" dxfId="22" priority="26" stopIfTrue="1" operator="equal">
      <formula>$P$9</formula>
    </cfRule>
  </conditionalFormatting>
  <conditionalFormatting sqref="P10">
    <cfRule type="cellIs" dxfId="21" priority="11" stopIfTrue="1" operator="equal">
      <formula>$Q$10</formula>
    </cfRule>
    <cfRule type="cellIs" dxfId="20" priority="25" stopIfTrue="1" operator="equal">
      <formula>$P$10</formula>
    </cfRule>
  </conditionalFormatting>
  <conditionalFormatting sqref="P11">
    <cfRule type="cellIs" dxfId="19" priority="12" stopIfTrue="1" operator="equal">
      <formula>$Q$11</formula>
    </cfRule>
    <cfRule type="cellIs" dxfId="18" priority="24" stopIfTrue="1" operator="equal">
      <formula>$P$11</formula>
    </cfRule>
  </conditionalFormatting>
  <conditionalFormatting sqref="P12">
    <cfRule type="cellIs" dxfId="17" priority="13" stopIfTrue="1" operator="equal">
      <formula>$Q$12</formula>
    </cfRule>
    <cfRule type="cellIs" dxfId="16" priority="23" stopIfTrue="1" operator="equal">
      <formula>$P$12</formula>
    </cfRule>
  </conditionalFormatting>
  <conditionalFormatting sqref="P13">
    <cfRule type="cellIs" dxfId="15" priority="14" stopIfTrue="1" operator="equal">
      <formula>$Q$13</formula>
    </cfRule>
    <cfRule type="cellIs" dxfId="14" priority="15" stopIfTrue="1" operator="equal">
      <formula>"1.588E$Q$13"</formula>
    </cfRule>
    <cfRule type="cellIs" dxfId="13" priority="22" stopIfTrue="1" operator="equal">
      <formula>$P$13</formula>
    </cfRule>
  </conditionalFormatting>
  <conditionalFormatting sqref="P14">
    <cfRule type="cellIs" dxfId="12" priority="16" stopIfTrue="1" operator="equal">
      <formula>$Q$14</formula>
    </cfRule>
    <cfRule type="cellIs" dxfId="11" priority="21" stopIfTrue="1" operator="equal">
      <formula>$P$14</formula>
    </cfRule>
  </conditionalFormatting>
  <conditionalFormatting sqref="P15">
    <cfRule type="cellIs" dxfId="10" priority="17" stopIfTrue="1" operator="equal">
      <formula>$Q$15</formula>
    </cfRule>
    <cfRule type="cellIs" dxfId="9" priority="20" stopIfTrue="1" operator="equal">
      <formula>$P$15</formula>
    </cfRule>
  </conditionalFormatting>
  <conditionalFormatting sqref="P16">
    <cfRule type="cellIs" dxfId="8" priority="18" stopIfTrue="1" operator="equal">
      <formula>$Q$16</formula>
    </cfRule>
    <cfRule type="cellIs" dxfId="7" priority="19" stopIfTrue="1" operator="equal">
      <formula>$P$16</formula>
    </cfRule>
  </conditionalFormatting>
  <conditionalFormatting sqref="P4">
    <cfRule type="cellIs" dxfId="6" priority="5" stopIfTrue="1" operator="equal">
      <formula>$Q$4</formula>
    </cfRule>
    <cfRule type="cellIs" dxfId="5" priority="6" stopIfTrue="1" operator="equal">
      <formula>$P$4</formula>
    </cfRule>
    <cfRule type="cellIs" dxfId="4" priority="7" stopIfTrue="1" operator="equal">
      <formula>$Q$4</formula>
    </cfRule>
  </conditionalFormatting>
  <conditionalFormatting sqref="P8">
    <cfRule type="cellIs" dxfId="3" priority="3" stopIfTrue="1" operator="equal">
      <formula>$Q$8</formula>
    </cfRule>
    <cfRule type="cellIs" dxfId="2" priority="4" stopIfTrue="1" operator="equal">
      <formula>$P$8</formula>
    </cfRule>
  </conditionalFormatting>
  <conditionalFormatting sqref="P5">
    <cfRule type="cellIs" dxfId="1" priority="1" stopIfTrue="1" operator="equal">
      <formula>$Q$5</formula>
    </cfRule>
    <cfRule type="cellIs" dxfId="0" priority="2" stopIfTrue="1" operator="equal">
      <formula>$P$5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E2A5-E4F1-4C00-968B-2DE002243694}">
  <dimension ref="A1:D15"/>
  <sheetViews>
    <sheetView workbookViewId="0">
      <selection activeCell="C18" sqref="C18"/>
    </sheetView>
  </sheetViews>
  <sheetFormatPr defaultRowHeight="15" x14ac:dyDescent="0.25"/>
  <cols>
    <col min="1" max="1" width="24.28515625" style="106" bestFit="1" customWidth="1"/>
    <col min="2" max="3" width="21" customWidth="1"/>
    <col min="4" max="4" width="21" style="38" customWidth="1"/>
    <col min="5" max="5" width="23.5703125" bestFit="1" customWidth="1"/>
    <col min="6" max="7" width="21" customWidth="1"/>
    <col min="8" max="9" width="14.28515625" bestFit="1" customWidth="1"/>
    <col min="10" max="10" width="14.85546875" customWidth="1"/>
    <col min="11" max="11" width="14.42578125" customWidth="1"/>
    <col min="12" max="12" width="27.140625" customWidth="1"/>
    <col min="13" max="13" width="13.85546875" bestFit="1" customWidth="1"/>
    <col min="14" max="14" width="13.28515625" bestFit="1" customWidth="1"/>
    <col min="15" max="16" width="11.42578125" customWidth="1"/>
    <col min="17" max="17" width="24.7109375" bestFit="1" customWidth="1"/>
    <col min="18" max="18" width="11.42578125" customWidth="1"/>
    <col min="19" max="19" width="16.28515625" bestFit="1" customWidth="1"/>
    <col min="20" max="20" width="11.42578125" customWidth="1"/>
    <col min="21" max="21" width="19.7109375" bestFit="1" customWidth="1"/>
    <col min="22" max="22" width="21.42578125" bestFit="1" customWidth="1"/>
    <col min="23" max="23" width="20.7109375" bestFit="1" customWidth="1"/>
    <col min="24" max="256" width="11.42578125" customWidth="1"/>
    <col min="257" max="257" width="24.28515625" bestFit="1" customWidth="1"/>
    <col min="258" max="260" width="21" customWidth="1"/>
    <col min="261" max="261" width="23.5703125" bestFit="1" customWidth="1"/>
    <col min="262" max="263" width="21" customWidth="1"/>
    <col min="264" max="265" width="14.28515625" bestFit="1" customWidth="1"/>
    <col min="266" max="266" width="14.85546875" customWidth="1"/>
    <col min="267" max="267" width="14.42578125" customWidth="1"/>
    <col min="268" max="268" width="27.140625" customWidth="1"/>
    <col min="269" max="269" width="13.85546875" bestFit="1" customWidth="1"/>
    <col min="270" max="270" width="13.28515625" bestFit="1" customWidth="1"/>
    <col min="271" max="272" width="11.42578125" customWidth="1"/>
    <col min="273" max="273" width="24.7109375" bestFit="1" customWidth="1"/>
    <col min="274" max="274" width="11.42578125" customWidth="1"/>
    <col min="275" max="275" width="16.28515625" bestFit="1" customWidth="1"/>
    <col min="276" max="276" width="11.42578125" customWidth="1"/>
    <col min="277" max="277" width="19.7109375" bestFit="1" customWidth="1"/>
    <col min="278" max="278" width="21.42578125" bestFit="1" customWidth="1"/>
    <col min="279" max="279" width="20.7109375" bestFit="1" customWidth="1"/>
    <col min="280" max="512" width="11.42578125" customWidth="1"/>
    <col min="513" max="513" width="24.28515625" bestFit="1" customWidth="1"/>
    <col min="514" max="516" width="21" customWidth="1"/>
    <col min="517" max="517" width="23.5703125" bestFit="1" customWidth="1"/>
    <col min="518" max="519" width="21" customWidth="1"/>
    <col min="520" max="521" width="14.28515625" bestFit="1" customWidth="1"/>
    <col min="522" max="522" width="14.85546875" customWidth="1"/>
    <col min="523" max="523" width="14.42578125" customWidth="1"/>
    <col min="524" max="524" width="27.140625" customWidth="1"/>
    <col min="525" max="525" width="13.85546875" bestFit="1" customWidth="1"/>
    <col min="526" max="526" width="13.28515625" bestFit="1" customWidth="1"/>
    <col min="527" max="528" width="11.42578125" customWidth="1"/>
    <col min="529" max="529" width="24.7109375" bestFit="1" customWidth="1"/>
    <col min="530" max="530" width="11.42578125" customWidth="1"/>
    <col min="531" max="531" width="16.28515625" bestFit="1" customWidth="1"/>
    <col min="532" max="532" width="11.42578125" customWidth="1"/>
    <col min="533" max="533" width="19.7109375" bestFit="1" customWidth="1"/>
    <col min="534" max="534" width="21.42578125" bestFit="1" customWidth="1"/>
    <col min="535" max="535" width="20.7109375" bestFit="1" customWidth="1"/>
    <col min="536" max="768" width="11.42578125" customWidth="1"/>
    <col min="769" max="769" width="24.28515625" bestFit="1" customWidth="1"/>
    <col min="770" max="772" width="21" customWidth="1"/>
    <col min="773" max="773" width="23.5703125" bestFit="1" customWidth="1"/>
    <col min="774" max="775" width="21" customWidth="1"/>
    <col min="776" max="777" width="14.28515625" bestFit="1" customWidth="1"/>
    <col min="778" max="778" width="14.85546875" customWidth="1"/>
    <col min="779" max="779" width="14.42578125" customWidth="1"/>
    <col min="780" max="780" width="27.140625" customWidth="1"/>
    <col min="781" max="781" width="13.85546875" bestFit="1" customWidth="1"/>
    <col min="782" max="782" width="13.28515625" bestFit="1" customWidth="1"/>
    <col min="783" max="784" width="11.42578125" customWidth="1"/>
    <col min="785" max="785" width="24.7109375" bestFit="1" customWidth="1"/>
    <col min="786" max="786" width="11.42578125" customWidth="1"/>
    <col min="787" max="787" width="16.28515625" bestFit="1" customWidth="1"/>
    <col min="788" max="788" width="11.42578125" customWidth="1"/>
    <col min="789" max="789" width="19.7109375" bestFit="1" customWidth="1"/>
    <col min="790" max="790" width="21.42578125" bestFit="1" customWidth="1"/>
    <col min="791" max="791" width="20.7109375" bestFit="1" customWidth="1"/>
    <col min="792" max="1024" width="11.42578125" customWidth="1"/>
    <col min="1025" max="1025" width="24.28515625" bestFit="1" customWidth="1"/>
    <col min="1026" max="1028" width="21" customWidth="1"/>
    <col min="1029" max="1029" width="23.5703125" bestFit="1" customWidth="1"/>
    <col min="1030" max="1031" width="21" customWidth="1"/>
    <col min="1032" max="1033" width="14.28515625" bestFit="1" customWidth="1"/>
    <col min="1034" max="1034" width="14.85546875" customWidth="1"/>
    <col min="1035" max="1035" width="14.42578125" customWidth="1"/>
    <col min="1036" max="1036" width="27.140625" customWidth="1"/>
    <col min="1037" max="1037" width="13.85546875" bestFit="1" customWidth="1"/>
    <col min="1038" max="1038" width="13.28515625" bestFit="1" customWidth="1"/>
    <col min="1039" max="1040" width="11.42578125" customWidth="1"/>
    <col min="1041" max="1041" width="24.7109375" bestFit="1" customWidth="1"/>
    <col min="1042" max="1042" width="11.42578125" customWidth="1"/>
    <col min="1043" max="1043" width="16.28515625" bestFit="1" customWidth="1"/>
    <col min="1044" max="1044" width="11.42578125" customWidth="1"/>
    <col min="1045" max="1045" width="19.7109375" bestFit="1" customWidth="1"/>
    <col min="1046" max="1046" width="21.42578125" bestFit="1" customWidth="1"/>
    <col min="1047" max="1047" width="20.7109375" bestFit="1" customWidth="1"/>
    <col min="1048" max="1280" width="11.42578125" customWidth="1"/>
    <col min="1281" max="1281" width="24.28515625" bestFit="1" customWidth="1"/>
    <col min="1282" max="1284" width="21" customWidth="1"/>
    <col min="1285" max="1285" width="23.5703125" bestFit="1" customWidth="1"/>
    <col min="1286" max="1287" width="21" customWidth="1"/>
    <col min="1288" max="1289" width="14.28515625" bestFit="1" customWidth="1"/>
    <col min="1290" max="1290" width="14.85546875" customWidth="1"/>
    <col min="1291" max="1291" width="14.42578125" customWidth="1"/>
    <col min="1292" max="1292" width="27.140625" customWidth="1"/>
    <col min="1293" max="1293" width="13.85546875" bestFit="1" customWidth="1"/>
    <col min="1294" max="1294" width="13.28515625" bestFit="1" customWidth="1"/>
    <col min="1295" max="1296" width="11.42578125" customWidth="1"/>
    <col min="1297" max="1297" width="24.7109375" bestFit="1" customWidth="1"/>
    <col min="1298" max="1298" width="11.42578125" customWidth="1"/>
    <col min="1299" max="1299" width="16.28515625" bestFit="1" customWidth="1"/>
    <col min="1300" max="1300" width="11.42578125" customWidth="1"/>
    <col min="1301" max="1301" width="19.7109375" bestFit="1" customWidth="1"/>
    <col min="1302" max="1302" width="21.42578125" bestFit="1" customWidth="1"/>
    <col min="1303" max="1303" width="20.7109375" bestFit="1" customWidth="1"/>
    <col min="1304" max="1536" width="11.42578125" customWidth="1"/>
    <col min="1537" max="1537" width="24.28515625" bestFit="1" customWidth="1"/>
    <col min="1538" max="1540" width="21" customWidth="1"/>
    <col min="1541" max="1541" width="23.5703125" bestFit="1" customWidth="1"/>
    <col min="1542" max="1543" width="21" customWidth="1"/>
    <col min="1544" max="1545" width="14.28515625" bestFit="1" customWidth="1"/>
    <col min="1546" max="1546" width="14.85546875" customWidth="1"/>
    <col min="1547" max="1547" width="14.42578125" customWidth="1"/>
    <col min="1548" max="1548" width="27.140625" customWidth="1"/>
    <col min="1549" max="1549" width="13.85546875" bestFit="1" customWidth="1"/>
    <col min="1550" max="1550" width="13.28515625" bestFit="1" customWidth="1"/>
    <col min="1551" max="1552" width="11.42578125" customWidth="1"/>
    <col min="1553" max="1553" width="24.7109375" bestFit="1" customWidth="1"/>
    <col min="1554" max="1554" width="11.42578125" customWidth="1"/>
    <col min="1555" max="1555" width="16.28515625" bestFit="1" customWidth="1"/>
    <col min="1556" max="1556" width="11.42578125" customWidth="1"/>
    <col min="1557" max="1557" width="19.7109375" bestFit="1" customWidth="1"/>
    <col min="1558" max="1558" width="21.42578125" bestFit="1" customWidth="1"/>
    <col min="1559" max="1559" width="20.7109375" bestFit="1" customWidth="1"/>
    <col min="1560" max="1792" width="11.42578125" customWidth="1"/>
    <col min="1793" max="1793" width="24.28515625" bestFit="1" customWidth="1"/>
    <col min="1794" max="1796" width="21" customWidth="1"/>
    <col min="1797" max="1797" width="23.5703125" bestFit="1" customWidth="1"/>
    <col min="1798" max="1799" width="21" customWidth="1"/>
    <col min="1800" max="1801" width="14.28515625" bestFit="1" customWidth="1"/>
    <col min="1802" max="1802" width="14.85546875" customWidth="1"/>
    <col min="1803" max="1803" width="14.42578125" customWidth="1"/>
    <col min="1804" max="1804" width="27.140625" customWidth="1"/>
    <col min="1805" max="1805" width="13.85546875" bestFit="1" customWidth="1"/>
    <col min="1806" max="1806" width="13.28515625" bestFit="1" customWidth="1"/>
    <col min="1807" max="1808" width="11.42578125" customWidth="1"/>
    <col min="1809" max="1809" width="24.7109375" bestFit="1" customWidth="1"/>
    <col min="1810" max="1810" width="11.42578125" customWidth="1"/>
    <col min="1811" max="1811" width="16.28515625" bestFit="1" customWidth="1"/>
    <col min="1812" max="1812" width="11.42578125" customWidth="1"/>
    <col min="1813" max="1813" width="19.7109375" bestFit="1" customWidth="1"/>
    <col min="1814" max="1814" width="21.42578125" bestFit="1" customWidth="1"/>
    <col min="1815" max="1815" width="20.7109375" bestFit="1" customWidth="1"/>
    <col min="1816" max="2048" width="11.42578125" customWidth="1"/>
    <col min="2049" max="2049" width="24.28515625" bestFit="1" customWidth="1"/>
    <col min="2050" max="2052" width="21" customWidth="1"/>
    <col min="2053" max="2053" width="23.5703125" bestFit="1" customWidth="1"/>
    <col min="2054" max="2055" width="21" customWidth="1"/>
    <col min="2056" max="2057" width="14.28515625" bestFit="1" customWidth="1"/>
    <col min="2058" max="2058" width="14.85546875" customWidth="1"/>
    <col min="2059" max="2059" width="14.42578125" customWidth="1"/>
    <col min="2060" max="2060" width="27.140625" customWidth="1"/>
    <col min="2061" max="2061" width="13.85546875" bestFit="1" customWidth="1"/>
    <col min="2062" max="2062" width="13.28515625" bestFit="1" customWidth="1"/>
    <col min="2063" max="2064" width="11.42578125" customWidth="1"/>
    <col min="2065" max="2065" width="24.7109375" bestFit="1" customWidth="1"/>
    <col min="2066" max="2066" width="11.42578125" customWidth="1"/>
    <col min="2067" max="2067" width="16.28515625" bestFit="1" customWidth="1"/>
    <col min="2068" max="2068" width="11.42578125" customWidth="1"/>
    <col min="2069" max="2069" width="19.7109375" bestFit="1" customWidth="1"/>
    <col min="2070" max="2070" width="21.42578125" bestFit="1" customWidth="1"/>
    <col min="2071" max="2071" width="20.7109375" bestFit="1" customWidth="1"/>
    <col min="2072" max="2304" width="11.42578125" customWidth="1"/>
    <col min="2305" max="2305" width="24.28515625" bestFit="1" customWidth="1"/>
    <col min="2306" max="2308" width="21" customWidth="1"/>
    <col min="2309" max="2309" width="23.5703125" bestFit="1" customWidth="1"/>
    <col min="2310" max="2311" width="21" customWidth="1"/>
    <col min="2312" max="2313" width="14.28515625" bestFit="1" customWidth="1"/>
    <col min="2314" max="2314" width="14.85546875" customWidth="1"/>
    <col min="2315" max="2315" width="14.42578125" customWidth="1"/>
    <col min="2316" max="2316" width="27.140625" customWidth="1"/>
    <col min="2317" max="2317" width="13.85546875" bestFit="1" customWidth="1"/>
    <col min="2318" max="2318" width="13.28515625" bestFit="1" customWidth="1"/>
    <col min="2319" max="2320" width="11.42578125" customWidth="1"/>
    <col min="2321" max="2321" width="24.7109375" bestFit="1" customWidth="1"/>
    <col min="2322" max="2322" width="11.42578125" customWidth="1"/>
    <col min="2323" max="2323" width="16.28515625" bestFit="1" customWidth="1"/>
    <col min="2324" max="2324" width="11.42578125" customWidth="1"/>
    <col min="2325" max="2325" width="19.7109375" bestFit="1" customWidth="1"/>
    <col min="2326" max="2326" width="21.42578125" bestFit="1" customWidth="1"/>
    <col min="2327" max="2327" width="20.7109375" bestFit="1" customWidth="1"/>
    <col min="2328" max="2560" width="11.42578125" customWidth="1"/>
    <col min="2561" max="2561" width="24.28515625" bestFit="1" customWidth="1"/>
    <col min="2562" max="2564" width="21" customWidth="1"/>
    <col min="2565" max="2565" width="23.5703125" bestFit="1" customWidth="1"/>
    <col min="2566" max="2567" width="21" customWidth="1"/>
    <col min="2568" max="2569" width="14.28515625" bestFit="1" customWidth="1"/>
    <col min="2570" max="2570" width="14.85546875" customWidth="1"/>
    <col min="2571" max="2571" width="14.42578125" customWidth="1"/>
    <col min="2572" max="2572" width="27.140625" customWidth="1"/>
    <col min="2573" max="2573" width="13.85546875" bestFit="1" customWidth="1"/>
    <col min="2574" max="2574" width="13.28515625" bestFit="1" customWidth="1"/>
    <col min="2575" max="2576" width="11.42578125" customWidth="1"/>
    <col min="2577" max="2577" width="24.7109375" bestFit="1" customWidth="1"/>
    <col min="2578" max="2578" width="11.42578125" customWidth="1"/>
    <col min="2579" max="2579" width="16.28515625" bestFit="1" customWidth="1"/>
    <col min="2580" max="2580" width="11.42578125" customWidth="1"/>
    <col min="2581" max="2581" width="19.7109375" bestFit="1" customWidth="1"/>
    <col min="2582" max="2582" width="21.42578125" bestFit="1" customWidth="1"/>
    <col min="2583" max="2583" width="20.7109375" bestFit="1" customWidth="1"/>
    <col min="2584" max="2816" width="11.42578125" customWidth="1"/>
    <col min="2817" max="2817" width="24.28515625" bestFit="1" customWidth="1"/>
    <col min="2818" max="2820" width="21" customWidth="1"/>
    <col min="2821" max="2821" width="23.5703125" bestFit="1" customWidth="1"/>
    <col min="2822" max="2823" width="21" customWidth="1"/>
    <col min="2824" max="2825" width="14.28515625" bestFit="1" customWidth="1"/>
    <col min="2826" max="2826" width="14.85546875" customWidth="1"/>
    <col min="2827" max="2827" width="14.42578125" customWidth="1"/>
    <col min="2828" max="2828" width="27.140625" customWidth="1"/>
    <col min="2829" max="2829" width="13.85546875" bestFit="1" customWidth="1"/>
    <col min="2830" max="2830" width="13.28515625" bestFit="1" customWidth="1"/>
    <col min="2831" max="2832" width="11.42578125" customWidth="1"/>
    <col min="2833" max="2833" width="24.7109375" bestFit="1" customWidth="1"/>
    <col min="2834" max="2834" width="11.42578125" customWidth="1"/>
    <col min="2835" max="2835" width="16.28515625" bestFit="1" customWidth="1"/>
    <col min="2836" max="2836" width="11.42578125" customWidth="1"/>
    <col min="2837" max="2837" width="19.7109375" bestFit="1" customWidth="1"/>
    <col min="2838" max="2838" width="21.42578125" bestFit="1" customWidth="1"/>
    <col min="2839" max="2839" width="20.7109375" bestFit="1" customWidth="1"/>
    <col min="2840" max="3072" width="11.42578125" customWidth="1"/>
    <col min="3073" max="3073" width="24.28515625" bestFit="1" customWidth="1"/>
    <col min="3074" max="3076" width="21" customWidth="1"/>
    <col min="3077" max="3077" width="23.5703125" bestFit="1" customWidth="1"/>
    <col min="3078" max="3079" width="21" customWidth="1"/>
    <col min="3080" max="3081" width="14.28515625" bestFit="1" customWidth="1"/>
    <col min="3082" max="3082" width="14.85546875" customWidth="1"/>
    <col min="3083" max="3083" width="14.42578125" customWidth="1"/>
    <col min="3084" max="3084" width="27.140625" customWidth="1"/>
    <col min="3085" max="3085" width="13.85546875" bestFit="1" customWidth="1"/>
    <col min="3086" max="3086" width="13.28515625" bestFit="1" customWidth="1"/>
    <col min="3087" max="3088" width="11.42578125" customWidth="1"/>
    <col min="3089" max="3089" width="24.7109375" bestFit="1" customWidth="1"/>
    <col min="3090" max="3090" width="11.42578125" customWidth="1"/>
    <col min="3091" max="3091" width="16.28515625" bestFit="1" customWidth="1"/>
    <col min="3092" max="3092" width="11.42578125" customWidth="1"/>
    <col min="3093" max="3093" width="19.7109375" bestFit="1" customWidth="1"/>
    <col min="3094" max="3094" width="21.42578125" bestFit="1" customWidth="1"/>
    <col min="3095" max="3095" width="20.7109375" bestFit="1" customWidth="1"/>
    <col min="3096" max="3328" width="11.42578125" customWidth="1"/>
    <col min="3329" max="3329" width="24.28515625" bestFit="1" customWidth="1"/>
    <col min="3330" max="3332" width="21" customWidth="1"/>
    <col min="3333" max="3333" width="23.5703125" bestFit="1" customWidth="1"/>
    <col min="3334" max="3335" width="21" customWidth="1"/>
    <col min="3336" max="3337" width="14.28515625" bestFit="1" customWidth="1"/>
    <col min="3338" max="3338" width="14.85546875" customWidth="1"/>
    <col min="3339" max="3339" width="14.42578125" customWidth="1"/>
    <col min="3340" max="3340" width="27.140625" customWidth="1"/>
    <col min="3341" max="3341" width="13.85546875" bestFit="1" customWidth="1"/>
    <col min="3342" max="3342" width="13.28515625" bestFit="1" customWidth="1"/>
    <col min="3343" max="3344" width="11.42578125" customWidth="1"/>
    <col min="3345" max="3345" width="24.7109375" bestFit="1" customWidth="1"/>
    <col min="3346" max="3346" width="11.42578125" customWidth="1"/>
    <col min="3347" max="3347" width="16.28515625" bestFit="1" customWidth="1"/>
    <col min="3348" max="3348" width="11.42578125" customWidth="1"/>
    <col min="3349" max="3349" width="19.7109375" bestFit="1" customWidth="1"/>
    <col min="3350" max="3350" width="21.42578125" bestFit="1" customWidth="1"/>
    <col min="3351" max="3351" width="20.7109375" bestFit="1" customWidth="1"/>
    <col min="3352" max="3584" width="11.42578125" customWidth="1"/>
    <col min="3585" max="3585" width="24.28515625" bestFit="1" customWidth="1"/>
    <col min="3586" max="3588" width="21" customWidth="1"/>
    <col min="3589" max="3589" width="23.5703125" bestFit="1" customWidth="1"/>
    <col min="3590" max="3591" width="21" customWidth="1"/>
    <col min="3592" max="3593" width="14.28515625" bestFit="1" customWidth="1"/>
    <col min="3594" max="3594" width="14.85546875" customWidth="1"/>
    <col min="3595" max="3595" width="14.42578125" customWidth="1"/>
    <col min="3596" max="3596" width="27.140625" customWidth="1"/>
    <col min="3597" max="3597" width="13.85546875" bestFit="1" customWidth="1"/>
    <col min="3598" max="3598" width="13.28515625" bestFit="1" customWidth="1"/>
    <col min="3599" max="3600" width="11.42578125" customWidth="1"/>
    <col min="3601" max="3601" width="24.7109375" bestFit="1" customWidth="1"/>
    <col min="3602" max="3602" width="11.42578125" customWidth="1"/>
    <col min="3603" max="3603" width="16.28515625" bestFit="1" customWidth="1"/>
    <col min="3604" max="3604" width="11.42578125" customWidth="1"/>
    <col min="3605" max="3605" width="19.7109375" bestFit="1" customWidth="1"/>
    <col min="3606" max="3606" width="21.42578125" bestFit="1" customWidth="1"/>
    <col min="3607" max="3607" width="20.7109375" bestFit="1" customWidth="1"/>
    <col min="3608" max="3840" width="11.42578125" customWidth="1"/>
    <col min="3841" max="3841" width="24.28515625" bestFit="1" customWidth="1"/>
    <col min="3842" max="3844" width="21" customWidth="1"/>
    <col min="3845" max="3845" width="23.5703125" bestFit="1" customWidth="1"/>
    <col min="3846" max="3847" width="21" customWidth="1"/>
    <col min="3848" max="3849" width="14.28515625" bestFit="1" customWidth="1"/>
    <col min="3850" max="3850" width="14.85546875" customWidth="1"/>
    <col min="3851" max="3851" width="14.42578125" customWidth="1"/>
    <col min="3852" max="3852" width="27.140625" customWidth="1"/>
    <col min="3853" max="3853" width="13.85546875" bestFit="1" customWidth="1"/>
    <col min="3854" max="3854" width="13.28515625" bestFit="1" customWidth="1"/>
    <col min="3855" max="3856" width="11.42578125" customWidth="1"/>
    <col min="3857" max="3857" width="24.7109375" bestFit="1" customWidth="1"/>
    <col min="3858" max="3858" width="11.42578125" customWidth="1"/>
    <col min="3859" max="3859" width="16.28515625" bestFit="1" customWidth="1"/>
    <col min="3860" max="3860" width="11.42578125" customWidth="1"/>
    <col min="3861" max="3861" width="19.7109375" bestFit="1" customWidth="1"/>
    <col min="3862" max="3862" width="21.42578125" bestFit="1" customWidth="1"/>
    <col min="3863" max="3863" width="20.7109375" bestFit="1" customWidth="1"/>
    <col min="3864" max="4096" width="11.42578125" customWidth="1"/>
    <col min="4097" max="4097" width="24.28515625" bestFit="1" customWidth="1"/>
    <col min="4098" max="4100" width="21" customWidth="1"/>
    <col min="4101" max="4101" width="23.5703125" bestFit="1" customWidth="1"/>
    <col min="4102" max="4103" width="21" customWidth="1"/>
    <col min="4104" max="4105" width="14.28515625" bestFit="1" customWidth="1"/>
    <col min="4106" max="4106" width="14.85546875" customWidth="1"/>
    <col min="4107" max="4107" width="14.42578125" customWidth="1"/>
    <col min="4108" max="4108" width="27.140625" customWidth="1"/>
    <col min="4109" max="4109" width="13.85546875" bestFit="1" customWidth="1"/>
    <col min="4110" max="4110" width="13.28515625" bestFit="1" customWidth="1"/>
    <col min="4111" max="4112" width="11.42578125" customWidth="1"/>
    <col min="4113" max="4113" width="24.7109375" bestFit="1" customWidth="1"/>
    <col min="4114" max="4114" width="11.42578125" customWidth="1"/>
    <col min="4115" max="4115" width="16.28515625" bestFit="1" customWidth="1"/>
    <col min="4116" max="4116" width="11.42578125" customWidth="1"/>
    <col min="4117" max="4117" width="19.7109375" bestFit="1" customWidth="1"/>
    <col min="4118" max="4118" width="21.42578125" bestFit="1" customWidth="1"/>
    <col min="4119" max="4119" width="20.7109375" bestFit="1" customWidth="1"/>
    <col min="4120" max="4352" width="11.42578125" customWidth="1"/>
    <col min="4353" max="4353" width="24.28515625" bestFit="1" customWidth="1"/>
    <col min="4354" max="4356" width="21" customWidth="1"/>
    <col min="4357" max="4357" width="23.5703125" bestFit="1" customWidth="1"/>
    <col min="4358" max="4359" width="21" customWidth="1"/>
    <col min="4360" max="4361" width="14.28515625" bestFit="1" customWidth="1"/>
    <col min="4362" max="4362" width="14.85546875" customWidth="1"/>
    <col min="4363" max="4363" width="14.42578125" customWidth="1"/>
    <col min="4364" max="4364" width="27.140625" customWidth="1"/>
    <col min="4365" max="4365" width="13.85546875" bestFit="1" customWidth="1"/>
    <col min="4366" max="4366" width="13.28515625" bestFit="1" customWidth="1"/>
    <col min="4367" max="4368" width="11.42578125" customWidth="1"/>
    <col min="4369" max="4369" width="24.7109375" bestFit="1" customWidth="1"/>
    <col min="4370" max="4370" width="11.42578125" customWidth="1"/>
    <col min="4371" max="4371" width="16.28515625" bestFit="1" customWidth="1"/>
    <col min="4372" max="4372" width="11.42578125" customWidth="1"/>
    <col min="4373" max="4373" width="19.7109375" bestFit="1" customWidth="1"/>
    <col min="4374" max="4374" width="21.42578125" bestFit="1" customWidth="1"/>
    <col min="4375" max="4375" width="20.7109375" bestFit="1" customWidth="1"/>
    <col min="4376" max="4608" width="11.42578125" customWidth="1"/>
    <col min="4609" max="4609" width="24.28515625" bestFit="1" customWidth="1"/>
    <col min="4610" max="4612" width="21" customWidth="1"/>
    <col min="4613" max="4613" width="23.5703125" bestFit="1" customWidth="1"/>
    <col min="4614" max="4615" width="21" customWidth="1"/>
    <col min="4616" max="4617" width="14.28515625" bestFit="1" customWidth="1"/>
    <col min="4618" max="4618" width="14.85546875" customWidth="1"/>
    <col min="4619" max="4619" width="14.42578125" customWidth="1"/>
    <col min="4620" max="4620" width="27.140625" customWidth="1"/>
    <col min="4621" max="4621" width="13.85546875" bestFit="1" customWidth="1"/>
    <col min="4622" max="4622" width="13.28515625" bestFit="1" customWidth="1"/>
    <col min="4623" max="4624" width="11.42578125" customWidth="1"/>
    <col min="4625" max="4625" width="24.7109375" bestFit="1" customWidth="1"/>
    <col min="4626" max="4626" width="11.42578125" customWidth="1"/>
    <col min="4627" max="4627" width="16.28515625" bestFit="1" customWidth="1"/>
    <col min="4628" max="4628" width="11.42578125" customWidth="1"/>
    <col min="4629" max="4629" width="19.7109375" bestFit="1" customWidth="1"/>
    <col min="4630" max="4630" width="21.42578125" bestFit="1" customWidth="1"/>
    <col min="4631" max="4631" width="20.7109375" bestFit="1" customWidth="1"/>
    <col min="4632" max="4864" width="11.42578125" customWidth="1"/>
    <col min="4865" max="4865" width="24.28515625" bestFit="1" customWidth="1"/>
    <col min="4866" max="4868" width="21" customWidth="1"/>
    <col min="4869" max="4869" width="23.5703125" bestFit="1" customWidth="1"/>
    <col min="4870" max="4871" width="21" customWidth="1"/>
    <col min="4872" max="4873" width="14.28515625" bestFit="1" customWidth="1"/>
    <col min="4874" max="4874" width="14.85546875" customWidth="1"/>
    <col min="4875" max="4875" width="14.42578125" customWidth="1"/>
    <col min="4876" max="4876" width="27.140625" customWidth="1"/>
    <col min="4877" max="4877" width="13.85546875" bestFit="1" customWidth="1"/>
    <col min="4878" max="4878" width="13.28515625" bestFit="1" customWidth="1"/>
    <col min="4879" max="4880" width="11.42578125" customWidth="1"/>
    <col min="4881" max="4881" width="24.7109375" bestFit="1" customWidth="1"/>
    <col min="4882" max="4882" width="11.42578125" customWidth="1"/>
    <col min="4883" max="4883" width="16.28515625" bestFit="1" customWidth="1"/>
    <col min="4884" max="4884" width="11.42578125" customWidth="1"/>
    <col min="4885" max="4885" width="19.7109375" bestFit="1" customWidth="1"/>
    <col min="4886" max="4886" width="21.42578125" bestFit="1" customWidth="1"/>
    <col min="4887" max="4887" width="20.7109375" bestFit="1" customWidth="1"/>
    <col min="4888" max="5120" width="11.42578125" customWidth="1"/>
    <col min="5121" max="5121" width="24.28515625" bestFit="1" customWidth="1"/>
    <col min="5122" max="5124" width="21" customWidth="1"/>
    <col min="5125" max="5125" width="23.5703125" bestFit="1" customWidth="1"/>
    <col min="5126" max="5127" width="21" customWidth="1"/>
    <col min="5128" max="5129" width="14.28515625" bestFit="1" customWidth="1"/>
    <col min="5130" max="5130" width="14.85546875" customWidth="1"/>
    <col min="5131" max="5131" width="14.42578125" customWidth="1"/>
    <col min="5132" max="5132" width="27.140625" customWidth="1"/>
    <col min="5133" max="5133" width="13.85546875" bestFit="1" customWidth="1"/>
    <col min="5134" max="5134" width="13.28515625" bestFit="1" customWidth="1"/>
    <col min="5135" max="5136" width="11.42578125" customWidth="1"/>
    <col min="5137" max="5137" width="24.7109375" bestFit="1" customWidth="1"/>
    <col min="5138" max="5138" width="11.42578125" customWidth="1"/>
    <col min="5139" max="5139" width="16.28515625" bestFit="1" customWidth="1"/>
    <col min="5140" max="5140" width="11.42578125" customWidth="1"/>
    <col min="5141" max="5141" width="19.7109375" bestFit="1" customWidth="1"/>
    <col min="5142" max="5142" width="21.42578125" bestFit="1" customWidth="1"/>
    <col min="5143" max="5143" width="20.7109375" bestFit="1" customWidth="1"/>
    <col min="5144" max="5376" width="11.42578125" customWidth="1"/>
    <col min="5377" max="5377" width="24.28515625" bestFit="1" customWidth="1"/>
    <col min="5378" max="5380" width="21" customWidth="1"/>
    <col min="5381" max="5381" width="23.5703125" bestFit="1" customWidth="1"/>
    <col min="5382" max="5383" width="21" customWidth="1"/>
    <col min="5384" max="5385" width="14.28515625" bestFit="1" customWidth="1"/>
    <col min="5386" max="5386" width="14.85546875" customWidth="1"/>
    <col min="5387" max="5387" width="14.42578125" customWidth="1"/>
    <col min="5388" max="5388" width="27.140625" customWidth="1"/>
    <col min="5389" max="5389" width="13.85546875" bestFit="1" customWidth="1"/>
    <col min="5390" max="5390" width="13.28515625" bestFit="1" customWidth="1"/>
    <col min="5391" max="5392" width="11.42578125" customWidth="1"/>
    <col min="5393" max="5393" width="24.7109375" bestFit="1" customWidth="1"/>
    <col min="5394" max="5394" width="11.42578125" customWidth="1"/>
    <col min="5395" max="5395" width="16.28515625" bestFit="1" customWidth="1"/>
    <col min="5396" max="5396" width="11.42578125" customWidth="1"/>
    <col min="5397" max="5397" width="19.7109375" bestFit="1" customWidth="1"/>
    <col min="5398" max="5398" width="21.42578125" bestFit="1" customWidth="1"/>
    <col min="5399" max="5399" width="20.7109375" bestFit="1" customWidth="1"/>
    <col min="5400" max="5632" width="11.42578125" customWidth="1"/>
    <col min="5633" max="5633" width="24.28515625" bestFit="1" customWidth="1"/>
    <col min="5634" max="5636" width="21" customWidth="1"/>
    <col min="5637" max="5637" width="23.5703125" bestFit="1" customWidth="1"/>
    <col min="5638" max="5639" width="21" customWidth="1"/>
    <col min="5640" max="5641" width="14.28515625" bestFit="1" customWidth="1"/>
    <col min="5642" max="5642" width="14.85546875" customWidth="1"/>
    <col min="5643" max="5643" width="14.42578125" customWidth="1"/>
    <col min="5644" max="5644" width="27.140625" customWidth="1"/>
    <col min="5645" max="5645" width="13.85546875" bestFit="1" customWidth="1"/>
    <col min="5646" max="5646" width="13.28515625" bestFit="1" customWidth="1"/>
    <col min="5647" max="5648" width="11.42578125" customWidth="1"/>
    <col min="5649" max="5649" width="24.7109375" bestFit="1" customWidth="1"/>
    <col min="5650" max="5650" width="11.42578125" customWidth="1"/>
    <col min="5651" max="5651" width="16.28515625" bestFit="1" customWidth="1"/>
    <col min="5652" max="5652" width="11.42578125" customWidth="1"/>
    <col min="5653" max="5653" width="19.7109375" bestFit="1" customWidth="1"/>
    <col min="5654" max="5654" width="21.42578125" bestFit="1" customWidth="1"/>
    <col min="5655" max="5655" width="20.7109375" bestFit="1" customWidth="1"/>
    <col min="5656" max="5888" width="11.42578125" customWidth="1"/>
    <col min="5889" max="5889" width="24.28515625" bestFit="1" customWidth="1"/>
    <col min="5890" max="5892" width="21" customWidth="1"/>
    <col min="5893" max="5893" width="23.5703125" bestFit="1" customWidth="1"/>
    <col min="5894" max="5895" width="21" customWidth="1"/>
    <col min="5896" max="5897" width="14.28515625" bestFit="1" customWidth="1"/>
    <col min="5898" max="5898" width="14.85546875" customWidth="1"/>
    <col min="5899" max="5899" width="14.42578125" customWidth="1"/>
    <col min="5900" max="5900" width="27.140625" customWidth="1"/>
    <col min="5901" max="5901" width="13.85546875" bestFit="1" customWidth="1"/>
    <col min="5902" max="5902" width="13.28515625" bestFit="1" customWidth="1"/>
    <col min="5903" max="5904" width="11.42578125" customWidth="1"/>
    <col min="5905" max="5905" width="24.7109375" bestFit="1" customWidth="1"/>
    <col min="5906" max="5906" width="11.42578125" customWidth="1"/>
    <col min="5907" max="5907" width="16.28515625" bestFit="1" customWidth="1"/>
    <col min="5908" max="5908" width="11.42578125" customWidth="1"/>
    <col min="5909" max="5909" width="19.7109375" bestFit="1" customWidth="1"/>
    <col min="5910" max="5910" width="21.42578125" bestFit="1" customWidth="1"/>
    <col min="5911" max="5911" width="20.7109375" bestFit="1" customWidth="1"/>
    <col min="5912" max="6144" width="11.42578125" customWidth="1"/>
    <col min="6145" max="6145" width="24.28515625" bestFit="1" customWidth="1"/>
    <col min="6146" max="6148" width="21" customWidth="1"/>
    <col min="6149" max="6149" width="23.5703125" bestFit="1" customWidth="1"/>
    <col min="6150" max="6151" width="21" customWidth="1"/>
    <col min="6152" max="6153" width="14.28515625" bestFit="1" customWidth="1"/>
    <col min="6154" max="6154" width="14.85546875" customWidth="1"/>
    <col min="6155" max="6155" width="14.42578125" customWidth="1"/>
    <col min="6156" max="6156" width="27.140625" customWidth="1"/>
    <col min="6157" max="6157" width="13.85546875" bestFit="1" customWidth="1"/>
    <col min="6158" max="6158" width="13.28515625" bestFit="1" customWidth="1"/>
    <col min="6159" max="6160" width="11.42578125" customWidth="1"/>
    <col min="6161" max="6161" width="24.7109375" bestFit="1" customWidth="1"/>
    <col min="6162" max="6162" width="11.42578125" customWidth="1"/>
    <col min="6163" max="6163" width="16.28515625" bestFit="1" customWidth="1"/>
    <col min="6164" max="6164" width="11.42578125" customWidth="1"/>
    <col min="6165" max="6165" width="19.7109375" bestFit="1" customWidth="1"/>
    <col min="6166" max="6166" width="21.42578125" bestFit="1" customWidth="1"/>
    <col min="6167" max="6167" width="20.7109375" bestFit="1" customWidth="1"/>
    <col min="6168" max="6400" width="11.42578125" customWidth="1"/>
    <col min="6401" max="6401" width="24.28515625" bestFit="1" customWidth="1"/>
    <col min="6402" max="6404" width="21" customWidth="1"/>
    <col min="6405" max="6405" width="23.5703125" bestFit="1" customWidth="1"/>
    <col min="6406" max="6407" width="21" customWidth="1"/>
    <col min="6408" max="6409" width="14.28515625" bestFit="1" customWidth="1"/>
    <col min="6410" max="6410" width="14.85546875" customWidth="1"/>
    <col min="6411" max="6411" width="14.42578125" customWidth="1"/>
    <col min="6412" max="6412" width="27.140625" customWidth="1"/>
    <col min="6413" max="6413" width="13.85546875" bestFit="1" customWidth="1"/>
    <col min="6414" max="6414" width="13.28515625" bestFit="1" customWidth="1"/>
    <col min="6415" max="6416" width="11.42578125" customWidth="1"/>
    <col min="6417" max="6417" width="24.7109375" bestFit="1" customWidth="1"/>
    <col min="6418" max="6418" width="11.42578125" customWidth="1"/>
    <col min="6419" max="6419" width="16.28515625" bestFit="1" customWidth="1"/>
    <col min="6420" max="6420" width="11.42578125" customWidth="1"/>
    <col min="6421" max="6421" width="19.7109375" bestFit="1" customWidth="1"/>
    <col min="6422" max="6422" width="21.42578125" bestFit="1" customWidth="1"/>
    <col min="6423" max="6423" width="20.7109375" bestFit="1" customWidth="1"/>
    <col min="6424" max="6656" width="11.42578125" customWidth="1"/>
    <col min="6657" max="6657" width="24.28515625" bestFit="1" customWidth="1"/>
    <col min="6658" max="6660" width="21" customWidth="1"/>
    <col min="6661" max="6661" width="23.5703125" bestFit="1" customWidth="1"/>
    <col min="6662" max="6663" width="21" customWidth="1"/>
    <col min="6664" max="6665" width="14.28515625" bestFit="1" customWidth="1"/>
    <col min="6666" max="6666" width="14.85546875" customWidth="1"/>
    <col min="6667" max="6667" width="14.42578125" customWidth="1"/>
    <col min="6668" max="6668" width="27.140625" customWidth="1"/>
    <col min="6669" max="6669" width="13.85546875" bestFit="1" customWidth="1"/>
    <col min="6670" max="6670" width="13.28515625" bestFit="1" customWidth="1"/>
    <col min="6671" max="6672" width="11.42578125" customWidth="1"/>
    <col min="6673" max="6673" width="24.7109375" bestFit="1" customWidth="1"/>
    <col min="6674" max="6674" width="11.42578125" customWidth="1"/>
    <col min="6675" max="6675" width="16.28515625" bestFit="1" customWidth="1"/>
    <col min="6676" max="6676" width="11.42578125" customWidth="1"/>
    <col min="6677" max="6677" width="19.7109375" bestFit="1" customWidth="1"/>
    <col min="6678" max="6678" width="21.42578125" bestFit="1" customWidth="1"/>
    <col min="6679" max="6679" width="20.7109375" bestFit="1" customWidth="1"/>
    <col min="6680" max="6912" width="11.42578125" customWidth="1"/>
    <col min="6913" max="6913" width="24.28515625" bestFit="1" customWidth="1"/>
    <col min="6914" max="6916" width="21" customWidth="1"/>
    <col min="6917" max="6917" width="23.5703125" bestFit="1" customWidth="1"/>
    <col min="6918" max="6919" width="21" customWidth="1"/>
    <col min="6920" max="6921" width="14.28515625" bestFit="1" customWidth="1"/>
    <col min="6922" max="6922" width="14.85546875" customWidth="1"/>
    <col min="6923" max="6923" width="14.42578125" customWidth="1"/>
    <col min="6924" max="6924" width="27.140625" customWidth="1"/>
    <col min="6925" max="6925" width="13.85546875" bestFit="1" customWidth="1"/>
    <col min="6926" max="6926" width="13.28515625" bestFit="1" customWidth="1"/>
    <col min="6927" max="6928" width="11.42578125" customWidth="1"/>
    <col min="6929" max="6929" width="24.7109375" bestFit="1" customWidth="1"/>
    <col min="6930" max="6930" width="11.42578125" customWidth="1"/>
    <col min="6931" max="6931" width="16.28515625" bestFit="1" customWidth="1"/>
    <col min="6932" max="6932" width="11.42578125" customWidth="1"/>
    <col min="6933" max="6933" width="19.7109375" bestFit="1" customWidth="1"/>
    <col min="6934" max="6934" width="21.42578125" bestFit="1" customWidth="1"/>
    <col min="6935" max="6935" width="20.7109375" bestFit="1" customWidth="1"/>
    <col min="6936" max="7168" width="11.42578125" customWidth="1"/>
    <col min="7169" max="7169" width="24.28515625" bestFit="1" customWidth="1"/>
    <col min="7170" max="7172" width="21" customWidth="1"/>
    <col min="7173" max="7173" width="23.5703125" bestFit="1" customWidth="1"/>
    <col min="7174" max="7175" width="21" customWidth="1"/>
    <col min="7176" max="7177" width="14.28515625" bestFit="1" customWidth="1"/>
    <col min="7178" max="7178" width="14.85546875" customWidth="1"/>
    <col min="7179" max="7179" width="14.42578125" customWidth="1"/>
    <col min="7180" max="7180" width="27.140625" customWidth="1"/>
    <col min="7181" max="7181" width="13.85546875" bestFit="1" customWidth="1"/>
    <col min="7182" max="7182" width="13.28515625" bestFit="1" customWidth="1"/>
    <col min="7183" max="7184" width="11.42578125" customWidth="1"/>
    <col min="7185" max="7185" width="24.7109375" bestFit="1" customWidth="1"/>
    <col min="7186" max="7186" width="11.42578125" customWidth="1"/>
    <col min="7187" max="7187" width="16.28515625" bestFit="1" customWidth="1"/>
    <col min="7188" max="7188" width="11.42578125" customWidth="1"/>
    <col min="7189" max="7189" width="19.7109375" bestFit="1" customWidth="1"/>
    <col min="7190" max="7190" width="21.42578125" bestFit="1" customWidth="1"/>
    <col min="7191" max="7191" width="20.7109375" bestFit="1" customWidth="1"/>
    <col min="7192" max="7424" width="11.42578125" customWidth="1"/>
    <col min="7425" max="7425" width="24.28515625" bestFit="1" customWidth="1"/>
    <col min="7426" max="7428" width="21" customWidth="1"/>
    <col min="7429" max="7429" width="23.5703125" bestFit="1" customWidth="1"/>
    <col min="7430" max="7431" width="21" customWidth="1"/>
    <col min="7432" max="7433" width="14.28515625" bestFit="1" customWidth="1"/>
    <col min="7434" max="7434" width="14.85546875" customWidth="1"/>
    <col min="7435" max="7435" width="14.42578125" customWidth="1"/>
    <col min="7436" max="7436" width="27.140625" customWidth="1"/>
    <col min="7437" max="7437" width="13.85546875" bestFit="1" customWidth="1"/>
    <col min="7438" max="7438" width="13.28515625" bestFit="1" customWidth="1"/>
    <col min="7439" max="7440" width="11.42578125" customWidth="1"/>
    <col min="7441" max="7441" width="24.7109375" bestFit="1" customWidth="1"/>
    <col min="7442" max="7442" width="11.42578125" customWidth="1"/>
    <col min="7443" max="7443" width="16.28515625" bestFit="1" customWidth="1"/>
    <col min="7444" max="7444" width="11.42578125" customWidth="1"/>
    <col min="7445" max="7445" width="19.7109375" bestFit="1" customWidth="1"/>
    <col min="7446" max="7446" width="21.42578125" bestFit="1" customWidth="1"/>
    <col min="7447" max="7447" width="20.7109375" bestFit="1" customWidth="1"/>
    <col min="7448" max="7680" width="11.42578125" customWidth="1"/>
    <col min="7681" max="7681" width="24.28515625" bestFit="1" customWidth="1"/>
    <col min="7682" max="7684" width="21" customWidth="1"/>
    <col min="7685" max="7685" width="23.5703125" bestFit="1" customWidth="1"/>
    <col min="7686" max="7687" width="21" customWidth="1"/>
    <col min="7688" max="7689" width="14.28515625" bestFit="1" customWidth="1"/>
    <col min="7690" max="7690" width="14.85546875" customWidth="1"/>
    <col min="7691" max="7691" width="14.42578125" customWidth="1"/>
    <col min="7692" max="7692" width="27.140625" customWidth="1"/>
    <col min="7693" max="7693" width="13.85546875" bestFit="1" customWidth="1"/>
    <col min="7694" max="7694" width="13.28515625" bestFit="1" customWidth="1"/>
    <col min="7695" max="7696" width="11.42578125" customWidth="1"/>
    <col min="7697" max="7697" width="24.7109375" bestFit="1" customWidth="1"/>
    <col min="7698" max="7698" width="11.42578125" customWidth="1"/>
    <col min="7699" max="7699" width="16.28515625" bestFit="1" customWidth="1"/>
    <col min="7700" max="7700" width="11.42578125" customWidth="1"/>
    <col min="7701" max="7701" width="19.7109375" bestFit="1" customWidth="1"/>
    <col min="7702" max="7702" width="21.42578125" bestFit="1" customWidth="1"/>
    <col min="7703" max="7703" width="20.7109375" bestFit="1" customWidth="1"/>
    <col min="7704" max="7936" width="11.42578125" customWidth="1"/>
    <col min="7937" max="7937" width="24.28515625" bestFit="1" customWidth="1"/>
    <col min="7938" max="7940" width="21" customWidth="1"/>
    <col min="7941" max="7941" width="23.5703125" bestFit="1" customWidth="1"/>
    <col min="7942" max="7943" width="21" customWidth="1"/>
    <col min="7944" max="7945" width="14.28515625" bestFit="1" customWidth="1"/>
    <col min="7946" max="7946" width="14.85546875" customWidth="1"/>
    <col min="7947" max="7947" width="14.42578125" customWidth="1"/>
    <col min="7948" max="7948" width="27.140625" customWidth="1"/>
    <col min="7949" max="7949" width="13.85546875" bestFit="1" customWidth="1"/>
    <col min="7950" max="7950" width="13.28515625" bestFit="1" customWidth="1"/>
    <col min="7951" max="7952" width="11.42578125" customWidth="1"/>
    <col min="7953" max="7953" width="24.7109375" bestFit="1" customWidth="1"/>
    <col min="7954" max="7954" width="11.42578125" customWidth="1"/>
    <col min="7955" max="7955" width="16.28515625" bestFit="1" customWidth="1"/>
    <col min="7956" max="7956" width="11.42578125" customWidth="1"/>
    <col min="7957" max="7957" width="19.7109375" bestFit="1" customWidth="1"/>
    <col min="7958" max="7958" width="21.42578125" bestFit="1" customWidth="1"/>
    <col min="7959" max="7959" width="20.7109375" bestFit="1" customWidth="1"/>
    <col min="7960" max="8192" width="11.42578125" customWidth="1"/>
    <col min="8193" max="8193" width="24.28515625" bestFit="1" customWidth="1"/>
    <col min="8194" max="8196" width="21" customWidth="1"/>
    <col min="8197" max="8197" width="23.5703125" bestFit="1" customWidth="1"/>
    <col min="8198" max="8199" width="21" customWidth="1"/>
    <col min="8200" max="8201" width="14.28515625" bestFit="1" customWidth="1"/>
    <col min="8202" max="8202" width="14.85546875" customWidth="1"/>
    <col min="8203" max="8203" width="14.42578125" customWidth="1"/>
    <col min="8204" max="8204" width="27.140625" customWidth="1"/>
    <col min="8205" max="8205" width="13.85546875" bestFit="1" customWidth="1"/>
    <col min="8206" max="8206" width="13.28515625" bestFit="1" customWidth="1"/>
    <col min="8207" max="8208" width="11.42578125" customWidth="1"/>
    <col min="8209" max="8209" width="24.7109375" bestFit="1" customWidth="1"/>
    <col min="8210" max="8210" width="11.42578125" customWidth="1"/>
    <col min="8211" max="8211" width="16.28515625" bestFit="1" customWidth="1"/>
    <col min="8212" max="8212" width="11.42578125" customWidth="1"/>
    <col min="8213" max="8213" width="19.7109375" bestFit="1" customWidth="1"/>
    <col min="8214" max="8214" width="21.42578125" bestFit="1" customWidth="1"/>
    <col min="8215" max="8215" width="20.7109375" bestFit="1" customWidth="1"/>
    <col min="8216" max="8448" width="11.42578125" customWidth="1"/>
    <col min="8449" max="8449" width="24.28515625" bestFit="1" customWidth="1"/>
    <col min="8450" max="8452" width="21" customWidth="1"/>
    <col min="8453" max="8453" width="23.5703125" bestFit="1" customWidth="1"/>
    <col min="8454" max="8455" width="21" customWidth="1"/>
    <col min="8456" max="8457" width="14.28515625" bestFit="1" customWidth="1"/>
    <col min="8458" max="8458" width="14.85546875" customWidth="1"/>
    <col min="8459" max="8459" width="14.42578125" customWidth="1"/>
    <col min="8460" max="8460" width="27.140625" customWidth="1"/>
    <col min="8461" max="8461" width="13.85546875" bestFit="1" customWidth="1"/>
    <col min="8462" max="8462" width="13.28515625" bestFit="1" customWidth="1"/>
    <col min="8463" max="8464" width="11.42578125" customWidth="1"/>
    <col min="8465" max="8465" width="24.7109375" bestFit="1" customWidth="1"/>
    <col min="8466" max="8466" width="11.42578125" customWidth="1"/>
    <col min="8467" max="8467" width="16.28515625" bestFit="1" customWidth="1"/>
    <col min="8468" max="8468" width="11.42578125" customWidth="1"/>
    <col min="8469" max="8469" width="19.7109375" bestFit="1" customWidth="1"/>
    <col min="8470" max="8470" width="21.42578125" bestFit="1" customWidth="1"/>
    <col min="8471" max="8471" width="20.7109375" bestFit="1" customWidth="1"/>
    <col min="8472" max="8704" width="11.42578125" customWidth="1"/>
    <col min="8705" max="8705" width="24.28515625" bestFit="1" customWidth="1"/>
    <col min="8706" max="8708" width="21" customWidth="1"/>
    <col min="8709" max="8709" width="23.5703125" bestFit="1" customWidth="1"/>
    <col min="8710" max="8711" width="21" customWidth="1"/>
    <col min="8712" max="8713" width="14.28515625" bestFit="1" customWidth="1"/>
    <col min="8714" max="8714" width="14.85546875" customWidth="1"/>
    <col min="8715" max="8715" width="14.42578125" customWidth="1"/>
    <col min="8716" max="8716" width="27.140625" customWidth="1"/>
    <col min="8717" max="8717" width="13.85546875" bestFit="1" customWidth="1"/>
    <col min="8718" max="8718" width="13.28515625" bestFit="1" customWidth="1"/>
    <col min="8719" max="8720" width="11.42578125" customWidth="1"/>
    <col min="8721" max="8721" width="24.7109375" bestFit="1" customWidth="1"/>
    <col min="8722" max="8722" width="11.42578125" customWidth="1"/>
    <col min="8723" max="8723" width="16.28515625" bestFit="1" customWidth="1"/>
    <col min="8724" max="8724" width="11.42578125" customWidth="1"/>
    <col min="8725" max="8725" width="19.7109375" bestFit="1" customWidth="1"/>
    <col min="8726" max="8726" width="21.42578125" bestFit="1" customWidth="1"/>
    <col min="8727" max="8727" width="20.7109375" bestFit="1" customWidth="1"/>
    <col min="8728" max="8960" width="11.42578125" customWidth="1"/>
    <col min="8961" max="8961" width="24.28515625" bestFit="1" customWidth="1"/>
    <col min="8962" max="8964" width="21" customWidth="1"/>
    <col min="8965" max="8965" width="23.5703125" bestFit="1" customWidth="1"/>
    <col min="8966" max="8967" width="21" customWidth="1"/>
    <col min="8968" max="8969" width="14.28515625" bestFit="1" customWidth="1"/>
    <col min="8970" max="8970" width="14.85546875" customWidth="1"/>
    <col min="8971" max="8971" width="14.42578125" customWidth="1"/>
    <col min="8972" max="8972" width="27.140625" customWidth="1"/>
    <col min="8973" max="8973" width="13.85546875" bestFit="1" customWidth="1"/>
    <col min="8974" max="8974" width="13.28515625" bestFit="1" customWidth="1"/>
    <col min="8975" max="8976" width="11.42578125" customWidth="1"/>
    <col min="8977" max="8977" width="24.7109375" bestFit="1" customWidth="1"/>
    <col min="8978" max="8978" width="11.42578125" customWidth="1"/>
    <col min="8979" max="8979" width="16.28515625" bestFit="1" customWidth="1"/>
    <col min="8980" max="8980" width="11.42578125" customWidth="1"/>
    <col min="8981" max="8981" width="19.7109375" bestFit="1" customWidth="1"/>
    <col min="8982" max="8982" width="21.42578125" bestFit="1" customWidth="1"/>
    <col min="8983" max="8983" width="20.7109375" bestFit="1" customWidth="1"/>
    <col min="8984" max="9216" width="11.42578125" customWidth="1"/>
    <col min="9217" max="9217" width="24.28515625" bestFit="1" customWidth="1"/>
    <col min="9218" max="9220" width="21" customWidth="1"/>
    <col min="9221" max="9221" width="23.5703125" bestFit="1" customWidth="1"/>
    <col min="9222" max="9223" width="21" customWidth="1"/>
    <col min="9224" max="9225" width="14.28515625" bestFit="1" customWidth="1"/>
    <col min="9226" max="9226" width="14.85546875" customWidth="1"/>
    <col min="9227" max="9227" width="14.42578125" customWidth="1"/>
    <col min="9228" max="9228" width="27.140625" customWidth="1"/>
    <col min="9229" max="9229" width="13.85546875" bestFit="1" customWidth="1"/>
    <col min="9230" max="9230" width="13.28515625" bestFit="1" customWidth="1"/>
    <col min="9231" max="9232" width="11.42578125" customWidth="1"/>
    <col min="9233" max="9233" width="24.7109375" bestFit="1" customWidth="1"/>
    <col min="9234" max="9234" width="11.42578125" customWidth="1"/>
    <col min="9235" max="9235" width="16.28515625" bestFit="1" customWidth="1"/>
    <col min="9236" max="9236" width="11.42578125" customWidth="1"/>
    <col min="9237" max="9237" width="19.7109375" bestFit="1" customWidth="1"/>
    <col min="9238" max="9238" width="21.42578125" bestFit="1" customWidth="1"/>
    <col min="9239" max="9239" width="20.7109375" bestFit="1" customWidth="1"/>
    <col min="9240" max="9472" width="11.42578125" customWidth="1"/>
    <col min="9473" max="9473" width="24.28515625" bestFit="1" customWidth="1"/>
    <col min="9474" max="9476" width="21" customWidth="1"/>
    <col min="9477" max="9477" width="23.5703125" bestFit="1" customWidth="1"/>
    <col min="9478" max="9479" width="21" customWidth="1"/>
    <col min="9480" max="9481" width="14.28515625" bestFit="1" customWidth="1"/>
    <col min="9482" max="9482" width="14.85546875" customWidth="1"/>
    <col min="9483" max="9483" width="14.42578125" customWidth="1"/>
    <col min="9484" max="9484" width="27.140625" customWidth="1"/>
    <col min="9485" max="9485" width="13.85546875" bestFit="1" customWidth="1"/>
    <col min="9486" max="9486" width="13.28515625" bestFit="1" customWidth="1"/>
    <col min="9487" max="9488" width="11.42578125" customWidth="1"/>
    <col min="9489" max="9489" width="24.7109375" bestFit="1" customWidth="1"/>
    <col min="9490" max="9490" width="11.42578125" customWidth="1"/>
    <col min="9491" max="9491" width="16.28515625" bestFit="1" customWidth="1"/>
    <col min="9492" max="9492" width="11.42578125" customWidth="1"/>
    <col min="9493" max="9493" width="19.7109375" bestFit="1" customWidth="1"/>
    <col min="9494" max="9494" width="21.42578125" bestFit="1" customWidth="1"/>
    <col min="9495" max="9495" width="20.7109375" bestFit="1" customWidth="1"/>
    <col min="9496" max="9728" width="11.42578125" customWidth="1"/>
    <col min="9729" max="9729" width="24.28515625" bestFit="1" customWidth="1"/>
    <col min="9730" max="9732" width="21" customWidth="1"/>
    <col min="9733" max="9733" width="23.5703125" bestFit="1" customWidth="1"/>
    <col min="9734" max="9735" width="21" customWidth="1"/>
    <col min="9736" max="9737" width="14.28515625" bestFit="1" customWidth="1"/>
    <col min="9738" max="9738" width="14.85546875" customWidth="1"/>
    <col min="9739" max="9739" width="14.42578125" customWidth="1"/>
    <col min="9740" max="9740" width="27.140625" customWidth="1"/>
    <col min="9741" max="9741" width="13.85546875" bestFit="1" customWidth="1"/>
    <col min="9742" max="9742" width="13.28515625" bestFit="1" customWidth="1"/>
    <col min="9743" max="9744" width="11.42578125" customWidth="1"/>
    <col min="9745" max="9745" width="24.7109375" bestFit="1" customWidth="1"/>
    <col min="9746" max="9746" width="11.42578125" customWidth="1"/>
    <col min="9747" max="9747" width="16.28515625" bestFit="1" customWidth="1"/>
    <col min="9748" max="9748" width="11.42578125" customWidth="1"/>
    <col min="9749" max="9749" width="19.7109375" bestFit="1" customWidth="1"/>
    <col min="9750" max="9750" width="21.42578125" bestFit="1" customWidth="1"/>
    <col min="9751" max="9751" width="20.7109375" bestFit="1" customWidth="1"/>
    <col min="9752" max="9984" width="11.42578125" customWidth="1"/>
    <col min="9985" max="9985" width="24.28515625" bestFit="1" customWidth="1"/>
    <col min="9986" max="9988" width="21" customWidth="1"/>
    <col min="9989" max="9989" width="23.5703125" bestFit="1" customWidth="1"/>
    <col min="9990" max="9991" width="21" customWidth="1"/>
    <col min="9992" max="9993" width="14.28515625" bestFit="1" customWidth="1"/>
    <col min="9994" max="9994" width="14.85546875" customWidth="1"/>
    <col min="9995" max="9995" width="14.42578125" customWidth="1"/>
    <col min="9996" max="9996" width="27.140625" customWidth="1"/>
    <col min="9997" max="9997" width="13.85546875" bestFit="1" customWidth="1"/>
    <col min="9998" max="9998" width="13.28515625" bestFit="1" customWidth="1"/>
    <col min="9999" max="10000" width="11.42578125" customWidth="1"/>
    <col min="10001" max="10001" width="24.7109375" bestFit="1" customWidth="1"/>
    <col min="10002" max="10002" width="11.42578125" customWidth="1"/>
    <col min="10003" max="10003" width="16.28515625" bestFit="1" customWidth="1"/>
    <col min="10004" max="10004" width="11.42578125" customWidth="1"/>
    <col min="10005" max="10005" width="19.7109375" bestFit="1" customWidth="1"/>
    <col min="10006" max="10006" width="21.42578125" bestFit="1" customWidth="1"/>
    <col min="10007" max="10007" width="20.7109375" bestFit="1" customWidth="1"/>
    <col min="10008" max="10240" width="11.42578125" customWidth="1"/>
    <col min="10241" max="10241" width="24.28515625" bestFit="1" customWidth="1"/>
    <col min="10242" max="10244" width="21" customWidth="1"/>
    <col min="10245" max="10245" width="23.5703125" bestFit="1" customWidth="1"/>
    <col min="10246" max="10247" width="21" customWidth="1"/>
    <col min="10248" max="10249" width="14.28515625" bestFit="1" customWidth="1"/>
    <col min="10250" max="10250" width="14.85546875" customWidth="1"/>
    <col min="10251" max="10251" width="14.42578125" customWidth="1"/>
    <col min="10252" max="10252" width="27.140625" customWidth="1"/>
    <col min="10253" max="10253" width="13.85546875" bestFit="1" customWidth="1"/>
    <col min="10254" max="10254" width="13.28515625" bestFit="1" customWidth="1"/>
    <col min="10255" max="10256" width="11.42578125" customWidth="1"/>
    <col min="10257" max="10257" width="24.7109375" bestFit="1" customWidth="1"/>
    <col min="10258" max="10258" width="11.42578125" customWidth="1"/>
    <col min="10259" max="10259" width="16.28515625" bestFit="1" customWidth="1"/>
    <col min="10260" max="10260" width="11.42578125" customWidth="1"/>
    <col min="10261" max="10261" width="19.7109375" bestFit="1" customWidth="1"/>
    <col min="10262" max="10262" width="21.42578125" bestFit="1" customWidth="1"/>
    <col min="10263" max="10263" width="20.7109375" bestFit="1" customWidth="1"/>
    <col min="10264" max="10496" width="11.42578125" customWidth="1"/>
    <col min="10497" max="10497" width="24.28515625" bestFit="1" customWidth="1"/>
    <col min="10498" max="10500" width="21" customWidth="1"/>
    <col min="10501" max="10501" width="23.5703125" bestFit="1" customWidth="1"/>
    <col min="10502" max="10503" width="21" customWidth="1"/>
    <col min="10504" max="10505" width="14.28515625" bestFit="1" customWidth="1"/>
    <col min="10506" max="10506" width="14.85546875" customWidth="1"/>
    <col min="10507" max="10507" width="14.42578125" customWidth="1"/>
    <col min="10508" max="10508" width="27.140625" customWidth="1"/>
    <col min="10509" max="10509" width="13.85546875" bestFit="1" customWidth="1"/>
    <col min="10510" max="10510" width="13.28515625" bestFit="1" customWidth="1"/>
    <col min="10511" max="10512" width="11.42578125" customWidth="1"/>
    <col min="10513" max="10513" width="24.7109375" bestFit="1" customWidth="1"/>
    <col min="10514" max="10514" width="11.42578125" customWidth="1"/>
    <col min="10515" max="10515" width="16.28515625" bestFit="1" customWidth="1"/>
    <col min="10516" max="10516" width="11.42578125" customWidth="1"/>
    <col min="10517" max="10517" width="19.7109375" bestFit="1" customWidth="1"/>
    <col min="10518" max="10518" width="21.42578125" bestFit="1" customWidth="1"/>
    <col min="10519" max="10519" width="20.7109375" bestFit="1" customWidth="1"/>
    <col min="10520" max="10752" width="11.42578125" customWidth="1"/>
    <col min="10753" max="10753" width="24.28515625" bestFit="1" customWidth="1"/>
    <col min="10754" max="10756" width="21" customWidth="1"/>
    <col min="10757" max="10757" width="23.5703125" bestFit="1" customWidth="1"/>
    <col min="10758" max="10759" width="21" customWidth="1"/>
    <col min="10760" max="10761" width="14.28515625" bestFit="1" customWidth="1"/>
    <col min="10762" max="10762" width="14.85546875" customWidth="1"/>
    <col min="10763" max="10763" width="14.42578125" customWidth="1"/>
    <col min="10764" max="10764" width="27.140625" customWidth="1"/>
    <col min="10765" max="10765" width="13.85546875" bestFit="1" customWidth="1"/>
    <col min="10766" max="10766" width="13.28515625" bestFit="1" customWidth="1"/>
    <col min="10767" max="10768" width="11.42578125" customWidth="1"/>
    <col min="10769" max="10769" width="24.7109375" bestFit="1" customWidth="1"/>
    <col min="10770" max="10770" width="11.42578125" customWidth="1"/>
    <col min="10771" max="10771" width="16.28515625" bestFit="1" customWidth="1"/>
    <col min="10772" max="10772" width="11.42578125" customWidth="1"/>
    <col min="10773" max="10773" width="19.7109375" bestFit="1" customWidth="1"/>
    <col min="10774" max="10774" width="21.42578125" bestFit="1" customWidth="1"/>
    <col min="10775" max="10775" width="20.7109375" bestFit="1" customWidth="1"/>
    <col min="10776" max="11008" width="11.42578125" customWidth="1"/>
    <col min="11009" max="11009" width="24.28515625" bestFit="1" customWidth="1"/>
    <col min="11010" max="11012" width="21" customWidth="1"/>
    <col min="11013" max="11013" width="23.5703125" bestFit="1" customWidth="1"/>
    <col min="11014" max="11015" width="21" customWidth="1"/>
    <col min="11016" max="11017" width="14.28515625" bestFit="1" customWidth="1"/>
    <col min="11018" max="11018" width="14.85546875" customWidth="1"/>
    <col min="11019" max="11019" width="14.42578125" customWidth="1"/>
    <col min="11020" max="11020" width="27.140625" customWidth="1"/>
    <col min="11021" max="11021" width="13.85546875" bestFit="1" customWidth="1"/>
    <col min="11022" max="11022" width="13.28515625" bestFit="1" customWidth="1"/>
    <col min="11023" max="11024" width="11.42578125" customWidth="1"/>
    <col min="11025" max="11025" width="24.7109375" bestFit="1" customWidth="1"/>
    <col min="11026" max="11026" width="11.42578125" customWidth="1"/>
    <col min="11027" max="11027" width="16.28515625" bestFit="1" customWidth="1"/>
    <col min="11028" max="11028" width="11.42578125" customWidth="1"/>
    <col min="11029" max="11029" width="19.7109375" bestFit="1" customWidth="1"/>
    <col min="11030" max="11030" width="21.42578125" bestFit="1" customWidth="1"/>
    <col min="11031" max="11031" width="20.7109375" bestFit="1" customWidth="1"/>
    <col min="11032" max="11264" width="11.42578125" customWidth="1"/>
    <col min="11265" max="11265" width="24.28515625" bestFit="1" customWidth="1"/>
    <col min="11266" max="11268" width="21" customWidth="1"/>
    <col min="11269" max="11269" width="23.5703125" bestFit="1" customWidth="1"/>
    <col min="11270" max="11271" width="21" customWidth="1"/>
    <col min="11272" max="11273" width="14.28515625" bestFit="1" customWidth="1"/>
    <col min="11274" max="11274" width="14.85546875" customWidth="1"/>
    <col min="11275" max="11275" width="14.42578125" customWidth="1"/>
    <col min="11276" max="11276" width="27.140625" customWidth="1"/>
    <col min="11277" max="11277" width="13.85546875" bestFit="1" customWidth="1"/>
    <col min="11278" max="11278" width="13.28515625" bestFit="1" customWidth="1"/>
    <col min="11279" max="11280" width="11.42578125" customWidth="1"/>
    <col min="11281" max="11281" width="24.7109375" bestFit="1" customWidth="1"/>
    <col min="11282" max="11282" width="11.42578125" customWidth="1"/>
    <col min="11283" max="11283" width="16.28515625" bestFit="1" customWidth="1"/>
    <col min="11284" max="11284" width="11.42578125" customWidth="1"/>
    <col min="11285" max="11285" width="19.7109375" bestFit="1" customWidth="1"/>
    <col min="11286" max="11286" width="21.42578125" bestFit="1" customWidth="1"/>
    <col min="11287" max="11287" width="20.7109375" bestFit="1" customWidth="1"/>
    <col min="11288" max="11520" width="11.42578125" customWidth="1"/>
    <col min="11521" max="11521" width="24.28515625" bestFit="1" customWidth="1"/>
    <col min="11522" max="11524" width="21" customWidth="1"/>
    <col min="11525" max="11525" width="23.5703125" bestFit="1" customWidth="1"/>
    <col min="11526" max="11527" width="21" customWidth="1"/>
    <col min="11528" max="11529" width="14.28515625" bestFit="1" customWidth="1"/>
    <col min="11530" max="11530" width="14.85546875" customWidth="1"/>
    <col min="11531" max="11531" width="14.42578125" customWidth="1"/>
    <col min="11532" max="11532" width="27.140625" customWidth="1"/>
    <col min="11533" max="11533" width="13.85546875" bestFit="1" customWidth="1"/>
    <col min="11534" max="11534" width="13.28515625" bestFit="1" customWidth="1"/>
    <col min="11535" max="11536" width="11.42578125" customWidth="1"/>
    <col min="11537" max="11537" width="24.7109375" bestFit="1" customWidth="1"/>
    <col min="11538" max="11538" width="11.42578125" customWidth="1"/>
    <col min="11539" max="11539" width="16.28515625" bestFit="1" customWidth="1"/>
    <col min="11540" max="11540" width="11.42578125" customWidth="1"/>
    <col min="11541" max="11541" width="19.7109375" bestFit="1" customWidth="1"/>
    <col min="11542" max="11542" width="21.42578125" bestFit="1" customWidth="1"/>
    <col min="11543" max="11543" width="20.7109375" bestFit="1" customWidth="1"/>
    <col min="11544" max="11776" width="11.42578125" customWidth="1"/>
    <col min="11777" max="11777" width="24.28515625" bestFit="1" customWidth="1"/>
    <col min="11778" max="11780" width="21" customWidth="1"/>
    <col min="11781" max="11781" width="23.5703125" bestFit="1" customWidth="1"/>
    <col min="11782" max="11783" width="21" customWidth="1"/>
    <col min="11784" max="11785" width="14.28515625" bestFit="1" customWidth="1"/>
    <col min="11786" max="11786" width="14.85546875" customWidth="1"/>
    <col min="11787" max="11787" width="14.42578125" customWidth="1"/>
    <col min="11788" max="11788" width="27.140625" customWidth="1"/>
    <col min="11789" max="11789" width="13.85546875" bestFit="1" customWidth="1"/>
    <col min="11790" max="11790" width="13.28515625" bestFit="1" customWidth="1"/>
    <col min="11791" max="11792" width="11.42578125" customWidth="1"/>
    <col min="11793" max="11793" width="24.7109375" bestFit="1" customWidth="1"/>
    <col min="11794" max="11794" width="11.42578125" customWidth="1"/>
    <col min="11795" max="11795" width="16.28515625" bestFit="1" customWidth="1"/>
    <col min="11796" max="11796" width="11.42578125" customWidth="1"/>
    <col min="11797" max="11797" width="19.7109375" bestFit="1" customWidth="1"/>
    <col min="11798" max="11798" width="21.42578125" bestFit="1" customWidth="1"/>
    <col min="11799" max="11799" width="20.7109375" bestFit="1" customWidth="1"/>
    <col min="11800" max="12032" width="11.42578125" customWidth="1"/>
    <col min="12033" max="12033" width="24.28515625" bestFit="1" customWidth="1"/>
    <col min="12034" max="12036" width="21" customWidth="1"/>
    <col min="12037" max="12037" width="23.5703125" bestFit="1" customWidth="1"/>
    <col min="12038" max="12039" width="21" customWidth="1"/>
    <col min="12040" max="12041" width="14.28515625" bestFit="1" customWidth="1"/>
    <col min="12042" max="12042" width="14.85546875" customWidth="1"/>
    <col min="12043" max="12043" width="14.42578125" customWidth="1"/>
    <col min="12044" max="12044" width="27.140625" customWidth="1"/>
    <col min="12045" max="12045" width="13.85546875" bestFit="1" customWidth="1"/>
    <col min="12046" max="12046" width="13.28515625" bestFit="1" customWidth="1"/>
    <col min="12047" max="12048" width="11.42578125" customWidth="1"/>
    <col min="12049" max="12049" width="24.7109375" bestFit="1" customWidth="1"/>
    <col min="12050" max="12050" width="11.42578125" customWidth="1"/>
    <col min="12051" max="12051" width="16.28515625" bestFit="1" customWidth="1"/>
    <col min="12052" max="12052" width="11.42578125" customWidth="1"/>
    <col min="12053" max="12053" width="19.7109375" bestFit="1" customWidth="1"/>
    <col min="12054" max="12054" width="21.42578125" bestFit="1" customWidth="1"/>
    <col min="12055" max="12055" width="20.7109375" bestFit="1" customWidth="1"/>
    <col min="12056" max="12288" width="11.42578125" customWidth="1"/>
    <col min="12289" max="12289" width="24.28515625" bestFit="1" customWidth="1"/>
    <col min="12290" max="12292" width="21" customWidth="1"/>
    <col min="12293" max="12293" width="23.5703125" bestFit="1" customWidth="1"/>
    <col min="12294" max="12295" width="21" customWidth="1"/>
    <col min="12296" max="12297" width="14.28515625" bestFit="1" customWidth="1"/>
    <col min="12298" max="12298" width="14.85546875" customWidth="1"/>
    <col min="12299" max="12299" width="14.42578125" customWidth="1"/>
    <col min="12300" max="12300" width="27.140625" customWidth="1"/>
    <col min="12301" max="12301" width="13.85546875" bestFit="1" customWidth="1"/>
    <col min="12302" max="12302" width="13.28515625" bestFit="1" customWidth="1"/>
    <col min="12303" max="12304" width="11.42578125" customWidth="1"/>
    <col min="12305" max="12305" width="24.7109375" bestFit="1" customWidth="1"/>
    <col min="12306" max="12306" width="11.42578125" customWidth="1"/>
    <col min="12307" max="12307" width="16.28515625" bestFit="1" customWidth="1"/>
    <col min="12308" max="12308" width="11.42578125" customWidth="1"/>
    <col min="12309" max="12309" width="19.7109375" bestFit="1" customWidth="1"/>
    <col min="12310" max="12310" width="21.42578125" bestFit="1" customWidth="1"/>
    <col min="12311" max="12311" width="20.7109375" bestFit="1" customWidth="1"/>
    <col min="12312" max="12544" width="11.42578125" customWidth="1"/>
    <col min="12545" max="12545" width="24.28515625" bestFit="1" customWidth="1"/>
    <col min="12546" max="12548" width="21" customWidth="1"/>
    <col min="12549" max="12549" width="23.5703125" bestFit="1" customWidth="1"/>
    <col min="12550" max="12551" width="21" customWidth="1"/>
    <col min="12552" max="12553" width="14.28515625" bestFit="1" customWidth="1"/>
    <col min="12554" max="12554" width="14.85546875" customWidth="1"/>
    <col min="12555" max="12555" width="14.42578125" customWidth="1"/>
    <col min="12556" max="12556" width="27.140625" customWidth="1"/>
    <col min="12557" max="12557" width="13.85546875" bestFit="1" customWidth="1"/>
    <col min="12558" max="12558" width="13.28515625" bestFit="1" customWidth="1"/>
    <col min="12559" max="12560" width="11.42578125" customWidth="1"/>
    <col min="12561" max="12561" width="24.7109375" bestFit="1" customWidth="1"/>
    <col min="12562" max="12562" width="11.42578125" customWidth="1"/>
    <col min="12563" max="12563" width="16.28515625" bestFit="1" customWidth="1"/>
    <col min="12564" max="12564" width="11.42578125" customWidth="1"/>
    <col min="12565" max="12565" width="19.7109375" bestFit="1" customWidth="1"/>
    <col min="12566" max="12566" width="21.42578125" bestFit="1" customWidth="1"/>
    <col min="12567" max="12567" width="20.7109375" bestFit="1" customWidth="1"/>
    <col min="12568" max="12800" width="11.42578125" customWidth="1"/>
    <col min="12801" max="12801" width="24.28515625" bestFit="1" customWidth="1"/>
    <col min="12802" max="12804" width="21" customWidth="1"/>
    <col min="12805" max="12805" width="23.5703125" bestFit="1" customWidth="1"/>
    <col min="12806" max="12807" width="21" customWidth="1"/>
    <col min="12808" max="12809" width="14.28515625" bestFit="1" customWidth="1"/>
    <col min="12810" max="12810" width="14.85546875" customWidth="1"/>
    <col min="12811" max="12811" width="14.42578125" customWidth="1"/>
    <col min="12812" max="12812" width="27.140625" customWidth="1"/>
    <col min="12813" max="12813" width="13.85546875" bestFit="1" customWidth="1"/>
    <col min="12814" max="12814" width="13.28515625" bestFit="1" customWidth="1"/>
    <col min="12815" max="12816" width="11.42578125" customWidth="1"/>
    <col min="12817" max="12817" width="24.7109375" bestFit="1" customWidth="1"/>
    <col min="12818" max="12818" width="11.42578125" customWidth="1"/>
    <col min="12819" max="12819" width="16.28515625" bestFit="1" customWidth="1"/>
    <col min="12820" max="12820" width="11.42578125" customWidth="1"/>
    <col min="12821" max="12821" width="19.7109375" bestFit="1" customWidth="1"/>
    <col min="12822" max="12822" width="21.42578125" bestFit="1" customWidth="1"/>
    <col min="12823" max="12823" width="20.7109375" bestFit="1" customWidth="1"/>
    <col min="12824" max="13056" width="11.42578125" customWidth="1"/>
    <col min="13057" max="13057" width="24.28515625" bestFit="1" customWidth="1"/>
    <col min="13058" max="13060" width="21" customWidth="1"/>
    <col min="13061" max="13061" width="23.5703125" bestFit="1" customWidth="1"/>
    <col min="13062" max="13063" width="21" customWidth="1"/>
    <col min="13064" max="13065" width="14.28515625" bestFit="1" customWidth="1"/>
    <col min="13066" max="13066" width="14.85546875" customWidth="1"/>
    <col min="13067" max="13067" width="14.42578125" customWidth="1"/>
    <col min="13068" max="13068" width="27.140625" customWidth="1"/>
    <col min="13069" max="13069" width="13.85546875" bestFit="1" customWidth="1"/>
    <col min="13070" max="13070" width="13.28515625" bestFit="1" customWidth="1"/>
    <col min="13071" max="13072" width="11.42578125" customWidth="1"/>
    <col min="13073" max="13073" width="24.7109375" bestFit="1" customWidth="1"/>
    <col min="13074" max="13074" width="11.42578125" customWidth="1"/>
    <col min="13075" max="13075" width="16.28515625" bestFit="1" customWidth="1"/>
    <col min="13076" max="13076" width="11.42578125" customWidth="1"/>
    <col min="13077" max="13077" width="19.7109375" bestFit="1" customWidth="1"/>
    <col min="13078" max="13078" width="21.42578125" bestFit="1" customWidth="1"/>
    <col min="13079" max="13079" width="20.7109375" bestFit="1" customWidth="1"/>
    <col min="13080" max="13312" width="11.42578125" customWidth="1"/>
    <col min="13313" max="13313" width="24.28515625" bestFit="1" customWidth="1"/>
    <col min="13314" max="13316" width="21" customWidth="1"/>
    <col min="13317" max="13317" width="23.5703125" bestFit="1" customWidth="1"/>
    <col min="13318" max="13319" width="21" customWidth="1"/>
    <col min="13320" max="13321" width="14.28515625" bestFit="1" customWidth="1"/>
    <col min="13322" max="13322" width="14.85546875" customWidth="1"/>
    <col min="13323" max="13323" width="14.42578125" customWidth="1"/>
    <col min="13324" max="13324" width="27.140625" customWidth="1"/>
    <col min="13325" max="13325" width="13.85546875" bestFit="1" customWidth="1"/>
    <col min="13326" max="13326" width="13.28515625" bestFit="1" customWidth="1"/>
    <col min="13327" max="13328" width="11.42578125" customWidth="1"/>
    <col min="13329" max="13329" width="24.7109375" bestFit="1" customWidth="1"/>
    <col min="13330" max="13330" width="11.42578125" customWidth="1"/>
    <col min="13331" max="13331" width="16.28515625" bestFit="1" customWidth="1"/>
    <col min="13332" max="13332" width="11.42578125" customWidth="1"/>
    <col min="13333" max="13333" width="19.7109375" bestFit="1" customWidth="1"/>
    <col min="13334" max="13334" width="21.42578125" bestFit="1" customWidth="1"/>
    <col min="13335" max="13335" width="20.7109375" bestFit="1" customWidth="1"/>
    <col min="13336" max="13568" width="11.42578125" customWidth="1"/>
    <col min="13569" max="13569" width="24.28515625" bestFit="1" customWidth="1"/>
    <col min="13570" max="13572" width="21" customWidth="1"/>
    <col min="13573" max="13573" width="23.5703125" bestFit="1" customWidth="1"/>
    <col min="13574" max="13575" width="21" customWidth="1"/>
    <col min="13576" max="13577" width="14.28515625" bestFit="1" customWidth="1"/>
    <col min="13578" max="13578" width="14.85546875" customWidth="1"/>
    <col min="13579" max="13579" width="14.42578125" customWidth="1"/>
    <col min="13580" max="13580" width="27.140625" customWidth="1"/>
    <col min="13581" max="13581" width="13.85546875" bestFit="1" customWidth="1"/>
    <col min="13582" max="13582" width="13.28515625" bestFit="1" customWidth="1"/>
    <col min="13583" max="13584" width="11.42578125" customWidth="1"/>
    <col min="13585" max="13585" width="24.7109375" bestFit="1" customWidth="1"/>
    <col min="13586" max="13586" width="11.42578125" customWidth="1"/>
    <col min="13587" max="13587" width="16.28515625" bestFit="1" customWidth="1"/>
    <col min="13588" max="13588" width="11.42578125" customWidth="1"/>
    <col min="13589" max="13589" width="19.7109375" bestFit="1" customWidth="1"/>
    <col min="13590" max="13590" width="21.42578125" bestFit="1" customWidth="1"/>
    <col min="13591" max="13591" width="20.7109375" bestFit="1" customWidth="1"/>
    <col min="13592" max="13824" width="11.42578125" customWidth="1"/>
    <col min="13825" max="13825" width="24.28515625" bestFit="1" customWidth="1"/>
    <col min="13826" max="13828" width="21" customWidth="1"/>
    <col min="13829" max="13829" width="23.5703125" bestFit="1" customWidth="1"/>
    <col min="13830" max="13831" width="21" customWidth="1"/>
    <col min="13832" max="13833" width="14.28515625" bestFit="1" customWidth="1"/>
    <col min="13834" max="13834" width="14.85546875" customWidth="1"/>
    <col min="13835" max="13835" width="14.42578125" customWidth="1"/>
    <col min="13836" max="13836" width="27.140625" customWidth="1"/>
    <col min="13837" max="13837" width="13.85546875" bestFit="1" customWidth="1"/>
    <col min="13838" max="13838" width="13.28515625" bestFit="1" customWidth="1"/>
    <col min="13839" max="13840" width="11.42578125" customWidth="1"/>
    <col min="13841" max="13841" width="24.7109375" bestFit="1" customWidth="1"/>
    <col min="13842" max="13842" width="11.42578125" customWidth="1"/>
    <col min="13843" max="13843" width="16.28515625" bestFit="1" customWidth="1"/>
    <col min="13844" max="13844" width="11.42578125" customWidth="1"/>
    <col min="13845" max="13845" width="19.7109375" bestFit="1" customWidth="1"/>
    <col min="13846" max="13846" width="21.42578125" bestFit="1" customWidth="1"/>
    <col min="13847" max="13847" width="20.7109375" bestFit="1" customWidth="1"/>
    <col min="13848" max="14080" width="11.42578125" customWidth="1"/>
    <col min="14081" max="14081" width="24.28515625" bestFit="1" customWidth="1"/>
    <col min="14082" max="14084" width="21" customWidth="1"/>
    <col min="14085" max="14085" width="23.5703125" bestFit="1" customWidth="1"/>
    <col min="14086" max="14087" width="21" customWidth="1"/>
    <col min="14088" max="14089" width="14.28515625" bestFit="1" customWidth="1"/>
    <col min="14090" max="14090" width="14.85546875" customWidth="1"/>
    <col min="14091" max="14091" width="14.42578125" customWidth="1"/>
    <col min="14092" max="14092" width="27.140625" customWidth="1"/>
    <col min="14093" max="14093" width="13.85546875" bestFit="1" customWidth="1"/>
    <col min="14094" max="14094" width="13.28515625" bestFit="1" customWidth="1"/>
    <col min="14095" max="14096" width="11.42578125" customWidth="1"/>
    <col min="14097" max="14097" width="24.7109375" bestFit="1" customWidth="1"/>
    <col min="14098" max="14098" width="11.42578125" customWidth="1"/>
    <col min="14099" max="14099" width="16.28515625" bestFit="1" customWidth="1"/>
    <col min="14100" max="14100" width="11.42578125" customWidth="1"/>
    <col min="14101" max="14101" width="19.7109375" bestFit="1" customWidth="1"/>
    <col min="14102" max="14102" width="21.42578125" bestFit="1" customWidth="1"/>
    <col min="14103" max="14103" width="20.7109375" bestFit="1" customWidth="1"/>
    <col min="14104" max="14336" width="11.42578125" customWidth="1"/>
    <col min="14337" max="14337" width="24.28515625" bestFit="1" customWidth="1"/>
    <col min="14338" max="14340" width="21" customWidth="1"/>
    <col min="14341" max="14341" width="23.5703125" bestFit="1" customWidth="1"/>
    <col min="14342" max="14343" width="21" customWidth="1"/>
    <col min="14344" max="14345" width="14.28515625" bestFit="1" customWidth="1"/>
    <col min="14346" max="14346" width="14.85546875" customWidth="1"/>
    <col min="14347" max="14347" width="14.42578125" customWidth="1"/>
    <col min="14348" max="14348" width="27.140625" customWidth="1"/>
    <col min="14349" max="14349" width="13.85546875" bestFit="1" customWidth="1"/>
    <col min="14350" max="14350" width="13.28515625" bestFit="1" customWidth="1"/>
    <col min="14351" max="14352" width="11.42578125" customWidth="1"/>
    <col min="14353" max="14353" width="24.7109375" bestFit="1" customWidth="1"/>
    <col min="14354" max="14354" width="11.42578125" customWidth="1"/>
    <col min="14355" max="14355" width="16.28515625" bestFit="1" customWidth="1"/>
    <col min="14356" max="14356" width="11.42578125" customWidth="1"/>
    <col min="14357" max="14357" width="19.7109375" bestFit="1" customWidth="1"/>
    <col min="14358" max="14358" width="21.42578125" bestFit="1" customWidth="1"/>
    <col min="14359" max="14359" width="20.7109375" bestFit="1" customWidth="1"/>
    <col min="14360" max="14592" width="11.42578125" customWidth="1"/>
    <col min="14593" max="14593" width="24.28515625" bestFit="1" customWidth="1"/>
    <col min="14594" max="14596" width="21" customWidth="1"/>
    <col min="14597" max="14597" width="23.5703125" bestFit="1" customWidth="1"/>
    <col min="14598" max="14599" width="21" customWidth="1"/>
    <col min="14600" max="14601" width="14.28515625" bestFit="1" customWidth="1"/>
    <col min="14602" max="14602" width="14.85546875" customWidth="1"/>
    <col min="14603" max="14603" width="14.42578125" customWidth="1"/>
    <col min="14604" max="14604" width="27.140625" customWidth="1"/>
    <col min="14605" max="14605" width="13.85546875" bestFit="1" customWidth="1"/>
    <col min="14606" max="14606" width="13.28515625" bestFit="1" customWidth="1"/>
    <col min="14607" max="14608" width="11.42578125" customWidth="1"/>
    <col min="14609" max="14609" width="24.7109375" bestFit="1" customWidth="1"/>
    <col min="14610" max="14610" width="11.42578125" customWidth="1"/>
    <col min="14611" max="14611" width="16.28515625" bestFit="1" customWidth="1"/>
    <col min="14612" max="14612" width="11.42578125" customWidth="1"/>
    <col min="14613" max="14613" width="19.7109375" bestFit="1" customWidth="1"/>
    <col min="14614" max="14614" width="21.42578125" bestFit="1" customWidth="1"/>
    <col min="14615" max="14615" width="20.7109375" bestFit="1" customWidth="1"/>
    <col min="14616" max="14848" width="11.42578125" customWidth="1"/>
    <col min="14849" max="14849" width="24.28515625" bestFit="1" customWidth="1"/>
    <col min="14850" max="14852" width="21" customWidth="1"/>
    <col min="14853" max="14853" width="23.5703125" bestFit="1" customWidth="1"/>
    <col min="14854" max="14855" width="21" customWidth="1"/>
    <col min="14856" max="14857" width="14.28515625" bestFit="1" customWidth="1"/>
    <col min="14858" max="14858" width="14.85546875" customWidth="1"/>
    <col min="14859" max="14859" width="14.42578125" customWidth="1"/>
    <col min="14860" max="14860" width="27.140625" customWidth="1"/>
    <col min="14861" max="14861" width="13.85546875" bestFit="1" customWidth="1"/>
    <col min="14862" max="14862" width="13.28515625" bestFit="1" customWidth="1"/>
    <col min="14863" max="14864" width="11.42578125" customWidth="1"/>
    <col min="14865" max="14865" width="24.7109375" bestFit="1" customWidth="1"/>
    <col min="14866" max="14866" width="11.42578125" customWidth="1"/>
    <col min="14867" max="14867" width="16.28515625" bestFit="1" customWidth="1"/>
    <col min="14868" max="14868" width="11.42578125" customWidth="1"/>
    <col min="14869" max="14869" width="19.7109375" bestFit="1" customWidth="1"/>
    <col min="14870" max="14870" width="21.42578125" bestFit="1" customWidth="1"/>
    <col min="14871" max="14871" width="20.7109375" bestFit="1" customWidth="1"/>
    <col min="14872" max="15104" width="11.42578125" customWidth="1"/>
    <col min="15105" max="15105" width="24.28515625" bestFit="1" customWidth="1"/>
    <col min="15106" max="15108" width="21" customWidth="1"/>
    <col min="15109" max="15109" width="23.5703125" bestFit="1" customWidth="1"/>
    <col min="15110" max="15111" width="21" customWidth="1"/>
    <col min="15112" max="15113" width="14.28515625" bestFit="1" customWidth="1"/>
    <col min="15114" max="15114" width="14.85546875" customWidth="1"/>
    <col min="15115" max="15115" width="14.42578125" customWidth="1"/>
    <col min="15116" max="15116" width="27.140625" customWidth="1"/>
    <col min="15117" max="15117" width="13.85546875" bestFit="1" customWidth="1"/>
    <col min="15118" max="15118" width="13.28515625" bestFit="1" customWidth="1"/>
    <col min="15119" max="15120" width="11.42578125" customWidth="1"/>
    <col min="15121" max="15121" width="24.7109375" bestFit="1" customWidth="1"/>
    <col min="15122" max="15122" width="11.42578125" customWidth="1"/>
    <col min="15123" max="15123" width="16.28515625" bestFit="1" customWidth="1"/>
    <col min="15124" max="15124" width="11.42578125" customWidth="1"/>
    <col min="15125" max="15125" width="19.7109375" bestFit="1" customWidth="1"/>
    <col min="15126" max="15126" width="21.42578125" bestFit="1" customWidth="1"/>
    <col min="15127" max="15127" width="20.7109375" bestFit="1" customWidth="1"/>
    <col min="15128" max="15360" width="11.42578125" customWidth="1"/>
    <col min="15361" max="15361" width="24.28515625" bestFit="1" customWidth="1"/>
    <col min="15362" max="15364" width="21" customWidth="1"/>
    <col min="15365" max="15365" width="23.5703125" bestFit="1" customWidth="1"/>
    <col min="15366" max="15367" width="21" customWidth="1"/>
    <col min="15368" max="15369" width="14.28515625" bestFit="1" customWidth="1"/>
    <col min="15370" max="15370" width="14.85546875" customWidth="1"/>
    <col min="15371" max="15371" width="14.42578125" customWidth="1"/>
    <col min="15372" max="15372" width="27.140625" customWidth="1"/>
    <col min="15373" max="15373" width="13.85546875" bestFit="1" customWidth="1"/>
    <col min="15374" max="15374" width="13.28515625" bestFit="1" customWidth="1"/>
    <col min="15375" max="15376" width="11.42578125" customWidth="1"/>
    <col min="15377" max="15377" width="24.7109375" bestFit="1" customWidth="1"/>
    <col min="15378" max="15378" width="11.42578125" customWidth="1"/>
    <col min="15379" max="15379" width="16.28515625" bestFit="1" customWidth="1"/>
    <col min="15380" max="15380" width="11.42578125" customWidth="1"/>
    <col min="15381" max="15381" width="19.7109375" bestFit="1" customWidth="1"/>
    <col min="15382" max="15382" width="21.42578125" bestFit="1" customWidth="1"/>
    <col min="15383" max="15383" width="20.7109375" bestFit="1" customWidth="1"/>
    <col min="15384" max="15616" width="11.42578125" customWidth="1"/>
    <col min="15617" max="15617" width="24.28515625" bestFit="1" customWidth="1"/>
    <col min="15618" max="15620" width="21" customWidth="1"/>
    <col min="15621" max="15621" width="23.5703125" bestFit="1" customWidth="1"/>
    <col min="15622" max="15623" width="21" customWidth="1"/>
    <col min="15624" max="15625" width="14.28515625" bestFit="1" customWidth="1"/>
    <col min="15626" max="15626" width="14.85546875" customWidth="1"/>
    <col min="15627" max="15627" width="14.42578125" customWidth="1"/>
    <col min="15628" max="15628" width="27.140625" customWidth="1"/>
    <col min="15629" max="15629" width="13.85546875" bestFit="1" customWidth="1"/>
    <col min="15630" max="15630" width="13.28515625" bestFit="1" customWidth="1"/>
    <col min="15631" max="15632" width="11.42578125" customWidth="1"/>
    <col min="15633" max="15633" width="24.7109375" bestFit="1" customWidth="1"/>
    <col min="15634" max="15634" width="11.42578125" customWidth="1"/>
    <col min="15635" max="15635" width="16.28515625" bestFit="1" customWidth="1"/>
    <col min="15636" max="15636" width="11.42578125" customWidth="1"/>
    <col min="15637" max="15637" width="19.7109375" bestFit="1" customWidth="1"/>
    <col min="15638" max="15638" width="21.42578125" bestFit="1" customWidth="1"/>
    <col min="15639" max="15639" width="20.7109375" bestFit="1" customWidth="1"/>
    <col min="15640" max="15872" width="11.42578125" customWidth="1"/>
    <col min="15873" max="15873" width="24.28515625" bestFit="1" customWidth="1"/>
    <col min="15874" max="15876" width="21" customWidth="1"/>
    <col min="15877" max="15877" width="23.5703125" bestFit="1" customWidth="1"/>
    <col min="15878" max="15879" width="21" customWidth="1"/>
    <col min="15880" max="15881" width="14.28515625" bestFit="1" customWidth="1"/>
    <col min="15882" max="15882" width="14.85546875" customWidth="1"/>
    <col min="15883" max="15883" width="14.42578125" customWidth="1"/>
    <col min="15884" max="15884" width="27.140625" customWidth="1"/>
    <col min="15885" max="15885" width="13.85546875" bestFit="1" customWidth="1"/>
    <col min="15886" max="15886" width="13.28515625" bestFit="1" customWidth="1"/>
    <col min="15887" max="15888" width="11.42578125" customWidth="1"/>
    <col min="15889" max="15889" width="24.7109375" bestFit="1" customWidth="1"/>
    <col min="15890" max="15890" width="11.42578125" customWidth="1"/>
    <col min="15891" max="15891" width="16.28515625" bestFit="1" customWidth="1"/>
    <col min="15892" max="15892" width="11.42578125" customWidth="1"/>
    <col min="15893" max="15893" width="19.7109375" bestFit="1" customWidth="1"/>
    <col min="15894" max="15894" width="21.42578125" bestFit="1" customWidth="1"/>
    <col min="15895" max="15895" width="20.7109375" bestFit="1" customWidth="1"/>
    <col min="15896" max="16128" width="11.42578125" customWidth="1"/>
    <col min="16129" max="16129" width="24.28515625" bestFit="1" customWidth="1"/>
    <col min="16130" max="16132" width="21" customWidth="1"/>
    <col min="16133" max="16133" width="23.5703125" bestFit="1" customWidth="1"/>
    <col min="16134" max="16135" width="21" customWidth="1"/>
    <col min="16136" max="16137" width="14.28515625" bestFit="1" customWidth="1"/>
    <col min="16138" max="16138" width="14.85546875" customWidth="1"/>
    <col min="16139" max="16139" width="14.42578125" customWidth="1"/>
    <col min="16140" max="16140" width="27.140625" customWidth="1"/>
    <col min="16141" max="16141" width="13.85546875" bestFit="1" customWidth="1"/>
    <col min="16142" max="16142" width="13.28515625" bestFit="1" customWidth="1"/>
    <col min="16143" max="16144" width="11.42578125" customWidth="1"/>
    <col min="16145" max="16145" width="24.7109375" bestFit="1" customWidth="1"/>
    <col min="16146" max="16146" width="11.42578125" customWidth="1"/>
    <col min="16147" max="16147" width="16.28515625" bestFit="1" customWidth="1"/>
    <col min="16148" max="16148" width="11.42578125" customWidth="1"/>
    <col min="16149" max="16149" width="19.7109375" bestFit="1" customWidth="1"/>
    <col min="16150" max="16150" width="21.42578125" bestFit="1" customWidth="1"/>
    <col min="16151" max="16151" width="20.7109375" bestFit="1" customWidth="1"/>
    <col min="16152" max="16384" width="11.42578125" customWidth="1"/>
  </cols>
  <sheetData>
    <row r="1" spans="1:4" x14ac:dyDescent="0.25">
      <c r="A1" s="106" t="s">
        <v>22</v>
      </c>
      <c r="B1" s="37"/>
      <c r="C1" t="s">
        <v>23</v>
      </c>
      <c r="D1" s="38" t="s">
        <v>24</v>
      </c>
    </row>
    <row r="2" spans="1:4" x14ac:dyDescent="0.25">
      <c r="A2" s="106">
        <v>10665.189410019184</v>
      </c>
      <c r="B2" t="s">
        <v>25</v>
      </c>
    </row>
    <row r="3" spans="1:4" x14ac:dyDescent="0.25">
      <c r="A3" s="106">
        <v>1128477.05168535</v>
      </c>
      <c r="B3" t="str">
        <f xml:space="preserve"> " Egy EdrMechRecu:        "</f>
        <v xml:space="preserve"> Egy EdrMechRecu:        </v>
      </c>
      <c r="C3">
        <f>A3/3600000/$A$2*1000*100</f>
        <v>2.9391493731550251</v>
      </c>
      <c r="D3" s="38">
        <f>A3/$A$13 *100</f>
        <v>20.654902415222189</v>
      </c>
    </row>
    <row r="4" spans="1:4" x14ac:dyDescent="0.25">
      <c r="A4" s="106">
        <v>5687432.3080676179</v>
      </c>
      <c r="B4" t="str">
        <f xml:space="preserve"> " Egy EdrMechProp:        "</f>
        <v xml:space="preserve"> Egy EdrMechProp:        </v>
      </c>
      <c r="C4">
        <f t="shared" ref="C4:C14" si="0">A4/3600000/$A$2*1000*100</f>
        <v>14.813073139727001</v>
      </c>
      <c r="D4" s="38">
        <f t="shared" ref="D4:D14" si="1">A4/$A$13 *100</f>
        <v>104.09902367166018</v>
      </c>
    </row>
    <row r="5" spans="1:4" x14ac:dyDescent="0.25">
      <c r="A5" s="106">
        <v>6818908.4737406224</v>
      </c>
      <c r="B5" t="str">
        <f xml:space="preserve"> " Egy PntElecOut:        "</f>
        <v xml:space="preserve"> Egy PntElecOut:        </v>
      </c>
      <c r="C5">
        <f t="shared" si="0"/>
        <v>17.760033787363572</v>
      </c>
      <c r="D5" s="38">
        <f t="shared" si="1"/>
        <v>124.8088198985506</v>
      </c>
    </row>
    <row r="6" spans="1:4" x14ac:dyDescent="0.25">
      <c r="A6" s="106">
        <v>875585.51016633247</v>
      </c>
      <c r="B6" t="str">
        <f xml:space="preserve"> " Egy PntElecIn:        "</f>
        <v xml:space="preserve"> Egy PntElecIn:        </v>
      </c>
      <c r="C6">
        <f t="shared" si="0"/>
        <v>2.2804864303669992</v>
      </c>
      <c r="D6" s="38">
        <f t="shared" si="1"/>
        <v>16.026141818000173</v>
      </c>
    </row>
    <row r="7" spans="1:4" x14ac:dyDescent="0.25">
      <c r="A7" s="106">
        <v>1384367.7071914435</v>
      </c>
      <c r="B7" t="str">
        <f xml:space="preserve"> " Egy EdrLosses:        "</f>
        <v xml:space="preserve"> Egy EdrLosses:        </v>
      </c>
      <c r="C7">
        <f t="shared" si="0"/>
        <v>3.6056235904230869</v>
      </c>
      <c r="D7" s="38">
        <f t="shared" si="1"/>
        <v>25.338556824101836</v>
      </c>
    </row>
    <row r="8" spans="1:4" x14ac:dyDescent="0.25">
      <c r="A8" s="106">
        <v>346.68192403613585</v>
      </c>
      <c r="B8" s="44" t="str">
        <f xml:space="preserve"> " Egy BrkMech:        "</f>
        <v xml:space="preserve"> Egy BrkMech:        </v>
      </c>
      <c r="C8">
        <f t="shared" si="0"/>
        <v>9.0294256156402347E-4</v>
      </c>
      <c r="D8" s="38">
        <f t="shared" si="1"/>
        <v>6.3454381277790028E-3</v>
      </c>
    </row>
    <row r="9" spans="1:4" x14ac:dyDescent="0.25">
      <c r="A9" s="106">
        <v>4290806.1967082247</v>
      </c>
      <c r="B9" t="str">
        <f xml:space="preserve"> " Egy DrvRes:        "</f>
        <v xml:space="preserve"> Egy DrvRes:        </v>
      </c>
      <c r="C9">
        <f t="shared" si="0"/>
        <v>11.17552220007488</v>
      </c>
      <c r="D9" s="38">
        <f t="shared" si="1"/>
        <v>78.536097072845408</v>
      </c>
    </row>
    <row r="10" spans="1:4" x14ac:dyDescent="0.25">
      <c r="A10" s="106">
        <v>1.2253603565457818E-2</v>
      </c>
      <c r="B10" t="str">
        <f xml:space="preserve"> " Egy DeltaKinematic:        "</f>
        <v xml:space="preserve"> Egy DeltaKinematic:        </v>
      </c>
      <c r="C10">
        <f t="shared" si="0"/>
        <v>3.1914845928428802E-8</v>
      </c>
      <c r="D10" s="38">
        <f t="shared" si="1"/>
        <v>2.2428190763946538E-7</v>
      </c>
    </row>
    <row r="11" spans="1:4" x14ac:dyDescent="0.25">
      <c r="A11" s="106">
        <v>163650.6380278912</v>
      </c>
      <c r="B11" t="str">
        <f xml:space="preserve"> " Egy BatElecLosses :        "</f>
        <v xml:space="preserve"> Egy BatElecLosses :        </v>
      </c>
      <c r="C11">
        <f t="shared" si="0"/>
        <v>0.42623256667713827</v>
      </c>
      <c r="D11" s="38">
        <f t="shared" si="1"/>
        <v>2.9953537412273668</v>
      </c>
    </row>
    <row r="12" spans="1:4" x14ac:dyDescent="0.25">
      <c r="A12" s="106">
        <v>267802.73484371224</v>
      </c>
      <c r="B12" t="str">
        <f xml:space="preserve"> " Egy TraMechLosses:        "</f>
        <v xml:space="preserve"> Egy TraMechLosses:        </v>
      </c>
      <c r="C12">
        <f t="shared" si="0"/>
        <v>0.69749955399586328</v>
      </c>
      <c r="D12" s="38">
        <f t="shared" si="1"/>
        <v>4.9016852814733305</v>
      </c>
    </row>
    <row r="13" spans="1:4" x14ac:dyDescent="0.25">
      <c r="A13" s="106">
        <v>5463482.8526407778</v>
      </c>
      <c r="B13" s="107" t="str">
        <f xml:space="preserve"> " Egy TraBdySideProp:        "</f>
        <v xml:space="preserve"> Egy TraBdySideProp:        </v>
      </c>
      <c r="C13">
        <f t="shared" si="0"/>
        <v>14.229790652455179</v>
      </c>
      <c r="D13" s="108">
        <f t="shared" si="1"/>
        <v>100</v>
      </c>
    </row>
    <row r="14" spans="1:4" x14ac:dyDescent="0.25">
      <c r="A14" s="106">
        <v>1172329.9617556874</v>
      </c>
      <c r="B14" t="str">
        <f xml:space="preserve"> " Egy TraBdySideRecu:        "</f>
        <v xml:space="preserve"> Egy TraBdySideRecu:        </v>
      </c>
      <c r="C14">
        <f t="shared" si="0"/>
        <v>3.0533654779059036</v>
      </c>
      <c r="D14" s="38">
        <f t="shared" si="1"/>
        <v>21.457557264759071</v>
      </c>
    </row>
    <row r="15" spans="1:4" x14ac:dyDescent="0.25">
      <c r="A15" s="109"/>
      <c r="B15" s="10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Sankey_EV_Master</vt:lpstr>
      <vt:lpstr>SimValues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2021-04-07T09:46:17Z</dcterms:created>
  <dcterms:modified xsi:type="dcterms:W3CDTF">2021-04-07T09:48:22Z</dcterms:modified>
</cp:coreProperties>
</file>