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srinivas/opt/UCB-DS-Bootcamp/Module 1/Challenge/"/>
    </mc:Choice>
  </mc:AlternateContent>
  <xr:revisionPtr revIDLastSave="0" documentId="13_ncr:1_{18308B29-E022-AB4E-893F-072C1F8BBDF2}" xr6:coauthVersionLast="47" xr6:coauthVersionMax="47" xr10:uidLastSave="{00000000-0000-0000-0000-000000000000}"/>
  <bookViews>
    <workbookView xWindow="-680" yWindow="720" windowWidth="28980" windowHeight="16180" firstSheet="1" activeTab="2" xr2:uid="{00000000-000D-0000-FFFF-FFFF00000000}"/>
  </bookViews>
  <sheets>
    <sheet name="Theater Outcomes by Launch Date" sheetId="9" r:id="rId1"/>
    <sheet name="Outcomes Based on Goals" sheetId="12" r:id="rId2"/>
    <sheet name="Kickstarter" sheetId="1" r:id="rId3"/>
    <sheet name="Outcomes Based on Launch Date" sheetId="7" r:id="rId4"/>
    <sheet name="Category Statistics" sheetId="4" r:id="rId5"/>
    <sheet name="Subcategory Statistics" sheetId="5" r:id="rId6"/>
    <sheet name="Edinburgh Research" sheetId="8" r:id="rId7"/>
  </sheets>
  <definedNames>
    <definedName name="_xlnm._FilterDatabase" localSheetId="2" hidden="1">Kickstarter!$R$1:$R$4115</definedName>
  </definedNames>
  <calcPr calcId="191029"/>
  <pivotCaches>
    <pivotCache cacheId="45" r:id="rId8"/>
    <pivotCache cacheId="46" r:id="rId9"/>
    <pivotCache cacheId="4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2" i="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2" i="12"/>
  <c r="D11" i="12"/>
  <c r="D10" i="12"/>
  <c r="D9" i="12"/>
  <c r="D8" i="12"/>
  <c r="D7" i="12"/>
  <c r="D6" i="12"/>
  <c r="D5" i="12"/>
  <c r="D4" i="12"/>
  <c r="C13" i="12"/>
  <c r="C12" i="12"/>
  <c r="C11" i="12"/>
  <c r="C10" i="12"/>
  <c r="C9" i="12"/>
  <c r="C8" i="12"/>
  <c r="C7" i="12"/>
  <c r="C6" i="12"/>
  <c r="C5" i="12"/>
  <c r="C4" i="12"/>
  <c r="B10" i="12"/>
  <c r="B9" i="12"/>
  <c r="B8" i="12"/>
  <c r="B7" i="12"/>
  <c r="B6" i="12"/>
  <c r="B5" i="12"/>
  <c r="B4" i="12"/>
  <c r="B3" i="12"/>
  <c r="C3" i="12"/>
  <c r="D3" i="12"/>
  <c r="D13" i="12"/>
  <c r="B13" i="12"/>
  <c r="B12" i="12"/>
  <c r="B11" i="12"/>
  <c r="B2" i="12"/>
  <c r="D2" i="12"/>
  <c r="C2" i="12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U3471" i="1" s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124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</calcChain>
</file>

<file path=xl/sharedStrings.xml><?xml version="1.0" encoding="utf-8"?>
<sst xmlns="http://schemas.openxmlformats.org/spreadsheetml/2006/main" count="33034" uniqueCount="8402">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</sst>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 Light"/>
      <family val="2"/>
      <scheme val="major"/>
    </font>
    <font>
      <b/>
      <sz val="12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 Outcomes by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CC47-A616-EADD8E868FA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1-CC47-A616-EADD8E868FA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1-CC47-A616-EADD8E868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3041888"/>
        <c:axId val="273043536"/>
      </c:lineChart>
      <c:catAx>
        <c:axId val="2730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43536"/>
        <c:crosses val="autoZero"/>
        <c:auto val="1"/>
        <c:lblAlgn val="ctr"/>
        <c:lblOffset val="100"/>
        <c:noMultiLvlLbl val="0"/>
      </c:catAx>
      <c:valAx>
        <c:axId val="2730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0.35135135135135137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6-9E4B-89E3-A3C091CC33A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0.64864864864864868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6-9E4B-89E3-A3C091CC33A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6-9E4B-89E3-A3C091CC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154160"/>
        <c:axId val="1506822032"/>
      </c:lineChart>
      <c:catAx>
        <c:axId val="2841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822032"/>
        <c:crosses val="autoZero"/>
        <c:auto val="1"/>
        <c:lblAlgn val="ctr"/>
        <c:lblOffset val="100"/>
        <c:noMultiLvlLbl val="0"/>
      </c:catAx>
      <c:valAx>
        <c:axId val="150682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1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E-AA41-826B-3F5880E5C7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EE-AA41-826B-3F5880E5C7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EE-AA41-826B-3F5880E5C73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EE-AA41-826B-3F5880E5C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504000"/>
        <c:axId val="1445505648"/>
      </c:lineChart>
      <c:catAx>
        <c:axId val="14455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05648"/>
        <c:crosses val="autoZero"/>
        <c:auto val="1"/>
        <c:lblAlgn val="ctr"/>
        <c:lblOffset val="100"/>
        <c:noMultiLvlLbl val="0"/>
      </c:catAx>
      <c:valAx>
        <c:axId val="14455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</a:t>
            </a:r>
            <a:r>
              <a:rPr lang="en-US" baseline="0"/>
              <a:t> 1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E-6F42-95FC-E2422148F89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DE-6F42-95FC-E2422148F8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DE-6F42-95FC-E2422148F8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DE-6F42-95FC-E2422148F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6121200"/>
        <c:axId val="1846099152"/>
      </c:barChart>
      <c:catAx>
        <c:axId val="184612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099152"/>
        <c:crosses val="autoZero"/>
        <c:auto val="1"/>
        <c:lblAlgn val="ctr"/>
        <c:lblOffset val="100"/>
        <c:noMultiLvlLbl val="0"/>
      </c:catAx>
      <c:valAx>
        <c:axId val="184609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1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03-3949-A411-59D6F8DABC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03-3949-A411-59D6F8DABC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03-3949-A411-59D6F8DAB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3755648"/>
        <c:axId val="1366430160"/>
      </c:barChart>
      <c:catAx>
        <c:axId val="138375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430160"/>
        <c:crosses val="autoZero"/>
        <c:auto val="1"/>
        <c:lblAlgn val="ctr"/>
        <c:lblOffset val="100"/>
        <c:noMultiLvlLbl val="0"/>
      </c:catAx>
      <c:valAx>
        <c:axId val="136643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5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679450</xdr:colOff>
      <xdr:row>9</xdr:row>
      <xdr:rowOff>127000</xdr:rowOff>
    </xdr:from>
    <xdr:to>
      <xdr:col>13</xdr:col>
      <xdr:colOff>330200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59F9D-2262-1D57-66AE-085F89985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14</xdr:row>
      <xdr:rowOff>127000</xdr:rowOff>
    </xdr:from>
    <xdr:to>
      <xdr:col>8</xdr:col>
      <xdr:colOff>279400</xdr:colOff>
      <xdr:row>32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EF1009-B41C-EC6D-0676-F1DED8F02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20</xdr:row>
      <xdr:rowOff>152400</xdr:rowOff>
    </xdr:from>
    <xdr:to>
      <xdr:col>10</xdr:col>
      <xdr:colOff>419100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4644E-8CC1-197D-BACC-73F3E7564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177800</xdr:rowOff>
    </xdr:from>
    <xdr:to>
      <xdr:col>7</xdr:col>
      <xdr:colOff>44450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6E1852-6FAE-D6F3-C33D-B1B29A598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12</xdr:row>
      <xdr:rowOff>12700</xdr:rowOff>
    </xdr:from>
    <xdr:to>
      <xdr:col>12</xdr:col>
      <xdr:colOff>596900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37C38-A28B-997B-BEE0-8A53FF7E4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557874768521" createdVersion="8" refreshedVersion="8" minRefreshableVersion="3" recordCount="4115" xr:uid="{D197C312-EB10-8C46-B8F5-1DBDA9EC5D9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2.488622222219" createdVersion="8" refreshedVersion="8" minRefreshableVersion="3" recordCount="4115" xr:uid="{6100C0A5-BFFA-1E4D-8266-5A448BD0E8F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522223032407" createdVersion="8" refreshedVersion="8" minRefreshableVersion="3" recordCount="4115" xr:uid="{F0056EE7-BD3C-3140-9133-A063E59EDC7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Date="1" containsString="0" containsBlank="1" containsMixedTypes="1" minDate="1905-07-07T00:00:00" maxDate="1900-01-05T10:40:04" count="3">
        <d v="1905-07-07T00:00:00"/>
        <m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7B122-AA40-4D4B-94C2-40590BFE15D7}" name="PivotTable9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D4580-CC93-5D45-94CE-E144579E33A7}" name="PivotTable8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13686-0CDC-8D49-97C7-638482D2FFD7}" name="PivotTable5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3135E-4C8D-FE49-A226-82B6C30D1713}" name="PivotTable6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1944B-FFA2-774D-84AB-BF30E08582CA}">
  <sheetPr codeName="Sheet1"/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4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4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4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4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4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4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4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4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4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4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4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4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4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7106C-5280-4042-887E-4ECCD8197118}">
  <sheetPr codeName="Sheet2"/>
  <dimension ref="A1:J13"/>
  <sheetViews>
    <sheetView workbookViewId="0">
      <selection activeCell="B3" sqref="B3"/>
    </sheetView>
  </sheetViews>
  <sheetFormatPr baseColWidth="10" defaultRowHeight="15" x14ac:dyDescent="0.2"/>
  <cols>
    <col min="1" max="1" width="16.83203125" customWidth="1"/>
    <col min="2" max="2" width="20.6640625" customWidth="1"/>
    <col min="3" max="3" width="18.6640625" customWidth="1"/>
    <col min="4" max="4" width="15.83203125" customWidth="1"/>
    <col min="5" max="5" width="16.6640625" customWidth="1"/>
    <col min="6" max="6" width="22.33203125" customWidth="1"/>
    <col min="7" max="7" width="24.83203125" customWidth="1"/>
    <col min="8" max="8" width="26.5" customWidth="1"/>
  </cols>
  <sheetData>
    <row r="1" spans="1:10" ht="16" x14ac:dyDescent="0.2">
      <c r="A1" s="19" t="s">
        <v>8381</v>
      </c>
      <c r="B1" s="19" t="s">
        <v>8383</v>
      </c>
      <c r="C1" s="19" t="s">
        <v>8384</v>
      </c>
      <c r="D1" s="19" t="s">
        <v>8385</v>
      </c>
      <c r="E1" s="19" t="s">
        <v>8386</v>
      </c>
      <c r="F1" s="19" t="s">
        <v>8387</v>
      </c>
      <c r="G1" s="19" t="s">
        <v>8388</v>
      </c>
      <c r="H1" s="19" t="s">
        <v>8389</v>
      </c>
      <c r="I1" s="18"/>
      <c r="J1" s="18"/>
    </row>
    <row r="2" spans="1:10" x14ac:dyDescent="0.2">
      <c r="A2" t="s">
        <v>8390</v>
      </c>
      <c r="B2">
        <f>COUNTIFS(Kickstarter!$D:$D, "&lt;=1000",Kickstarter!$F:$F,"successful",Kickstarter!R:R,"plays")</f>
        <v>188</v>
      </c>
      <c r="C2">
        <f>COUNTIFS(Kickstarter!$D:$D, "&lt;=1000",Kickstarter!$F:$F,"failed",Kickstarter!R:R,"plays")</f>
        <v>63</v>
      </c>
      <c r="D2">
        <f>COUNTIFS(Kickstarter!$D:$D, "&lt;=1000",Kickstarter!$F:$F,"canceled",Kickstarter!$R:$R,"plays")</f>
        <v>0</v>
      </c>
      <c r="E2">
        <f>SUM(B2+C2+D2)</f>
        <v>251</v>
      </c>
      <c r="F2" s="20">
        <f>B2/E2</f>
        <v>0.74900398406374502</v>
      </c>
      <c r="G2" s="20">
        <f>C2/E2</f>
        <v>0.25099601593625498</v>
      </c>
      <c r="H2" s="20">
        <f>D2/E2</f>
        <v>0</v>
      </c>
    </row>
    <row r="3" spans="1:10" x14ac:dyDescent="0.2">
      <c r="A3" t="s">
        <v>8391</v>
      </c>
      <c r="B3">
        <f>COUNTIFS(Kickstarter!$D:$D, "&gt;=1000",Kickstarter!$D:$D, "&lt;=4999",Kickstarter!$F:$F,"successful",Kickstarter!R:R,"plays")</f>
        <v>388</v>
      </c>
      <c r="C3">
        <f>COUNTIFS(Kickstarter!$D:$D, "&gt;=1000",Kickstarter!$D:$D, "&lt;=4999",Kickstarter!$F:$F,"failed",Kickstarter!R:R,"plays")</f>
        <v>146</v>
      </c>
      <c r="D3">
        <f>COUNTIFS(Kickstarter!$D:$D, "&gt;=1000",Kickstarter!$D:$D, "&lt;=4999",Kickstarter!$F:$F,"canceled",Kickstarter!R:R,"plays")</f>
        <v>0</v>
      </c>
      <c r="E3">
        <f t="shared" ref="E3:E13" si="0">SUM(B3+C3+D3)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10" x14ac:dyDescent="0.2">
      <c r="A4" t="s">
        <v>8392</v>
      </c>
      <c r="B4">
        <f>COUNTIFS(Kickstarter!$D:$D, "&gt;=5000",Kickstarter!$D:$D, "&lt;=9999",Kickstarter!$F:$F,"successful",Kickstarter!R:R,"plays")</f>
        <v>93</v>
      </c>
      <c r="C4">
        <f>COUNTIFS(Kickstarter!$D:$D, "&gt;=5000",Kickstarter!$D:$D, "&lt;=9999",Kickstarter!$F:$F,"failed",Kickstarter!R:R,"plays")</f>
        <v>76</v>
      </c>
      <c r="D4">
        <f>COUNTIFS(Kickstarter!$D:$D, "&gt;=5000",Kickstarter!$D:$D, "&lt;=9999",Kickstarter!$F:$F,"canceled",Kickstarter!R:R,"plays")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10" x14ac:dyDescent="0.2">
      <c r="A5" t="s">
        <v>8393</v>
      </c>
      <c r="B5">
        <f>COUNTIFS(Kickstarter!$D:$D, "&gt;=10000",Kickstarter!$D:$D, "&lt;=14999",Kickstarter!$F:$F,"successful",Kickstarter!R:R,"plays")</f>
        <v>39</v>
      </c>
      <c r="C5">
        <f>COUNTIFS(Kickstarter!$D:$D, "&gt;=10000",Kickstarter!$D:$D, "&lt;=49999",Kickstarter!$F:$F,"failed",Kickstarter!R:R,"plays")</f>
        <v>72</v>
      </c>
      <c r="D5">
        <f>COUNTIFS(Kickstarter!$D:$D, "&gt;=10000",Kickstarter!$D:$D, "&lt;=49999",Kickstarter!$F:$F,"canceled",Kickstarter!R:R,"plays")</f>
        <v>0</v>
      </c>
      <c r="E5">
        <f t="shared" si="0"/>
        <v>111</v>
      </c>
      <c r="F5" s="20">
        <f t="shared" si="1"/>
        <v>0.35135135135135137</v>
      </c>
      <c r="G5" s="20">
        <f t="shared" si="2"/>
        <v>0.64864864864864868</v>
      </c>
      <c r="H5" s="20">
        <f t="shared" si="3"/>
        <v>0</v>
      </c>
    </row>
    <row r="6" spans="1:10" x14ac:dyDescent="0.2">
      <c r="A6" t="s">
        <v>8394</v>
      </c>
      <c r="B6">
        <f>COUNTIFS(Kickstarter!$D:$D, "&gt;=15000",Kickstarter!$D:$D, "&lt;=19999",Kickstarter!$F:$F,"successful",Kickstarter!R:R,"plays")</f>
        <v>12</v>
      </c>
      <c r="C6">
        <f>COUNTIFS(Kickstarter!$D:$D, "&gt;=15000",Kickstarter!$D:$D, "&lt;=19999",Kickstarter!$F:$F,"failed",Kickstarter!R:R,"plays")</f>
        <v>12</v>
      </c>
      <c r="D6">
        <f>COUNTIFS(Kickstarter!$D:$D, "&gt;=15000",Kickstarter!$D:$D, "&lt;=19999",Kickstarter!$F:$F,"canceled",Kickstarter!R:R,"plays")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10" x14ac:dyDescent="0.2">
      <c r="A7" t="s">
        <v>8395</v>
      </c>
      <c r="B7">
        <f>COUNTIFS(Kickstarter!$D:$D, "&gt;=20000",Kickstarter!$D:$D, "&lt;=24999",Kickstarter!$F:$F,"successful",Kickstarter!R:R,"plays")</f>
        <v>9</v>
      </c>
      <c r="C7">
        <f>COUNTIFS(Kickstarter!$D:$D, "&gt;=20000",Kickstarter!$D:$D, "&lt;=24999",Kickstarter!$F:$F,"failed",Kickstarter!R:R,"plays")</f>
        <v>11</v>
      </c>
      <c r="D7">
        <f>COUNTIFS(Kickstarter!$D:$D, "&gt;=20000",Kickstarter!$D:$D, "&lt;=24999",Kickstarter!$F:$F,"canceled",Kickstarter!R:R,"plays")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10" x14ac:dyDescent="0.2">
      <c r="A8" t="s">
        <v>8396</v>
      </c>
      <c r="B8">
        <f>COUNTIFS(Kickstarter!$D:$D, "&gt;=25000",Kickstarter!$D:$D, "&lt;=29999",Kickstarter!$F:$F,"successful",Kickstarter!R:R,"plays")</f>
        <v>1</v>
      </c>
      <c r="C8">
        <f>COUNTIFS(Kickstarter!$D:$D, "&gt;=25000",Kickstarter!$D:$D, "&lt;=29999",Kickstarter!$F:$F,"failed",Kickstarter!R:R,"plays")</f>
        <v>4</v>
      </c>
      <c r="D8">
        <f>COUNTIFS(Kickstarter!$D:$D, "&gt;=25000",Kickstarter!$D:$D, "&lt;=29999",Kickstarter!$F:$F,"canceled",Kickstarter!R:R,"plays")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10" x14ac:dyDescent="0.2">
      <c r="A9" t="s">
        <v>8397</v>
      </c>
      <c r="B9">
        <f>COUNTIFS(Kickstarter!$D:$D, "&gt;=30000",Kickstarter!$D:$D, "&lt;=34999",Kickstarter!$F:$F,"successful",Kickstarter!R:R,"plays")</f>
        <v>3</v>
      </c>
      <c r="C9">
        <f>COUNTIFS(Kickstarter!$D:$D, "&gt;=30000",Kickstarter!$D:$D, "&lt;=34999",Kickstarter!$F:$F,"failed",Kickstarter!R:R,"plays")</f>
        <v>8</v>
      </c>
      <c r="D9">
        <f>COUNTIFS(Kickstarter!$D:$D, "&gt;=30000",Kickstarter!$D:$D, "&lt;=34999",Kickstarter!$F:$F,"canceled",Kickstarter!R:R,"plays")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10" x14ac:dyDescent="0.2">
      <c r="A10" t="s">
        <v>8401</v>
      </c>
      <c r="B10">
        <f>COUNTIFS(Kickstarter!$D:$D, "&gt;=35000",Kickstarter!$D:$D, "&lt;=39999",Kickstarter!$F:$F,"successful",Kickstarter!$R:$R,"plays")</f>
        <v>4</v>
      </c>
      <c r="C10">
        <f>COUNTIFS(Kickstarter!$D:$D, "&gt;=35000",Kickstarter!$D:$D, "&lt;=39999",Kickstarter!$F:$F,"failed",Kickstarter!R:R,"plays")</f>
        <v>2</v>
      </c>
      <c r="D10">
        <f>COUNTIFS(Kickstarter!$D:$D, "&gt;=35000",Kickstarter!$D:$D, "&lt;=39999",Kickstarter!$F:$F,"canceled",Kickstarter!R:R,"plays")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10" x14ac:dyDescent="0.2">
      <c r="A11" t="s">
        <v>8398</v>
      </c>
      <c r="B11">
        <f>COUNTIFS(Kickstarter!$D:$D, "&gt;=40000",Kickstarter!$D:$D, "&lt;=44999",Kickstarter!$F:$F,"successful",Kickstarter!R:R,"plays")</f>
        <v>2</v>
      </c>
      <c r="C11">
        <f>COUNTIFS(Kickstarter!$D:$D, "&gt;=40000",Kickstarter!$D:$D, "&lt;=44999",Kickstarter!$F:$F,"failed",Kickstarter!R:R,"plays")</f>
        <v>1</v>
      </c>
      <c r="D11">
        <f>COUNTIFS(Kickstarter!$D:$D, "&gt;=40000",Kickstarter!$D:$D, "&lt;=44999",Kickstarter!$F:$F,"canceled",Kickstarter!R:R,"plays")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10" x14ac:dyDescent="0.2">
      <c r="A12" t="s">
        <v>8399</v>
      </c>
      <c r="B12">
        <f>COUNTIFS(Kickstarter!$D:$D, "&gt;=45000",Kickstarter!$D:$D, "&lt;=49999",Kickstarter!$F:$F,"successful",Kickstarter!R:R,"plays")</f>
        <v>0</v>
      </c>
      <c r="C12">
        <f>COUNTIFS(Kickstarter!$D:$D, "&gt;=45000",Kickstarter!$D:$D, "&lt;=49999",Kickstarter!$F:$F,"failed",Kickstarter!R:R,"plays")</f>
        <v>1</v>
      </c>
      <c r="D12">
        <f>COUNTIFS(Kickstarter!$D:$D, "&gt;=45000",Kickstarter!$D:$D, "&lt;=49999",Kickstarter!$F:$F,"canceled",Kickstarter!R:R,"plays")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10" x14ac:dyDescent="0.2">
      <c r="A13" t="s">
        <v>8400</v>
      </c>
      <c r="B13">
        <f>COUNTIFS(Kickstarter!$D:$D, "&gt;=50000",Kickstarter!$F:$F,"successful",Kickstarter!R:R,"plays")</f>
        <v>2</v>
      </c>
      <c r="C13">
        <f>COUNTIFS(Kickstarter!$D:$D, "&gt;=50000",Kickstarter!$F:$F,"failed",Kickstarter!R:R,"plays")</f>
        <v>14</v>
      </c>
      <c r="D13">
        <f>COUNTIFS(Kickstarter!$D:$D, "&gt;=50000",Kickstarter!$F:$F,"canceled",Kickstarter!R:R,"plays")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zoomScale="112" zoomScaleNormal="95" workbookViewId="0">
      <pane xSplit="2" ySplit="2" topLeftCell="P3" activePane="bottomRight" state="frozen"/>
      <selection pane="topRight" activeCell="C1" sqref="C1"/>
      <selection pane="bottomLeft" activeCell="A3" sqref="A3"/>
      <selection pane="bottomRight" activeCell="T6" sqref="T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0.832031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5.83203125" customWidth="1"/>
    <col min="17" max="17" width="41.1640625" customWidth="1"/>
    <col min="18" max="18" width="12.83203125" customWidth="1"/>
    <col min="19" max="19" width="20" customWidth="1"/>
    <col min="20" max="20" width="30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9" t="s">
        <v>8365</v>
      </c>
      <c r="T1" s="9" t="s">
        <v>8366</v>
      </c>
      <c r="U1" s="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3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  <c r="U4" s="13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  <c r="U5" s="13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  <c r="U6" s="13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  <c r="U7" s="13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  <c r="U8" s="13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  <c r="U9" s="13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  <c r="U10" s="13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  <c r="U11" s="13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  <c r="U12" s="13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  <c r="U13" s="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  <c r="U14" s="13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  <c r="U15" s="13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  <c r="U16" s="13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  <c r="U17" s="13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  <c r="U18" s="13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  <c r="U19" s="13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  <c r="U20" s="13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  <c r="U21" s="13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  <c r="U22" s="13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  <c r="U23" s="1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  <c r="U24" s="13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  <c r="U25" s="13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  <c r="U26" s="13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  <c r="U27" s="13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  <c r="U28" s="13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  <c r="U29" s="13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  <c r="U30" s="13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  <c r="U31" s="13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  <c r="U32" s="13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  <c r="U33" s="1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  <c r="U34" s="13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  <c r="U35" s="13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  <c r="U36" s="13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  <c r="U37" s="13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  <c r="U38" s="13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  <c r="U39" s="13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  <c r="U40" s="13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  <c r="U41" s="13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  <c r="U42" s="13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  <c r="U43" s="1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  <c r="U44" s="13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  <c r="U45" s="13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  <c r="U46" s="13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  <c r="U47" s="13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  <c r="U48" s="13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  <c r="U49" s="13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  <c r="U50" s="13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  <c r="U51" s="13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  <c r="U52" s="13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  <c r="U53" s="1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  <c r="U54" s="13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  <c r="U55" s="13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  <c r="U56" s="13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  <c r="U57" s="13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  <c r="U58" s="13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  <c r="U59" s="13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  <c r="U60" s="13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  <c r="U61" s="13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  <c r="U62" s="13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  <c r="U63" s="1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  <c r="U64" s="13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  <c r="U65" s="13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  <c r="U66" s="13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13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 s="13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 s="13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 s="13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 s="13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 s="13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 s="1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 s="13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 s="13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 s="13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 s="13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 s="13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 s="13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 s="13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 s="13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 s="13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 s="1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 s="13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 s="13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 s="13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 s="13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 s="13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 s="13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 s="13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 s="13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 s="13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 s="1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 s="13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 s="13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 s="13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 s="13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 s="13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 s="13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 s="13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 s="13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 s="13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 s="1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 s="13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 s="13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 s="13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 s="13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 s="13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 s="13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 s="13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 s="13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 s="13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 s="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 s="13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 s="13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 s="13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 s="13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 s="13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 s="13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 s="13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 s="13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 s="13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 s="1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 s="13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 s="13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 s="13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 s="13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 s="13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 s="13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 s="13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13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 s="13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 s="1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 s="13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 s="13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 s="13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 s="13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 s="13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 s="13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 s="13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 s="13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 s="13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 s="1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 s="13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 s="13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 s="13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 s="13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 s="13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 s="13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 s="13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 s="13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 s="13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 s="1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 s="13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 s="13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 s="13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 s="13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 s="13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 s="13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 s="13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 s="13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 s="13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 s="1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 s="13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 s="13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 s="13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 s="13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 s="13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 s="13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 s="13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 s="13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 s="13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 s="1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 s="13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 s="13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 s="13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 s="13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 s="13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 s="13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 s="13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 s="13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 s="13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 s="1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 s="13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 s="13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 s="13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 s="13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 s="13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 s="13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 s="13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 s="13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 s="13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 s="1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 s="13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13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 s="13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 s="13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 s="13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 s="13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 s="13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 s="13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 s="13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 s="1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 s="13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 s="13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 s="13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 s="13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 s="13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 s="13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 s="13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 s="13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 s="13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 s="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 s="13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 s="13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 s="13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 s="13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 s="13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 s="13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 s="13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 s="13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 s="13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 s="1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 s="13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 s="13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 s="13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 s="13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 s="13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 s="13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 s="13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 s="13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 s="13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 s="1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 s="13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 s="13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 s="13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 s="13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 s="13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 s="13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 s="13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 s="13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 s="13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 s="1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 s="13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 s="13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 s="13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 s="13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 s="13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 s="13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 s="13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 s="13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 s="13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 s="1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 s="13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 s="13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 s="13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 s="13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 s="13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13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 s="13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 s="13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 s="13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 s="1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 s="13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 s="13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 s="13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 s="13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 s="13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 s="13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 s="13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 s="13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 s="13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 s="1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 s="13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 s="13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 s="13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 s="13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 s="13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 s="13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 s="13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 s="13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 s="13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 s="1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 s="13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 s="13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 s="13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 s="13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 s="13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 s="13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 s="13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 s="13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 s="13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 s="1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 s="13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 s="13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 s="13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 s="13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 s="13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 s="13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 s="13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 s="13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 s="13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 s="1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 s="13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 s="13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 s="13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 s="13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 s="13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 s="13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 s="13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 s="13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 s="13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 s="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 s="13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 s="13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 s="13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 s="13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 s="13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 s="13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 s="13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 s="13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 s="13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1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 s="13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 s="13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 s="13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 s="13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 s="13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 s="13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 s="13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 s="13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 s="13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 s="1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 s="13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 s="13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 s="13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 s="13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 s="13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 s="13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 s="13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 s="13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 s="13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 s="1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 s="13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 s="13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 s="13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 s="13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 s="13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 s="13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 s="13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 s="13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 s="13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 s="1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 s="13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 s="13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 s="13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 s="13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 s="13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 s="13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 s="13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 s="13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 s="13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 s="1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 s="13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 s="13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 s="13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 s="13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 s="13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 s="13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 s="13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 s="13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 s="13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 s="1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 s="13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 s="13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 s="13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 s="13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 s="13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 s="13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 s="13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 s="13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 s="13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 s="1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 s="13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 s="13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 s="13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13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 s="13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 s="13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 s="13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 s="13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 s="13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 s="1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 s="13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 s="13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 s="13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 s="13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 s="13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 s="13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 s="13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 s="13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 s="13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 s="1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 s="13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 s="13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 s="13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 s="13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 s="13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 s="13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 s="13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 s="13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 s="13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 s="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 s="13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 s="13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 s="13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 s="13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 s="13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 s="13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 s="13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 s="13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 s="13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 s="1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 s="13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 s="13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 s="13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 s="13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 s="13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 s="13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 s="13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 s="13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 s="13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 s="1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 s="13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 s="13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 s="13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 s="13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 s="13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 s="13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 s="13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 s="13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 s="13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 s="1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 s="13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 s="13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 s="13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 s="13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 s="13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 s="13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 s="13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13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 s="13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 s="1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 s="13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 s="13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 s="13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 s="13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 s="13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 s="13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 s="13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 s="13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 s="13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 s="1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 s="13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 s="13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 s="13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 s="13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 s="13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 s="13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 s="13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 s="13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 s="13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 s="1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 s="13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 s="13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 s="13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 s="13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 s="13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 s="13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 s="13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 s="13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 s="13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 s="1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 s="13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 s="13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 s="13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 s="13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 s="13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 s="13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 s="13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 s="13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 s="13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 s="1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 s="13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 s="13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 s="13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 s="13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 s="13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 s="13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 s="13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 s="13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 s="13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 s="1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 s="13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 s="13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 s="13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 s="13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 s="13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 s="13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 s="13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 s="13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 s="13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 s="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 s="13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13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 s="13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 s="13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 s="13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 s="13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 s="13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 s="13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 s="13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 s="1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 s="13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 s="13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 s="13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 s="13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 s="13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 s="13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 s="13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 s="13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 s="13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 s="1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 s="13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 s="13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 s="13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 s="13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 s="13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 s="13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 s="13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 s="13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 s="13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 s="1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 s="13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 s="13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 s="13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 s="13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 s="13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 s="13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 s="13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 s="13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 s="13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 s="1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 s="13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 s="13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 s="13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 s="13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 s="13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 s="13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 s="13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 s="13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 s="13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 s="1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 s="13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 s="13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 s="13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 s="13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 s="13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 s="13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 s="13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 s="13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 s="13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 s="1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 s="13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 s="13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 s="13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 s="13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 s="13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13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 s="13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 s="13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 s="13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 s="1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 s="13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 s="13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 s="13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 s="13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 s="13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 s="13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 s="13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 s="13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 s="13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 s="1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 s="13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 s="13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 s="13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 s="13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 s="13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 s="13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 s="13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 s="13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 s="13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 s="1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 s="13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 s="13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 s="13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 s="13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 s="13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 s="13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 s="13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 s="13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 s="13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 s="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 s="13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 s="13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 s="13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 s="13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 s="13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 s="13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 s="13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 s="13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 s="13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 s="1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 s="13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 s="13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 s="13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 s="13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 s="13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 s="13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 s="13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 s="13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 s="13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 s="1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 s="13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 s="13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 s="13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 s="13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 s="13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 s="13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 s="13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 s="13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 s="13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1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 s="13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 s="13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 s="13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 s="13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 s="13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 s="13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 s="13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 s="13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 s="13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 s="1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 s="13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 s="13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 s="13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 s="13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 s="13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 s="13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 s="13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 s="13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 s="13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 s="1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 s="13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 s="13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 s="13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 s="13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 s="13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 s="13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 s="13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 s="13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 s="13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 s="1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 s="13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 s="13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 s="13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 s="13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 s="13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 s="13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 s="13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 s="13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 s="13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 s="1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 s="13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 s="13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 s="13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 s="13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 s="13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 s="13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 s="13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 s="13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 s="13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 s="1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 s="13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 s="13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 s="13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 s="13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 s="13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 s="13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 s="13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 s="13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 s="13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 s="1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 s="13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 s="13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 s="13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13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 s="13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 s="13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 s="13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 s="13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 s="13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 s="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 s="13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 s="13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 s="13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 s="13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 s="13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 s="13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 s="13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 s="13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 s="13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 s="1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 s="13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 s="13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 s="13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 s="13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 s="13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 s="13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 s="13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 s="13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 s="13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 s="1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 s="13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 s="13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 s="13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 s="13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 s="13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 s="13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 s="13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 s="13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 s="13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 s="1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 s="13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 s="13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 s="13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 s="13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 s="13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 s="13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 s="13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 s="13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 s="13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 s="1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 s="13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 s="13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 s="13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 s="13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 s="13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 s="13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 s="13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 s="13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 s="13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 s="1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 s="13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 s="13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 s="13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 s="13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 s="13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 s="13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 s="13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13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 s="13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 s="1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 s="13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 s="13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 s="13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 s="13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 s="13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 s="13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 s="13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 s="13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 s="13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 s="1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 s="13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 s="13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 s="13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 s="13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 s="13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 s="13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 s="13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 s="13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 s="13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 s="1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 s="13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 s="13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 s="13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 s="13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 s="13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 s="13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 s="13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 s="13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 s="13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 s="1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 s="13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 s="13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 s="13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 s="13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 s="13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 s="13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 s="13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 s="13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 s="13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 s="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 s="13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 s="13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 s="13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 s="13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 s="13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 s="13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 s="13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 s="13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 s="13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 s="1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 s="13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 s="13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 s="13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 s="13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 s="13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 s="13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 s="13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 s="13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 s="13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 s="1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 s="13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13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 s="13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 s="13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 s="13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 s="13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 s="13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 s="13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 s="13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 s="1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 s="13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 s="13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 s="13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 s="13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 s="13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 s="13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 s="13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 s="13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 s="13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 s="1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 s="13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 s="13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 s="13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 s="13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 s="13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 s="13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 s="13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 s="13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 s="13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 s="1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 s="13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 s="13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 s="13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 s="13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 s="13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 s="13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 s="13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 s="13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 s="13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 s="1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 s="13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 s="13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 s="13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 s="13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 s="13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 s="13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 s="13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 s="13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 s="13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 s="1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 s="13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 s="13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 s="13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 s="13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 s="13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 s="13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 s="13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 s="13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 s="13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 s="1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 s="13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 s="13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 s="13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 s="13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 s="13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13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 s="13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 s="13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 s="13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 s="1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 s="13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 s="13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 s="13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 s="13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 s="13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 s="13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 s="13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 s="13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 s="13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 s="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 s="13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 s="13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 s="13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 s="13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 s="13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 s="13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 s="13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 s="13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 s="13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 s="1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 s="13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 s="13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 s="13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 s="13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 s="13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 s="13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 s="13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 s="13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 s="13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 s="1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 s="13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 s="13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 s="13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 s="13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 s="13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 s="13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 s="13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 s="13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 s="13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 s="1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 s="13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 s="13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 s="13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 s="13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 s="13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 s="13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 s="13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 s="13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 s="13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 s="1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 s="13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 s="13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 s="13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 s="13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 s="13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 s="13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 s="13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 s="13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 s="13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1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 s="13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 s="13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 s="13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 s="13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 s="13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 s="13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 s="13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 s="13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 s="13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 s="1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 s="13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 s="13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 s="13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 s="13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 s="13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 s="13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 s="13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 s="13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 s="13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 s="1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 s="13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 s="13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 s="13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 s="13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 s="13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 s="13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 s="13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 s="13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 s="13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 s="1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 s="13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 s="13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 s="13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 s="13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 s="13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 s="13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 s="13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 s="13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 s="13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 s="1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 s="13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 s="13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 s="13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 s="13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 s="13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 s="13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 s="13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 s="13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 s="13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 s="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 s="13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 s="13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 s="13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 s="13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 s="13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 s="13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 s="13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 s="13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 s="13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 s="1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 s="13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 s="13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 s="13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13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 s="13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 s="13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 s="13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 s="13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 s="13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 s="1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 s="13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 s="13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 s="13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 s="13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 s="13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 s="13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 s="13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 s="13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 s="13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 s="1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 s="13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 s="13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 s="13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 s="13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 s="13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 s="13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 s="13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 s="13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 s="13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 s="1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 s="13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 s="13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 s="13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 s="13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 s="13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 s="13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 s="13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 s="13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 s="13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 s="1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 s="13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 s="13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 s="13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 s="13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 s="13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 s="13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 s="13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 s="13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 s="13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 s="1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 s="13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 s="13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 s="13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 s="13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 s="13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 s="13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 s="13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 s="13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 s="13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 s="1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 s="13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 s="13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 s="13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 s="13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 s="13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 s="13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 s="13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13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 s="13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 s="1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 s="13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 s="13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 s="13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 s="13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 s="13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 s="13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 s="13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 s="13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 s="13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 s="1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 s="13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 s="13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 s="13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 s="13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 s="13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 s="13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 s="13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 s="13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 s="13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 s="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 s="13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 s="13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 s="13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 s="13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 s="13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 s="13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 s="13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 s="13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 s="13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 s="1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 s="13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 s="13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 s="13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 s="13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 s="13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 s="13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 s="13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 s="13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 s="13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 s="1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 s="13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 s="13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 s="13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 s="13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 s="13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 s="13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 s="13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 s="13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 s="13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 s="1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 s="13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 s="13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 s="13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 s="13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 s="13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 s="13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 s="13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 s="13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 s="13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 s="1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 s="13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13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 s="13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 s="13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 s="13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 s="13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 s="13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 s="13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 s="13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 s="1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 s="13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 s="13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 s="13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 s="13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 s="13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 s="13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 s="13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 s="13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 s="13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 s="1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 s="13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 s="13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 s="13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 s="13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 s="13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 s="13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 s="13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 s="13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 s="13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 s="1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 s="13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 s="13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 s="13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 s="13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 s="13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 s="13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 s="13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 s="13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 s="13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 s="1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 s="13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 s="13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 s="13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 s="13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 s="13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 s="13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 s="13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 s="13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 s="13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 s="1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 s="13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 s="13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 s="13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 s="13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 s="13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 s="13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 s="13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 s="13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 s="13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 s="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 s="13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 s="13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 s="13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 s="13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 s="13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13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 s="13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 s="13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 s="13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 s="1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 s="13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 s="13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 s="13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 s="13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 s="13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 s="13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 s="13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 s="13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 s="13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 s="1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 s="13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 s="13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 s="13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 s="13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 s="13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 s="13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 s="13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 s="13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 s="13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 s="1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 s="13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 s="13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 s="13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 s="13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 s="13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 s="13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 s="13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 s="13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 s="13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 s="1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 s="13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 s="13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 s="13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 s="13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 s="13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 s="13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 s="13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 s="13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 s="13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 s="1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 s="13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 s="13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 s="13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 s="13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 s="13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 s="13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 s="13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 s="13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 s="13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 s="1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 s="13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 s="13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 s="13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 s="13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 s="13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 s="13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 s="13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 s="13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 s="13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1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 s="13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 s="13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 s="13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 s="13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 s="13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 s="13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 s="13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 s="13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 s="13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 s="1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 s="13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 s="13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 s="13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 s="13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 s="13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 s="13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 s="13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 s="13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 s="13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 s="1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 s="13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 s="13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 s="13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 s="13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 s="13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 s="13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 s="13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 s="13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 s="13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 s="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 s="13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 s="13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 s="13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 s="13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 s="13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 s="13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 s="13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 s="13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 s="13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 s="1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 s="13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 s="13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 s="13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 s="13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 s="13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 s="13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 s="13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 s="13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 s="13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 s="1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 s="13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 s="13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 s="13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 s="13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 s="13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 s="13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 s="13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 s="13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 s="13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 s="1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 s="13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 s="13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 s="13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13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 s="13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 s="13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 s="13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 s="13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 s="13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 s="1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 s="13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 s="13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 s="13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 s="13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 s="13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 s="13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 s="13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 s="13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 s="13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 s="1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 s="13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 s="13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 s="13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 s="13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 s="13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 s="13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 s="13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 s="13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 s="13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 s="1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 s="13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 s="13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 s="13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 s="13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 s="13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 s="13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 s="13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 s="13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 s="13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 s="1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 s="13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 s="13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 s="13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 s="13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 s="13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 s="13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 s="13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 s="13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 s="13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 s="1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 s="13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 s="13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 s="13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 s="13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 s="13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 s="13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 s="13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 s="13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 s="13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 s="1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 s="13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 s="13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 s="13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 s="13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 s="13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 s="13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 s="13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13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 s="13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 s="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 s="13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 s="13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 s="13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 s="13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 s="13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 s="13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 s="13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 s="13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 s="13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 s="1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 s="13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 s="13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 s="13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 s="13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 s="13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 s="13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 s="13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 s="13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 s="13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 s="1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 s="13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 s="13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 s="13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 s="13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 s="13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 s="13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 s="13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 s="13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 s="13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 s="1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 s="13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 s="13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 s="13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 s="13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 s="13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 s="13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 s="13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 s="13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 s="13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 s="1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 s="13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 s="13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 s="13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 s="13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 s="13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 s="13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 s="13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 s="13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 s="13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 s="1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 s="13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 s="13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 s="13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 s="13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 s="13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 s="13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 s="13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 s="13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 s="13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 s="1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 s="13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13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 s="13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 s="13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 s="13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 s="13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 s="13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 s="13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 s="13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 s="1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 s="13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 s="13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 s="13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 s="13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 s="13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 s="13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 s="13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 s="13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 s="13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 s="1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 s="13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 s="13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 s="13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 s="13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 s="13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 s="13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 s="13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 s="13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 s="13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 s="1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 s="13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 s="13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 s="13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 s="13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 s="13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 s="13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 s="13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 s="13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 s="13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 s="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 s="13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 s="13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 s="13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 s="13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 s="13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 s="13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 s="13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 s="13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 s="13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 s="1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 s="13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 s="13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 s="13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 s="13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 s="13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 s="13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 s="13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 s="13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 s="13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 s="1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 s="13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 s="13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 s="13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 s="13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 s="13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13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 s="13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 s="13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 s="13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 s="1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 s="13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 s="13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 s="13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 s="13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 s="13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 s="13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 s="13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 s="13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 s="13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 s="1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 s="13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 s="13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 s="13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 s="13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 s="13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 s="13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 s="13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 s="13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 s="13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 s="1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 s="13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 s="13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 s="13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 s="13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 s="13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 s="13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 s="13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 s="13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 s="13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 s="1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 s="13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 s="13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 s="13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 s="13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 s="13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 s="13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 s="13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 s="13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 s="13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 s="1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 s="13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 s="13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 s="13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 s="13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 s="13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 s="13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 s="13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 s="13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 s="13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 s="1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 s="13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 s="13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 s="13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 s="13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 s="13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 s="13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 s="13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 s="13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 s="13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1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 s="13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 s="13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 s="13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 s="13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 s="13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 s="13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 s="13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 s="13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 s="13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 s="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 s="13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 s="13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 s="13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 s="13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 s="13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 s="13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 s="13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 s="13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 s="13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 s="1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 s="13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 s="13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 s="13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 s="13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 s="13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 s="13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 s="13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 s="13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 s="13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 s="1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 s="13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 s="13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 s="13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 s="13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 s="13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 s="13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 s="13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 s="13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 s="13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 s="1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 s="13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 s="13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 s="13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 s="13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 s="13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 s="13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 s="13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 s="13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 s="13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 s="1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 s="13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 s="13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 s="13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 s="13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 s="13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 s="13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 s="13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 s="13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 s="13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 s="1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 s="13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 s="13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 s="13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13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 s="13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 s="13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 s="13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 s="13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 s="13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 s="1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 s="13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 s="13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 s="13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 s="13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 s="13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 s="13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 s="13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 s="13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 s="13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 s="1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 s="13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 s="13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 s="13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 s="13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 s="13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 s="13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 s="13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 s="13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 s="13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 s="1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 s="13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 s="13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 s="13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 s="13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 s="13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 s="13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 s="13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 s="13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 s="13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 s="1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 s="13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 s="13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 s="13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 s="13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 s="13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 s="13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 s="13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 s="13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 s="13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 s="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 s="13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 s="13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 s="13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 s="13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 s="13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 s="13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 s="13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 s="13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 s="13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 s="1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 s="13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 s="13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 s="13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 s="13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 s="13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 s="13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 s="13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13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 s="13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 s="1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 s="13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 s="13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 s="13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 s="13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 s="13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 s="13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 s="13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 s="13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 s="13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 s="1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 s="13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 s="13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 s="13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 s="13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 s="13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 s="13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 s="13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 s="13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 s="13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 s="1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 s="13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 s="13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 s="13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 s="13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 s="13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 s="13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 s="13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 s="13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 s="13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 s="1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 s="13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 s="13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 s="13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 s="13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 s="13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 s="13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 s="13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 s="13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 s="13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 s="1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 s="13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 s="13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 s="13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 s="13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 s="13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 s="13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 s="13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 s="13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 s="13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 s="1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 s="13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 s="13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 s="13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 s="13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 s="13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 s="13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 s="13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 s="13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 s="13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 s="1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 s="13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13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 s="13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 s="13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 s="13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 s="13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 s="13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 s="13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 s="13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 s="1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 s="13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 s="13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 s="13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 s="13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 s="13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 s="13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 s="13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 s="13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 s="13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 s="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 s="13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 s="13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 s="13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 s="13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 s="13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 s="13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 s="13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 s="13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 s="13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 s="1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 s="13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 s="13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 s="13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 s="13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 s="13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 s="13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 s="13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 s="13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 s="13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 s="1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 s="13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 s="13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 s="13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 s="13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 s="13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 s="13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 s="13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 s="13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 s="13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 s="1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 s="13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 s="13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 s="13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 s="13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 s="13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 s="13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 s="13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 s="13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 s="13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 s="1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 s="13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 s="13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 s="13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 s="13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 s="13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13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 s="13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 s="13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 s="13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 s="1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 s="13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 s="13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 s="13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 s="13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 s="13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 s="13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 s="13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 s="13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 s="13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 s="1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 s="13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 s="13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 s="13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 s="13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 s="13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 s="13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 s="13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 s="13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 s="13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 s="1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 s="13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 s="13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 s="13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 s="13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 s="13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 s="13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 s="13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 s="13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 s="13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 s="1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 s="13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 s="13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 s="13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 s="13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 s="13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 s="13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 s="13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 s="13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 s="13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 s="1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 s="13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 s="13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 s="13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 s="13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 s="13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 s="13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 s="13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 s="13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 s="13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 s="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 s="13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 s="13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 s="13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 s="13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 s="13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 s="13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 s="13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 s="13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 s="13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1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 s="13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 s="13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 s="13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 s="13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 s="13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 s="13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 s="13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 s="13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 s="13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 s="1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 s="13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 s="13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 s="13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 s="13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 s="13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 s="13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 s="13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 s="13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 s="13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 s="1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 s="13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 s="13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 s="13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 s="13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 s="13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 s="13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 s="13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 s="13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 s="13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 s="1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 s="13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 s="13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 s="13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 s="13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 s="13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 s="13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 s="13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 s="13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 s="13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 s="1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 s="13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 s="13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 s="13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 s="13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 s="13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 s="13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 s="13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 s="13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 s="13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 s="1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 s="13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 s="13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 s="13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 s="13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 s="13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 s="13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 s="13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 s="13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 s="13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 s="1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 s="13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 s="13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 s="13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13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 s="13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 s="13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 s="13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 s="13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 s="13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 s="1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 s="13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 s="13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 s="13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 s="13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 s="13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 s="13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 s="13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 s="13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 s="13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 s="1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 s="13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 s="13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 s="13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 s="13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 s="13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 s="13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 s="13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 s="13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 s="13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 s="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 s="13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 s="13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 s="13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 s="13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 s="13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 s="13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 s="13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 s="13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 s="13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 s="1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 s="13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 s="13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 s="13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 s="13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 s="13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 s="13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 s="13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 s="13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 s="13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 s="1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 s="13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 s="13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 s="13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 s="13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 s="13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 s="13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 s="13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 s="13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 s="13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 s="1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 s="13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 s="13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 s="13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 s="13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 s="13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 s="13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 s="13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13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 s="13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 s="1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 s="13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 s="13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 s="13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 s="13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 s="13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 s="13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 s="13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 s="13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 s="13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 s="1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 s="13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 s="13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 s="13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 s="13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 s="13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 s="13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 s="13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 s="13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 s="13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 s="1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 s="13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 s="13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 s="13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 s="13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 s="13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 s="13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 s="13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 s="13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 s="13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 s="1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 s="13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 s="13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 s="13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 s="13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 s="13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 s="13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 s="13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 s="13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 s="13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 s="1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 s="13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 s="13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 s="13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 s="13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 s="13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 s="13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 s="13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 s="13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 s="13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 s="1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 s="13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 s="13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 s="13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 s="13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 s="13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 s="13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 s="13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 s="13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 s="13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 s="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 s="13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13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 s="13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 s="13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 s="13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 s="13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 s="13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 s="13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 s="13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 s="1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 s="13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 s="13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 s="13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 s="13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 s="13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 s="13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 s="13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 s="13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 s="13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 s="1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 s="13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 s="13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 s="13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 s="13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 s="13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 s="13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 s="13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 s="13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 s="13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 s="1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 s="13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 s="13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 s="13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 s="13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 s="13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 s="13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 s="13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 s="13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 s="13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 s="1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 s="13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 s="13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 s="13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 s="13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 s="13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 s="13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 s="13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 s="13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 s="13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 s="1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 s="13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 s="13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 s="13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 s="13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 s="13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 s="13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 s="13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 s="13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 s="13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 s="1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 s="13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 s="13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 s="13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 s="13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 s="13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13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 s="13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 s="13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 s="13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 s="1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 s="13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 s="13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 s="13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 s="13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 s="13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 s="13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 s="13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 s="13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 s="13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 s="1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 s="13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 s="13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 s="13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 s="13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 s="13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 s="13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 s="13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 s="13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 s="13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 s="1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 s="13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 s="13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 s="13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 s="13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 s="13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 s="13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 s="13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 s="13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 s="13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 s="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 s="13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 s="13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 s="13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 s="13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 s="13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 s="13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 s="13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 s="13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 s="13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 s="1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 s="13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 s="13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 s="13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 s="13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 s="13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 s="13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 s="13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 s="13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 s="13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 s="1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 s="13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 s="13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 s="13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 s="13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 s="13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 s="13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 s="13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 s="13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 s="13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1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 s="13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 s="13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 s="13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 s="13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 s="13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 s="13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 s="13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 s="13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 s="13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 s="1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 s="13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 s="13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 s="13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 s="13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 s="13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 s="13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 s="13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 s="13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 s="13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 s="1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 s="13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 s="13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 s="13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 s="13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 s="13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 s="13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 s="13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 s="13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 s="13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 s="1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 s="13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 s="13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 s="13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 s="13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 s="13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 s="13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 s="13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 s="13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 s="13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 s="1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 s="13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 s="13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 s="13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 s="13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 s="13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 s="13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 s="13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 s="13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 s="13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 s="1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 s="13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 s="13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 s="13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 s="13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 s="13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 s="13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 s="13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 s="13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 s="13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 s="1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 s="13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 s="13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 s="13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13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 s="13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 s="13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 s="13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 s="13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 s="13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 s="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 s="13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 s="13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 s="13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 s="13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 s="13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 s="13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 s="13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 s="13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 s="13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 s="1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 s="13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 s="13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 s="13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 s="13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 s="13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 s="13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 s="13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 s="13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 s="13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 s="1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 s="13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 s="13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 s="13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 s="13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 s="13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 s="13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 s="13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 s="13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 s="13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 s="1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 s="13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 s="13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 s="13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 s="13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 s="13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 s="13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 s="13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 s="13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 s="13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 s="1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 s="13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 s="13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 s="13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 s="13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 s="13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 s="13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 s="13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 s="13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 s="13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 s="1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 s="13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 s="13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 s="13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 s="13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 s="13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 s="13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 s="13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13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 s="13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 s="1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 s="13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 s="13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 s="13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 s="13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 s="13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 s="13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 s="13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 s="13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 s="13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 s="1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 s="13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 s="13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 s="13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 s="13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 s="13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 s="13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 s="13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 s="13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 s="13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 s="1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 s="13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 s="13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 s="13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 s="13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 s="13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 s="13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 s="13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 s="13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 s="13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 s="1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 s="13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 s="13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 s="13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 s="13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 s="13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 s="13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 s="13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 s="13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 s="13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 s="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 s="13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 s="13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 s="13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 s="13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 s="13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 s="13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 s="13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 s="13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 s="13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 s="1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 s="13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 s="13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 s="13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 s="13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 s="13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 s="13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 s="13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 s="13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 s="13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 s="1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 s="13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13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 s="13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 s="13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 s="13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 s="13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 s="13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 s="13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 s="13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 s="1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 s="13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 s="13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 s="13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 s="13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 s="13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 s="13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 s="13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 s="13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 s="13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 s="1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 s="13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 s="13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 s="13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 s="13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 s="13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 s="13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 s="13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 s="13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 s="13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 s="1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 s="13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 s="13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 s="13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 s="13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 s="13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 s="13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 s="13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 s="13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 s="13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 s="1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 s="13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 s="13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 s="13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 s="13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 s="13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 s="13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 s="13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 s="13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 s="13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 s="1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 s="13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 s="13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 s="13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 s="13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 s="13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 s="13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 s="13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 s="13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 s="13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 s="1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 s="13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 s="13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 s="13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 s="13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 s="13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13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 s="13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 s="13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 s="13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 s="1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 s="13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 s="13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 s="13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 s="13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 s="13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 s="13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 s="13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 s="13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 s="13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 s="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 s="13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 s="13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 s="13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 s="13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 s="13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 s="13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 s="13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 s="13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 s="13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 s="1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 s="13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 s="13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 s="13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 s="13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 s="13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 s="13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 s="13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 s="13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 s="13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 s="1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 s="13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 s="13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 s="13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 s="13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 s="13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 s="13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 s="13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 s="13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 s="13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 s="1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 s="13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 s="13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 s="13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 s="13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 s="13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 s="13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 s="13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 s="13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 s="13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 s="1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 s="13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 s="13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 s="13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 s="13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 s="13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 s="13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 s="13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 s="13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 s="13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1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 s="13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 s="13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 s="13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 s="13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 s="13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 s="13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 s="13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 s="13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 s="13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 s="1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 s="13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 s="13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 s="13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 s="13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 s="13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 s="13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 s="13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 s="13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 s="13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 s="1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 s="13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 s="13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 s="13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 s="13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 s="13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 s="13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 s="13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 s="13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 s="13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 s="1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 s="13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 s="13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 s="13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 s="13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 s="13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 s="13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 s="13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 s="13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 s="13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 s="1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 s="13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 s="13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 s="13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 s="13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 s="13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 s="13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 s="13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 s="13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 s="13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 s="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 s="13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 s="13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 s="13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 s="13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 s="13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 s="13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 s="13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 s="13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 s="13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 s="1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 s="13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 s="13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 s="13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13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 s="13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 s="13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 s="13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 s="13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 s="13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 s="1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 s="13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 s="13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 s="13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 s="13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 s="13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 s="13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 s="13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 s="13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 s="13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 s="1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 s="13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 s="13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 s="13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 s="13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 s="13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 s="13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 s="13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 s="13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 s="13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 s="1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 s="13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 s="13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 s="13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 s="13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 s="13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 s="13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 s="13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 s="13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 s="13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 s="1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 s="13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 s="13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 s="13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 s="13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 s="13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 s="13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 s="13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 s="13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 s="13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 s="1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 s="13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 s="13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 s="13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 s="13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 s="13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 s="13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 s="13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 s="13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 s="13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 s="1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 s="13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 s="13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 s="13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 s="13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 s="13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 s="13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 s="13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13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 s="13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 s="1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 s="13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 s="13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 s="13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 s="13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 s="13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 s="13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 s="13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 s="13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 s="13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 s="1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 s="13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 s="13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 s="13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 s="13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 s="13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 s="13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 s="13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 s="13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 s="13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 s="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 s="13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 s="13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 s="13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 s="13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 s="13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 s="13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 s="13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 s="13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 s="13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 s="1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 s="13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 s="13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 s="13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 s="13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 s="13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 s="13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 s="13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 s="13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 s="13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 s="1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 s="13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 s="13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 s="13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 s="13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 s="13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 s="13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 s="13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 s="13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 s="13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 s="1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 s="13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 s="13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 s="13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 s="13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 s="13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 s="13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 s="13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 s="13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 s="13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 s="1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 s="13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13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 s="13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 s="13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 s="13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 s="13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 s="13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 s="13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 s="13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 s="1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 s="13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 s="13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 s="13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 s="13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 s="13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 s="13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 s="13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 s="13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 s="13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 s="1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 s="13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 s="13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 s="13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 s="13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 s="13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 s="13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 s="13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 s="13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 s="13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 s="1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 s="13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 s="13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 s="13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 s="13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 s="13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 s="13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 s="13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 s="13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 s="13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 s="1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 s="13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 s="13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 s="13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 s="13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 s="13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 s="13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 s="13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 s="13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 s="13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 s="1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 s="13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 s="13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 s="13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 s="13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 s="13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 s="13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 s="13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 s="13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 s="13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 s="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 s="13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 s="13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 s="13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 s="13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 s="13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13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 s="13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 s="13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 s="13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 s="1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 s="13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 s="13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 s="13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 s="13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 s="13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 s="13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 s="13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 s="13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 s="13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 s="1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 s="13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 s="13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 s="13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 s="13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 s="13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 s="13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 s="13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 s="13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 s="13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 s="1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 s="13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 s="13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 s="13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 s="13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 s="13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 s="13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 s="13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 s="13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 s="13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 s="1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 s="13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 s="13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 s="13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 s="13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 s="13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 s="13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 s="13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 s="13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 s="13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 s="1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 s="13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 s="13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 s="13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 s="13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 s="13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 s="13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 s="13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 s="13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 s="13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 s="1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 s="13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 s="13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 s="13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 s="13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 s="13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 s="13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 s="13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 s="13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 s="13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 s="1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 s="13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 s="13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 s="13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 s="13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 s="13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 s="13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 s="13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 s="13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 s="13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 s="1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 s="13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 s="13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 s="13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 s="13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 s="13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 s="13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 s="13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 s="13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 s="13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 s="1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 s="13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 s="13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 s="13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 s="13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 s="13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 s="13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 s="13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 s="13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 s="13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 s="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 s="13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 s="13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 s="13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 s="13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 s="13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 s="13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 s="13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 s="13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 s="13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 s="1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 s="13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 s="13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 s="13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 s="13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 s="13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 s="13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 s="13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 s="13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 s="13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 s="1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 s="13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 s="13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 s="13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 s="13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 s="13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 s="13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 s="13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 s="13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 s="13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 s="1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 s="13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 s="13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 s="13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 s="13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 s="13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 s="13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 s="13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 s="13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 s="13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 s="1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 s="13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 s="13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 s="13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 s="13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 s="13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 s="13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 s="13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 s="13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 s="13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 s="1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 s="13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 s="13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 s="13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 s="13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 s="13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 s="13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 s="13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 s="13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 s="13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 s="1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 s="13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 s="13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 s="13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 s="13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 s="13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 s="13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 s="13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 s="13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 s="13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 s="1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 s="13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 s="13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 s="13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 s="13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 s="13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 s="13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 s="13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 s="13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 s="13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 s="1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 s="13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 s="13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 s="13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 s="13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 s="13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 s="13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 s="13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 s="13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 s="13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 s="1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 s="13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 s="13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 s="13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 s="13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 s="13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 s="13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 s="13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 s="13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 s="13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 s="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 s="13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 s="13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 s="13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 s="13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 s="13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 s="13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 s="13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 s="13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 s="13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 s="1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 s="13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 s="13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 s="13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 s="13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 s="13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 s="13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 s="13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 s="13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 s="13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 s="1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 s="13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 s="13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 s="13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 s="13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 s="13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 s="13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 s="13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 s="13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 s="13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 s="1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 s="13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 s="13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 s="13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 s="13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 s="13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 s="13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 s="13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 s="13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 s="13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 s="1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 s="13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 s="13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 s="13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 s="13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 s="13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 s="13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 s="13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 s="13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 s="13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 s="1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 s="13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 s="13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 s="13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 s="13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 s="13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 s="13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 s="13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 s="13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 s="13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 s="1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 s="13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 s="13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 s="13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 s="13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 s="13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 s="13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 s="13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 s="13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 s="13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 s="1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 s="13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 s="13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 s="13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 s="13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 s="13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 s="13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 s="13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 s="13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 s="13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 s="1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 s="13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 s="13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 s="13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 s="13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 s="13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 s="13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 s="13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 s="13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 s="13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 s="1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 s="13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 s="13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 s="13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 s="13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 s="13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 s="13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 s="13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 s="13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 s="13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 s="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 s="13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 s="13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 s="13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 s="13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 s="13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 s="13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 s="13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 s="13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 s="13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 s="1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 s="13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 s="13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 s="13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 s="13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 s="13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 s="13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 s="13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 s="13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 s="13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 s="1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 s="13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 s="13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 s="13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 s="13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 s="13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 s="13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 s="13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 s="13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 s="13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 s="1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 s="13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 s="13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 s="13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 s="13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 s="13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 s="13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 s="13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 s="13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 s="13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 s="1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 s="13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 s="13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 s="13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 s="13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 s="13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 s="13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 s="13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 s="13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 s="13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 s="1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 s="13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 s="13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 s="13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 s="13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 s="13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 s="13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 s="13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 s="13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 s="13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 s="1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 s="13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 s="13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 s="13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 s="13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 s="13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 s="13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 s="13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 s="13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 s="13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 s="1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 s="13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 s="13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 s="13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 s="13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 s="13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 s="13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 s="13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 s="13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 s="13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 s="1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 s="13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 s="13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 s="13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 s="13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 s="13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 s="13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 s="13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 s="13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 s="13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 s="1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 s="13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 s="13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 s="13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 s="13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 s="13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 s="13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 s="13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 s="13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 s="13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 s="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 s="13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 s="13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 s="13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 s="13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 s="13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 s="13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 s="13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 s="13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 s="13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 s="1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 s="13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 s="13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 s="13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 s="13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 s="13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 s="13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 s="13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 s="13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 s="13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 s="1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 s="13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 s="13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 s="13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 s="13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 s="13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 s="13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 s="13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 s="13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 s="13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 s="1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 s="13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 s="13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 s="13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 s="13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 s="13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 s="13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 s="13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 s="13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 s="13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 s="1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 s="13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 s="13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 s="13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 s="13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 s="13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 s="13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 s="13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 s="13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 s="13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 s="1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 s="13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 s="13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 s="13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 s="13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 s="13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 s="13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 s="13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 s="13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 s="13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 s="1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 s="13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 s="13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 s="13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 s="13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 s="13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 s="13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 s="13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 s="13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 s="13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 s="1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 s="13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 s="13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 s="13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 s="13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 s="13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 s="13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 s="13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 s="13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 s="13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 s="1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 s="13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 s="13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 s="13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 s="13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 s="13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 s="13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 s="13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 s="13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 s="13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 s="1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 s="13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 s="13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 s="13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 s="13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 s="13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 s="13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 s="13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 s="13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 s="13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 s="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 s="13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 s="13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 s="13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 s="13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 s="13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 s="13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 s="13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 s="13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 s="13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 s="1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 s="13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 s="13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 s="13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 s="13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 s="13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 s="13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 s="13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 s="13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 s="13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 s="1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 s="13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 s="13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 s="13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 s="13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 s="13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 s="13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 s="13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 s="13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 s="13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 s="1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 s="13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 s="13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 s="13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 s="13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 s="13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 s="13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 s="13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 s="13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 s="13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 s="1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 s="13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 s="13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 s="13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 s="13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 s="13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 s="13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 s="13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 s="13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 s="13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 s="1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 s="13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 s="13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 s="13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 s="13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 s="13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 s="13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 s="13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 s="13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 s="13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 s="1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 s="13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 s="13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 s="13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 s="13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 s="13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 s="13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 s="13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 s="13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 s="13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 s="1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 s="13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 s="13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 s="13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 s="13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 s="13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 s="13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 s="13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 s="13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 s="13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 s="1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 s="13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 s="13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 s="13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 s="13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 s="13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 s="13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 s="13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 s="13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 s="13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 s="1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 s="13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 s="13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 s="13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 s="13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 s="13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 s="13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 s="13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 s="13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 s="13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 s="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 s="13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 s="13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 s="13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 s="13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 s="13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 s="13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 s="13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 s="13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 s="13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 s="1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 s="13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 s="13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 s="13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 s="13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 s="13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 s="13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 s="13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 s="13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 s="13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 s="1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 s="13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 s="13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 s="13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 s="13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 s="13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 s="13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 s="13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 s="13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 s="13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 s="1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 s="13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 s="13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 s="13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 s="13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 s="13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 s="13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 s="13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 s="13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 s="13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 s="1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 s="13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 s="13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 s="13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 s="13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 s="13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 s="13">
        <f t="shared" ref="U3459:U3470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 s="13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 s="13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 s="13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 s="1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 s="13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 s="13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 s="13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 s="13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 s="13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 s="13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 s="13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>YEAR(T3471)</f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9">ROUND(E3586/D3586*100,0)</f>
        <v>116</v>
      </c>
      <c r="P3586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ref="P3587:P3650" si="280">IFERROR(ROUND(E3587/L3587,2),0)</f>
        <v>176.09</v>
      </c>
      <c r="Q3587" s="11" t="s">
        <v>8315</v>
      </c>
      <c r="R3587" s="11" t="s">
        <v>8316</v>
      </c>
      <c r="S3587" s="15">
        <f t="shared" ref="S3587:S3650" si="281">(((J3587/60)/60)/24)+DATE(1970,1,1)</f>
        <v>41964.716319444444</v>
      </c>
      <c r="T3587" s="15">
        <f t="shared" ref="T3587:T3650" si="282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9"/>
        <v>109</v>
      </c>
      <c r="P3588">
        <f t="shared" si="280"/>
        <v>151.97999999999999</v>
      </c>
      <c r="Q3588" s="11" t="s">
        <v>8315</v>
      </c>
      <c r="R3588" s="11" t="s">
        <v>8316</v>
      </c>
      <c r="S3588" s="15">
        <f t="shared" si="281"/>
        <v>42576.697569444441</v>
      </c>
      <c r="T3588" s="15">
        <f t="shared" si="282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9"/>
        <v>127</v>
      </c>
      <c r="P3589">
        <f t="shared" si="280"/>
        <v>22.61</v>
      </c>
      <c r="Q3589" s="11" t="s">
        <v>8315</v>
      </c>
      <c r="R3589" s="11" t="s">
        <v>8316</v>
      </c>
      <c r="S3589" s="15">
        <f t="shared" si="281"/>
        <v>42503.539976851855</v>
      </c>
      <c r="T3589" s="15">
        <f t="shared" si="282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9"/>
        <v>101</v>
      </c>
      <c r="P3590">
        <f t="shared" si="280"/>
        <v>18.27</v>
      </c>
      <c r="Q3590" s="11" t="s">
        <v>8315</v>
      </c>
      <c r="R3590" s="11" t="s">
        <v>8316</v>
      </c>
      <c r="S3590" s="15">
        <f t="shared" si="281"/>
        <v>42101.828819444447</v>
      </c>
      <c r="T3590" s="15">
        <f t="shared" si="282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9"/>
        <v>128</v>
      </c>
      <c r="P3591">
        <f t="shared" si="280"/>
        <v>82.26</v>
      </c>
      <c r="Q3591" s="11" t="s">
        <v>8315</v>
      </c>
      <c r="R3591" s="11" t="s">
        <v>8316</v>
      </c>
      <c r="S3591" s="15">
        <f t="shared" si="281"/>
        <v>42125.647534722222</v>
      </c>
      <c r="T3591" s="15">
        <f t="shared" si="282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9"/>
        <v>100</v>
      </c>
      <c r="P3592">
        <f t="shared" si="280"/>
        <v>68.53</v>
      </c>
      <c r="Q3592" s="11" t="s">
        <v>8315</v>
      </c>
      <c r="R3592" s="11" t="s">
        <v>8316</v>
      </c>
      <c r="S3592" s="15">
        <f t="shared" si="281"/>
        <v>41902.333726851852</v>
      </c>
      <c r="T3592" s="15">
        <f t="shared" si="282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9"/>
        <v>175</v>
      </c>
      <c r="P3593">
        <f t="shared" si="280"/>
        <v>68.06</v>
      </c>
      <c r="Q3593" s="11" t="s">
        <v>8315</v>
      </c>
      <c r="R3593" s="11" t="s">
        <v>8316</v>
      </c>
      <c r="S3593" s="15">
        <f t="shared" si="281"/>
        <v>42003.948425925926</v>
      </c>
      <c r="T3593" s="15">
        <f t="shared" si="282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9"/>
        <v>127</v>
      </c>
      <c r="P3594">
        <f t="shared" si="280"/>
        <v>72.709999999999994</v>
      </c>
      <c r="Q3594" s="11" t="s">
        <v>8315</v>
      </c>
      <c r="R3594" s="11" t="s">
        <v>8316</v>
      </c>
      <c r="S3594" s="15">
        <f t="shared" si="281"/>
        <v>41988.829942129625</v>
      </c>
      <c r="T3594" s="15">
        <f t="shared" si="282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9"/>
        <v>111</v>
      </c>
      <c r="P3595">
        <f t="shared" si="280"/>
        <v>77.19</v>
      </c>
      <c r="Q3595" s="11" t="s">
        <v>8315</v>
      </c>
      <c r="R3595" s="11" t="s">
        <v>8316</v>
      </c>
      <c r="S3595" s="15">
        <f t="shared" si="281"/>
        <v>41974.898599537039</v>
      </c>
      <c r="T3595" s="15">
        <f t="shared" si="282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9"/>
        <v>126</v>
      </c>
      <c r="P3596">
        <f t="shared" si="280"/>
        <v>55.97</v>
      </c>
      <c r="Q3596" s="11" t="s">
        <v>8315</v>
      </c>
      <c r="R3596" s="11" t="s">
        <v>8316</v>
      </c>
      <c r="S3596" s="15">
        <f t="shared" si="281"/>
        <v>42592.066921296297</v>
      </c>
      <c r="T3596" s="15">
        <f t="shared" si="282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9"/>
        <v>119</v>
      </c>
      <c r="P3597">
        <f t="shared" si="280"/>
        <v>49.69</v>
      </c>
      <c r="Q3597" s="11" t="s">
        <v>8315</v>
      </c>
      <c r="R3597" s="11" t="s">
        <v>8316</v>
      </c>
      <c r="S3597" s="15">
        <f t="shared" si="281"/>
        <v>42050.008368055554</v>
      </c>
      <c r="T3597" s="15">
        <f t="shared" si="282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9"/>
        <v>108</v>
      </c>
      <c r="P3598">
        <f t="shared" si="280"/>
        <v>79</v>
      </c>
      <c r="Q3598" s="11" t="s">
        <v>8315</v>
      </c>
      <c r="R3598" s="11" t="s">
        <v>8316</v>
      </c>
      <c r="S3598" s="15">
        <f t="shared" si="281"/>
        <v>41856.715069444443</v>
      </c>
      <c r="T3598" s="15">
        <f t="shared" si="282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9"/>
        <v>103</v>
      </c>
      <c r="P3599">
        <f t="shared" si="280"/>
        <v>77.73</v>
      </c>
      <c r="Q3599" s="11" t="s">
        <v>8315</v>
      </c>
      <c r="R3599" s="11" t="s">
        <v>8316</v>
      </c>
      <c r="S3599" s="15">
        <f t="shared" si="281"/>
        <v>42417.585532407407</v>
      </c>
      <c r="T3599" s="15">
        <f t="shared" si="282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9"/>
        <v>110</v>
      </c>
      <c r="P3600">
        <f t="shared" si="280"/>
        <v>40.78</v>
      </c>
      <c r="Q3600" s="11" t="s">
        <v>8315</v>
      </c>
      <c r="R3600" s="11" t="s">
        <v>8316</v>
      </c>
      <c r="S3600" s="15">
        <f t="shared" si="281"/>
        <v>41866.79886574074</v>
      </c>
      <c r="T3600" s="15">
        <f t="shared" si="282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9"/>
        <v>202</v>
      </c>
      <c r="P3601">
        <f t="shared" si="280"/>
        <v>59.41</v>
      </c>
      <c r="Q3601" s="11" t="s">
        <v>8315</v>
      </c>
      <c r="R3601" s="11" t="s">
        <v>8316</v>
      </c>
      <c r="S3601" s="15">
        <f t="shared" si="281"/>
        <v>42220.79487268519</v>
      </c>
      <c r="T3601" s="15">
        <f t="shared" si="282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9"/>
        <v>130</v>
      </c>
      <c r="P3602">
        <f t="shared" si="280"/>
        <v>3.25</v>
      </c>
      <c r="Q3602" s="11" t="s">
        <v>8315</v>
      </c>
      <c r="R3602" s="11" t="s">
        <v>8316</v>
      </c>
      <c r="S3602" s="15">
        <f t="shared" si="281"/>
        <v>42628.849120370374</v>
      </c>
      <c r="T3602" s="15">
        <f t="shared" si="282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9"/>
        <v>104</v>
      </c>
      <c r="P3603">
        <f t="shared" si="280"/>
        <v>39.380000000000003</v>
      </c>
      <c r="Q3603" s="11" t="s">
        <v>8315</v>
      </c>
      <c r="R3603" s="11" t="s">
        <v>8316</v>
      </c>
      <c r="S3603" s="15">
        <f t="shared" si="281"/>
        <v>41990.99863425926</v>
      </c>
      <c r="T3603" s="15">
        <f t="shared" si="282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9"/>
        <v>100</v>
      </c>
      <c r="P3604">
        <f t="shared" si="280"/>
        <v>81.67</v>
      </c>
      <c r="Q3604" s="11" t="s">
        <v>8315</v>
      </c>
      <c r="R3604" s="11" t="s">
        <v>8316</v>
      </c>
      <c r="S3604" s="15">
        <f t="shared" si="281"/>
        <v>42447.894432870366</v>
      </c>
      <c r="T3604" s="15">
        <f t="shared" si="282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9"/>
        <v>171</v>
      </c>
      <c r="P3605">
        <f t="shared" si="280"/>
        <v>44.91</v>
      </c>
      <c r="Q3605" s="11" t="s">
        <v>8315</v>
      </c>
      <c r="R3605" s="11" t="s">
        <v>8316</v>
      </c>
      <c r="S3605" s="15">
        <f t="shared" si="281"/>
        <v>42283.864351851851</v>
      </c>
      <c r="T3605" s="15">
        <f t="shared" si="282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9"/>
        <v>113</v>
      </c>
      <c r="P3606">
        <f t="shared" si="280"/>
        <v>49.06</v>
      </c>
      <c r="Q3606" s="11" t="s">
        <v>8315</v>
      </c>
      <c r="R3606" s="11" t="s">
        <v>8316</v>
      </c>
      <c r="S3606" s="15">
        <f t="shared" si="281"/>
        <v>42483.015694444446</v>
      </c>
      <c r="T3606" s="15">
        <f t="shared" si="282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9"/>
        <v>184</v>
      </c>
      <c r="P3607">
        <f t="shared" si="280"/>
        <v>30.67</v>
      </c>
      <c r="Q3607" s="11" t="s">
        <v>8315</v>
      </c>
      <c r="R3607" s="11" t="s">
        <v>8316</v>
      </c>
      <c r="S3607" s="15">
        <f t="shared" si="281"/>
        <v>42383.793124999997</v>
      </c>
      <c r="T3607" s="15">
        <f t="shared" si="282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9"/>
        <v>130</v>
      </c>
      <c r="P3608">
        <f t="shared" si="280"/>
        <v>61.06</v>
      </c>
      <c r="Q3608" s="11" t="s">
        <v>8315</v>
      </c>
      <c r="R3608" s="11" t="s">
        <v>8316</v>
      </c>
      <c r="S3608" s="15">
        <f t="shared" si="281"/>
        <v>42566.604826388888</v>
      </c>
      <c r="T3608" s="15">
        <f t="shared" si="282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9"/>
        <v>105</v>
      </c>
      <c r="P3609">
        <f t="shared" si="280"/>
        <v>29</v>
      </c>
      <c r="Q3609" s="11" t="s">
        <v>8315</v>
      </c>
      <c r="R3609" s="11" t="s">
        <v>8316</v>
      </c>
      <c r="S3609" s="15">
        <f t="shared" si="281"/>
        <v>42338.963912037041</v>
      </c>
      <c r="T3609" s="15">
        <f t="shared" si="282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9"/>
        <v>100</v>
      </c>
      <c r="P3610">
        <f t="shared" si="280"/>
        <v>29.63</v>
      </c>
      <c r="Q3610" s="11" t="s">
        <v>8315</v>
      </c>
      <c r="R3610" s="11" t="s">
        <v>8316</v>
      </c>
      <c r="S3610" s="15">
        <f t="shared" si="281"/>
        <v>42506.709375000006</v>
      </c>
      <c r="T3610" s="15">
        <f t="shared" si="282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9"/>
        <v>153</v>
      </c>
      <c r="P3611">
        <f t="shared" si="280"/>
        <v>143.1</v>
      </c>
      <c r="Q3611" s="11" t="s">
        <v>8315</v>
      </c>
      <c r="R3611" s="11" t="s">
        <v>8316</v>
      </c>
      <c r="S3611" s="15">
        <f t="shared" si="281"/>
        <v>42429.991724537031</v>
      </c>
      <c r="T3611" s="15">
        <f t="shared" si="282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9"/>
        <v>162</v>
      </c>
      <c r="P3612">
        <f t="shared" si="280"/>
        <v>52.35</v>
      </c>
      <c r="Q3612" s="11" t="s">
        <v>8315</v>
      </c>
      <c r="R3612" s="11" t="s">
        <v>8316</v>
      </c>
      <c r="S3612" s="15">
        <f t="shared" si="281"/>
        <v>42203.432129629626</v>
      </c>
      <c r="T3612" s="15">
        <f t="shared" si="282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9"/>
        <v>136</v>
      </c>
      <c r="P3613">
        <f t="shared" si="280"/>
        <v>66.67</v>
      </c>
      <c r="Q3613" s="11" t="s">
        <v>8315</v>
      </c>
      <c r="R3613" s="11" t="s">
        <v>8316</v>
      </c>
      <c r="S3613" s="15">
        <f t="shared" si="281"/>
        <v>42072.370381944449</v>
      </c>
      <c r="T3613" s="15">
        <f t="shared" si="282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9"/>
        <v>144</v>
      </c>
      <c r="P3614">
        <f t="shared" si="280"/>
        <v>126.67</v>
      </c>
      <c r="Q3614" s="11" t="s">
        <v>8315</v>
      </c>
      <c r="R3614" s="11" t="s">
        <v>8316</v>
      </c>
      <c r="S3614" s="15">
        <f t="shared" si="281"/>
        <v>41789.726979166669</v>
      </c>
      <c r="T3614" s="15">
        <f t="shared" si="282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9"/>
        <v>100</v>
      </c>
      <c r="P3615">
        <f t="shared" si="280"/>
        <v>62.5</v>
      </c>
      <c r="Q3615" s="11" t="s">
        <v>8315</v>
      </c>
      <c r="R3615" s="11" t="s">
        <v>8316</v>
      </c>
      <c r="S3615" s="15">
        <f t="shared" si="281"/>
        <v>41788.58997685185</v>
      </c>
      <c r="T3615" s="15">
        <f t="shared" si="282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9"/>
        <v>101</v>
      </c>
      <c r="P3616">
        <f t="shared" si="280"/>
        <v>35.49</v>
      </c>
      <c r="Q3616" s="11" t="s">
        <v>8315</v>
      </c>
      <c r="R3616" s="11" t="s">
        <v>8316</v>
      </c>
      <c r="S3616" s="15">
        <f t="shared" si="281"/>
        <v>42144.041851851856</v>
      </c>
      <c r="T3616" s="15">
        <f t="shared" si="282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9"/>
        <v>107</v>
      </c>
      <c r="P3617">
        <f t="shared" si="280"/>
        <v>37.08</v>
      </c>
      <c r="Q3617" s="11" t="s">
        <v>8315</v>
      </c>
      <c r="R3617" s="11" t="s">
        <v>8316</v>
      </c>
      <c r="S3617" s="15">
        <f t="shared" si="281"/>
        <v>42318.593703703707</v>
      </c>
      <c r="T3617" s="15">
        <f t="shared" si="282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9"/>
        <v>125</v>
      </c>
      <c r="P3618">
        <f t="shared" si="280"/>
        <v>69.33</v>
      </c>
      <c r="Q3618" s="11" t="s">
        <v>8315</v>
      </c>
      <c r="R3618" s="11" t="s">
        <v>8316</v>
      </c>
      <c r="S3618" s="15">
        <f t="shared" si="281"/>
        <v>42052.949814814812</v>
      </c>
      <c r="T3618" s="15">
        <f t="shared" si="282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9"/>
        <v>119</v>
      </c>
      <c r="P3619">
        <f t="shared" si="280"/>
        <v>17.25</v>
      </c>
      <c r="Q3619" s="11" t="s">
        <v>8315</v>
      </c>
      <c r="R3619" s="11" t="s">
        <v>8316</v>
      </c>
      <c r="S3619" s="15">
        <f t="shared" si="281"/>
        <v>42779.610289351855</v>
      </c>
      <c r="T3619" s="15">
        <f t="shared" si="282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9"/>
        <v>101</v>
      </c>
      <c r="P3620">
        <f t="shared" si="280"/>
        <v>36.07</v>
      </c>
      <c r="Q3620" s="11" t="s">
        <v>8315</v>
      </c>
      <c r="R3620" s="11" t="s">
        <v>8316</v>
      </c>
      <c r="S3620" s="15">
        <f t="shared" si="281"/>
        <v>42128.627893518518</v>
      </c>
      <c r="T3620" s="15">
        <f t="shared" si="282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9"/>
        <v>113</v>
      </c>
      <c r="P3621">
        <f t="shared" si="280"/>
        <v>66.47</v>
      </c>
      <c r="Q3621" s="11" t="s">
        <v>8315</v>
      </c>
      <c r="R3621" s="11" t="s">
        <v>8316</v>
      </c>
      <c r="S3621" s="15">
        <f t="shared" si="281"/>
        <v>42661.132245370376</v>
      </c>
      <c r="T3621" s="15">
        <f t="shared" si="282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9"/>
        <v>105</v>
      </c>
      <c r="P3622">
        <f t="shared" si="280"/>
        <v>56.07</v>
      </c>
      <c r="Q3622" s="11" t="s">
        <v>8315</v>
      </c>
      <c r="R3622" s="11" t="s">
        <v>8316</v>
      </c>
      <c r="S3622" s="15">
        <f t="shared" si="281"/>
        <v>42037.938206018516</v>
      </c>
      <c r="T3622" s="15">
        <f t="shared" si="282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9"/>
        <v>110</v>
      </c>
      <c r="P3623">
        <f t="shared" si="280"/>
        <v>47.03</v>
      </c>
      <c r="Q3623" s="11" t="s">
        <v>8315</v>
      </c>
      <c r="R3623" s="11" t="s">
        <v>8316</v>
      </c>
      <c r="S3623" s="15">
        <f t="shared" si="281"/>
        <v>42619.935694444444</v>
      </c>
      <c r="T3623" s="15">
        <f t="shared" si="282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9"/>
        <v>100</v>
      </c>
      <c r="P3624">
        <f t="shared" si="280"/>
        <v>47.67</v>
      </c>
      <c r="Q3624" s="11" t="s">
        <v>8315</v>
      </c>
      <c r="R3624" s="11" t="s">
        <v>8316</v>
      </c>
      <c r="S3624" s="15">
        <f t="shared" si="281"/>
        <v>41877.221886574072</v>
      </c>
      <c r="T3624" s="15">
        <f t="shared" si="282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9"/>
        <v>120</v>
      </c>
      <c r="P3625">
        <f t="shared" si="280"/>
        <v>88.24</v>
      </c>
      <c r="Q3625" s="11" t="s">
        <v>8315</v>
      </c>
      <c r="R3625" s="11" t="s">
        <v>8316</v>
      </c>
      <c r="S3625" s="15">
        <f t="shared" si="281"/>
        <v>41828.736921296295</v>
      </c>
      <c r="T3625" s="15">
        <f t="shared" si="282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9"/>
        <v>105</v>
      </c>
      <c r="P3626">
        <f t="shared" si="280"/>
        <v>80.72</v>
      </c>
      <c r="Q3626" s="11" t="s">
        <v>8315</v>
      </c>
      <c r="R3626" s="11" t="s">
        <v>8316</v>
      </c>
      <c r="S3626" s="15">
        <f t="shared" si="281"/>
        <v>42545.774189814809</v>
      </c>
      <c r="T3626" s="15">
        <f t="shared" si="282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9"/>
        <v>103</v>
      </c>
      <c r="P3627">
        <f t="shared" si="280"/>
        <v>39.49</v>
      </c>
      <c r="Q3627" s="11" t="s">
        <v>8315</v>
      </c>
      <c r="R3627" s="11" t="s">
        <v>8316</v>
      </c>
      <c r="S3627" s="15">
        <f t="shared" si="281"/>
        <v>42157.652511574073</v>
      </c>
      <c r="T3627" s="15">
        <f t="shared" si="282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9"/>
        <v>102</v>
      </c>
      <c r="P3628">
        <f t="shared" si="280"/>
        <v>84.85</v>
      </c>
      <c r="Q3628" s="11" t="s">
        <v>8315</v>
      </c>
      <c r="R3628" s="11" t="s">
        <v>8316</v>
      </c>
      <c r="S3628" s="15">
        <f t="shared" si="281"/>
        <v>41846.667326388888</v>
      </c>
      <c r="T3628" s="15">
        <f t="shared" si="282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9"/>
        <v>100</v>
      </c>
      <c r="P3629">
        <f t="shared" si="280"/>
        <v>68.97</v>
      </c>
      <c r="Q3629" s="11" t="s">
        <v>8315</v>
      </c>
      <c r="R3629" s="11" t="s">
        <v>8316</v>
      </c>
      <c r="S3629" s="15">
        <f t="shared" si="281"/>
        <v>42460.741747685184</v>
      </c>
      <c r="T3629" s="15">
        <f t="shared" si="282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9"/>
        <v>0</v>
      </c>
      <c r="P3630">
        <f t="shared" si="280"/>
        <v>0</v>
      </c>
      <c r="Q3630" s="11" t="s">
        <v>8315</v>
      </c>
      <c r="R3630" s="11" t="s">
        <v>8357</v>
      </c>
      <c r="S3630" s="15">
        <f t="shared" si="281"/>
        <v>42291.833287037036</v>
      </c>
      <c r="T3630" s="15">
        <f t="shared" si="282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9"/>
        <v>0</v>
      </c>
      <c r="P3631">
        <f t="shared" si="280"/>
        <v>1</v>
      </c>
      <c r="Q3631" s="11" t="s">
        <v>8315</v>
      </c>
      <c r="R3631" s="11" t="s">
        <v>8357</v>
      </c>
      <c r="S3631" s="15">
        <f t="shared" si="281"/>
        <v>42437.094490740739</v>
      </c>
      <c r="T3631" s="15">
        <f t="shared" si="28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9"/>
        <v>0</v>
      </c>
      <c r="P3632">
        <f t="shared" si="280"/>
        <v>1</v>
      </c>
      <c r="Q3632" s="11" t="s">
        <v>8315</v>
      </c>
      <c r="R3632" s="11" t="s">
        <v>8357</v>
      </c>
      <c r="S3632" s="15">
        <f t="shared" si="281"/>
        <v>41942.84710648148</v>
      </c>
      <c r="T3632" s="15">
        <f t="shared" si="282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9"/>
        <v>51</v>
      </c>
      <c r="P3633">
        <f t="shared" si="280"/>
        <v>147.88</v>
      </c>
      <c r="Q3633" s="11" t="s">
        <v>8315</v>
      </c>
      <c r="R3633" s="11" t="s">
        <v>8357</v>
      </c>
      <c r="S3633" s="15">
        <f t="shared" si="281"/>
        <v>41880.753437499996</v>
      </c>
      <c r="T3633" s="15">
        <f t="shared" si="28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9"/>
        <v>20</v>
      </c>
      <c r="P3634">
        <f t="shared" si="280"/>
        <v>100</v>
      </c>
      <c r="Q3634" s="11" t="s">
        <v>8315</v>
      </c>
      <c r="R3634" s="11" t="s">
        <v>8357</v>
      </c>
      <c r="S3634" s="15">
        <f t="shared" si="281"/>
        <v>41946.936909722222</v>
      </c>
      <c r="T3634" s="15">
        <f t="shared" si="282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9"/>
        <v>35</v>
      </c>
      <c r="P3635">
        <f t="shared" si="280"/>
        <v>56.84</v>
      </c>
      <c r="Q3635" s="11" t="s">
        <v>8315</v>
      </c>
      <c r="R3635" s="11" t="s">
        <v>8357</v>
      </c>
      <c r="S3635" s="15">
        <f t="shared" si="281"/>
        <v>42649.623460648145</v>
      </c>
      <c r="T3635" s="15">
        <f t="shared" si="282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9"/>
        <v>4</v>
      </c>
      <c r="P3636">
        <f t="shared" si="280"/>
        <v>176.94</v>
      </c>
      <c r="Q3636" s="11" t="s">
        <v>8315</v>
      </c>
      <c r="R3636" s="11" t="s">
        <v>8357</v>
      </c>
      <c r="S3636" s="15">
        <f t="shared" si="281"/>
        <v>42701.166365740741</v>
      </c>
      <c r="T3636" s="15">
        <f t="shared" si="282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9"/>
        <v>36</v>
      </c>
      <c r="P3637">
        <f t="shared" si="280"/>
        <v>127.6</v>
      </c>
      <c r="Q3637" s="11" t="s">
        <v>8315</v>
      </c>
      <c r="R3637" s="11" t="s">
        <v>8357</v>
      </c>
      <c r="S3637" s="15">
        <f t="shared" si="281"/>
        <v>42450.88282407407</v>
      </c>
      <c r="T3637" s="15">
        <f t="shared" si="282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9"/>
        <v>0</v>
      </c>
      <c r="P3638">
        <f t="shared" si="280"/>
        <v>0</v>
      </c>
      <c r="Q3638" s="11" t="s">
        <v>8315</v>
      </c>
      <c r="R3638" s="11" t="s">
        <v>8357</v>
      </c>
      <c r="S3638" s="15">
        <f t="shared" si="281"/>
        <v>42226.694780092599</v>
      </c>
      <c r="T3638" s="15">
        <f t="shared" si="282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9"/>
        <v>31</v>
      </c>
      <c r="P3639">
        <f t="shared" si="280"/>
        <v>66.14</v>
      </c>
      <c r="Q3639" s="11" t="s">
        <v>8315</v>
      </c>
      <c r="R3639" s="11" t="s">
        <v>8357</v>
      </c>
      <c r="S3639" s="15">
        <f t="shared" si="281"/>
        <v>41975.700636574074</v>
      </c>
      <c r="T3639" s="15">
        <f t="shared" si="282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9"/>
        <v>7</v>
      </c>
      <c r="P3640">
        <f t="shared" si="280"/>
        <v>108</v>
      </c>
      <c r="Q3640" s="11" t="s">
        <v>8315</v>
      </c>
      <c r="R3640" s="11" t="s">
        <v>8357</v>
      </c>
      <c r="S3640" s="15">
        <f t="shared" si="281"/>
        <v>42053.672824074078</v>
      </c>
      <c r="T3640" s="15">
        <f t="shared" si="282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9"/>
        <v>0</v>
      </c>
      <c r="P3641">
        <f t="shared" si="280"/>
        <v>1</v>
      </c>
      <c r="Q3641" s="11" t="s">
        <v>8315</v>
      </c>
      <c r="R3641" s="11" t="s">
        <v>8357</v>
      </c>
      <c r="S3641" s="15">
        <f t="shared" si="281"/>
        <v>42590.677152777775</v>
      </c>
      <c r="T3641" s="15">
        <f t="shared" si="282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9"/>
        <v>6</v>
      </c>
      <c r="P3642">
        <f t="shared" si="280"/>
        <v>18.329999999999998</v>
      </c>
      <c r="Q3642" s="11" t="s">
        <v>8315</v>
      </c>
      <c r="R3642" s="11" t="s">
        <v>8357</v>
      </c>
      <c r="S3642" s="15">
        <f t="shared" si="281"/>
        <v>42104.781597222223</v>
      </c>
      <c r="T3642" s="15">
        <f t="shared" si="282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9"/>
        <v>0</v>
      </c>
      <c r="P3643">
        <f t="shared" si="280"/>
        <v>0</v>
      </c>
      <c r="Q3643" s="11" t="s">
        <v>8315</v>
      </c>
      <c r="R3643" s="11" t="s">
        <v>8357</v>
      </c>
      <c r="S3643" s="15">
        <f t="shared" si="281"/>
        <v>41899.627071759263</v>
      </c>
      <c r="T3643" s="15">
        <f t="shared" si="282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9"/>
        <v>2</v>
      </c>
      <c r="P3644">
        <f t="shared" si="280"/>
        <v>7.5</v>
      </c>
      <c r="Q3644" s="11" t="s">
        <v>8315</v>
      </c>
      <c r="R3644" s="11" t="s">
        <v>8357</v>
      </c>
      <c r="S3644" s="15">
        <f t="shared" si="281"/>
        <v>42297.816284722227</v>
      </c>
      <c r="T3644" s="15">
        <f t="shared" si="282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9"/>
        <v>0</v>
      </c>
      <c r="P3645">
        <f t="shared" si="280"/>
        <v>0</v>
      </c>
      <c r="Q3645" s="11" t="s">
        <v>8315</v>
      </c>
      <c r="R3645" s="11" t="s">
        <v>8357</v>
      </c>
      <c r="S3645" s="15">
        <f t="shared" si="281"/>
        <v>42285.143969907411</v>
      </c>
      <c r="T3645" s="15">
        <f t="shared" si="282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9"/>
        <v>16</v>
      </c>
      <c r="P3646">
        <f t="shared" si="280"/>
        <v>68.42</v>
      </c>
      <c r="Q3646" s="11" t="s">
        <v>8315</v>
      </c>
      <c r="R3646" s="11" t="s">
        <v>8357</v>
      </c>
      <c r="S3646" s="15">
        <f t="shared" si="281"/>
        <v>42409.241747685184</v>
      </c>
      <c r="T3646" s="15">
        <f t="shared" si="282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9"/>
        <v>0</v>
      </c>
      <c r="P3647">
        <f t="shared" si="280"/>
        <v>1</v>
      </c>
      <c r="Q3647" s="11" t="s">
        <v>8315</v>
      </c>
      <c r="R3647" s="11" t="s">
        <v>8357</v>
      </c>
      <c r="S3647" s="15">
        <f t="shared" si="281"/>
        <v>42665.970347222217</v>
      </c>
      <c r="T3647" s="15">
        <f t="shared" si="282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9"/>
        <v>5</v>
      </c>
      <c r="P3648">
        <f t="shared" si="280"/>
        <v>60.13</v>
      </c>
      <c r="Q3648" s="11" t="s">
        <v>8315</v>
      </c>
      <c r="R3648" s="11" t="s">
        <v>8357</v>
      </c>
      <c r="S3648" s="15">
        <f t="shared" si="281"/>
        <v>42140.421319444446</v>
      </c>
      <c r="T3648" s="15">
        <f t="shared" si="28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9"/>
        <v>6</v>
      </c>
      <c r="P3649">
        <f t="shared" si="280"/>
        <v>15</v>
      </c>
      <c r="Q3649" s="11" t="s">
        <v>8315</v>
      </c>
      <c r="R3649" s="11" t="s">
        <v>8357</v>
      </c>
      <c r="S3649" s="15">
        <f t="shared" si="281"/>
        <v>42598.749155092592</v>
      </c>
      <c r="T3649" s="15">
        <f t="shared" si="282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3">ROUND(E3650/D3650*100,0)</f>
        <v>100</v>
      </c>
      <c r="P3650">
        <f t="shared" si="280"/>
        <v>550.04</v>
      </c>
      <c r="Q3650" s="11" t="s">
        <v>8315</v>
      </c>
      <c r="R3650" s="11" t="s">
        <v>8316</v>
      </c>
      <c r="S3650" s="15">
        <f t="shared" si="281"/>
        <v>41887.292187500003</v>
      </c>
      <c r="T3650" s="15">
        <f t="shared" si="282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3"/>
        <v>104</v>
      </c>
      <c r="P3651">
        <f t="shared" ref="P3651:P3714" si="284">IFERROR(ROUND(E3651/L3651,2),0)</f>
        <v>97.5</v>
      </c>
      <c r="Q3651" s="11" t="s">
        <v>8315</v>
      </c>
      <c r="R3651" s="11" t="s">
        <v>8316</v>
      </c>
      <c r="S3651" s="15">
        <f t="shared" ref="S3651:S3714" si="285">(((J3651/60)/60)/24)+DATE(1970,1,1)</f>
        <v>41780.712893518517</v>
      </c>
      <c r="T3651" s="15">
        <f t="shared" ref="T3651:T3714" si="28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3"/>
        <v>100</v>
      </c>
      <c r="P3652">
        <f t="shared" si="284"/>
        <v>29.41</v>
      </c>
      <c r="Q3652" s="11" t="s">
        <v>8315</v>
      </c>
      <c r="R3652" s="11" t="s">
        <v>8316</v>
      </c>
      <c r="S3652" s="15">
        <f t="shared" si="285"/>
        <v>42381.478981481487</v>
      </c>
      <c r="T3652" s="15">
        <f t="shared" si="28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3"/>
        <v>104</v>
      </c>
      <c r="P3653">
        <f t="shared" si="284"/>
        <v>57.78</v>
      </c>
      <c r="Q3653" s="11" t="s">
        <v>8315</v>
      </c>
      <c r="R3653" s="11" t="s">
        <v>8316</v>
      </c>
      <c r="S3653" s="15">
        <f t="shared" si="285"/>
        <v>41828.646319444444</v>
      </c>
      <c r="T3653" s="15">
        <f t="shared" si="28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3"/>
        <v>251</v>
      </c>
      <c r="P3654">
        <f t="shared" si="284"/>
        <v>44.24</v>
      </c>
      <c r="Q3654" s="11" t="s">
        <v>8315</v>
      </c>
      <c r="R3654" s="11" t="s">
        <v>8316</v>
      </c>
      <c r="S3654" s="15">
        <f t="shared" si="285"/>
        <v>42596.644699074073</v>
      </c>
      <c r="T3654" s="15">
        <f t="shared" si="28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3"/>
        <v>101</v>
      </c>
      <c r="P3655">
        <f t="shared" si="284"/>
        <v>60.91</v>
      </c>
      <c r="Q3655" s="11" t="s">
        <v>8315</v>
      </c>
      <c r="R3655" s="11" t="s">
        <v>8316</v>
      </c>
      <c r="S3655" s="15">
        <f t="shared" si="285"/>
        <v>42191.363506944443</v>
      </c>
      <c r="T3655" s="15">
        <f t="shared" si="28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3"/>
        <v>174</v>
      </c>
      <c r="P3656">
        <f t="shared" si="284"/>
        <v>68.84</v>
      </c>
      <c r="Q3656" s="11" t="s">
        <v>8315</v>
      </c>
      <c r="R3656" s="11" t="s">
        <v>8316</v>
      </c>
      <c r="S3656" s="15">
        <f t="shared" si="285"/>
        <v>42440.416504629626</v>
      </c>
      <c r="T3656" s="15">
        <f t="shared" si="28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3"/>
        <v>116</v>
      </c>
      <c r="P3657">
        <f t="shared" si="284"/>
        <v>73.58</v>
      </c>
      <c r="Q3657" s="11" t="s">
        <v>8315</v>
      </c>
      <c r="R3657" s="11" t="s">
        <v>8316</v>
      </c>
      <c r="S3657" s="15">
        <f t="shared" si="285"/>
        <v>42173.803217592591</v>
      </c>
      <c r="T3657" s="15">
        <f t="shared" si="28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3"/>
        <v>106</v>
      </c>
      <c r="P3658">
        <f t="shared" si="284"/>
        <v>115.02</v>
      </c>
      <c r="Q3658" s="11" t="s">
        <v>8315</v>
      </c>
      <c r="R3658" s="11" t="s">
        <v>8316</v>
      </c>
      <c r="S3658" s="15">
        <f t="shared" si="285"/>
        <v>42737.910138888896</v>
      </c>
      <c r="T3658" s="15">
        <f t="shared" si="28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3"/>
        <v>111</v>
      </c>
      <c r="P3659">
        <f t="shared" si="284"/>
        <v>110.75</v>
      </c>
      <c r="Q3659" s="11" t="s">
        <v>8315</v>
      </c>
      <c r="R3659" s="11" t="s">
        <v>8316</v>
      </c>
      <c r="S3659" s="15">
        <f t="shared" si="285"/>
        <v>42499.629849537043</v>
      </c>
      <c r="T3659" s="15">
        <f t="shared" si="28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3"/>
        <v>101</v>
      </c>
      <c r="P3660">
        <f t="shared" si="284"/>
        <v>75.5</v>
      </c>
      <c r="Q3660" s="11" t="s">
        <v>8315</v>
      </c>
      <c r="R3660" s="11" t="s">
        <v>8316</v>
      </c>
      <c r="S3660" s="15">
        <f t="shared" si="285"/>
        <v>41775.858564814815</v>
      </c>
      <c r="T3660" s="15">
        <f t="shared" si="28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3"/>
        <v>102</v>
      </c>
      <c r="P3661">
        <f t="shared" si="284"/>
        <v>235.46</v>
      </c>
      <c r="Q3661" s="11" t="s">
        <v>8315</v>
      </c>
      <c r="R3661" s="11" t="s">
        <v>8316</v>
      </c>
      <c r="S3661" s="15">
        <f t="shared" si="285"/>
        <v>42055.277199074073</v>
      </c>
      <c r="T3661" s="15">
        <f t="shared" si="28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3"/>
        <v>100</v>
      </c>
      <c r="P3662">
        <f t="shared" si="284"/>
        <v>11.36</v>
      </c>
      <c r="Q3662" s="11" t="s">
        <v>8315</v>
      </c>
      <c r="R3662" s="11" t="s">
        <v>8316</v>
      </c>
      <c r="S3662" s="15">
        <f t="shared" si="285"/>
        <v>41971.881076388891</v>
      </c>
      <c r="T3662" s="15">
        <f t="shared" si="28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3"/>
        <v>111</v>
      </c>
      <c r="P3663">
        <f t="shared" si="284"/>
        <v>92.5</v>
      </c>
      <c r="Q3663" s="11" t="s">
        <v>8315</v>
      </c>
      <c r="R3663" s="11" t="s">
        <v>8316</v>
      </c>
      <c r="S3663" s="15">
        <f t="shared" si="285"/>
        <v>42447.896666666667</v>
      </c>
      <c r="T3663" s="15">
        <f t="shared" si="28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3"/>
        <v>101</v>
      </c>
      <c r="P3664">
        <f t="shared" si="284"/>
        <v>202.85</v>
      </c>
      <c r="Q3664" s="11" t="s">
        <v>8315</v>
      </c>
      <c r="R3664" s="11" t="s">
        <v>8316</v>
      </c>
      <c r="S3664" s="15">
        <f t="shared" si="285"/>
        <v>42064.220069444447</v>
      </c>
      <c r="T3664" s="15">
        <f t="shared" si="28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3"/>
        <v>104</v>
      </c>
      <c r="P3665">
        <f t="shared" si="284"/>
        <v>26</v>
      </c>
      <c r="Q3665" s="11" t="s">
        <v>8315</v>
      </c>
      <c r="R3665" s="11" t="s">
        <v>8316</v>
      </c>
      <c r="S3665" s="15">
        <f t="shared" si="285"/>
        <v>42665.451736111107</v>
      </c>
      <c r="T3665" s="15">
        <f t="shared" si="28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3"/>
        <v>109</v>
      </c>
      <c r="P3666">
        <f t="shared" si="284"/>
        <v>46.05</v>
      </c>
      <c r="Q3666" s="11" t="s">
        <v>8315</v>
      </c>
      <c r="R3666" s="11" t="s">
        <v>8316</v>
      </c>
      <c r="S3666" s="15">
        <f t="shared" si="285"/>
        <v>42523.248715277776</v>
      </c>
      <c r="T3666" s="15">
        <f t="shared" si="28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3"/>
        <v>115</v>
      </c>
      <c r="P3667">
        <f t="shared" si="284"/>
        <v>51</v>
      </c>
      <c r="Q3667" s="11" t="s">
        <v>8315</v>
      </c>
      <c r="R3667" s="11" t="s">
        <v>8316</v>
      </c>
      <c r="S3667" s="15">
        <f t="shared" si="285"/>
        <v>42294.808124999996</v>
      </c>
      <c r="T3667" s="15">
        <f t="shared" si="28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3"/>
        <v>100</v>
      </c>
      <c r="P3668">
        <f t="shared" si="284"/>
        <v>31.58</v>
      </c>
      <c r="Q3668" s="11" t="s">
        <v>8315</v>
      </c>
      <c r="R3668" s="11" t="s">
        <v>8316</v>
      </c>
      <c r="S3668" s="15">
        <f t="shared" si="285"/>
        <v>41822.90488425926</v>
      </c>
      <c r="T3668" s="15">
        <f t="shared" si="28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3"/>
        <v>103</v>
      </c>
      <c r="P3669">
        <f t="shared" si="284"/>
        <v>53.36</v>
      </c>
      <c r="Q3669" s="11" t="s">
        <v>8315</v>
      </c>
      <c r="R3669" s="11" t="s">
        <v>8316</v>
      </c>
      <c r="S3669" s="15">
        <f t="shared" si="285"/>
        <v>42173.970127314817</v>
      </c>
      <c r="T3669" s="15">
        <f t="shared" si="28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3"/>
        <v>104</v>
      </c>
      <c r="P3670">
        <f t="shared" si="284"/>
        <v>36.96</v>
      </c>
      <c r="Q3670" s="11" t="s">
        <v>8315</v>
      </c>
      <c r="R3670" s="11" t="s">
        <v>8316</v>
      </c>
      <c r="S3670" s="15">
        <f t="shared" si="285"/>
        <v>42185.556157407409</v>
      </c>
      <c r="T3670" s="15">
        <f t="shared" si="28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3"/>
        <v>138</v>
      </c>
      <c r="P3671">
        <f t="shared" si="284"/>
        <v>81.290000000000006</v>
      </c>
      <c r="Q3671" s="11" t="s">
        <v>8315</v>
      </c>
      <c r="R3671" s="11" t="s">
        <v>8316</v>
      </c>
      <c r="S3671" s="15">
        <f t="shared" si="285"/>
        <v>42136.675196759257</v>
      </c>
      <c r="T3671" s="15">
        <f t="shared" si="28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3"/>
        <v>110</v>
      </c>
      <c r="P3672">
        <f t="shared" si="284"/>
        <v>20.079999999999998</v>
      </c>
      <c r="Q3672" s="11" t="s">
        <v>8315</v>
      </c>
      <c r="R3672" s="11" t="s">
        <v>8316</v>
      </c>
      <c r="S3672" s="15">
        <f t="shared" si="285"/>
        <v>42142.514016203699</v>
      </c>
      <c r="T3672" s="15">
        <f t="shared" si="28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3"/>
        <v>101</v>
      </c>
      <c r="P3673">
        <f t="shared" si="284"/>
        <v>88.25</v>
      </c>
      <c r="Q3673" s="11" t="s">
        <v>8315</v>
      </c>
      <c r="R3673" s="11" t="s">
        <v>8316</v>
      </c>
      <c r="S3673" s="15">
        <f t="shared" si="285"/>
        <v>41820.62809027778</v>
      </c>
      <c r="T3673" s="15">
        <f t="shared" si="28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3"/>
        <v>102</v>
      </c>
      <c r="P3674">
        <f t="shared" si="284"/>
        <v>53.44</v>
      </c>
      <c r="Q3674" s="11" t="s">
        <v>8315</v>
      </c>
      <c r="R3674" s="11" t="s">
        <v>8316</v>
      </c>
      <c r="S3674" s="15">
        <f t="shared" si="285"/>
        <v>41878.946574074071</v>
      </c>
      <c r="T3674" s="15">
        <f t="shared" si="28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3"/>
        <v>114</v>
      </c>
      <c r="P3675">
        <f t="shared" si="284"/>
        <v>39.869999999999997</v>
      </c>
      <c r="Q3675" s="11" t="s">
        <v>8315</v>
      </c>
      <c r="R3675" s="11" t="s">
        <v>8316</v>
      </c>
      <c r="S3675" s="15">
        <f t="shared" si="285"/>
        <v>41914.295104166667</v>
      </c>
      <c r="T3675" s="15">
        <f t="shared" si="28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3"/>
        <v>100</v>
      </c>
      <c r="P3676">
        <f t="shared" si="284"/>
        <v>145.16</v>
      </c>
      <c r="Q3676" s="11" t="s">
        <v>8315</v>
      </c>
      <c r="R3676" s="11" t="s">
        <v>8316</v>
      </c>
      <c r="S3676" s="15">
        <f t="shared" si="285"/>
        <v>42556.873020833329</v>
      </c>
      <c r="T3676" s="15">
        <f t="shared" si="28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3"/>
        <v>140</v>
      </c>
      <c r="P3677">
        <f t="shared" si="284"/>
        <v>23.33</v>
      </c>
      <c r="Q3677" s="11" t="s">
        <v>8315</v>
      </c>
      <c r="R3677" s="11" t="s">
        <v>8316</v>
      </c>
      <c r="S3677" s="15">
        <f t="shared" si="285"/>
        <v>42493.597013888888</v>
      </c>
      <c r="T3677" s="15">
        <f t="shared" si="28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3"/>
        <v>129</v>
      </c>
      <c r="P3678">
        <f t="shared" si="284"/>
        <v>64.38</v>
      </c>
      <c r="Q3678" s="11" t="s">
        <v>8315</v>
      </c>
      <c r="R3678" s="11" t="s">
        <v>8316</v>
      </c>
      <c r="S3678" s="15">
        <f t="shared" si="285"/>
        <v>41876.815787037034</v>
      </c>
      <c r="T3678" s="15">
        <f t="shared" si="28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3"/>
        <v>103</v>
      </c>
      <c r="P3679">
        <f t="shared" si="284"/>
        <v>62.05</v>
      </c>
      <c r="Q3679" s="11" t="s">
        <v>8315</v>
      </c>
      <c r="R3679" s="11" t="s">
        <v>8316</v>
      </c>
      <c r="S3679" s="15">
        <f t="shared" si="285"/>
        <v>41802.574282407404</v>
      </c>
      <c r="T3679" s="15">
        <f t="shared" si="28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3"/>
        <v>103</v>
      </c>
      <c r="P3680">
        <f t="shared" si="284"/>
        <v>66.13</v>
      </c>
      <c r="Q3680" s="11" t="s">
        <v>8315</v>
      </c>
      <c r="R3680" s="11" t="s">
        <v>8316</v>
      </c>
      <c r="S3680" s="15">
        <f t="shared" si="285"/>
        <v>42120.531226851846</v>
      </c>
      <c r="T3680" s="15">
        <f t="shared" si="28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3"/>
        <v>110</v>
      </c>
      <c r="P3681">
        <f t="shared" si="284"/>
        <v>73.400000000000006</v>
      </c>
      <c r="Q3681" s="11" t="s">
        <v>8315</v>
      </c>
      <c r="R3681" s="11" t="s">
        <v>8316</v>
      </c>
      <c r="S3681" s="15">
        <f t="shared" si="285"/>
        <v>41786.761354166665</v>
      </c>
      <c r="T3681" s="15">
        <f t="shared" si="28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3"/>
        <v>113</v>
      </c>
      <c r="P3682">
        <f t="shared" si="284"/>
        <v>99.5</v>
      </c>
      <c r="Q3682" s="11" t="s">
        <v>8315</v>
      </c>
      <c r="R3682" s="11" t="s">
        <v>8316</v>
      </c>
      <c r="S3682" s="15">
        <f t="shared" si="285"/>
        <v>42627.454097222217</v>
      </c>
      <c r="T3682" s="15">
        <f t="shared" si="28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3"/>
        <v>112</v>
      </c>
      <c r="P3683">
        <f t="shared" si="284"/>
        <v>62.17</v>
      </c>
      <c r="Q3683" s="11" t="s">
        <v>8315</v>
      </c>
      <c r="R3683" s="11" t="s">
        <v>8316</v>
      </c>
      <c r="S3683" s="15">
        <f t="shared" si="285"/>
        <v>42374.651504629626</v>
      </c>
      <c r="T3683" s="15">
        <f t="shared" si="28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3"/>
        <v>139</v>
      </c>
      <c r="P3684">
        <f t="shared" si="284"/>
        <v>62.33</v>
      </c>
      <c r="Q3684" s="11" t="s">
        <v>8315</v>
      </c>
      <c r="R3684" s="11" t="s">
        <v>8316</v>
      </c>
      <c r="S3684" s="15">
        <f t="shared" si="285"/>
        <v>41772.685393518521</v>
      </c>
      <c r="T3684" s="15">
        <f t="shared" si="28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3"/>
        <v>111</v>
      </c>
      <c r="P3685">
        <f t="shared" si="284"/>
        <v>58.79</v>
      </c>
      <c r="Q3685" s="11" t="s">
        <v>8315</v>
      </c>
      <c r="R3685" s="11" t="s">
        <v>8316</v>
      </c>
      <c r="S3685" s="15">
        <f t="shared" si="285"/>
        <v>42633.116851851853</v>
      </c>
      <c r="T3685" s="15">
        <f t="shared" si="28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3"/>
        <v>139</v>
      </c>
      <c r="P3686">
        <f t="shared" si="284"/>
        <v>45.35</v>
      </c>
      <c r="Q3686" s="11" t="s">
        <v>8315</v>
      </c>
      <c r="R3686" s="11" t="s">
        <v>8316</v>
      </c>
      <c r="S3686" s="15">
        <f t="shared" si="285"/>
        <v>42219.180393518516</v>
      </c>
      <c r="T3686" s="15">
        <f t="shared" si="28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3"/>
        <v>106</v>
      </c>
      <c r="P3687">
        <f t="shared" si="284"/>
        <v>41.94</v>
      </c>
      <c r="Q3687" s="11" t="s">
        <v>8315</v>
      </c>
      <c r="R3687" s="11" t="s">
        <v>8316</v>
      </c>
      <c r="S3687" s="15">
        <f t="shared" si="285"/>
        <v>41753.593275462961</v>
      </c>
      <c r="T3687" s="15">
        <f t="shared" si="28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3"/>
        <v>101</v>
      </c>
      <c r="P3688">
        <f t="shared" si="284"/>
        <v>59.17</v>
      </c>
      <c r="Q3688" s="11" t="s">
        <v>8315</v>
      </c>
      <c r="R3688" s="11" t="s">
        <v>8316</v>
      </c>
      <c r="S3688" s="15">
        <f t="shared" si="285"/>
        <v>42230.662731481483</v>
      </c>
      <c r="T3688" s="15">
        <f t="shared" si="28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3"/>
        <v>100</v>
      </c>
      <c r="P3689">
        <f t="shared" si="284"/>
        <v>200.49</v>
      </c>
      <c r="Q3689" s="11" t="s">
        <v>8315</v>
      </c>
      <c r="R3689" s="11" t="s">
        <v>8316</v>
      </c>
      <c r="S3689" s="15">
        <f t="shared" si="285"/>
        <v>41787.218229166669</v>
      </c>
      <c r="T3689" s="15">
        <f t="shared" si="28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3"/>
        <v>109</v>
      </c>
      <c r="P3690">
        <f t="shared" si="284"/>
        <v>83.97</v>
      </c>
      <c r="Q3690" s="11" t="s">
        <v>8315</v>
      </c>
      <c r="R3690" s="11" t="s">
        <v>8316</v>
      </c>
      <c r="S3690" s="15">
        <f t="shared" si="285"/>
        <v>41829.787083333329</v>
      </c>
      <c r="T3690" s="15">
        <f t="shared" si="28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3"/>
        <v>118</v>
      </c>
      <c r="P3691">
        <f t="shared" si="284"/>
        <v>57.26</v>
      </c>
      <c r="Q3691" s="11" t="s">
        <v>8315</v>
      </c>
      <c r="R3691" s="11" t="s">
        <v>8316</v>
      </c>
      <c r="S3691" s="15">
        <f t="shared" si="285"/>
        <v>42147.826840277776</v>
      </c>
      <c r="T3691" s="15">
        <f t="shared" si="28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3"/>
        <v>120</v>
      </c>
      <c r="P3692">
        <f t="shared" si="284"/>
        <v>58.06</v>
      </c>
      <c r="Q3692" s="11" t="s">
        <v>8315</v>
      </c>
      <c r="R3692" s="11" t="s">
        <v>8316</v>
      </c>
      <c r="S3692" s="15">
        <f t="shared" si="285"/>
        <v>41940.598182870373</v>
      </c>
      <c r="T3692" s="15">
        <f t="shared" si="28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3"/>
        <v>128</v>
      </c>
      <c r="P3693">
        <f t="shared" si="284"/>
        <v>186.8</v>
      </c>
      <c r="Q3693" s="11" t="s">
        <v>8315</v>
      </c>
      <c r="R3693" s="11" t="s">
        <v>8316</v>
      </c>
      <c r="S3693" s="15">
        <f t="shared" si="285"/>
        <v>42020.700567129628</v>
      </c>
      <c r="T3693" s="15">
        <f t="shared" si="28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3"/>
        <v>126</v>
      </c>
      <c r="P3694">
        <f t="shared" si="284"/>
        <v>74.12</v>
      </c>
      <c r="Q3694" s="11" t="s">
        <v>8315</v>
      </c>
      <c r="R3694" s="11" t="s">
        <v>8316</v>
      </c>
      <c r="S3694" s="15">
        <f t="shared" si="285"/>
        <v>41891.96503472222</v>
      </c>
      <c r="T3694" s="15">
        <f t="shared" si="28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3"/>
        <v>129</v>
      </c>
      <c r="P3695">
        <f t="shared" si="284"/>
        <v>30.71</v>
      </c>
      <c r="Q3695" s="11" t="s">
        <v>8315</v>
      </c>
      <c r="R3695" s="11" t="s">
        <v>8316</v>
      </c>
      <c r="S3695" s="15">
        <f t="shared" si="285"/>
        <v>42309.191307870366</v>
      </c>
      <c r="T3695" s="15">
        <f t="shared" si="28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3"/>
        <v>107</v>
      </c>
      <c r="P3696">
        <f t="shared" si="284"/>
        <v>62.67</v>
      </c>
      <c r="Q3696" s="11" t="s">
        <v>8315</v>
      </c>
      <c r="R3696" s="11" t="s">
        <v>8316</v>
      </c>
      <c r="S3696" s="15">
        <f t="shared" si="285"/>
        <v>42490.133877314816</v>
      </c>
      <c r="T3696" s="15">
        <f t="shared" si="28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3"/>
        <v>100</v>
      </c>
      <c r="P3697">
        <f t="shared" si="284"/>
        <v>121.36</v>
      </c>
      <c r="Q3697" s="11" t="s">
        <v>8315</v>
      </c>
      <c r="R3697" s="11" t="s">
        <v>8316</v>
      </c>
      <c r="S3697" s="15">
        <f t="shared" si="285"/>
        <v>41995.870486111111</v>
      </c>
      <c r="T3697" s="15">
        <f t="shared" si="28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3"/>
        <v>155</v>
      </c>
      <c r="P3698">
        <f t="shared" si="284"/>
        <v>39.74</v>
      </c>
      <c r="Q3698" s="11" t="s">
        <v>8315</v>
      </c>
      <c r="R3698" s="11" t="s">
        <v>8316</v>
      </c>
      <c r="S3698" s="15">
        <f t="shared" si="285"/>
        <v>41988.617083333331</v>
      </c>
      <c r="T3698" s="15">
        <f t="shared" si="28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3"/>
        <v>108</v>
      </c>
      <c r="P3699">
        <f t="shared" si="284"/>
        <v>72</v>
      </c>
      <c r="Q3699" s="11" t="s">
        <v>8315</v>
      </c>
      <c r="R3699" s="11" t="s">
        <v>8316</v>
      </c>
      <c r="S3699" s="15">
        <f t="shared" si="285"/>
        <v>42479.465833333335</v>
      </c>
      <c r="T3699" s="15">
        <f t="shared" si="28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3"/>
        <v>111</v>
      </c>
      <c r="P3700">
        <f t="shared" si="284"/>
        <v>40.630000000000003</v>
      </c>
      <c r="Q3700" s="11" t="s">
        <v>8315</v>
      </c>
      <c r="R3700" s="11" t="s">
        <v>8316</v>
      </c>
      <c r="S3700" s="15">
        <f t="shared" si="285"/>
        <v>42401.806562500002</v>
      </c>
      <c r="T3700" s="15">
        <f t="shared" si="28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3"/>
        <v>101</v>
      </c>
      <c r="P3701">
        <f t="shared" si="284"/>
        <v>63</v>
      </c>
      <c r="Q3701" s="11" t="s">
        <v>8315</v>
      </c>
      <c r="R3701" s="11" t="s">
        <v>8316</v>
      </c>
      <c r="S3701" s="15">
        <f t="shared" si="285"/>
        <v>41897.602037037039</v>
      </c>
      <c r="T3701" s="15">
        <f t="shared" si="28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3"/>
        <v>121</v>
      </c>
      <c r="P3702">
        <f t="shared" si="284"/>
        <v>33.67</v>
      </c>
      <c r="Q3702" s="11" t="s">
        <v>8315</v>
      </c>
      <c r="R3702" s="11" t="s">
        <v>8316</v>
      </c>
      <c r="S3702" s="15">
        <f t="shared" si="285"/>
        <v>41882.585648148146</v>
      </c>
      <c r="T3702" s="15">
        <f t="shared" si="28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3"/>
        <v>100</v>
      </c>
      <c r="P3703">
        <f t="shared" si="284"/>
        <v>38.590000000000003</v>
      </c>
      <c r="Q3703" s="11" t="s">
        <v>8315</v>
      </c>
      <c r="R3703" s="11" t="s">
        <v>8316</v>
      </c>
      <c r="S3703" s="15">
        <f t="shared" si="285"/>
        <v>42129.541585648149</v>
      </c>
      <c r="T3703" s="15">
        <f t="shared" si="28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3"/>
        <v>109</v>
      </c>
      <c r="P3704">
        <f t="shared" si="284"/>
        <v>155.94999999999999</v>
      </c>
      <c r="Q3704" s="11" t="s">
        <v>8315</v>
      </c>
      <c r="R3704" s="11" t="s">
        <v>8316</v>
      </c>
      <c r="S3704" s="15">
        <f t="shared" si="285"/>
        <v>42524.53800925926</v>
      </c>
      <c r="T3704" s="15">
        <f t="shared" si="28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3"/>
        <v>123</v>
      </c>
      <c r="P3705">
        <f t="shared" si="284"/>
        <v>43.2</v>
      </c>
      <c r="Q3705" s="11" t="s">
        <v>8315</v>
      </c>
      <c r="R3705" s="11" t="s">
        <v>8316</v>
      </c>
      <c r="S3705" s="15">
        <f t="shared" si="285"/>
        <v>42556.504490740743</v>
      </c>
      <c r="T3705" s="15">
        <f t="shared" si="28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3"/>
        <v>136</v>
      </c>
      <c r="P3706">
        <f t="shared" si="284"/>
        <v>15.15</v>
      </c>
      <c r="Q3706" s="11" t="s">
        <v>8315</v>
      </c>
      <c r="R3706" s="11" t="s">
        <v>8316</v>
      </c>
      <c r="S3706" s="15">
        <f t="shared" si="285"/>
        <v>42461.689745370371</v>
      </c>
      <c r="T3706" s="15">
        <f t="shared" si="28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3"/>
        <v>103</v>
      </c>
      <c r="P3707">
        <f t="shared" si="284"/>
        <v>83.57</v>
      </c>
      <c r="Q3707" s="11" t="s">
        <v>8315</v>
      </c>
      <c r="R3707" s="11" t="s">
        <v>8316</v>
      </c>
      <c r="S3707" s="15">
        <f t="shared" si="285"/>
        <v>41792.542986111112</v>
      </c>
      <c r="T3707" s="15">
        <f t="shared" si="28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3"/>
        <v>121</v>
      </c>
      <c r="P3708">
        <f t="shared" si="284"/>
        <v>140</v>
      </c>
      <c r="Q3708" s="11" t="s">
        <v>8315</v>
      </c>
      <c r="R3708" s="11" t="s">
        <v>8316</v>
      </c>
      <c r="S3708" s="15">
        <f t="shared" si="285"/>
        <v>41879.913761574076</v>
      </c>
      <c r="T3708" s="15">
        <f t="shared" si="28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3"/>
        <v>186</v>
      </c>
      <c r="P3709">
        <f t="shared" si="284"/>
        <v>80.87</v>
      </c>
      <c r="Q3709" s="11" t="s">
        <v>8315</v>
      </c>
      <c r="R3709" s="11" t="s">
        <v>8316</v>
      </c>
      <c r="S3709" s="15">
        <f t="shared" si="285"/>
        <v>42552.048356481479</v>
      </c>
      <c r="T3709" s="15">
        <f t="shared" si="28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3"/>
        <v>300</v>
      </c>
      <c r="P3710">
        <f t="shared" si="284"/>
        <v>53.85</v>
      </c>
      <c r="Q3710" s="11" t="s">
        <v>8315</v>
      </c>
      <c r="R3710" s="11" t="s">
        <v>8316</v>
      </c>
      <c r="S3710" s="15">
        <f t="shared" si="285"/>
        <v>41810.142199074071</v>
      </c>
      <c r="T3710" s="15">
        <f t="shared" si="28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3"/>
        <v>108</v>
      </c>
      <c r="P3711">
        <f t="shared" si="284"/>
        <v>30.93</v>
      </c>
      <c r="Q3711" s="11" t="s">
        <v>8315</v>
      </c>
      <c r="R3711" s="11" t="s">
        <v>8316</v>
      </c>
      <c r="S3711" s="15">
        <f t="shared" si="285"/>
        <v>41785.707708333335</v>
      </c>
      <c r="T3711" s="15">
        <f t="shared" si="28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3"/>
        <v>141</v>
      </c>
      <c r="P3712">
        <f t="shared" si="284"/>
        <v>67.959999999999994</v>
      </c>
      <c r="Q3712" s="11" t="s">
        <v>8315</v>
      </c>
      <c r="R3712" s="11" t="s">
        <v>8316</v>
      </c>
      <c r="S3712" s="15">
        <f t="shared" si="285"/>
        <v>42072.576249999998</v>
      </c>
      <c r="T3712" s="15">
        <f t="shared" si="28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3"/>
        <v>114</v>
      </c>
      <c r="P3713">
        <f t="shared" si="284"/>
        <v>27.14</v>
      </c>
      <c r="Q3713" s="11" t="s">
        <v>8315</v>
      </c>
      <c r="R3713" s="11" t="s">
        <v>8316</v>
      </c>
      <c r="S3713" s="15">
        <f t="shared" si="285"/>
        <v>41779.724224537036</v>
      </c>
      <c r="T3713" s="15">
        <f t="shared" si="28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87">ROUND(E3714/D3714*100,0)</f>
        <v>154</v>
      </c>
      <c r="P3714">
        <f t="shared" si="284"/>
        <v>110.87</v>
      </c>
      <c r="Q3714" s="11" t="s">
        <v>8315</v>
      </c>
      <c r="R3714" s="11" t="s">
        <v>8316</v>
      </c>
      <c r="S3714" s="15">
        <f t="shared" si="285"/>
        <v>42134.172071759262</v>
      </c>
      <c r="T3714" s="15">
        <f t="shared" si="28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7"/>
        <v>102</v>
      </c>
      <c r="P3715">
        <f t="shared" ref="P3715:P3778" si="288">IFERROR(ROUND(E3715/L3715,2),0)</f>
        <v>106.84</v>
      </c>
      <c r="Q3715" s="11" t="s">
        <v>8315</v>
      </c>
      <c r="R3715" s="11" t="s">
        <v>8316</v>
      </c>
      <c r="S3715" s="15">
        <f t="shared" ref="S3715:S3778" si="289">(((J3715/60)/60)/24)+DATE(1970,1,1)</f>
        <v>42505.738032407404</v>
      </c>
      <c r="T3715" s="15">
        <f t="shared" ref="T3715:T3778" si="290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7"/>
        <v>102</v>
      </c>
      <c r="P3716">
        <f t="shared" si="288"/>
        <v>105.52</v>
      </c>
      <c r="Q3716" s="11" t="s">
        <v>8315</v>
      </c>
      <c r="R3716" s="11" t="s">
        <v>8316</v>
      </c>
      <c r="S3716" s="15">
        <f t="shared" si="289"/>
        <v>42118.556331018524</v>
      </c>
      <c r="T3716" s="15">
        <f t="shared" si="290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7"/>
        <v>103</v>
      </c>
      <c r="P3717">
        <f t="shared" si="288"/>
        <v>132.96</v>
      </c>
      <c r="Q3717" s="11" t="s">
        <v>8315</v>
      </c>
      <c r="R3717" s="11" t="s">
        <v>8316</v>
      </c>
      <c r="S3717" s="15">
        <f t="shared" si="289"/>
        <v>42036.995590277773</v>
      </c>
      <c r="T3717" s="15">
        <f t="shared" si="290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7"/>
        <v>156</v>
      </c>
      <c r="P3718">
        <f t="shared" si="288"/>
        <v>51.92</v>
      </c>
      <c r="Q3718" s="11" t="s">
        <v>8315</v>
      </c>
      <c r="R3718" s="11" t="s">
        <v>8316</v>
      </c>
      <c r="S3718" s="15">
        <f t="shared" si="289"/>
        <v>42360.887835648144</v>
      </c>
      <c r="T3718" s="15">
        <f t="shared" si="290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7"/>
        <v>101</v>
      </c>
      <c r="P3719">
        <f t="shared" si="288"/>
        <v>310</v>
      </c>
      <c r="Q3719" s="11" t="s">
        <v>8315</v>
      </c>
      <c r="R3719" s="11" t="s">
        <v>8316</v>
      </c>
      <c r="S3719" s="15">
        <f t="shared" si="289"/>
        <v>42102.866307870368</v>
      </c>
      <c r="T3719" s="15">
        <f t="shared" si="290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7"/>
        <v>239</v>
      </c>
      <c r="P3720">
        <f t="shared" si="288"/>
        <v>26.02</v>
      </c>
      <c r="Q3720" s="11" t="s">
        <v>8315</v>
      </c>
      <c r="R3720" s="11" t="s">
        <v>8316</v>
      </c>
      <c r="S3720" s="15">
        <f t="shared" si="289"/>
        <v>42032.716145833328</v>
      </c>
      <c r="T3720" s="15">
        <f t="shared" si="290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7"/>
        <v>210</v>
      </c>
      <c r="P3721">
        <f t="shared" si="288"/>
        <v>105</v>
      </c>
      <c r="Q3721" s="11" t="s">
        <v>8315</v>
      </c>
      <c r="R3721" s="11" t="s">
        <v>8316</v>
      </c>
      <c r="S3721" s="15">
        <f t="shared" si="289"/>
        <v>42147.729930555557</v>
      </c>
      <c r="T3721" s="15">
        <f t="shared" si="290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7"/>
        <v>105</v>
      </c>
      <c r="P3722">
        <f t="shared" si="288"/>
        <v>86.23</v>
      </c>
      <c r="Q3722" s="11" t="s">
        <v>8315</v>
      </c>
      <c r="R3722" s="11" t="s">
        <v>8316</v>
      </c>
      <c r="S3722" s="15">
        <f t="shared" si="289"/>
        <v>42165.993125000001</v>
      </c>
      <c r="T3722" s="15">
        <f t="shared" si="290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7"/>
        <v>101</v>
      </c>
      <c r="P3723">
        <f t="shared" si="288"/>
        <v>114.55</v>
      </c>
      <c r="Q3723" s="11" t="s">
        <v>8315</v>
      </c>
      <c r="R3723" s="11" t="s">
        <v>8316</v>
      </c>
      <c r="S3723" s="15">
        <f t="shared" si="289"/>
        <v>41927.936157407406</v>
      </c>
      <c r="T3723" s="15">
        <f t="shared" si="290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7"/>
        <v>111</v>
      </c>
      <c r="P3724">
        <f t="shared" si="288"/>
        <v>47.66</v>
      </c>
      <c r="Q3724" s="11" t="s">
        <v>8315</v>
      </c>
      <c r="R3724" s="11" t="s">
        <v>8316</v>
      </c>
      <c r="S3724" s="15">
        <f t="shared" si="289"/>
        <v>42381.671840277777</v>
      </c>
      <c r="T3724" s="15">
        <f t="shared" si="290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7"/>
        <v>102</v>
      </c>
      <c r="P3725">
        <f t="shared" si="288"/>
        <v>72.89</v>
      </c>
      <c r="Q3725" s="11" t="s">
        <v>8315</v>
      </c>
      <c r="R3725" s="11" t="s">
        <v>8316</v>
      </c>
      <c r="S3725" s="15">
        <f t="shared" si="289"/>
        <v>41943.753032407411</v>
      </c>
      <c r="T3725" s="15">
        <f t="shared" si="290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7"/>
        <v>103</v>
      </c>
      <c r="P3726">
        <f t="shared" si="288"/>
        <v>49.55</v>
      </c>
      <c r="Q3726" s="11" t="s">
        <v>8315</v>
      </c>
      <c r="R3726" s="11" t="s">
        <v>8316</v>
      </c>
      <c r="S3726" s="15">
        <f t="shared" si="289"/>
        <v>42465.491435185191</v>
      </c>
      <c r="T3726" s="15">
        <f t="shared" si="290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7"/>
        <v>127</v>
      </c>
      <c r="P3727">
        <f t="shared" si="288"/>
        <v>25.4</v>
      </c>
      <c r="Q3727" s="11" t="s">
        <v>8315</v>
      </c>
      <c r="R3727" s="11" t="s">
        <v>8316</v>
      </c>
      <c r="S3727" s="15">
        <f t="shared" si="289"/>
        <v>42401.945219907408</v>
      </c>
      <c r="T3727" s="15">
        <f t="shared" si="290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7"/>
        <v>339</v>
      </c>
      <c r="P3728">
        <f t="shared" si="288"/>
        <v>62.59</v>
      </c>
      <c r="Q3728" s="11" t="s">
        <v>8315</v>
      </c>
      <c r="R3728" s="11" t="s">
        <v>8316</v>
      </c>
      <c r="S3728" s="15">
        <f t="shared" si="289"/>
        <v>42462.140868055561</v>
      </c>
      <c r="T3728" s="15">
        <f t="shared" si="290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7"/>
        <v>101</v>
      </c>
      <c r="P3729">
        <f t="shared" si="288"/>
        <v>61.06</v>
      </c>
      <c r="Q3729" s="11" t="s">
        <v>8315</v>
      </c>
      <c r="R3729" s="11" t="s">
        <v>8316</v>
      </c>
      <c r="S3729" s="15">
        <f t="shared" si="289"/>
        <v>42632.348310185189</v>
      </c>
      <c r="T3729" s="15">
        <f t="shared" si="290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7"/>
        <v>9</v>
      </c>
      <c r="P3730">
        <f t="shared" si="288"/>
        <v>60.06</v>
      </c>
      <c r="Q3730" s="11" t="s">
        <v>8315</v>
      </c>
      <c r="R3730" s="11" t="s">
        <v>8316</v>
      </c>
      <c r="S3730" s="15">
        <f t="shared" si="289"/>
        <v>42205.171018518522</v>
      </c>
      <c r="T3730" s="15">
        <f t="shared" si="290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7"/>
        <v>7</v>
      </c>
      <c r="P3731">
        <f t="shared" si="288"/>
        <v>72.400000000000006</v>
      </c>
      <c r="Q3731" s="11" t="s">
        <v>8315</v>
      </c>
      <c r="R3731" s="11" t="s">
        <v>8316</v>
      </c>
      <c r="S3731" s="15">
        <f t="shared" si="289"/>
        <v>42041.205000000002</v>
      </c>
      <c r="T3731" s="15">
        <f t="shared" si="290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7"/>
        <v>10</v>
      </c>
      <c r="P3732">
        <f t="shared" si="288"/>
        <v>100</v>
      </c>
      <c r="Q3732" s="11" t="s">
        <v>8315</v>
      </c>
      <c r="R3732" s="11" t="s">
        <v>8316</v>
      </c>
      <c r="S3732" s="15">
        <f t="shared" si="289"/>
        <v>42203.677766203706</v>
      </c>
      <c r="T3732" s="15">
        <f t="shared" si="290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7"/>
        <v>11</v>
      </c>
      <c r="P3733">
        <f t="shared" si="288"/>
        <v>51.67</v>
      </c>
      <c r="Q3733" s="11" t="s">
        <v>8315</v>
      </c>
      <c r="R3733" s="11" t="s">
        <v>8316</v>
      </c>
      <c r="S3733" s="15">
        <f t="shared" si="289"/>
        <v>41983.752847222218</v>
      </c>
      <c r="T3733" s="15">
        <f t="shared" si="290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7"/>
        <v>15</v>
      </c>
      <c r="P3734">
        <f t="shared" si="288"/>
        <v>32.75</v>
      </c>
      <c r="Q3734" s="11" t="s">
        <v>8315</v>
      </c>
      <c r="R3734" s="11" t="s">
        <v>8316</v>
      </c>
      <c r="S3734" s="15">
        <f t="shared" si="289"/>
        <v>41968.677465277782</v>
      </c>
      <c r="T3734" s="15">
        <f t="shared" si="290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7"/>
        <v>0</v>
      </c>
      <c r="P3735">
        <f t="shared" si="288"/>
        <v>0</v>
      </c>
      <c r="Q3735" s="11" t="s">
        <v>8315</v>
      </c>
      <c r="R3735" s="11" t="s">
        <v>8316</v>
      </c>
      <c r="S3735" s="15">
        <f t="shared" si="289"/>
        <v>42103.024398148147</v>
      </c>
      <c r="T3735" s="15">
        <f t="shared" si="290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7"/>
        <v>28</v>
      </c>
      <c r="P3736">
        <f t="shared" si="288"/>
        <v>61</v>
      </c>
      <c r="Q3736" s="11" t="s">
        <v>8315</v>
      </c>
      <c r="R3736" s="11" t="s">
        <v>8316</v>
      </c>
      <c r="S3736" s="15">
        <f t="shared" si="289"/>
        <v>42089.901574074072</v>
      </c>
      <c r="T3736" s="15">
        <f t="shared" si="290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7"/>
        <v>13</v>
      </c>
      <c r="P3737">
        <f t="shared" si="288"/>
        <v>10</v>
      </c>
      <c r="Q3737" s="11" t="s">
        <v>8315</v>
      </c>
      <c r="R3737" s="11" t="s">
        <v>8316</v>
      </c>
      <c r="S3737" s="15">
        <f t="shared" si="289"/>
        <v>42122.693159722221</v>
      </c>
      <c r="T3737" s="15">
        <f t="shared" si="290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7"/>
        <v>1</v>
      </c>
      <c r="P3738">
        <f t="shared" si="288"/>
        <v>10</v>
      </c>
      <c r="Q3738" s="11" t="s">
        <v>8315</v>
      </c>
      <c r="R3738" s="11" t="s">
        <v>8316</v>
      </c>
      <c r="S3738" s="15">
        <f t="shared" si="289"/>
        <v>42048.711724537032</v>
      </c>
      <c r="T3738" s="15">
        <f t="shared" si="290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7"/>
        <v>21</v>
      </c>
      <c r="P3739">
        <f t="shared" si="288"/>
        <v>37.5</v>
      </c>
      <c r="Q3739" s="11" t="s">
        <v>8315</v>
      </c>
      <c r="R3739" s="11" t="s">
        <v>8316</v>
      </c>
      <c r="S3739" s="15">
        <f t="shared" si="289"/>
        <v>42297.691006944442</v>
      </c>
      <c r="T3739" s="15">
        <f t="shared" si="290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7"/>
        <v>18</v>
      </c>
      <c r="P3740">
        <f t="shared" si="288"/>
        <v>45</v>
      </c>
      <c r="Q3740" s="11" t="s">
        <v>8315</v>
      </c>
      <c r="R3740" s="11" t="s">
        <v>8316</v>
      </c>
      <c r="S3740" s="15">
        <f t="shared" si="289"/>
        <v>41813.938715277778</v>
      </c>
      <c r="T3740" s="15">
        <f t="shared" si="290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7"/>
        <v>20</v>
      </c>
      <c r="P3741">
        <f t="shared" si="288"/>
        <v>100.63</v>
      </c>
      <c r="Q3741" s="11" t="s">
        <v>8315</v>
      </c>
      <c r="R3741" s="11" t="s">
        <v>8316</v>
      </c>
      <c r="S3741" s="15">
        <f t="shared" si="289"/>
        <v>42548.449861111112</v>
      </c>
      <c r="T3741" s="15">
        <f t="shared" si="290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7"/>
        <v>18</v>
      </c>
      <c r="P3742">
        <f t="shared" si="288"/>
        <v>25.57</v>
      </c>
      <c r="Q3742" s="11" t="s">
        <v>8315</v>
      </c>
      <c r="R3742" s="11" t="s">
        <v>8316</v>
      </c>
      <c r="S3742" s="15">
        <f t="shared" si="289"/>
        <v>41833.089756944442</v>
      </c>
      <c r="T3742" s="15">
        <f t="shared" si="290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7"/>
        <v>0</v>
      </c>
      <c r="P3743">
        <f t="shared" si="288"/>
        <v>0</v>
      </c>
      <c r="Q3743" s="11" t="s">
        <v>8315</v>
      </c>
      <c r="R3743" s="11" t="s">
        <v>8316</v>
      </c>
      <c r="S3743" s="15">
        <f t="shared" si="289"/>
        <v>42325.920717592591</v>
      </c>
      <c r="T3743" s="15">
        <f t="shared" si="290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7"/>
        <v>2</v>
      </c>
      <c r="P3744">
        <f t="shared" si="288"/>
        <v>25</v>
      </c>
      <c r="Q3744" s="11" t="s">
        <v>8315</v>
      </c>
      <c r="R3744" s="11" t="s">
        <v>8316</v>
      </c>
      <c r="S3744" s="15">
        <f t="shared" si="289"/>
        <v>41858.214629629627</v>
      </c>
      <c r="T3744" s="15">
        <f t="shared" si="290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7"/>
        <v>0</v>
      </c>
      <c r="P3745">
        <f t="shared" si="288"/>
        <v>0</v>
      </c>
      <c r="Q3745" s="11" t="s">
        <v>8315</v>
      </c>
      <c r="R3745" s="11" t="s">
        <v>8316</v>
      </c>
      <c r="S3745" s="15">
        <f t="shared" si="289"/>
        <v>41793.710231481484</v>
      </c>
      <c r="T3745" s="15">
        <f t="shared" si="290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7"/>
        <v>0</v>
      </c>
      <c r="P3746">
        <f t="shared" si="288"/>
        <v>0</v>
      </c>
      <c r="Q3746" s="11" t="s">
        <v>8315</v>
      </c>
      <c r="R3746" s="11" t="s">
        <v>8316</v>
      </c>
      <c r="S3746" s="15">
        <f t="shared" si="289"/>
        <v>41793.814259259263</v>
      </c>
      <c r="T3746" s="15">
        <f t="shared" si="290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7"/>
        <v>10</v>
      </c>
      <c r="P3747">
        <f t="shared" si="288"/>
        <v>10</v>
      </c>
      <c r="Q3747" s="11" t="s">
        <v>8315</v>
      </c>
      <c r="R3747" s="11" t="s">
        <v>8316</v>
      </c>
      <c r="S3747" s="15">
        <f t="shared" si="289"/>
        <v>41831.697939814818</v>
      </c>
      <c r="T3747" s="15">
        <f t="shared" si="290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7"/>
        <v>2</v>
      </c>
      <c r="P3748">
        <f t="shared" si="288"/>
        <v>202</v>
      </c>
      <c r="Q3748" s="11" t="s">
        <v>8315</v>
      </c>
      <c r="R3748" s="11" t="s">
        <v>8316</v>
      </c>
      <c r="S3748" s="15">
        <f t="shared" si="289"/>
        <v>42621.389340277776</v>
      </c>
      <c r="T3748" s="15">
        <f t="shared" si="290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7"/>
        <v>1</v>
      </c>
      <c r="P3749">
        <f t="shared" si="288"/>
        <v>25</v>
      </c>
      <c r="Q3749" s="11" t="s">
        <v>8315</v>
      </c>
      <c r="R3749" s="11" t="s">
        <v>8316</v>
      </c>
      <c r="S3749" s="15">
        <f t="shared" si="289"/>
        <v>42164.299722222218</v>
      </c>
      <c r="T3749" s="15">
        <f t="shared" si="290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7"/>
        <v>104</v>
      </c>
      <c r="P3750">
        <f t="shared" si="288"/>
        <v>99.54</v>
      </c>
      <c r="Q3750" s="11" t="s">
        <v>8315</v>
      </c>
      <c r="R3750" s="11" t="s">
        <v>8357</v>
      </c>
      <c r="S3750" s="15">
        <f t="shared" si="289"/>
        <v>42395.706435185188</v>
      </c>
      <c r="T3750" s="15">
        <f t="shared" si="290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7"/>
        <v>105</v>
      </c>
      <c r="P3751">
        <f t="shared" si="288"/>
        <v>75</v>
      </c>
      <c r="Q3751" s="11" t="s">
        <v>8315</v>
      </c>
      <c r="R3751" s="11" t="s">
        <v>8357</v>
      </c>
      <c r="S3751" s="15">
        <f t="shared" si="289"/>
        <v>42458.127175925925</v>
      </c>
      <c r="T3751" s="15">
        <f t="shared" si="290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7"/>
        <v>100</v>
      </c>
      <c r="P3752">
        <f t="shared" si="288"/>
        <v>215.25</v>
      </c>
      <c r="Q3752" s="11" t="s">
        <v>8315</v>
      </c>
      <c r="R3752" s="11" t="s">
        <v>8357</v>
      </c>
      <c r="S3752" s="15">
        <f t="shared" si="289"/>
        <v>42016.981574074074</v>
      </c>
      <c r="T3752" s="15">
        <f t="shared" si="290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7"/>
        <v>133</v>
      </c>
      <c r="P3753">
        <f t="shared" si="288"/>
        <v>120.55</v>
      </c>
      <c r="Q3753" s="11" t="s">
        <v>8315</v>
      </c>
      <c r="R3753" s="11" t="s">
        <v>8357</v>
      </c>
      <c r="S3753" s="15">
        <f t="shared" si="289"/>
        <v>42403.035567129627</v>
      </c>
      <c r="T3753" s="15">
        <f t="shared" si="290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7"/>
        <v>113</v>
      </c>
      <c r="P3754">
        <f t="shared" si="288"/>
        <v>37.67</v>
      </c>
      <c r="Q3754" s="11" t="s">
        <v>8315</v>
      </c>
      <c r="R3754" s="11" t="s">
        <v>8357</v>
      </c>
      <c r="S3754" s="15">
        <f t="shared" si="289"/>
        <v>42619.802488425921</v>
      </c>
      <c r="T3754" s="15">
        <f t="shared" si="290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7"/>
        <v>103</v>
      </c>
      <c r="P3755">
        <f t="shared" si="288"/>
        <v>172.23</v>
      </c>
      <c r="Q3755" s="11" t="s">
        <v>8315</v>
      </c>
      <c r="R3755" s="11" t="s">
        <v>8357</v>
      </c>
      <c r="S3755" s="15">
        <f t="shared" si="289"/>
        <v>42128.824074074073</v>
      </c>
      <c r="T3755" s="15">
        <f t="shared" si="290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7"/>
        <v>120</v>
      </c>
      <c r="P3756">
        <f t="shared" si="288"/>
        <v>111.11</v>
      </c>
      <c r="Q3756" s="11" t="s">
        <v>8315</v>
      </c>
      <c r="R3756" s="11" t="s">
        <v>8357</v>
      </c>
      <c r="S3756" s="15">
        <f t="shared" si="289"/>
        <v>41808.881215277775</v>
      </c>
      <c r="T3756" s="15">
        <f t="shared" si="290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7"/>
        <v>130</v>
      </c>
      <c r="P3757">
        <f t="shared" si="288"/>
        <v>25.46</v>
      </c>
      <c r="Q3757" s="11" t="s">
        <v>8315</v>
      </c>
      <c r="R3757" s="11" t="s">
        <v>8357</v>
      </c>
      <c r="S3757" s="15">
        <f t="shared" si="289"/>
        <v>42445.866979166662</v>
      </c>
      <c r="T3757" s="15">
        <f t="shared" si="290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7"/>
        <v>101</v>
      </c>
      <c r="P3758">
        <f t="shared" si="288"/>
        <v>267.64999999999998</v>
      </c>
      <c r="Q3758" s="11" t="s">
        <v>8315</v>
      </c>
      <c r="R3758" s="11" t="s">
        <v>8357</v>
      </c>
      <c r="S3758" s="15">
        <f t="shared" si="289"/>
        <v>41771.814791666664</v>
      </c>
      <c r="T3758" s="15">
        <f t="shared" si="290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7"/>
        <v>109</v>
      </c>
      <c r="P3759">
        <f t="shared" si="288"/>
        <v>75.959999999999994</v>
      </c>
      <c r="Q3759" s="11" t="s">
        <v>8315</v>
      </c>
      <c r="R3759" s="11" t="s">
        <v>8357</v>
      </c>
      <c r="S3759" s="15">
        <f t="shared" si="289"/>
        <v>41954.850868055553</v>
      </c>
      <c r="T3759" s="15">
        <f t="shared" si="290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7"/>
        <v>102</v>
      </c>
      <c r="P3760">
        <f t="shared" si="288"/>
        <v>59.04</v>
      </c>
      <c r="Q3760" s="11" t="s">
        <v>8315</v>
      </c>
      <c r="R3760" s="11" t="s">
        <v>8357</v>
      </c>
      <c r="S3760" s="15">
        <f t="shared" si="289"/>
        <v>41747.471504629626</v>
      </c>
      <c r="T3760" s="15">
        <f t="shared" si="290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7"/>
        <v>110</v>
      </c>
      <c r="P3761">
        <f t="shared" si="288"/>
        <v>50.11</v>
      </c>
      <c r="Q3761" s="11" t="s">
        <v>8315</v>
      </c>
      <c r="R3761" s="11" t="s">
        <v>8357</v>
      </c>
      <c r="S3761" s="15">
        <f t="shared" si="289"/>
        <v>42182.108252314814</v>
      </c>
      <c r="T3761" s="15">
        <f t="shared" si="290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7"/>
        <v>101</v>
      </c>
      <c r="P3762">
        <f t="shared" si="288"/>
        <v>55.5</v>
      </c>
      <c r="Q3762" s="11" t="s">
        <v>8315</v>
      </c>
      <c r="R3762" s="11" t="s">
        <v>8357</v>
      </c>
      <c r="S3762" s="15">
        <f t="shared" si="289"/>
        <v>41739.525300925925</v>
      </c>
      <c r="T3762" s="15">
        <f t="shared" si="290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7"/>
        <v>100</v>
      </c>
      <c r="P3763">
        <f t="shared" si="288"/>
        <v>166.67</v>
      </c>
      <c r="Q3763" s="11" t="s">
        <v>8315</v>
      </c>
      <c r="R3763" s="11" t="s">
        <v>8357</v>
      </c>
      <c r="S3763" s="15">
        <f t="shared" si="289"/>
        <v>42173.466863425929</v>
      </c>
      <c r="T3763" s="15">
        <f t="shared" si="290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7"/>
        <v>106</v>
      </c>
      <c r="P3764">
        <f t="shared" si="288"/>
        <v>47.43</v>
      </c>
      <c r="Q3764" s="11" t="s">
        <v>8315</v>
      </c>
      <c r="R3764" s="11" t="s">
        <v>8357</v>
      </c>
      <c r="S3764" s="15">
        <f t="shared" si="289"/>
        <v>42193.813530092593</v>
      </c>
      <c r="T3764" s="15">
        <f t="shared" si="290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7"/>
        <v>100</v>
      </c>
      <c r="P3765">
        <f t="shared" si="288"/>
        <v>64.94</v>
      </c>
      <c r="Q3765" s="11" t="s">
        <v>8315</v>
      </c>
      <c r="R3765" s="11" t="s">
        <v>8357</v>
      </c>
      <c r="S3765" s="15">
        <f t="shared" si="289"/>
        <v>42065.750300925924</v>
      </c>
      <c r="T3765" s="15">
        <f t="shared" si="290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7"/>
        <v>100</v>
      </c>
      <c r="P3766">
        <f t="shared" si="288"/>
        <v>55.56</v>
      </c>
      <c r="Q3766" s="11" t="s">
        <v>8315</v>
      </c>
      <c r="R3766" s="11" t="s">
        <v>8357</v>
      </c>
      <c r="S3766" s="15">
        <f t="shared" si="289"/>
        <v>42499.842962962968</v>
      </c>
      <c r="T3766" s="15">
        <f t="shared" si="290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7"/>
        <v>113</v>
      </c>
      <c r="P3767">
        <f t="shared" si="288"/>
        <v>74.22</v>
      </c>
      <c r="Q3767" s="11" t="s">
        <v>8315</v>
      </c>
      <c r="R3767" s="11" t="s">
        <v>8357</v>
      </c>
      <c r="S3767" s="15">
        <f t="shared" si="289"/>
        <v>41820.776412037041</v>
      </c>
      <c r="T3767" s="15">
        <f t="shared" si="290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7"/>
        <v>103</v>
      </c>
      <c r="P3768">
        <f t="shared" si="288"/>
        <v>106.93</v>
      </c>
      <c r="Q3768" s="11" t="s">
        <v>8315</v>
      </c>
      <c r="R3768" s="11" t="s">
        <v>8357</v>
      </c>
      <c r="S3768" s="15">
        <f t="shared" si="289"/>
        <v>41788.167187500003</v>
      </c>
      <c r="T3768" s="15">
        <f t="shared" si="290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7"/>
        <v>117</v>
      </c>
      <c r="P3769">
        <f t="shared" si="288"/>
        <v>41.7</v>
      </c>
      <c r="Q3769" s="11" t="s">
        <v>8315</v>
      </c>
      <c r="R3769" s="11" t="s">
        <v>8357</v>
      </c>
      <c r="S3769" s="15">
        <f t="shared" si="289"/>
        <v>42050.019641203704</v>
      </c>
      <c r="T3769" s="15">
        <f t="shared" si="290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7"/>
        <v>108</v>
      </c>
      <c r="P3770">
        <f t="shared" si="288"/>
        <v>74.239999999999995</v>
      </c>
      <c r="Q3770" s="11" t="s">
        <v>8315</v>
      </c>
      <c r="R3770" s="11" t="s">
        <v>8357</v>
      </c>
      <c r="S3770" s="15">
        <f t="shared" si="289"/>
        <v>41772.727893518517</v>
      </c>
      <c r="T3770" s="15">
        <f t="shared" si="290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7"/>
        <v>100</v>
      </c>
      <c r="P3771">
        <f t="shared" si="288"/>
        <v>73.33</v>
      </c>
      <c r="Q3771" s="11" t="s">
        <v>8315</v>
      </c>
      <c r="R3771" s="11" t="s">
        <v>8357</v>
      </c>
      <c r="S3771" s="15">
        <f t="shared" si="289"/>
        <v>42445.598136574074</v>
      </c>
      <c r="T3771" s="15">
        <f t="shared" si="290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7"/>
        <v>100</v>
      </c>
      <c r="P3772">
        <f t="shared" si="288"/>
        <v>100</v>
      </c>
      <c r="Q3772" s="11" t="s">
        <v>8315</v>
      </c>
      <c r="R3772" s="11" t="s">
        <v>8357</v>
      </c>
      <c r="S3772" s="15">
        <f t="shared" si="289"/>
        <v>42138.930671296301</v>
      </c>
      <c r="T3772" s="15">
        <f t="shared" si="290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7"/>
        <v>146</v>
      </c>
      <c r="P3773">
        <f t="shared" si="288"/>
        <v>38.42</v>
      </c>
      <c r="Q3773" s="11" t="s">
        <v>8315</v>
      </c>
      <c r="R3773" s="11" t="s">
        <v>8357</v>
      </c>
      <c r="S3773" s="15">
        <f t="shared" si="289"/>
        <v>42493.857083333336</v>
      </c>
      <c r="T3773" s="15">
        <f t="shared" si="290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7"/>
        <v>110</v>
      </c>
      <c r="P3774">
        <f t="shared" si="288"/>
        <v>166.97</v>
      </c>
      <c r="Q3774" s="11" t="s">
        <v>8315</v>
      </c>
      <c r="R3774" s="11" t="s">
        <v>8357</v>
      </c>
      <c r="S3774" s="15">
        <f t="shared" si="289"/>
        <v>42682.616967592592</v>
      </c>
      <c r="T3774" s="15">
        <f t="shared" si="290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7"/>
        <v>108</v>
      </c>
      <c r="P3775">
        <f t="shared" si="288"/>
        <v>94.91</v>
      </c>
      <c r="Q3775" s="11" t="s">
        <v>8315</v>
      </c>
      <c r="R3775" s="11" t="s">
        <v>8357</v>
      </c>
      <c r="S3775" s="15">
        <f t="shared" si="289"/>
        <v>42656.005173611105</v>
      </c>
      <c r="T3775" s="15">
        <f t="shared" si="290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7"/>
        <v>100</v>
      </c>
      <c r="P3776">
        <f t="shared" si="288"/>
        <v>100</v>
      </c>
      <c r="Q3776" s="11" t="s">
        <v>8315</v>
      </c>
      <c r="R3776" s="11" t="s">
        <v>8357</v>
      </c>
      <c r="S3776" s="15">
        <f t="shared" si="289"/>
        <v>42087.792303240742</v>
      </c>
      <c r="T3776" s="15">
        <f t="shared" si="290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7"/>
        <v>100</v>
      </c>
      <c r="P3777">
        <f t="shared" si="288"/>
        <v>143.21</v>
      </c>
      <c r="Q3777" s="11" t="s">
        <v>8315</v>
      </c>
      <c r="R3777" s="11" t="s">
        <v>8357</v>
      </c>
      <c r="S3777" s="15">
        <f t="shared" si="289"/>
        <v>42075.942627314813</v>
      </c>
      <c r="T3777" s="15">
        <f t="shared" si="290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1">ROUND(E3778/D3778*100,0)</f>
        <v>107</v>
      </c>
      <c r="P3778">
        <f t="shared" si="288"/>
        <v>90.82</v>
      </c>
      <c r="Q3778" s="11" t="s">
        <v>8315</v>
      </c>
      <c r="R3778" s="11" t="s">
        <v>8357</v>
      </c>
      <c r="S3778" s="15">
        <f t="shared" si="289"/>
        <v>41814.367800925924</v>
      </c>
      <c r="T3778" s="15">
        <f t="shared" si="290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1"/>
        <v>143</v>
      </c>
      <c r="P3779">
        <f t="shared" ref="P3779:P3842" si="292">IFERROR(ROUND(E3779/L3779,2),0)</f>
        <v>48.54</v>
      </c>
      <c r="Q3779" s="11" t="s">
        <v>8315</v>
      </c>
      <c r="R3779" s="11" t="s">
        <v>8357</v>
      </c>
      <c r="S3779" s="15">
        <f t="shared" ref="S3779:S3842" si="293">(((J3779/60)/60)/24)+DATE(1970,1,1)</f>
        <v>41887.111354166671</v>
      </c>
      <c r="T3779" s="15">
        <f t="shared" ref="T3779:T3842" si="294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1"/>
        <v>105</v>
      </c>
      <c r="P3780">
        <f t="shared" si="292"/>
        <v>70.03</v>
      </c>
      <c r="Q3780" s="11" t="s">
        <v>8315</v>
      </c>
      <c r="R3780" s="11" t="s">
        <v>8357</v>
      </c>
      <c r="S3780" s="15">
        <f t="shared" si="293"/>
        <v>41989.819212962961</v>
      </c>
      <c r="T3780" s="15">
        <f t="shared" si="294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1"/>
        <v>104</v>
      </c>
      <c r="P3781">
        <f t="shared" si="292"/>
        <v>135.63</v>
      </c>
      <c r="Q3781" s="11" t="s">
        <v>8315</v>
      </c>
      <c r="R3781" s="11" t="s">
        <v>8357</v>
      </c>
      <c r="S3781" s="15">
        <f t="shared" si="293"/>
        <v>42425.735416666663</v>
      </c>
      <c r="T3781" s="15">
        <f t="shared" si="294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1"/>
        <v>120</v>
      </c>
      <c r="P3782">
        <f t="shared" si="292"/>
        <v>100</v>
      </c>
      <c r="Q3782" s="11" t="s">
        <v>8315</v>
      </c>
      <c r="R3782" s="11" t="s">
        <v>8357</v>
      </c>
      <c r="S3782" s="15">
        <f t="shared" si="293"/>
        <v>42166.219733796301</v>
      </c>
      <c r="T3782" s="15">
        <f t="shared" si="294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1"/>
        <v>110</v>
      </c>
      <c r="P3783">
        <f t="shared" si="292"/>
        <v>94.9</v>
      </c>
      <c r="Q3783" s="11" t="s">
        <v>8315</v>
      </c>
      <c r="R3783" s="11" t="s">
        <v>8357</v>
      </c>
      <c r="S3783" s="15">
        <f t="shared" si="293"/>
        <v>41865.882928240739</v>
      </c>
      <c r="T3783" s="15">
        <f t="shared" si="294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1"/>
        <v>102</v>
      </c>
      <c r="P3784">
        <f t="shared" si="292"/>
        <v>75.37</v>
      </c>
      <c r="Q3784" s="11" t="s">
        <v>8315</v>
      </c>
      <c r="R3784" s="11" t="s">
        <v>8357</v>
      </c>
      <c r="S3784" s="15">
        <f t="shared" si="293"/>
        <v>42546.862233796302</v>
      </c>
      <c r="T3784" s="15">
        <f t="shared" si="294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1"/>
        <v>129</v>
      </c>
      <c r="P3785">
        <f t="shared" si="292"/>
        <v>64.459999999999994</v>
      </c>
      <c r="Q3785" s="11" t="s">
        <v>8315</v>
      </c>
      <c r="R3785" s="11" t="s">
        <v>8357</v>
      </c>
      <c r="S3785" s="15">
        <f t="shared" si="293"/>
        <v>42420.140277777777</v>
      </c>
      <c r="T3785" s="15">
        <f t="shared" si="294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1"/>
        <v>115</v>
      </c>
      <c r="P3786">
        <f t="shared" si="292"/>
        <v>115</v>
      </c>
      <c r="Q3786" s="11" t="s">
        <v>8315</v>
      </c>
      <c r="R3786" s="11" t="s">
        <v>8357</v>
      </c>
      <c r="S3786" s="15">
        <f t="shared" si="293"/>
        <v>42531.980694444443</v>
      </c>
      <c r="T3786" s="15">
        <f t="shared" si="294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1"/>
        <v>151</v>
      </c>
      <c r="P3787">
        <f t="shared" si="292"/>
        <v>100.5</v>
      </c>
      <c r="Q3787" s="11" t="s">
        <v>8315</v>
      </c>
      <c r="R3787" s="11" t="s">
        <v>8357</v>
      </c>
      <c r="S3787" s="15">
        <f t="shared" si="293"/>
        <v>42548.63853009259</v>
      </c>
      <c r="T3787" s="15">
        <f t="shared" si="294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1"/>
        <v>111</v>
      </c>
      <c r="P3788">
        <f t="shared" si="292"/>
        <v>93.77</v>
      </c>
      <c r="Q3788" s="11" t="s">
        <v>8315</v>
      </c>
      <c r="R3788" s="11" t="s">
        <v>8357</v>
      </c>
      <c r="S3788" s="15">
        <f t="shared" si="293"/>
        <v>42487.037905092591</v>
      </c>
      <c r="T3788" s="15">
        <f t="shared" si="294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1"/>
        <v>100</v>
      </c>
      <c r="P3789">
        <f t="shared" si="292"/>
        <v>35.1</v>
      </c>
      <c r="Q3789" s="11" t="s">
        <v>8315</v>
      </c>
      <c r="R3789" s="11" t="s">
        <v>8357</v>
      </c>
      <c r="S3789" s="15">
        <f t="shared" si="293"/>
        <v>42167.534791666665</v>
      </c>
      <c r="T3789" s="15">
        <f t="shared" si="294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1"/>
        <v>1</v>
      </c>
      <c r="P3790">
        <f t="shared" si="292"/>
        <v>500</v>
      </c>
      <c r="Q3790" s="11" t="s">
        <v>8315</v>
      </c>
      <c r="R3790" s="11" t="s">
        <v>8357</v>
      </c>
      <c r="S3790" s="15">
        <f t="shared" si="293"/>
        <v>42333.695821759262</v>
      </c>
      <c r="T3790" s="15">
        <f t="shared" si="294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1"/>
        <v>3</v>
      </c>
      <c r="P3791">
        <f t="shared" si="292"/>
        <v>29</v>
      </c>
      <c r="Q3791" s="11" t="s">
        <v>8315</v>
      </c>
      <c r="R3791" s="11" t="s">
        <v>8357</v>
      </c>
      <c r="S3791" s="15">
        <f t="shared" si="293"/>
        <v>42138.798819444448</v>
      </c>
      <c r="T3791" s="15">
        <f t="shared" si="294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1"/>
        <v>0</v>
      </c>
      <c r="P3792">
        <f t="shared" si="292"/>
        <v>0</v>
      </c>
      <c r="Q3792" s="11" t="s">
        <v>8315</v>
      </c>
      <c r="R3792" s="11" t="s">
        <v>8357</v>
      </c>
      <c r="S3792" s="15">
        <f t="shared" si="293"/>
        <v>42666.666932870372</v>
      </c>
      <c r="T3792" s="15">
        <f t="shared" si="294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1"/>
        <v>0</v>
      </c>
      <c r="P3793">
        <f t="shared" si="292"/>
        <v>0</v>
      </c>
      <c r="Q3793" s="11" t="s">
        <v>8315</v>
      </c>
      <c r="R3793" s="11" t="s">
        <v>8357</v>
      </c>
      <c r="S3793" s="15">
        <f t="shared" si="293"/>
        <v>41766.692037037035</v>
      </c>
      <c r="T3793" s="15">
        <f t="shared" si="294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1"/>
        <v>0</v>
      </c>
      <c r="P3794">
        <f t="shared" si="292"/>
        <v>17.5</v>
      </c>
      <c r="Q3794" s="11" t="s">
        <v>8315</v>
      </c>
      <c r="R3794" s="11" t="s">
        <v>8357</v>
      </c>
      <c r="S3794" s="15">
        <f t="shared" si="293"/>
        <v>42170.447013888886</v>
      </c>
      <c r="T3794" s="15">
        <f t="shared" si="294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1"/>
        <v>60</v>
      </c>
      <c r="P3795">
        <f t="shared" si="292"/>
        <v>174</v>
      </c>
      <c r="Q3795" s="11" t="s">
        <v>8315</v>
      </c>
      <c r="R3795" s="11" t="s">
        <v>8357</v>
      </c>
      <c r="S3795" s="15">
        <f t="shared" si="293"/>
        <v>41968.938993055555</v>
      </c>
      <c r="T3795" s="15">
        <f t="shared" si="294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1"/>
        <v>1</v>
      </c>
      <c r="P3796">
        <f t="shared" si="292"/>
        <v>50</v>
      </c>
      <c r="Q3796" s="11" t="s">
        <v>8315</v>
      </c>
      <c r="R3796" s="11" t="s">
        <v>8357</v>
      </c>
      <c r="S3796" s="15">
        <f t="shared" si="293"/>
        <v>42132.58048611111</v>
      </c>
      <c r="T3796" s="15">
        <f t="shared" si="294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1"/>
        <v>2</v>
      </c>
      <c r="P3797">
        <f t="shared" si="292"/>
        <v>5</v>
      </c>
      <c r="Q3797" s="11" t="s">
        <v>8315</v>
      </c>
      <c r="R3797" s="11" t="s">
        <v>8357</v>
      </c>
      <c r="S3797" s="15">
        <f t="shared" si="293"/>
        <v>42201.436226851853</v>
      </c>
      <c r="T3797" s="15">
        <f t="shared" si="294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1"/>
        <v>0</v>
      </c>
      <c r="P3798">
        <f t="shared" si="292"/>
        <v>1</v>
      </c>
      <c r="Q3798" s="11" t="s">
        <v>8315</v>
      </c>
      <c r="R3798" s="11" t="s">
        <v>8357</v>
      </c>
      <c r="S3798" s="15">
        <f t="shared" si="293"/>
        <v>42689.029583333337</v>
      </c>
      <c r="T3798" s="15">
        <f t="shared" si="294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1"/>
        <v>90</v>
      </c>
      <c r="P3799">
        <f t="shared" si="292"/>
        <v>145.41</v>
      </c>
      <c r="Q3799" s="11" t="s">
        <v>8315</v>
      </c>
      <c r="R3799" s="11" t="s">
        <v>8357</v>
      </c>
      <c r="S3799" s="15">
        <f t="shared" si="293"/>
        <v>42084.881539351853</v>
      </c>
      <c r="T3799" s="15">
        <f t="shared" si="294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1"/>
        <v>1</v>
      </c>
      <c r="P3800">
        <f t="shared" si="292"/>
        <v>205</v>
      </c>
      <c r="Q3800" s="11" t="s">
        <v>8315</v>
      </c>
      <c r="R3800" s="11" t="s">
        <v>8357</v>
      </c>
      <c r="S3800" s="15">
        <f t="shared" si="293"/>
        <v>41831.722777777781</v>
      </c>
      <c r="T3800" s="15">
        <f t="shared" si="294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1"/>
        <v>4</v>
      </c>
      <c r="P3801">
        <f t="shared" si="292"/>
        <v>100.5</v>
      </c>
      <c r="Q3801" s="11" t="s">
        <v>8315</v>
      </c>
      <c r="R3801" s="11" t="s">
        <v>8357</v>
      </c>
      <c r="S3801" s="15">
        <f t="shared" si="293"/>
        <v>42410.93105324074</v>
      </c>
      <c r="T3801" s="15">
        <f t="shared" si="294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1"/>
        <v>4</v>
      </c>
      <c r="P3802">
        <f t="shared" si="292"/>
        <v>55.06</v>
      </c>
      <c r="Q3802" s="11" t="s">
        <v>8315</v>
      </c>
      <c r="R3802" s="11" t="s">
        <v>8357</v>
      </c>
      <c r="S3802" s="15">
        <f t="shared" si="293"/>
        <v>41982.737071759257</v>
      </c>
      <c r="T3802" s="15">
        <f t="shared" si="294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1"/>
        <v>9</v>
      </c>
      <c r="P3803">
        <f t="shared" si="292"/>
        <v>47.33</v>
      </c>
      <c r="Q3803" s="11" t="s">
        <v>8315</v>
      </c>
      <c r="R3803" s="11" t="s">
        <v>8357</v>
      </c>
      <c r="S3803" s="15">
        <f t="shared" si="293"/>
        <v>41975.676111111112</v>
      </c>
      <c r="T3803" s="15">
        <f t="shared" si="294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1"/>
        <v>0</v>
      </c>
      <c r="P3804">
        <f t="shared" si="292"/>
        <v>0</v>
      </c>
      <c r="Q3804" s="11" t="s">
        <v>8315</v>
      </c>
      <c r="R3804" s="11" t="s">
        <v>8357</v>
      </c>
      <c r="S3804" s="15">
        <f t="shared" si="293"/>
        <v>42269.126226851848</v>
      </c>
      <c r="T3804" s="15">
        <f t="shared" si="294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1"/>
        <v>20</v>
      </c>
      <c r="P3805">
        <f t="shared" si="292"/>
        <v>58.95</v>
      </c>
      <c r="Q3805" s="11" t="s">
        <v>8315</v>
      </c>
      <c r="R3805" s="11" t="s">
        <v>8357</v>
      </c>
      <c r="S3805" s="15">
        <f t="shared" si="293"/>
        <v>42403.971851851849</v>
      </c>
      <c r="T3805" s="15">
        <f t="shared" si="294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1"/>
        <v>0</v>
      </c>
      <c r="P3806">
        <f t="shared" si="292"/>
        <v>0</v>
      </c>
      <c r="Q3806" s="11" t="s">
        <v>8315</v>
      </c>
      <c r="R3806" s="11" t="s">
        <v>8357</v>
      </c>
      <c r="S3806" s="15">
        <f t="shared" si="293"/>
        <v>42527.00953703704</v>
      </c>
      <c r="T3806" s="15">
        <f t="shared" si="294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1"/>
        <v>0</v>
      </c>
      <c r="P3807">
        <f t="shared" si="292"/>
        <v>1.5</v>
      </c>
      <c r="Q3807" s="11" t="s">
        <v>8315</v>
      </c>
      <c r="R3807" s="11" t="s">
        <v>8357</v>
      </c>
      <c r="S3807" s="15">
        <f t="shared" si="293"/>
        <v>41849.887037037035</v>
      </c>
      <c r="T3807" s="15">
        <f t="shared" si="294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1"/>
        <v>0</v>
      </c>
      <c r="P3808">
        <f t="shared" si="292"/>
        <v>5</v>
      </c>
      <c r="Q3808" s="11" t="s">
        <v>8315</v>
      </c>
      <c r="R3808" s="11" t="s">
        <v>8357</v>
      </c>
      <c r="S3808" s="15">
        <f t="shared" si="293"/>
        <v>41799.259039351848</v>
      </c>
      <c r="T3808" s="15">
        <f t="shared" si="294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1"/>
        <v>30</v>
      </c>
      <c r="P3809">
        <f t="shared" si="292"/>
        <v>50.56</v>
      </c>
      <c r="Q3809" s="11" t="s">
        <v>8315</v>
      </c>
      <c r="R3809" s="11" t="s">
        <v>8357</v>
      </c>
      <c r="S3809" s="15">
        <f t="shared" si="293"/>
        <v>42090.909016203703</v>
      </c>
      <c r="T3809" s="15">
        <f t="shared" si="294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1"/>
        <v>100</v>
      </c>
      <c r="P3810">
        <f t="shared" si="292"/>
        <v>41.67</v>
      </c>
      <c r="Q3810" s="11" t="s">
        <v>8315</v>
      </c>
      <c r="R3810" s="11" t="s">
        <v>8316</v>
      </c>
      <c r="S3810" s="15">
        <f t="shared" si="293"/>
        <v>42059.453923611116</v>
      </c>
      <c r="T3810" s="15">
        <f t="shared" si="294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1"/>
        <v>101</v>
      </c>
      <c r="P3811">
        <f t="shared" si="292"/>
        <v>53.29</v>
      </c>
      <c r="Q3811" s="11" t="s">
        <v>8315</v>
      </c>
      <c r="R3811" s="11" t="s">
        <v>8316</v>
      </c>
      <c r="S3811" s="15">
        <f t="shared" si="293"/>
        <v>41800.526701388888</v>
      </c>
      <c r="T3811" s="15">
        <f t="shared" si="294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1"/>
        <v>122</v>
      </c>
      <c r="P3812">
        <f t="shared" si="292"/>
        <v>70.23</v>
      </c>
      <c r="Q3812" s="11" t="s">
        <v>8315</v>
      </c>
      <c r="R3812" s="11" t="s">
        <v>8316</v>
      </c>
      <c r="S3812" s="15">
        <f t="shared" si="293"/>
        <v>42054.849050925928</v>
      </c>
      <c r="T3812" s="15">
        <f t="shared" si="294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1"/>
        <v>330</v>
      </c>
      <c r="P3813">
        <f t="shared" si="292"/>
        <v>43.42</v>
      </c>
      <c r="Q3813" s="11" t="s">
        <v>8315</v>
      </c>
      <c r="R3813" s="11" t="s">
        <v>8316</v>
      </c>
      <c r="S3813" s="15">
        <f t="shared" si="293"/>
        <v>42487.62700231481</v>
      </c>
      <c r="T3813" s="15">
        <f t="shared" si="294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1"/>
        <v>110</v>
      </c>
      <c r="P3814">
        <f t="shared" si="292"/>
        <v>199.18</v>
      </c>
      <c r="Q3814" s="11" t="s">
        <v>8315</v>
      </c>
      <c r="R3814" s="11" t="s">
        <v>8316</v>
      </c>
      <c r="S3814" s="15">
        <f t="shared" si="293"/>
        <v>42109.751250000001</v>
      </c>
      <c r="T3814" s="15">
        <f t="shared" si="294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1"/>
        <v>101</v>
      </c>
      <c r="P3815">
        <f t="shared" si="292"/>
        <v>78.52</v>
      </c>
      <c r="Q3815" s="11" t="s">
        <v>8315</v>
      </c>
      <c r="R3815" s="11" t="s">
        <v>8316</v>
      </c>
      <c r="S3815" s="15">
        <f t="shared" si="293"/>
        <v>42497.275706018518</v>
      </c>
      <c r="T3815" s="15">
        <f t="shared" si="294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1"/>
        <v>140</v>
      </c>
      <c r="P3816">
        <f t="shared" si="292"/>
        <v>61.82</v>
      </c>
      <c r="Q3816" s="11" t="s">
        <v>8315</v>
      </c>
      <c r="R3816" s="11" t="s">
        <v>8316</v>
      </c>
      <c r="S3816" s="15">
        <f t="shared" si="293"/>
        <v>42058.904074074075</v>
      </c>
      <c r="T3816" s="15">
        <f t="shared" si="294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1"/>
        <v>100</v>
      </c>
      <c r="P3817">
        <f t="shared" si="292"/>
        <v>50</v>
      </c>
      <c r="Q3817" s="11" t="s">
        <v>8315</v>
      </c>
      <c r="R3817" s="11" t="s">
        <v>8316</v>
      </c>
      <c r="S3817" s="15">
        <f t="shared" si="293"/>
        <v>42207.259918981479</v>
      </c>
      <c r="T3817" s="15">
        <f t="shared" si="294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1"/>
        <v>119</v>
      </c>
      <c r="P3818">
        <f t="shared" si="292"/>
        <v>48.34</v>
      </c>
      <c r="Q3818" s="11" t="s">
        <v>8315</v>
      </c>
      <c r="R3818" s="11" t="s">
        <v>8316</v>
      </c>
      <c r="S3818" s="15">
        <f t="shared" si="293"/>
        <v>41807.690081018518</v>
      </c>
      <c r="T3818" s="15">
        <f t="shared" si="294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1"/>
        <v>107</v>
      </c>
      <c r="P3819">
        <f t="shared" si="292"/>
        <v>107.25</v>
      </c>
      <c r="Q3819" s="11" t="s">
        <v>8315</v>
      </c>
      <c r="R3819" s="11" t="s">
        <v>8316</v>
      </c>
      <c r="S3819" s="15">
        <f t="shared" si="293"/>
        <v>42284.69694444444</v>
      </c>
      <c r="T3819" s="15">
        <f t="shared" si="294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1"/>
        <v>228</v>
      </c>
      <c r="P3820">
        <f t="shared" si="292"/>
        <v>57</v>
      </c>
      <c r="Q3820" s="11" t="s">
        <v>8315</v>
      </c>
      <c r="R3820" s="11" t="s">
        <v>8316</v>
      </c>
      <c r="S3820" s="15">
        <f t="shared" si="293"/>
        <v>42045.84238425926</v>
      </c>
      <c r="T3820" s="15">
        <f t="shared" si="294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1"/>
        <v>106</v>
      </c>
      <c r="P3821">
        <f t="shared" si="292"/>
        <v>40.92</v>
      </c>
      <c r="Q3821" s="11" t="s">
        <v>8315</v>
      </c>
      <c r="R3821" s="11" t="s">
        <v>8316</v>
      </c>
      <c r="S3821" s="15">
        <f t="shared" si="293"/>
        <v>42184.209537037037</v>
      </c>
      <c r="T3821" s="15">
        <f t="shared" si="294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1"/>
        <v>143</v>
      </c>
      <c r="P3822">
        <f t="shared" si="292"/>
        <v>21.5</v>
      </c>
      <c r="Q3822" s="11" t="s">
        <v>8315</v>
      </c>
      <c r="R3822" s="11" t="s">
        <v>8316</v>
      </c>
      <c r="S3822" s="15">
        <f t="shared" si="293"/>
        <v>42160.651817129634</v>
      </c>
      <c r="T3822" s="15">
        <f t="shared" si="294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1"/>
        <v>105</v>
      </c>
      <c r="P3823">
        <f t="shared" si="292"/>
        <v>79.540000000000006</v>
      </c>
      <c r="Q3823" s="11" t="s">
        <v>8315</v>
      </c>
      <c r="R3823" s="11" t="s">
        <v>8316</v>
      </c>
      <c r="S3823" s="15">
        <f t="shared" si="293"/>
        <v>42341.180636574078</v>
      </c>
      <c r="T3823" s="15">
        <f t="shared" si="294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1"/>
        <v>110</v>
      </c>
      <c r="P3824">
        <f t="shared" si="292"/>
        <v>72.38</v>
      </c>
      <c r="Q3824" s="11" t="s">
        <v>8315</v>
      </c>
      <c r="R3824" s="11" t="s">
        <v>8316</v>
      </c>
      <c r="S3824" s="15">
        <f t="shared" si="293"/>
        <v>42329.838159722218</v>
      </c>
      <c r="T3824" s="15">
        <f t="shared" si="294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1"/>
        <v>106</v>
      </c>
      <c r="P3825">
        <f t="shared" si="292"/>
        <v>64.63</v>
      </c>
      <c r="Q3825" s="11" t="s">
        <v>8315</v>
      </c>
      <c r="R3825" s="11" t="s">
        <v>8316</v>
      </c>
      <c r="S3825" s="15">
        <f t="shared" si="293"/>
        <v>42170.910231481481</v>
      </c>
      <c r="T3825" s="15">
        <f t="shared" si="294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1"/>
        <v>108</v>
      </c>
      <c r="P3826">
        <f t="shared" si="292"/>
        <v>38.57</v>
      </c>
      <c r="Q3826" s="11" t="s">
        <v>8315</v>
      </c>
      <c r="R3826" s="11" t="s">
        <v>8316</v>
      </c>
      <c r="S3826" s="15">
        <f t="shared" si="293"/>
        <v>42571.626192129625</v>
      </c>
      <c r="T3826" s="15">
        <f t="shared" si="294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1"/>
        <v>105</v>
      </c>
      <c r="P3827">
        <f t="shared" si="292"/>
        <v>107.57</v>
      </c>
      <c r="Q3827" s="11" t="s">
        <v>8315</v>
      </c>
      <c r="R3827" s="11" t="s">
        <v>8316</v>
      </c>
      <c r="S3827" s="15">
        <f t="shared" si="293"/>
        <v>42151.069606481484</v>
      </c>
      <c r="T3827" s="15">
        <f t="shared" si="294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1"/>
        <v>119</v>
      </c>
      <c r="P3828">
        <f t="shared" si="292"/>
        <v>27.5</v>
      </c>
      <c r="Q3828" s="11" t="s">
        <v>8315</v>
      </c>
      <c r="R3828" s="11" t="s">
        <v>8316</v>
      </c>
      <c r="S3828" s="15">
        <f t="shared" si="293"/>
        <v>42101.423541666663</v>
      </c>
      <c r="T3828" s="15">
        <f t="shared" si="294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1"/>
        <v>153</v>
      </c>
      <c r="P3829">
        <f t="shared" si="292"/>
        <v>70.459999999999994</v>
      </c>
      <c r="Q3829" s="11" t="s">
        <v>8315</v>
      </c>
      <c r="R3829" s="11" t="s">
        <v>8316</v>
      </c>
      <c r="S3829" s="15">
        <f t="shared" si="293"/>
        <v>42034.928252314814</v>
      </c>
      <c r="T3829" s="15">
        <f t="shared" si="294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1"/>
        <v>100</v>
      </c>
      <c r="P3830">
        <f t="shared" si="292"/>
        <v>178.57</v>
      </c>
      <c r="Q3830" s="11" t="s">
        <v>8315</v>
      </c>
      <c r="R3830" s="11" t="s">
        <v>8316</v>
      </c>
      <c r="S3830" s="15">
        <f t="shared" si="293"/>
        <v>41944.527627314819</v>
      </c>
      <c r="T3830" s="15">
        <f t="shared" si="294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1"/>
        <v>100</v>
      </c>
      <c r="P3831">
        <f t="shared" si="292"/>
        <v>62.63</v>
      </c>
      <c r="Q3831" s="11" t="s">
        <v>8315</v>
      </c>
      <c r="R3831" s="11" t="s">
        <v>8316</v>
      </c>
      <c r="S3831" s="15">
        <f t="shared" si="293"/>
        <v>42593.865405092598</v>
      </c>
      <c r="T3831" s="15">
        <f t="shared" si="294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1"/>
        <v>225</v>
      </c>
      <c r="P3832">
        <f t="shared" si="292"/>
        <v>75</v>
      </c>
      <c r="Q3832" s="11" t="s">
        <v>8315</v>
      </c>
      <c r="R3832" s="11" t="s">
        <v>8316</v>
      </c>
      <c r="S3832" s="15">
        <f t="shared" si="293"/>
        <v>42503.740868055553</v>
      </c>
      <c r="T3832" s="15">
        <f t="shared" si="294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1"/>
        <v>106</v>
      </c>
      <c r="P3833">
        <f t="shared" si="292"/>
        <v>58.9</v>
      </c>
      <c r="Q3833" s="11" t="s">
        <v>8315</v>
      </c>
      <c r="R3833" s="11" t="s">
        <v>8316</v>
      </c>
      <c r="S3833" s="15">
        <f t="shared" si="293"/>
        <v>41927.848900462966</v>
      </c>
      <c r="T3833" s="15">
        <f t="shared" si="294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1"/>
        <v>105</v>
      </c>
      <c r="P3834">
        <f t="shared" si="292"/>
        <v>139.56</v>
      </c>
      <c r="Q3834" s="11" t="s">
        <v>8315</v>
      </c>
      <c r="R3834" s="11" t="s">
        <v>8316</v>
      </c>
      <c r="S3834" s="15">
        <f t="shared" si="293"/>
        <v>42375.114988425921</v>
      </c>
      <c r="T3834" s="15">
        <f t="shared" si="294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1"/>
        <v>117</v>
      </c>
      <c r="P3835">
        <f t="shared" si="292"/>
        <v>70</v>
      </c>
      <c r="Q3835" s="11" t="s">
        <v>8315</v>
      </c>
      <c r="R3835" s="11" t="s">
        <v>8316</v>
      </c>
      <c r="S3835" s="15">
        <f t="shared" si="293"/>
        <v>41963.872361111105</v>
      </c>
      <c r="T3835" s="15">
        <f t="shared" si="294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1"/>
        <v>109</v>
      </c>
      <c r="P3836">
        <f t="shared" si="292"/>
        <v>57.39</v>
      </c>
      <c r="Q3836" s="11" t="s">
        <v>8315</v>
      </c>
      <c r="R3836" s="11" t="s">
        <v>8316</v>
      </c>
      <c r="S3836" s="15">
        <f t="shared" si="293"/>
        <v>42143.445219907408</v>
      </c>
      <c r="T3836" s="15">
        <f t="shared" si="294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1"/>
        <v>160</v>
      </c>
      <c r="P3837">
        <f t="shared" si="292"/>
        <v>40</v>
      </c>
      <c r="Q3837" s="11" t="s">
        <v>8315</v>
      </c>
      <c r="R3837" s="11" t="s">
        <v>8316</v>
      </c>
      <c r="S3837" s="15">
        <f t="shared" si="293"/>
        <v>42460.94222222222</v>
      </c>
      <c r="T3837" s="15">
        <f t="shared" si="294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1"/>
        <v>113</v>
      </c>
      <c r="P3838">
        <f t="shared" si="292"/>
        <v>64.290000000000006</v>
      </c>
      <c r="Q3838" s="11" t="s">
        <v>8315</v>
      </c>
      <c r="R3838" s="11" t="s">
        <v>8316</v>
      </c>
      <c r="S3838" s="15">
        <f t="shared" si="293"/>
        <v>42553.926527777774</v>
      </c>
      <c r="T3838" s="15">
        <f t="shared" si="294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1"/>
        <v>102</v>
      </c>
      <c r="P3839">
        <f t="shared" si="292"/>
        <v>120.12</v>
      </c>
      <c r="Q3839" s="11" t="s">
        <v>8315</v>
      </c>
      <c r="R3839" s="11" t="s">
        <v>8316</v>
      </c>
      <c r="S3839" s="15">
        <f t="shared" si="293"/>
        <v>42152.765717592592</v>
      </c>
      <c r="T3839" s="15">
        <f t="shared" si="294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1"/>
        <v>101</v>
      </c>
      <c r="P3840">
        <f t="shared" si="292"/>
        <v>1008.24</v>
      </c>
      <c r="Q3840" s="11" t="s">
        <v>8315</v>
      </c>
      <c r="R3840" s="11" t="s">
        <v>8316</v>
      </c>
      <c r="S3840" s="15">
        <f t="shared" si="293"/>
        <v>42116.710752314815</v>
      </c>
      <c r="T3840" s="15">
        <f t="shared" si="294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1"/>
        <v>101</v>
      </c>
      <c r="P3841">
        <f t="shared" si="292"/>
        <v>63.28</v>
      </c>
      <c r="Q3841" s="11" t="s">
        <v>8315</v>
      </c>
      <c r="R3841" s="11" t="s">
        <v>8316</v>
      </c>
      <c r="S3841" s="15">
        <f t="shared" si="293"/>
        <v>42155.142638888887</v>
      </c>
      <c r="T3841" s="15">
        <f t="shared" si="294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95">ROUND(E3842/D3842*100,0)</f>
        <v>6500</v>
      </c>
      <c r="P3842">
        <f t="shared" si="292"/>
        <v>21.67</v>
      </c>
      <c r="Q3842" s="11" t="s">
        <v>8315</v>
      </c>
      <c r="R3842" s="11" t="s">
        <v>8316</v>
      </c>
      <c r="S3842" s="15">
        <f t="shared" si="293"/>
        <v>42432.701724537037</v>
      </c>
      <c r="T3842" s="15">
        <f t="shared" si="294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5"/>
        <v>9</v>
      </c>
      <c r="P3843">
        <f t="shared" ref="P3843:P3906" si="296">IFERROR(ROUND(E3843/L3843,2),0)</f>
        <v>25.65</v>
      </c>
      <c r="Q3843" s="11" t="s">
        <v>8315</v>
      </c>
      <c r="R3843" s="11" t="s">
        <v>8316</v>
      </c>
      <c r="S3843" s="15">
        <f t="shared" ref="S3843:S3906" si="297">(((J3843/60)/60)/24)+DATE(1970,1,1)</f>
        <v>41780.785729166666</v>
      </c>
      <c r="T3843" s="15">
        <f t="shared" ref="T3843:T3906" si="298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5"/>
        <v>22</v>
      </c>
      <c r="P3844">
        <f t="shared" si="296"/>
        <v>47.7</v>
      </c>
      <c r="Q3844" s="11" t="s">
        <v>8315</v>
      </c>
      <c r="R3844" s="11" t="s">
        <v>8316</v>
      </c>
      <c r="S3844" s="15">
        <f t="shared" si="297"/>
        <v>41740.493657407409</v>
      </c>
      <c r="T3844" s="15">
        <f t="shared" si="298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5"/>
        <v>21</v>
      </c>
      <c r="P3845">
        <f t="shared" si="296"/>
        <v>56.05</v>
      </c>
      <c r="Q3845" s="11" t="s">
        <v>8315</v>
      </c>
      <c r="R3845" s="11" t="s">
        <v>8316</v>
      </c>
      <c r="S3845" s="15">
        <f t="shared" si="297"/>
        <v>41766.072500000002</v>
      </c>
      <c r="T3845" s="15">
        <f t="shared" si="298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5"/>
        <v>41</v>
      </c>
      <c r="P3846">
        <f t="shared" si="296"/>
        <v>81.319999999999993</v>
      </c>
      <c r="Q3846" s="11" t="s">
        <v>8315</v>
      </c>
      <c r="R3846" s="11" t="s">
        <v>8316</v>
      </c>
      <c r="S3846" s="15">
        <f t="shared" si="297"/>
        <v>41766.617291666669</v>
      </c>
      <c r="T3846" s="15">
        <f t="shared" si="298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5"/>
        <v>2</v>
      </c>
      <c r="P3847">
        <f t="shared" si="296"/>
        <v>70.17</v>
      </c>
      <c r="Q3847" s="11" t="s">
        <v>8315</v>
      </c>
      <c r="R3847" s="11" t="s">
        <v>8316</v>
      </c>
      <c r="S3847" s="15">
        <f t="shared" si="297"/>
        <v>42248.627013888887</v>
      </c>
      <c r="T3847" s="15">
        <f t="shared" si="298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5"/>
        <v>3</v>
      </c>
      <c r="P3848">
        <f t="shared" si="296"/>
        <v>23.63</v>
      </c>
      <c r="Q3848" s="11" t="s">
        <v>8315</v>
      </c>
      <c r="R3848" s="11" t="s">
        <v>8316</v>
      </c>
      <c r="S3848" s="15">
        <f t="shared" si="297"/>
        <v>41885.221550925926</v>
      </c>
      <c r="T3848" s="15">
        <f t="shared" si="298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5"/>
        <v>16</v>
      </c>
      <c r="P3849">
        <f t="shared" si="296"/>
        <v>188.56</v>
      </c>
      <c r="Q3849" s="11" t="s">
        <v>8315</v>
      </c>
      <c r="R3849" s="11" t="s">
        <v>8316</v>
      </c>
      <c r="S3849" s="15">
        <f t="shared" si="297"/>
        <v>42159.224432870367</v>
      </c>
      <c r="T3849" s="15">
        <f t="shared" si="298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5"/>
        <v>16</v>
      </c>
      <c r="P3850">
        <f t="shared" si="296"/>
        <v>49.51</v>
      </c>
      <c r="Q3850" s="11" t="s">
        <v>8315</v>
      </c>
      <c r="R3850" s="11" t="s">
        <v>8316</v>
      </c>
      <c r="S3850" s="15">
        <f t="shared" si="297"/>
        <v>42265.817002314812</v>
      </c>
      <c r="T3850" s="15">
        <f t="shared" si="298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5"/>
        <v>7</v>
      </c>
      <c r="P3851">
        <f t="shared" si="296"/>
        <v>75.459999999999994</v>
      </c>
      <c r="Q3851" s="11" t="s">
        <v>8315</v>
      </c>
      <c r="R3851" s="11" t="s">
        <v>8316</v>
      </c>
      <c r="S3851" s="15">
        <f t="shared" si="297"/>
        <v>42136.767175925925</v>
      </c>
      <c r="T3851" s="15">
        <f t="shared" si="298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5"/>
        <v>4</v>
      </c>
      <c r="P3852">
        <f t="shared" si="296"/>
        <v>9.5</v>
      </c>
      <c r="Q3852" s="11" t="s">
        <v>8315</v>
      </c>
      <c r="R3852" s="11" t="s">
        <v>8316</v>
      </c>
      <c r="S3852" s="15">
        <f t="shared" si="297"/>
        <v>41975.124340277776</v>
      </c>
      <c r="T3852" s="15">
        <f t="shared" si="298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5"/>
        <v>34</v>
      </c>
      <c r="P3853">
        <f t="shared" si="296"/>
        <v>35.5</v>
      </c>
      <c r="Q3853" s="11" t="s">
        <v>8315</v>
      </c>
      <c r="R3853" s="11" t="s">
        <v>8316</v>
      </c>
      <c r="S3853" s="15">
        <f t="shared" si="297"/>
        <v>42172.439571759256</v>
      </c>
      <c r="T3853" s="15">
        <f t="shared" si="298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5"/>
        <v>0</v>
      </c>
      <c r="P3854">
        <f t="shared" si="296"/>
        <v>10</v>
      </c>
      <c r="Q3854" s="11" t="s">
        <v>8315</v>
      </c>
      <c r="R3854" s="11" t="s">
        <v>8316</v>
      </c>
      <c r="S3854" s="15">
        <f t="shared" si="297"/>
        <v>42065.190694444449</v>
      </c>
      <c r="T3854" s="15">
        <f t="shared" si="298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5"/>
        <v>0</v>
      </c>
      <c r="P3855">
        <f t="shared" si="296"/>
        <v>13</v>
      </c>
      <c r="Q3855" s="11" t="s">
        <v>8315</v>
      </c>
      <c r="R3855" s="11" t="s">
        <v>8316</v>
      </c>
      <c r="S3855" s="15">
        <f t="shared" si="297"/>
        <v>41848.84002314815</v>
      </c>
      <c r="T3855" s="15">
        <f t="shared" si="298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5"/>
        <v>16</v>
      </c>
      <c r="P3856">
        <f t="shared" si="296"/>
        <v>89.4</v>
      </c>
      <c r="Q3856" s="11" t="s">
        <v>8315</v>
      </c>
      <c r="R3856" s="11" t="s">
        <v>8316</v>
      </c>
      <c r="S3856" s="15">
        <f t="shared" si="297"/>
        <v>42103.884930555556</v>
      </c>
      <c r="T3856" s="15">
        <f t="shared" si="298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5"/>
        <v>3</v>
      </c>
      <c r="P3857">
        <f t="shared" si="296"/>
        <v>25</v>
      </c>
      <c r="Q3857" s="11" t="s">
        <v>8315</v>
      </c>
      <c r="R3857" s="11" t="s">
        <v>8316</v>
      </c>
      <c r="S3857" s="15">
        <f t="shared" si="297"/>
        <v>42059.970729166671</v>
      </c>
      <c r="T3857" s="15">
        <f t="shared" si="298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5"/>
        <v>0</v>
      </c>
      <c r="P3858">
        <f t="shared" si="296"/>
        <v>1</v>
      </c>
      <c r="Q3858" s="11" t="s">
        <v>8315</v>
      </c>
      <c r="R3858" s="11" t="s">
        <v>8316</v>
      </c>
      <c r="S3858" s="15">
        <f t="shared" si="297"/>
        <v>42041.743090277778</v>
      </c>
      <c r="T3858" s="15">
        <f t="shared" si="298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5"/>
        <v>5</v>
      </c>
      <c r="P3859">
        <f t="shared" si="296"/>
        <v>65</v>
      </c>
      <c r="Q3859" s="11" t="s">
        <v>8315</v>
      </c>
      <c r="R3859" s="11" t="s">
        <v>8316</v>
      </c>
      <c r="S3859" s="15">
        <f t="shared" si="297"/>
        <v>41829.73715277778</v>
      </c>
      <c r="T3859" s="15">
        <f t="shared" si="298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5"/>
        <v>2</v>
      </c>
      <c r="P3860">
        <f t="shared" si="296"/>
        <v>10</v>
      </c>
      <c r="Q3860" s="11" t="s">
        <v>8315</v>
      </c>
      <c r="R3860" s="11" t="s">
        <v>8316</v>
      </c>
      <c r="S3860" s="15">
        <f t="shared" si="297"/>
        <v>42128.431064814817</v>
      </c>
      <c r="T3860" s="15">
        <f t="shared" si="298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5"/>
        <v>0</v>
      </c>
      <c r="P3861">
        <f t="shared" si="296"/>
        <v>1</v>
      </c>
      <c r="Q3861" s="11" t="s">
        <v>8315</v>
      </c>
      <c r="R3861" s="11" t="s">
        <v>8316</v>
      </c>
      <c r="S3861" s="15">
        <f t="shared" si="297"/>
        <v>41789.893599537041</v>
      </c>
      <c r="T3861" s="15">
        <f t="shared" si="298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5"/>
        <v>18</v>
      </c>
      <c r="P3862">
        <f t="shared" si="296"/>
        <v>81.540000000000006</v>
      </c>
      <c r="Q3862" s="11" t="s">
        <v>8315</v>
      </c>
      <c r="R3862" s="11" t="s">
        <v>8316</v>
      </c>
      <c r="S3862" s="15">
        <f t="shared" si="297"/>
        <v>41833.660995370366</v>
      </c>
      <c r="T3862" s="15">
        <f t="shared" si="298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5"/>
        <v>5</v>
      </c>
      <c r="P3863">
        <f t="shared" si="296"/>
        <v>100</v>
      </c>
      <c r="Q3863" s="11" t="s">
        <v>8315</v>
      </c>
      <c r="R3863" s="11" t="s">
        <v>8316</v>
      </c>
      <c r="S3863" s="15">
        <f t="shared" si="297"/>
        <v>41914.590011574073</v>
      </c>
      <c r="T3863" s="15">
        <f t="shared" si="298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5"/>
        <v>0</v>
      </c>
      <c r="P3864">
        <f t="shared" si="296"/>
        <v>1</v>
      </c>
      <c r="Q3864" s="11" t="s">
        <v>8315</v>
      </c>
      <c r="R3864" s="11" t="s">
        <v>8316</v>
      </c>
      <c r="S3864" s="15">
        <f t="shared" si="297"/>
        <v>42611.261064814811</v>
      </c>
      <c r="T3864" s="15">
        <f t="shared" si="298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5"/>
        <v>0</v>
      </c>
      <c r="P3865">
        <f t="shared" si="296"/>
        <v>0</v>
      </c>
      <c r="Q3865" s="11" t="s">
        <v>8315</v>
      </c>
      <c r="R3865" s="11" t="s">
        <v>8316</v>
      </c>
      <c r="S3865" s="15">
        <f t="shared" si="297"/>
        <v>42253.633159722223</v>
      </c>
      <c r="T3865" s="15">
        <f t="shared" si="298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5"/>
        <v>1</v>
      </c>
      <c r="P3866">
        <f t="shared" si="296"/>
        <v>20</v>
      </c>
      <c r="Q3866" s="11" t="s">
        <v>8315</v>
      </c>
      <c r="R3866" s="11" t="s">
        <v>8316</v>
      </c>
      <c r="S3866" s="15">
        <f t="shared" si="297"/>
        <v>42295.891828703709</v>
      </c>
      <c r="T3866" s="15">
        <f t="shared" si="298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5"/>
        <v>27</v>
      </c>
      <c r="P3867">
        <f t="shared" si="296"/>
        <v>46.43</v>
      </c>
      <c r="Q3867" s="11" t="s">
        <v>8315</v>
      </c>
      <c r="R3867" s="11" t="s">
        <v>8316</v>
      </c>
      <c r="S3867" s="15">
        <f t="shared" si="297"/>
        <v>41841.651597222226</v>
      </c>
      <c r="T3867" s="15">
        <f t="shared" si="298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5"/>
        <v>1</v>
      </c>
      <c r="P3868">
        <f t="shared" si="296"/>
        <v>5.5</v>
      </c>
      <c r="Q3868" s="11" t="s">
        <v>8315</v>
      </c>
      <c r="R3868" s="11" t="s">
        <v>8316</v>
      </c>
      <c r="S3868" s="15">
        <f t="shared" si="297"/>
        <v>42402.947002314817</v>
      </c>
      <c r="T3868" s="15">
        <f t="shared" si="298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5"/>
        <v>13</v>
      </c>
      <c r="P3869">
        <f t="shared" si="296"/>
        <v>50.2</v>
      </c>
      <c r="Q3869" s="11" t="s">
        <v>8315</v>
      </c>
      <c r="R3869" s="11" t="s">
        <v>8316</v>
      </c>
      <c r="S3869" s="15">
        <f t="shared" si="297"/>
        <v>42509.814108796301</v>
      </c>
      <c r="T3869" s="15">
        <f t="shared" si="298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5"/>
        <v>0</v>
      </c>
      <c r="P3870">
        <f t="shared" si="296"/>
        <v>10</v>
      </c>
      <c r="Q3870" s="11" t="s">
        <v>8315</v>
      </c>
      <c r="R3870" s="11" t="s">
        <v>8357</v>
      </c>
      <c r="S3870" s="15">
        <f t="shared" si="297"/>
        <v>41865.659780092588</v>
      </c>
      <c r="T3870" s="15">
        <f t="shared" si="298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5"/>
        <v>3</v>
      </c>
      <c r="P3871">
        <f t="shared" si="296"/>
        <v>30.13</v>
      </c>
      <c r="Q3871" s="11" t="s">
        <v>8315</v>
      </c>
      <c r="R3871" s="11" t="s">
        <v>8357</v>
      </c>
      <c r="S3871" s="15">
        <f t="shared" si="297"/>
        <v>42047.724444444444</v>
      </c>
      <c r="T3871" s="15">
        <f t="shared" si="298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5"/>
        <v>15</v>
      </c>
      <c r="P3872">
        <f t="shared" si="296"/>
        <v>150</v>
      </c>
      <c r="Q3872" s="11" t="s">
        <v>8315</v>
      </c>
      <c r="R3872" s="11" t="s">
        <v>8357</v>
      </c>
      <c r="S3872" s="15">
        <f t="shared" si="297"/>
        <v>41793.17219907407</v>
      </c>
      <c r="T3872" s="15">
        <f t="shared" si="298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5"/>
        <v>3</v>
      </c>
      <c r="P3873">
        <f t="shared" si="296"/>
        <v>13.33</v>
      </c>
      <c r="Q3873" s="11" t="s">
        <v>8315</v>
      </c>
      <c r="R3873" s="11" t="s">
        <v>8357</v>
      </c>
      <c r="S3873" s="15">
        <f t="shared" si="297"/>
        <v>42763.780671296292</v>
      </c>
      <c r="T3873" s="15">
        <f t="shared" si="298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5"/>
        <v>0</v>
      </c>
      <c r="P3874">
        <f t="shared" si="296"/>
        <v>0</v>
      </c>
      <c r="Q3874" s="11" t="s">
        <v>8315</v>
      </c>
      <c r="R3874" s="11" t="s">
        <v>8357</v>
      </c>
      <c r="S3874" s="15">
        <f t="shared" si="297"/>
        <v>42180.145787037036</v>
      </c>
      <c r="T3874" s="15">
        <f t="shared" si="298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5"/>
        <v>0</v>
      </c>
      <c r="P3875">
        <f t="shared" si="296"/>
        <v>0</v>
      </c>
      <c r="Q3875" s="11" t="s">
        <v>8315</v>
      </c>
      <c r="R3875" s="11" t="s">
        <v>8357</v>
      </c>
      <c r="S3875" s="15">
        <f t="shared" si="297"/>
        <v>42255.696006944447</v>
      </c>
      <c r="T3875" s="15">
        <f t="shared" si="298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5"/>
        <v>0</v>
      </c>
      <c r="P3876">
        <f t="shared" si="296"/>
        <v>0</v>
      </c>
      <c r="Q3876" s="11" t="s">
        <v>8315</v>
      </c>
      <c r="R3876" s="11" t="s">
        <v>8357</v>
      </c>
      <c r="S3876" s="15">
        <f t="shared" si="297"/>
        <v>42007.016458333332</v>
      </c>
      <c r="T3876" s="15">
        <f t="shared" si="298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5"/>
        <v>0</v>
      </c>
      <c r="P3877">
        <f t="shared" si="296"/>
        <v>0</v>
      </c>
      <c r="Q3877" s="11" t="s">
        <v>8315</v>
      </c>
      <c r="R3877" s="11" t="s">
        <v>8357</v>
      </c>
      <c r="S3877" s="15">
        <f t="shared" si="297"/>
        <v>42615.346817129626</v>
      </c>
      <c r="T3877" s="15">
        <f t="shared" si="298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5"/>
        <v>53</v>
      </c>
      <c r="P3878">
        <f t="shared" si="296"/>
        <v>44.76</v>
      </c>
      <c r="Q3878" s="11" t="s">
        <v>8315</v>
      </c>
      <c r="R3878" s="11" t="s">
        <v>8357</v>
      </c>
      <c r="S3878" s="15">
        <f t="shared" si="297"/>
        <v>42372.624166666668</v>
      </c>
      <c r="T3878" s="15">
        <f t="shared" si="298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5"/>
        <v>5</v>
      </c>
      <c r="P3879">
        <f t="shared" si="296"/>
        <v>88.64</v>
      </c>
      <c r="Q3879" s="11" t="s">
        <v>8315</v>
      </c>
      <c r="R3879" s="11" t="s">
        <v>8357</v>
      </c>
      <c r="S3879" s="15">
        <f t="shared" si="297"/>
        <v>42682.67768518519</v>
      </c>
      <c r="T3879" s="15">
        <f t="shared" si="298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5"/>
        <v>0</v>
      </c>
      <c r="P3880">
        <f t="shared" si="296"/>
        <v>10</v>
      </c>
      <c r="Q3880" s="11" t="s">
        <v>8315</v>
      </c>
      <c r="R3880" s="11" t="s">
        <v>8357</v>
      </c>
      <c r="S3880" s="15">
        <f t="shared" si="297"/>
        <v>42154.818819444445</v>
      </c>
      <c r="T3880" s="15">
        <f t="shared" si="298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5"/>
        <v>0</v>
      </c>
      <c r="P3881">
        <f t="shared" si="296"/>
        <v>0</v>
      </c>
      <c r="Q3881" s="11" t="s">
        <v>8315</v>
      </c>
      <c r="R3881" s="11" t="s">
        <v>8357</v>
      </c>
      <c r="S3881" s="15">
        <f t="shared" si="297"/>
        <v>41999.861064814817</v>
      </c>
      <c r="T3881" s="15">
        <f t="shared" si="298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5"/>
        <v>13</v>
      </c>
      <c r="P3882">
        <f t="shared" si="296"/>
        <v>57.65</v>
      </c>
      <c r="Q3882" s="11" t="s">
        <v>8315</v>
      </c>
      <c r="R3882" s="11" t="s">
        <v>8357</v>
      </c>
      <c r="S3882" s="15">
        <f t="shared" si="297"/>
        <v>41815.815046296295</v>
      </c>
      <c r="T3882" s="15">
        <f t="shared" si="298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5"/>
        <v>5</v>
      </c>
      <c r="P3883">
        <f t="shared" si="296"/>
        <v>25</v>
      </c>
      <c r="Q3883" s="11" t="s">
        <v>8315</v>
      </c>
      <c r="R3883" s="11" t="s">
        <v>8357</v>
      </c>
      <c r="S3883" s="15">
        <f t="shared" si="297"/>
        <v>42756.018506944441</v>
      </c>
      <c r="T3883" s="15">
        <f t="shared" si="298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5"/>
        <v>0</v>
      </c>
      <c r="P3884">
        <f t="shared" si="296"/>
        <v>0</v>
      </c>
      <c r="Q3884" s="11" t="s">
        <v>8315</v>
      </c>
      <c r="R3884" s="11" t="s">
        <v>8357</v>
      </c>
      <c r="S3884" s="15">
        <f t="shared" si="297"/>
        <v>42373.983449074076</v>
      </c>
      <c r="T3884" s="15">
        <f t="shared" si="298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5"/>
        <v>0</v>
      </c>
      <c r="P3885">
        <f t="shared" si="296"/>
        <v>0</v>
      </c>
      <c r="Q3885" s="11" t="s">
        <v>8315</v>
      </c>
      <c r="R3885" s="11" t="s">
        <v>8357</v>
      </c>
      <c r="S3885" s="15">
        <f t="shared" si="297"/>
        <v>41854.602650462963</v>
      </c>
      <c r="T3885" s="15">
        <f t="shared" si="298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5"/>
        <v>0</v>
      </c>
      <c r="P3886">
        <f t="shared" si="296"/>
        <v>0</v>
      </c>
      <c r="Q3886" s="11" t="s">
        <v>8315</v>
      </c>
      <c r="R3886" s="11" t="s">
        <v>8357</v>
      </c>
      <c r="S3886" s="15">
        <f t="shared" si="297"/>
        <v>42065.791574074072</v>
      </c>
      <c r="T3886" s="15">
        <f t="shared" si="298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5"/>
        <v>0</v>
      </c>
      <c r="P3887">
        <f t="shared" si="296"/>
        <v>0</v>
      </c>
      <c r="Q3887" s="11" t="s">
        <v>8315</v>
      </c>
      <c r="R3887" s="11" t="s">
        <v>8357</v>
      </c>
      <c r="S3887" s="15">
        <f t="shared" si="297"/>
        <v>42469.951284722221</v>
      </c>
      <c r="T3887" s="15">
        <f t="shared" si="298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5"/>
        <v>0</v>
      </c>
      <c r="P3888">
        <f t="shared" si="296"/>
        <v>0</v>
      </c>
      <c r="Q3888" s="11" t="s">
        <v>8315</v>
      </c>
      <c r="R3888" s="11" t="s">
        <v>8357</v>
      </c>
      <c r="S3888" s="15">
        <f t="shared" si="297"/>
        <v>41954.228032407409</v>
      </c>
      <c r="T3888" s="15">
        <f t="shared" si="298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5"/>
        <v>2</v>
      </c>
      <c r="P3889">
        <f t="shared" si="296"/>
        <v>17.5</v>
      </c>
      <c r="Q3889" s="11" t="s">
        <v>8315</v>
      </c>
      <c r="R3889" s="11" t="s">
        <v>8357</v>
      </c>
      <c r="S3889" s="15">
        <f t="shared" si="297"/>
        <v>42079.857974537037</v>
      </c>
      <c r="T3889" s="15">
        <f t="shared" si="298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5"/>
        <v>27</v>
      </c>
      <c r="P3890">
        <f t="shared" si="296"/>
        <v>38.71</v>
      </c>
      <c r="Q3890" s="11" t="s">
        <v>8315</v>
      </c>
      <c r="R3890" s="11" t="s">
        <v>8316</v>
      </c>
      <c r="S3890" s="15">
        <f t="shared" si="297"/>
        <v>42762.545810185184</v>
      </c>
      <c r="T3890" s="15">
        <f t="shared" si="298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5"/>
        <v>1</v>
      </c>
      <c r="P3891">
        <f t="shared" si="296"/>
        <v>13.11</v>
      </c>
      <c r="Q3891" s="11" t="s">
        <v>8315</v>
      </c>
      <c r="R3891" s="11" t="s">
        <v>8316</v>
      </c>
      <c r="S3891" s="15">
        <f t="shared" si="297"/>
        <v>41977.004976851851</v>
      </c>
      <c r="T3891" s="15">
        <f t="shared" si="298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5"/>
        <v>17</v>
      </c>
      <c r="P3892">
        <f t="shared" si="296"/>
        <v>315.5</v>
      </c>
      <c r="Q3892" s="11" t="s">
        <v>8315</v>
      </c>
      <c r="R3892" s="11" t="s">
        <v>8316</v>
      </c>
      <c r="S3892" s="15">
        <f t="shared" si="297"/>
        <v>42171.758611111116</v>
      </c>
      <c r="T3892" s="15">
        <f t="shared" si="298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5"/>
        <v>33</v>
      </c>
      <c r="P3893">
        <f t="shared" si="296"/>
        <v>37.14</v>
      </c>
      <c r="Q3893" s="11" t="s">
        <v>8315</v>
      </c>
      <c r="R3893" s="11" t="s">
        <v>8316</v>
      </c>
      <c r="S3893" s="15">
        <f t="shared" si="297"/>
        <v>42056.1324537037</v>
      </c>
      <c r="T3893" s="15">
        <f t="shared" si="298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5"/>
        <v>0</v>
      </c>
      <c r="P3894">
        <f t="shared" si="296"/>
        <v>0</v>
      </c>
      <c r="Q3894" s="11" t="s">
        <v>8315</v>
      </c>
      <c r="R3894" s="11" t="s">
        <v>8316</v>
      </c>
      <c r="S3894" s="15">
        <f t="shared" si="297"/>
        <v>41867.652280092596</v>
      </c>
      <c r="T3894" s="15">
        <f t="shared" si="298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5"/>
        <v>22</v>
      </c>
      <c r="P3895">
        <f t="shared" si="296"/>
        <v>128.27000000000001</v>
      </c>
      <c r="Q3895" s="11" t="s">
        <v>8315</v>
      </c>
      <c r="R3895" s="11" t="s">
        <v>8316</v>
      </c>
      <c r="S3895" s="15">
        <f t="shared" si="297"/>
        <v>41779.657870370371</v>
      </c>
      <c r="T3895" s="15">
        <f t="shared" si="298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5"/>
        <v>3</v>
      </c>
      <c r="P3896">
        <f t="shared" si="296"/>
        <v>47.27</v>
      </c>
      <c r="Q3896" s="11" t="s">
        <v>8315</v>
      </c>
      <c r="R3896" s="11" t="s">
        <v>8316</v>
      </c>
      <c r="S3896" s="15">
        <f t="shared" si="297"/>
        <v>42679.958472222221</v>
      </c>
      <c r="T3896" s="15">
        <f t="shared" si="298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5"/>
        <v>5</v>
      </c>
      <c r="P3897">
        <f t="shared" si="296"/>
        <v>50</v>
      </c>
      <c r="Q3897" s="11" t="s">
        <v>8315</v>
      </c>
      <c r="R3897" s="11" t="s">
        <v>8316</v>
      </c>
      <c r="S3897" s="15">
        <f t="shared" si="297"/>
        <v>42032.250208333338</v>
      </c>
      <c r="T3897" s="15">
        <f t="shared" si="298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5"/>
        <v>11</v>
      </c>
      <c r="P3898">
        <f t="shared" si="296"/>
        <v>42.5</v>
      </c>
      <c r="Q3898" s="11" t="s">
        <v>8315</v>
      </c>
      <c r="R3898" s="11" t="s">
        <v>8316</v>
      </c>
      <c r="S3898" s="15">
        <f t="shared" si="297"/>
        <v>41793.191875000004</v>
      </c>
      <c r="T3898" s="15">
        <f t="shared" si="298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5"/>
        <v>18</v>
      </c>
      <c r="P3899">
        <f t="shared" si="296"/>
        <v>44</v>
      </c>
      <c r="Q3899" s="11" t="s">
        <v>8315</v>
      </c>
      <c r="R3899" s="11" t="s">
        <v>8316</v>
      </c>
      <c r="S3899" s="15">
        <f t="shared" si="297"/>
        <v>41982.87364583333</v>
      </c>
      <c r="T3899" s="15">
        <f t="shared" si="298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5"/>
        <v>33</v>
      </c>
      <c r="P3900">
        <f t="shared" si="296"/>
        <v>50.88</v>
      </c>
      <c r="Q3900" s="11" t="s">
        <v>8315</v>
      </c>
      <c r="R3900" s="11" t="s">
        <v>8316</v>
      </c>
      <c r="S3900" s="15">
        <f t="shared" si="297"/>
        <v>42193.482291666667</v>
      </c>
      <c r="T3900" s="15">
        <f t="shared" si="298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5"/>
        <v>1</v>
      </c>
      <c r="P3901">
        <f t="shared" si="296"/>
        <v>62.5</v>
      </c>
      <c r="Q3901" s="11" t="s">
        <v>8315</v>
      </c>
      <c r="R3901" s="11" t="s">
        <v>8316</v>
      </c>
      <c r="S3901" s="15">
        <f t="shared" si="297"/>
        <v>41843.775011574071</v>
      </c>
      <c r="T3901" s="15">
        <f t="shared" si="298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5"/>
        <v>5</v>
      </c>
      <c r="P3902">
        <f t="shared" si="296"/>
        <v>27</v>
      </c>
      <c r="Q3902" s="11" t="s">
        <v>8315</v>
      </c>
      <c r="R3902" s="11" t="s">
        <v>8316</v>
      </c>
      <c r="S3902" s="15">
        <f t="shared" si="297"/>
        <v>42136.092488425929</v>
      </c>
      <c r="T3902" s="15">
        <f t="shared" si="298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5"/>
        <v>1</v>
      </c>
      <c r="P3903">
        <f t="shared" si="296"/>
        <v>25</v>
      </c>
      <c r="Q3903" s="11" t="s">
        <v>8315</v>
      </c>
      <c r="R3903" s="11" t="s">
        <v>8316</v>
      </c>
      <c r="S3903" s="15">
        <f t="shared" si="297"/>
        <v>42317.826377314821</v>
      </c>
      <c r="T3903" s="15">
        <f t="shared" si="298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5"/>
        <v>49</v>
      </c>
      <c r="P3904">
        <f t="shared" si="296"/>
        <v>47.26</v>
      </c>
      <c r="Q3904" s="11" t="s">
        <v>8315</v>
      </c>
      <c r="R3904" s="11" t="s">
        <v>8316</v>
      </c>
      <c r="S3904" s="15">
        <f t="shared" si="297"/>
        <v>42663.468078703707</v>
      </c>
      <c r="T3904" s="15">
        <f t="shared" si="298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5"/>
        <v>0</v>
      </c>
      <c r="P3905">
        <f t="shared" si="296"/>
        <v>0</v>
      </c>
      <c r="Q3905" s="11" t="s">
        <v>8315</v>
      </c>
      <c r="R3905" s="11" t="s">
        <v>8316</v>
      </c>
      <c r="S3905" s="15">
        <f t="shared" si="297"/>
        <v>42186.01116898148</v>
      </c>
      <c r="T3905" s="15">
        <f t="shared" si="298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9">ROUND(E3906/D3906*100,0)</f>
        <v>0</v>
      </c>
      <c r="P3906">
        <f t="shared" si="296"/>
        <v>1.5</v>
      </c>
      <c r="Q3906" s="11" t="s">
        <v>8315</v>
      </c>
      <c r="R3906" s="11" t="s">
        <v>8316</v>
      </c>
      <c r="S3906" s="15">
        <f t="shared" si="297"/>
        <v>42095.229166666672</v>
      </c>
      <c r="T3906" s="15">
        <f t="shared" si="298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9"/>
        <v>12</v>
      </c>
      <c r="P3907">
        <f t="shared" ref="P3907:P3970" si="300">IFERROR(ROUND(E3907/L3907,2),0)</f>
        <v>24.71</v>
      </c>
      <c r="Q3907" s="11" t="s">
        <v>8315</v>
      </c>
      <c r="R3907" s="11" t="s">
        <v>8316</v>
      </c>
      <c r="S3907" s="15">
        <f t="shared" ref="S3907:S3970" si="301">(((J3907/60)/60)/24)+DATE(1970,1,1)</f>
        <v>42124.623877314814</v>
      </c>
      <c r="T3907" s="15">
        <f t="shared" ref="T3907:T3970" si="302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9"/>
        <v>67</v>
      </c>
      <c r="P3908">
        <f t="shared" si="300"/>
        <v>63.13</v>
      </c>
      <c r="Q3908" s="11" t="s">
        <v>8315</v>
      </c>
      <c r="R3908" s="11" t="s">
        <v>8316</v>
      </c>
      <c r="S3908" s="15">
        <f t="shared" si="301"/>
        <v>42143.917743055557</v>
      </c>
      <c r="T3908" s="15">
        <f t="shared" si="302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9"/>
        <v>15</v>
      </c>
      <c r="P3909">
        <f t="shared" si="300"/>
        <v>38.25</v>
      </c>
      <c r="Q3909" s="11" t="s">
        <v>8315</v>
      </c>
      <c r="R3909" s="11" t="s">
        <v>8316</v>
      </c>
      <c r="S3909" s="15">
        <f t="shared" si="301"/>
        <v>41906.819513888891</v>
      </c>
      <c r="T3909" s="15">
        <f t="shared" si="302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9"/>
        <v>9</v>
      </c>
      <c r="P3910">
        <f t="shared" si="300"/>
        <v>16.25</v>
      </c>
      <c r="Q3910" s="11" t="s">
        <v>8315</v>
      </c>
      <c r="R3910" s="11" t="s">
        <v>8316</v>
      </c>
      <c r="S3910" s="15">
        <f t="shared" si="301"/>
        <v>41834.135370370372</v>
      </c>
      <c r="T3910" s="15">
        <f t="shared" si="302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9"/>
        <v>0</v>
      </c>
      <c r="P3911">
        <f t="shared" si="300"/>
        <v>33.75</v>
      </c>
      <c r="Q3911" s="11" t="s">
        <v>8315</v>
      </c>
      <c r="R3911" s="11" t="s">
        <v>8316</v>
      </c>
      <c r="S3911" s="15">
        <f t="shared" si="301"/>
        <v>41863.359282407408</v>
      </c>
      <c r="T3911" s="15">
        <f t="shared" si="302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9"/>
        <v>3</v>
      </c>
      <c r="P3912">
        <f t="shared" si="300"/>
        <v>61.67</v>
      </c>
      <c r="Q3912" s="11" t="s">
        <v>8315</v>
      </c>
      <c r="R3912" s="11" t="s">
        <v>8316</v>
      </c>
      <c r="S3912" s="15">
        <f t="shared" si="301"/>
        <v>42224.756909722222</v>
      </c>
      <c r="T3912" s="15">
        <f t="shared" si="302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9"/>
        <v>37</v>
      </c>
      <c r="P3913">
        <f t="shared" si="300"/>
        <v>83.14</v>
      </c>
      <c r="Q3913" s="11" t="s">
        <v>8315</v>
      </c>
      <c r="R3913" s="11" t="s">
        <v>8316</v>
      </c>
      <c r="S3913" s="15">
        <f t="shared" si="301"/>
        <v>41939.8122337963</v>
      </c>
      <c r="T3913" s="15">
        <f t="shared" si="302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9"/>
        <v>0</v>
      </c>
      <c r="P3914">
        <f t="shared" si="300"/>
        <v>1</v>
      </c>
      <c r="Q3914" s="11" t="s">
        <v>8315</v>
      </c>
      <c r="R3914" s="11" t="s">
        <v>8316</v>
      </c>
      <c r="S3914" s="15">
        <f t="shared" si="301"/>
        <v>42059.270023148143</v>
      </c>
      <c r="T3914" s="15">
        <f t="shared" si="302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9"/>
        <v>10</v>
      </c>
      <c r="P3915">
        <f t="shared" si="300"/>
        <v>142.86000000000001</v>
      </c>
      <c r="Q3915" s="11" t="s">
        <v>8315</v>
      </c>
      <c r="R3915" s="11" t="s">
        <v>8316</v>
      </c>
      <c r="S3915" s="15">
        <f t="shared" si="301"/>
        <v>42308.211215277777</v>
      </c>
      <c r="T3915" s="15">
        <f t="shared" si="302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9"/>
        <v>36</v>
      </c>
      <c r="P3916">
        <f t="shared" si="300"/>
        <v>33.67</v>
      </c>
      <c r="Q3916" s="11" t="s">
        <v>8315</v>
      </c>
      <c r="R3916" s="11" t="s">
        <v>8316</v>
      </c>
      <c r="S3916" s="15">
        <f t="shared" si="301"/>
        <v>42114.818935185183</v>
      </c>
      <c r="T3916" s="15">
        <f t="shared" si="302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9"/>
        <v>0</v>
      </c>
      <c r="P3917">
        <f t="shared" si="300"/>
        <v>5</v>
      </c>
      <c r="Q3917" s="11" t="s">
        <v>8315</v>
      </c>
      <c r="R3917" s="11" t="s">
        <v>8316</v>
      </c>
      <c r="S3917" s="15">
        <f t="shared" si="301"/>
        <v>42492.98505787037</v>
      </c>
      <c r="T3917" s="15">
        <f t="shared" si="302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9"/>
        <v>0</v>
      </c>
      <c r="P3918">
        <f t="shared" si="300"/>
        <v>0</v>
      </c>
      <c r="Q3918" s="11" t="s">
        <v>8315</v>
      </c>
      <c r="R3918" s="11" t="s">
        <v>8316</v>
      </c>
      <c r="S3918" s="15">
        <f t="shared" si="301"/>
        <v>42494.471666666665</v>
      </c>
      <c r="T3918" s="15">
        <f t="shared" si="302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9"/>
        <v>0</v>
      </c>
      <c r="P3919">
        <f t="shared" si="300"/>
        <v>10</v>
      </c>
      <c r="Q3919" s="11" t="s">
        <v>8315</v>
      </c>
      <c r="R3919" s="11" t="s">
        <v>8316</v>
      </c>
      <c r="S3919" s="15">
        <f t="shared" si="301"/>
        <v>41863.527326388888</v>
      </c>
      <c r="T3919" s="15">
        <f t="shared" si="302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9"/>
        <v>0</v>
      </c>
      <c r="P3920">
        <f t="shared" si="300"/>
        <v>40</v>
      </c>
      <c r="Q3920" s="11" t="s">
        <v>8315</v>
      </c>
      <c r="R3920" s="11" t="s">
        <v>8316</v>
      </c>
      <c r="S3920" s="15">
        <f t="shared" si="301"/>
        <v>41843.664618055554</v>
      </c>
      <c r="T3920" s="15">
        <f t="shared" si="302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9"/>
        <v>2</v>
      </c>
      <c r="P3921">
        <f t="shared" si="300"/>
        <v>30</v>
      </c>
      <c r="Q3921" s="11" t="s">
        <v>8315</v>
      </c>
      <c r="R3921" s="11" t="s">
        <v>8316</v>
      </c>
      <c r="S3921" s="15">
        <f t="shared" si="301"/>
        <v>42358.684872685189</v>
      </c>
      <c r="T3921" s="15">
        <f t="shared" si="302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9"/>
        <v>5</v>
      </c>
      <c r="P3922">
        <f t="shared" si="300"/>
        <v>45</v>
      </c>
      <c r="Q3922" s="11" t="s">
        <v>8315</v>
      </c>
      <c r="R3922" s="11" t="s">
        <v>8316</v>
      </c>
      <c r="S3922" s="15">
        <f t="shared" si="301"/>
        <v>42657.38726851852</v>
      </c>
      <c r="T3922" s="15">
        <f t="shared" si="302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9"/>
        <v>0</v>
      </c>
      <c r="P3923">
        <f t="shared" si="300"/>
        <v>0</v>
      </c>
      <c r="Q3923" s="11" t="s">
        <v>8315</v>
      </c>
      <c r="R3923" s="11" t="s">
        <v>8316</v>
      </c>
      <c r="S3923" s="15">
        <f t="shared" si="301"/>
        <v>41926.542303240742</v>
      </c>
      <c r="T3923" s="15">
        <f t="shared" si="302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9"/>
        <v>8</v>
      </c>
      <c r="P3924">
        <f t="shared" si="300"/>
        <v>10.17</v>
      </c>
      <c r="Q3924" s="11" t="s">
        <v>8315</v>
      </c>
      <c r="R3924" s="11" t="s">
        <v>8316</v>
      </c>
      <c r="S3924" s="15">
        <f t="shared" si="301"/>
        <v>42020.768634259264</v>
      </c>
      <c r="T3924" s="15">
        <f t="shared" si="302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9"/>
        <v>12</v>
      </c>
      <c r="P3925">
        <f t="shared" si="300"/>
        <v>81.41</v>
      </c>
      <c r="Q3925" s="11" t="s">
        <v>8315</v>
      </c>
      <c r="R3925" s="11" t="s">
        <v>8316</v>
      </c>
      <c r="S3925" s="15">
        <f t="shared" si="301"/>
        <v>42075.979988425926</v>
      </c>
      <c r="T3925" s="15">
        <f t="shared" si="302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9"/>
        <v>15</v>
      </c>
      <c r="P3926">
        <f t="shared" si="300"/>
        <v>57.25</v>
      </c>
      <c r="Q3926" s="11" t="s">
        <v>8315</v>
      </c>
      <c r="R3926" s="11" t="s">
        <v>8316</v>
      </c>
      <c r="S3926" s="15">
        <f t="shared" si="301"/>
        <v>41786.959745370368</v>
      </c>
      <c r="T3926" s="15">
        <f t="shared" si="302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9"/>
        <v>10</v>
      </c>
      <c r="P3927">
        <f t="shared" si="300"/>
        <v>5</v>
      </c>
      <c r="Q3927" s="11" t="s">
        <v>8315</v>
      </c>
      <c r="R3927" s="11" t="s">
        <v>8316</v>
      </c>
      <c r="S3927" s="15">
        <f t="shared" si="301"/>
        <v>41820.870821759258</v>
      </c>
      <c r="T3927" s="15">
        <f t="shared" si="302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9"/>
        <v>0</v>
      </c>
      <c r="P3928">
        <f t="shared" si="300"/>
        <v>15</v>
      </c>
      <c r="Q3928" s="11" t="s">
        <v>8315</v>
      </c>
      <c r="R3928" s="11" t="s">
        <v>8316</v>
      </c>
      <c r="S3928" s="15">
        <f t="shared" si="301"/>
        <v>41970.085046296299</v>
      </c>
      <c r="T3928" s="15">
        <f t="shared" si="302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9"/>
        <v>1</v>
      </c>
      <c r="P3929">
        <f t="shared" si="300"/>
        <v>12.5</v>
      </c>
      <c r="Q3929" s="11" t="s">
        <v>8315</v>
      </c>
      <c r="R3929" s="11" t="s">
        <v>8316</v>
      </c>
      <c r="S3929" s="15">
        <f t="shared" si="301"/>
        <v>41830.267407407409</v>
      </c>
      <c r="T3929" s="15">
        <f t="shared" si="302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9"/>
        <v>13</v>
      </c>
      <c r="P3930">
        <f t="shared" si="300"/>
        <v>93</v>
      </c>
      <c r="Q3930" s="11" t="s">
        <v>8315</v>
      </c>
      <c r="R3930" s="11" t="s">
        <v>8316</v>
      </c>
      <c r="S3930" s="15">
        <f t="shared" si="301"/>
        <v>42265.683182870373</v>
      </c>
      <c r="T3930" s="15">
        <f t="shared" si="302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9"/>
        <v>2</v>
      </c>
      <c r="P3931">
        <f t="shared" si="300"/>
        <v>32.36</v>
      </c>
      <c r="Q3931" s="11" t="s">
        <v>8315</v>
      </c>
      <c r="R3931" s="11" t="s">
        <v>8316</v>
      </c>
      <c r="S3931" s="15">
        <f t="shared" si="301"/>
        <v>42601.827141203699</v>
      </c>
      <c r="T3931" s="15">
        <f t="shared" si="302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9"/>
        <v>0</v>
      </c>
      <c r="P3932">
        <f t="shared" si="300"/>
        <v>0</v>
      </c>
      <c r="Q3932" s="11" t="s">
        <v>8315</v>
      </c>
      <c r="R3932" s="11" t="s">
        <v>8316</v>
      </c>
      <c r="S3932" s="15">
        <f t="shared" si="301"/>
        <v>42433.338749999995</v>
      </c>
      <c r="T3932" s="15">
        <f t="shared" si="302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9"/>
        <v>0</v>
      </c>
      <c r="P3933">
        <f t="shared" si="300"/>
        <v>0</v>
      </c>
      <c r="Q3933" s="11" t="s">
        <v>8315</v>
      </c>
      <c r="R3933" s="11" t="s">
        <v>8316</v>
      </c>
      <c r="S3933" s="15">
        <f t="shared" si="301"/>
        <v>42228.151701388888</v>
      </c>
      <c r="T3933" s="15">
        <f t="shared" si="302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9"/>
        <v>0</v>
      </c>
      <c r="P3934">
        <f t="shared" si="300"/>
        <v>1</v>
      </c>
      <c r="Q3934" s="11" t="s">
        <v>8315</v>
      </c>
      <c r="R3934" s="11" t="s">
        <v>8316</v>
      </c>
      <c r="S3934" s="15">
        <f t="shared" si="301"/>
        <v>42415.168564814812</v>
      </c>
      <c r="T3934" s="15">
        <f t="shared" si="302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9"/>
        <v>16</v>
      </c>
      <c r="P3935">
        <f t="shared" si="300"/>
        <v>91.83</v>
      </c>
      <c r="Q3935" s="11" t="s">
        <v>8315</v>
      </c>
      <c r="R3935" s="11" t="s">
        <v>8316</v>
      </c>
      <c r="S3935" s="15">
        <f t="shared" si="301"/>
        <v>42538.968310185184</v>
      </c>
      <c r="T3935" s="15">
        <f t="shared" si="302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9"/>
        <v>11</v>
      </c>
      <c r="P3936">
        <f t="shared" si="300"/>
        <v>45.83</v>
      </c>
      <c r="Q3936" s="11" t="s">
        <v>8315</v>
      </c>
      <c r="R3936" s="11" t="s">
        <v>8316</v>
      </c>
      <c r="S3936" s="15">
        <f t="shared" si="301"/>
        <v>42233.671747685185</v>
      </c>
      <c r="T3936" s="15">
        <f t="shared" si="302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9"/>
        <v>44</v>
      </c>
      <c r="P3937">
        <f t="shared" si="300"/>
        <v>57.17</v>
      </c>
      <c r="Q3937" s="11" t="s">
        <v>8315</v>
      </c>
      <c r="R3937" s="11" t="s">
        <v>8316</v>
      </c>
      <c r="S3937" s="15">
        <f t="shared" si="301"/>
        <v>42221.656782407401</v>
      </c>
      <c r="T3937" s="15">
        <f t="shared" si="302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9"/>
        <v>0</v>
      </c>
      <c r="P3938">
        <f t="shared" si="300"/>
        <v>0</v>
      </c>
      <c r="Q3938" s="11" t="s">
        <v>8315</v>
      </c>
      <c r="R3938" s="11" t="s">
        <v>8316</v>
      </c>
      <c r="S3938" s="15">
        <f t="shared" si="301"/>
        <v>42675.262962962966</v>
      </c>
      <c r="T3938" s="15">
        <f t="shared" si="302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9"/>
        <v>86</v>
      </c>
      <c r="P3939">
        <f t="shared" si="300"/>
        <v>248.5</v>
      </c>
      <c r="Q3939" s="11" t="s">
        <v>8315</v>
      </c>
      <c r="R3939" s="11" t="s">
        <v>8316</v>
      </c>
      <c r="S3939" s="15">
        <f t="shared" si="301"/>
        <v>42534.631481481483</v>
      </c>
      <c r="T3939" s="15">
        <f t="shared" si="302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9"/>
        <v>12</v>
      </c>
      <c r="P3940">
        <f t="shared" si="300"/>
        <v>79.400000000000006</v>
      </c>
      <c r="Q3940" s="11" t="s">
        <v>8315</v>
      </c>
      <c r="R3940" s="11" t="s">
        <v>8316</v>
      </c>
      <c r="S3940" s="15">
        <f t="shared" si="301"/>
        <v>42151.905717592599</v>
      </c>
      <c r="T3940" s="15">
        <f t="shared" si="302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9"/>
        <v>0</v>
      </c>
      <c r="P3941">
        <f t="shared" si="300"/>
        <v>5</v>
      </c>
      <c r="Q3941" s="11" t="s">
        <v>8315</v>
      </c>
      <c r="R3941" s="11" t="s">
        <v>8316</v>
      </c>
      <c r="S3941" s="15">
        <f t="shared" si="301"/>
        <v>41915.400219907409</v>
      </c>
      <c r="T3941" s="15">
        <f t="shared" si="302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9"/>
        <v>0</v>
      </c>
      <c r="P3942">
        <f t="shared" si="300"/>
        <v>5.5</v>
      </c>
      <c r="Q3942" s="11" t="s">
        <v>8315</v>
      </c>
      <c r="R3942" s="11" t="s">
        <v>8316</v>
      </c>
      <c r="S3942" s="15">
        <f t="shared" si="301"/>
        <v>41961.492488425924</v>
      </c>
      <c r="T3942" s="15">
        <f t="shared" si="302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9"/>
        <v>1</v>
      </c>
      <c r="P3943">
        <f t="shared" si="300"/>
        <v>25</v>
      </c>
      <c r="Q3943" s="11" t="s">
        <v>8315</v>
      </c>
      <c r="R3943" s="11" t="s">
        <v>8316</v>
      </c>
      <c r="S3943" s="15">
        <f t="shared" si="301"/>
        <v>41940.587233796294</v>
      </c>
      <c r="T3943" s="15">
        <f t="shared" si="302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9"/>
        <v>0</v>
      </c>
      <c r="P3944">
        <f t="shared" si="300"/>
        <v>0</v>
      </c>
      <c r="Q3944" s="11" t="s">
        <v>8315</v>
      </c>
      <c r="R3944" s="11" t="s">
        <v>8316</v>
      </c>
      <c r="S3944" s="15">
        <f t="shared" si="301"/>
        <v>42111.904097222221</v>
      </c>
      <c r="T3944" s="15">
        <f t="shared" si="302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9"/>
        <v>36</v>
      </c>
      <c r="P3945">
        <f t="shared" si="300"/>
        <v>137.08000000000001</v>
      </c>
      <c r="Q3945" s="11" t="s">
        <v>8315</v>
      </c>
      <c r="R3945" s="11" t="s">
        <v>8316</v>
      </c>
      <c r="S3945" s="15">
        <f t="shared" si="301"/>
        <v>42279.778564814813</v>
      </c>
      <c r="T3945" s="15">
        <f t="shared" si="302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9"/>
        <v>0</v>
      </c>
      <c r="P3946">
        <f t="shared" si="300"/>
        <v>0</v>
      </c>
      <c r="Q3946" s="11" t="s">
        <v>8315</v>
      </c>
      <c r="R3946" s="11" t="s">
        <v>8316</v>
      </c>
      <c r="S3946" s="15">
        <f t="shared" si="301"/>
        <v>42213.662905092591</v>
      </c>
      <c r="T3946" s="15">
        <f t="shared" si="302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9"/>
        <v>0</v>
      </c>
      <c r="P3947">
        <f t="shared" si="300"/>
        <v>5</v>
      </c>
      <c r="Q3947" s="11" t="s">
        <v>8315</v>
      </c>
      <c r="R3947" s="11" t="s">
        <v>8316</v>
      </c>
      <c r="S3947" s="15">
        <f t="shared" si="301"/>
        <v>42109.801712962959</v>
      </c>
      <c r="T3947" s="15">
        <f t="shared" si="302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9"/>
        <v>3</v>
      </c>
      <c r="P3948">
        <f t="shared" si="300"/>
        <v>39</v>
      </c>
      <c r="Q3948" s="11" t="s">
        <v>8315</v>
      </c>
      <c r="R3948" s="11" t="s">
        <v>8316</v>
      </c>
      <c r="S3948" s="15">
        <f t="shared" si="301"/>
        <v>42031.833587962959</v>
      </c>
      <c r="T3948" s="15">
        <f t="shared" si="302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9"/>
        <v>3</v>
      </c>
      <c r="P3949">
        <f t="shared" si="300"/>
        <v>50.5</v>
      </c>
      <c r="Q3949" s="11" t="s">
        <v>8315</v>
      </c>
      <c r="R3949" s="11" t="s">
        <v>8316</v>
      </c>
      <c r="S3949" s="15">
        <f t="shared" si="301"/>
        <v>42615.142870370371</v>
      </c>
      <c r="T3949" s="15">
        <f t="shared" si="302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9"/>
        <v>0</v>
      </c>
      <c r="P3950">
        <f t="shared" si="300"/>
        <v>0</v>
      </c>
      <c r="Q3950" s="11" t="s">
        <v>8315</v>
      </c>
      <c r="R3950" s="11" t="s">
        <v>8316</v>
      </c>
      <c r="S3950" s="15">
        <f t="shared" si="301"/>
        <v>41829.325497685182</v>
      </c>
      <c r="T3950" s="15">
        <f t="shared" si="302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9"/>
        <v>16</v>
      </c>
      <c r="P3951">
        <f t="shared" si="300"/>
        <v>49.28</v>
      </c>
      <c r="Q3951" s="11" t="s">
        <v>8315</v>
      </c>
      <c r="R3951" s="11" t="s">
        <v>8316</v>
      </c>
      <c r="S3951" s="15">
        <f t="shared" si="301"/>
        <v>42016.120613425926</v>
      </c>
      <c r="T3951" s="15">
        <f t="shared" si="302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9"/>
        <v>1</v>
      </c>
      <c r="P3952">
        <f t="shared" si="300"/>
        <v>25</v>
      </c>
      <c r="Q3952" s="11" t="s">
        <v>8315</v>
      </c>
      <c r="R3952" s="11" t="s">
        <v>8316</v>
      </c>
      <c r="S3952" s="15">
        <f t="shared" si="301"/>
        <v>42439.702314814815</v>
      </c>
      <c r="T3952" s="15">
        <f t="shared" si="302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9"/>
        <v>0</v>
      </c>
      <c r="P3953">
        <f t="shared" si="300"/>
        <v>1</v>
      </c>
      <c r="Q3953" s="11" t="s">
        <v>8315</v>
      </c>
      <c r="R3953" s="11" t="s">
        <v>8316</v>
      </c>
      <c r="S3953" s="15">
        <f t="shared" si="301"/>
        <v>42433.825717592597</v>
      </c>
      <c r="T3953" s="15">
        <f t="shared" si="302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9"/>
        <v>0</v>
      </c>
      <c r="P3954">
        <f t="shared" si="300"/>
        <v>25</v>
      </c>
      <c r="Q3954" s="11" t="s">
        <v>8315</v>
      </c>
      <c r="R3954" s="11" t="s">
        <v>8316</v>
      </c>
      <c r="S3954" s="15">
        <f t="shared" si="301"/>
        <v>42243.790393518517</v>
      </c>
      <c r="T3954" s="15">
        <f t="shared" si="302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9"/>
        <v>0</v>
      </c>
      <c r="P3955">
        <f t="shared" si="300"/>
        <v>0</v>
      </c>
      <c r="Q3955" s="11" t="s">
        <v>8315</v>
      </c>
      <c r="R3955" s="11" t="s">
        <v>8316</v>
      </c>
      <c r="S3955" s="15">
        <f t="shared" si="301"/>
        <v>42550.048449074078</v>
      </c>
      <c r="T3955" s="15">
        <f t="shared" si="302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9"/>
        <v>0</v>
      </c>
      <c r="P3956">
        <f t="shared" si="300"/>
        <v>0</v>
      </c>
      <c r="Q3956" s="11" t="s">
        <v>8315</v>
      </c>
      <c r="R3956" s="11" t="s">
        <v>8316</v>
      </c>
      <c r="S3956" s="15">
        <f t="shared" si="301"/>
        <v>41774.651203703703</v>
      </c>
      <c r="T3956" s="15">
        <f t="shared" si="302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9"/>
        <v>24</v>
      </c>
      <c r="P3957">
        <f t="shared" si="300"/>
        <v>53.13</v>
      </c>
      <c r="Q3957" s="11" t="s">
        <v>8315</v>
      </c>
      <c r="R3957" s="11" t="s">
        <v>8316</v>
      </c>
      <c r="S3957" s="15">
        <f t="shared" si="301"/>
        <v>42306.848854166667</v>
      </c>
      <c r="T3957" s="15">
        <f t="shared" si="302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9"/>
        <v>0</v>
      </c>
      <c r="P3958">
        <f t="shared" si="300"/>
        <v>0</v>
      </c>
      <c r="Q3958" s="11" t="s">
        <v>8315</v>
      </c>
      <c r="R3958" s="11" t="s">
        <v>8316</v>
      </c>
      <c r="S3958" s="15">
        <f t="shared" si="301"/>
        <v>42457.932025462964</v>
      </c>
      <c r="T3958" s="15">
        <f t="shared" si="302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9"/>
        <v>0</v>
      </c>
      <c r="P3959">
        <f t="shared" si="300"/>
        <v>7</v>
      </c>
      <c r="Q3959" s="11" t="s">
        <v>8315</v>
      </c>
      <c r="R3959" s="11" t="s">
        <v>8316</v>
      </c>
      <c r="S3959" s="15">
        <f t="shared" si="301"/>
        <v>42513.976319444439</v>
      </c>
      <c r="T3959" s="15">
        <f t="shared" si="302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9"/>
        <v>32</v>
      </c>
      <c r="P3960">
        <f t="shared" si="300"/>
        <v>40.06</v>
      </c>
      <c r="Q3960" s="11" t="s">
        <v>8315</v>
      </c>
      <c r="R3960" s="11" t="s">
        <v>8316</v>
      </c>
      <c r="S3960" s="15">
        <f t="shared" si="301"/>
        <v>41816.950370370374</v>
      </c>
      <c r="T3960" s="15">
        <f t="shared" si="302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9"/>
        <v>24</v>
      </c>
      <c r="P3961">
        <f t="shared" si="300"/>
        <v>24.33</v>
      </c>
      <c r="Q3961" s="11" t="s">
        <v>8315</v>
      </c>
      <c r="R3961" s="11" t="s">
        <v>8316</v>
      </c>
      <c r="S3961" s="15">
        <f t="shared" si="301"/>
        <v>41880.788842592592</v>
      </c>
      <c r="T3961" s="15">
        <f t="shared" si="302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9"/>
        <v>2</v>
      </c>
      <c r="P3962">
        <f t="shared" si="300"/>
        <v>11.25</v>
      </c>
      <c r="Q3962" s="11" t="s">
        <v>8315</v>
      </c>
      <c r="R3962" s="11" t="s">
        <v>8316</v>
      </c>
      <c r="S3962" s="15">
        <f t="shared" si="301"/>
        <v>42342.845555555556</v>
      </c>
      <c r="T3962" s="15">
        <f t="shared" si="302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9"/>
        <v>0</v>
      </c>
      <c r="P3963">
        <f t="shared" si="300"/>
        <v>10.5</v>
      </c>
      <c r="Q3963" s="11" t="s">
        <v>8315</v>
      </c>
      <c r="R3963" s="11" t="s">
        <v>8316</v>
      </c>
      <c r="S3963" s="15">
        <f t="shared" si="301"/>
        <v>41745.891319444447</v>
      </c>
      <c r="T3963" s="15">
        <f t="shared" si="302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9"/>
        <v>3</v>
      </c>
      <c r="P3964">
        <f t="shared" si="300"/>
        <v>15</v>
      </c>
      <c r="Q3964" s="11" t="s">
        <v>8315</v>
      </c>
      <c r="R3964" s="11" t="s">
        <v>8316</v>
      </c>
      <c r="S3964" s="15">
        <f t="shared" si="301"/>
        <v>42311.621458333335</v>
      </c>
      <c r="T3964" s="15">
        <f t="shared" si="302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9"/>
        <v>0</v>
      </c>
      <c r="P3965">
        <f t="shared" si="300"/>
        <v>0</v>
      </c>
      <c r="Q3965" s="11" t="s">
        <v>8315</v>
      </c>
      <c r="R3965" s="11" t="s">
        <v>8316</v>
      </c>
      <c r="S3965" s="15">
        <f t="shared" si="301"/>
        <v>42296.154131944444</v>
      </c>
      <c r="T3965" s="15">
        <f t="shared" si="302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9"/>
        <v>6</v>
      </c>
      <c r="P3966">
        <f t="shared" si="300"/>
        <v>42</v>
      </c>
      <c r="Q3966" s="11" t="s">
        <v>8315</v>
      </c>
      <c r="R3966" s="11" t="s">
        <v>8316</v>
      </c>
      <c r="S3966" s="15">
        <f t="shared" si="301"/>
        <v>42053.722060185188</v>
      </c>
      <c r="T3966" s="15">
        <f t="shared" si="302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9"/>
        <v>14</v>
      </c>
      <c r="P3967">
        <f t="shared" si="300"/>
        <v>71.25</v>
      </c>
      <c r="Q3967" s="11" t="s">
        <v>8315</v>
      </c>
      <c r="R3967" s="11" t="s">
        <v>8316</v>
      </c>
      <c r="S3967" s="15">
        <f t="shared" si="301"/>
        <v>42414.235879629632</v>
      </c>
      <c r="T3967" s="15">
        <f t="shared" si="302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9"/>
        <v>1</v>
      </c>
      <c r="P3968">
        <f t="shared" si="300"/>
        <v>22.5</v>
      </c>
      <c r="Q3968" s="11" t="s">
        <v>8315</v>
      </c>
      <c r="R3968" s="11" t="s">
        <v>8316</v>
      </c>
      <c r="S3968" s="15">
        <f t="shared" si="301"/>
        <v>41801.711550925924</v>
      </c>
      <c r="T3968" s="15">
        <f t="shared" si="302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9"/>
        <v>24</v>
      </c>
      <c r="P3969">
        <f t="shared" si="300"/>
        <v>41</v>
      </c>
      <c r="Q3969" s="11" t="s">
        <v>8315</v>
      </c>
      <c r="R3969" s="11" t="s">
        <v>8316</v>
      </c>
      <c r="S3969" s="15">
        <f t="shared" si="301"/>
        <v>42770.290590277778</v>
      </c>
      <c r="T3969" s="15">
        <f t="shared" si="302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03">ROUND(E3970/D3970*100,0)</f>
        <v>11</v>
      </c>
      <c r="P3970">
        <f t="shared" si="300"/>
        <v>47.91</v>
      </c>
      <c r="Q3970" s="11" t="s">
        <v>8315</v>
      </c>
      <c r="R3970" s="11" t="s">
        <v>8316</v>
      </c>
      <c r="S3970" s="15">
        <f t="shared" si="301"/>
        <v>42452.815659722226</v>
      </c>
      <c r="T3970" s="15">
        <f t="shared" si="302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3"/>
        <v>7</v>
      </c>
      <c r="P3971">
        <f t="shared" ref="P3971:P4034" si="304">IFERROR(ROUND(E3971/L3971,2),0)</f>
        <v>35.17</v>
      </c>
      <c r="Q3971" s="11" t="s">
        <v>8315</v>
      </c>
      <c r="R3971" s="11" t="s">
        <v>8316</v>
      </c>
      <c r="S3971" s="15">
        <f t="shared" ref="S3971:S4034" si="305">(((J3971/60)/60)/24)+DATE(1970,1,1)</f>
        <v>42601.854699074072</v>
      </c>
      <c r="T3971" s="15">
        <f t="shared" ref="T3971:T4034" si="30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3"/>
        <v>0</v>
      </c>
      <c r="P3972">
        <f t="shared" si="304"/>
        <v>5.5</v>
      </c>
      <c r="Q3972" s="11" t="s">
        <v>8315</v>
      </c>
      <c r="R3972" s="11" t="s">
        <v>8316</v>
      </c>
      <c r="S3972" s="15">
        <f t="shared" si="305"/>
        <v>42447.863553240735</v>
      </c>
      <c r="T3972" s="15">
        <f t="shared" si="30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3"/>
        <v>1</v>
      </c>
      <c r="P3973">
        <f t="shared" si="304"/>
        <v>22.67</v>
      </c>
      <c r="Q3973" s="11" t="s">
        <v>8315</v>
      </c>
      <c r="R3973" s="11" t="s">
        <v>8316</v>
      </c>
      <c r="S3973" s="15">
        <f t="shared" si="305"/>
        <v>41811.536180555559</v>
      </c>
      <c r="T3973" s="15">
        <f t="shared" si="30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3"/>
        <v>21</v>
      </c>
      <c r="P3974">
        <f t="shared" si="304"/>
        <v>26.38</v>
      </c>
      <c r="Q3974" s="11" t="s">
        <v>8315</v>
      </c>
      <c r="R3974" s="11" t="s">
        <v>8316</v>
      </c>
      <c r="S3974" s="15">
        <f t="shared" si="305"/>
        <v>41981.067523148144</v>
      </c>
      <c r="T3974" s="15">
        <f t="shared" si="30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03"/>
        <v>78</v>
      </c>
      <c r="P3975">
        <f t="shared" si="304"/>
        <v>105.54</v>
      </c>
      <c r="Q3975" s="11" t="s">
        <v>8315</v>
      </c>
      <c r="R3975" s="11" t="s">
        <v>8316</v>
      </c>
      <c r="S3975" s="15">
        <f t="shared" si="305"/>
        <v>42469.68414351852</v>
      </c>
      <c r="T3975" s="15">
        <f t="shared" si="30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03"/>
        <v>32</v>
      </c>
      <c r="P3976">
        <f t="shared" si="304"/>
        <v>29.09</v>
      </c>
      <c r="Q3976" s="11" t="s">
        <v>8315</v>
      </c>
      <c r="R3976" s="11" t="s">
        <v>8316</v>
      </c>
      <c r="S3976" s="15">
        <f t="shared" si="305"/>
        <v>42493.546851851846</v>
      </c>
      <c r="T3976" s="15">
        <f t="shared" si="30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03"/>
        <v>0</v>
      </c>
      <c r="P3977">
        <f t="shared" si="304"/>
        <v>0</v>
      </c>
      <c r="Q3977" s="11" t="s">
        <v>8315</v>
      </c>
      <c r="R3977" s="11" t="s">
        <v>8316</v>
      </c>
      <c r="S3977" s="15">
        <f t="shared" si="305"/>
        <v>42534.866875</v>
      </c>
      <c r="T3977" s="15">
        <f t="shared" si="30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03"/>
        <v>48</v>
      </c>
      <c r="P3978">
        <f t="shared" si="304"/>
        <v>62</v>
      </c>
      <c r="Q3978" s="11" t="s">
        <v>8315</v>
      </c>
      <c r="R3978" s="11" t="s">
        <v>8316</v>
      </c>
      <c r="S3978" s="15">
        <f t="shared" si="305"/>
        <v>41830.858344907407</v>
      </c>
      <c r="T3978" s="15">
        <f t="shared" si="30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03"/>
        <v>1</v>
      </c>
      <c r="P3979">
        <f t="shared" si="304"/>
        <v>217.5</v>
      </c>
      <c r="Q3979" s="11" t="s">
        <v>8315</v>
      </c>
      <c r="R3979" s="11" t="s">
        <v>8316</v>
      </c>
      <c r="S3979" s="15">
        <f t="shared" si="305"/>
        <v>42543.788564814815</v>
      </c>
      <c r="T3979" s="15">
        <f t="shared" si="30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03"/>
        <v>11</v>
      </c>
      <c r="P3980">
        <f t="shared" si="304"/>
        <v>26.75</v>
      </c>
      <c r="Q3980" s="11" t="s">
        <v>8315</v>
      </c>
      <c r="R3980" s="11" t="s">
        <v>8316</v>
      </c>
      <c r="S3980" s="15">
        <f t="shared" si="305"/>
        <v>41975.642974537041</v>
      </c>
      <c r="T3980" s="15">
        <f t="shared" si="30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03"/>
        <v>2</v>
      </c>
      <c r="P3981">
        <f t="shared" si="304"/>
        <v>18.329999999999998</v>
      </c>
      <c r="Q3981" s="11" t="s">
        <v>8315</v>
      </c>
      <c r="R3981" s="11" t="s">
        <v>8316</v>
      </c>
      <c r="S3981" s="15">
        <f t="shared" si="305"/>
        <v>42069.903437500005</v>
      </c>
      <c r="T3981" s="15">
        <f t="shared" si="30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03"/>
        <v>18</v>
      </c>
      <c r="P3982">
        <f t="shared" si="304"/>
        <v>64.290000000000006</v>
      </c>
      <c r="Q3982" s="11" t="s">
        <v>8315</v>
      </c>
      <c r="R3982" s="11" t="s">
        <v>8316</v>
      </c>
      <c r="S3982" s="15">
        <f t="shared" si="305"/>
        <v>41795.598923611113</v>
      </c>
      <c r="T3982" s="15">
        <f t="shared" si="30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03"/>
        <v>4</v>
      </c>
      <c r="P3983">
        <f t="shared" si="304"/>
        <v>175</v>
      </c>
      <c r="Q3983" s="11" t="s">
        <v>8315</v>
      </c>
      <c r="R3983" s="11" t="s">
        <v>8316</v>
      </c>
      <c r="S3983" s="15">
        <f t="shared" si="305"/>
        <v>42508.179965277777</v>
      </c>
      <c r="T3983" s="15">
        <f t="shared" si="30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03"/>
        <v>20</v>
      </c>
      <c r="P3984">
        <f t="shared" si="304"/>
        <v>34</v>
      </c>
      <c r="Q3984" s="11" t="s">
        <v>8315</v>
      </c>
      <c r="R3984" s="11" t="s">
        <v>8316</v>
      </c>
      <c r="S3984" s="15">
        <f t="shared" si="305"/>
        <v>42132.809953703705</v>
      </c>
      <c r="T3984" s="15">
        <f t="shared" si="30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03"/>
        <v>35</v>
      </c>
      <c r="P3985">
        <f t="shared" si="304"/>
        <v>84.28</v>
      </c>
      <c r="Q3985" s="11" t="s">
        <v>8315</v>
      </c>
      <c r="R3985" s="11" t="s">
        <v>8316</v>
      </c>
      <c r="S3985" s="15">
        <f t="shared" si="305"/>
        <v>41747.86986111111</v>
      </c>
      <c r="T3985" s="15">
        <f t="shared" si="30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03"/>
        <v>6</v>
      </c>
      <c r="P3986">
        <f t="shared" si="304"/>
        <v>9.5</v>
      </c>
      <c r="Q3986" s="11" t="s">
        <v>8315</v>
      </c>
      <c r="R3986" s="11" t="s">
        <v>8316</v>
      </c>
      <c r="S3986" s="15">
        <f t="shared" si="305"/>
        <v>41920.963472222218</v>
      </c>
      <c r="T3986" s="15">
        <f t="shared" si="30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03"/>
        <v>32</v>
      </c>
      <c r="P3987">
        <f t="shared" si="304"/>
        <v>33.74</v>
      </c>
      <c r="Q3987" s="11" t="s">
        <v>8315</v>
      </c>
      <c r="R3987" s="11" t="s">
        <v>8316</v>
      </c>
      <c r="S3987" s="15">
        <f t="shared" si="305"/>
        <v>42399.707407407404</v>
      </c>
      <c r="T3987" s="15">
        <f t="shared" si="30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03"/>
        <v>10</v>
      </c>
      <c r="P3988">
        <f t="shared" si="304"/>
        <v>37.54</v>
      </c>
      <c r="Q3988" s="11" t="s">
        <v>8315</v>
      </c>
      <c r="R3988" s="11" t="s">
        <v>8316</v>
      </c>
      <c r="S3988" s="15">
        <f t="shared" si="305"/>
        <v>42467.548541666663</v>
      </c>
      <c r="T3988" s="15">
        <f t="shared" si="30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03"/>
        <v>38</v>
      </c>
      <c r="P3989">
        <f t="shared" si="304"/>
        <v>11.62</v>
      </c>
      <c r="Q3989" s="11" t="s">
        <v>8315</v>
      </c>
      <c r="R3989" s="11" t="s">
        <v>8316</v>
      </c>
      <c r="S3989" s="15">
        <f t="shared" si="305"/>
        <v>41765.92465277778</v>
      </c>
      <c r="T3989" s="15">
        <f t="shared" si="30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03"/>
        <v>2</v>
      </c>
      <c r="P3990">
        <f t="shared" si="304"/>
        <v>8</v>
      </c>
      <c r="Q3990" s="11" t="s">
        <v>8315</v>
      </c>
      <c r="R3990" s="11" t="s">
        <v>8316</v>
      </c>
      <c r="S3990" s="15">
        <f t="shared" si="305"/>
        <v>42230.08116898148</v>
      </c>
      <c r="T3990" s="15">
        <f t="shared" si="30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03"/>
        <v>0</v>
      </c>
      <c r="P3991">
        <f t="shared" si="304"/>
        <v>0</v>
      </c>
      <c r="Q3991" s="11" t="s">
        <v>8315</v>
      </c>
      <c r="R3991" s="11" t="s">
        <v>8316</v>
      </c>
      <c r="S3991" s="15">
        <f t="shared" si="305"/>
        <v>42286.749780092592</v>
      </c>
      <c r="T3991" s="15">
        <f t="shared" si="30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03"/>
        <v>4</v>
      </c>
      <c r="P3992">
        <f t="shared" si="304"/>
        <v>23</v>
      </c>
      <c r="Q3992" s="11" t="s">
        <v>8315</v>
      </c>
      <c r="R3992" s="11" t="s">
        <v>8316</v>
      </c>
      <c r="S3992" s="15">
        <f t="shared" si="305"/>
        <v>42401.672372685185</v>
      </c>
      <c r="T3992" s="15">
        <f t="shared" si="30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03"/>
        <v>20</v>
      </c>
      <c r="P3993">
        <f t="shared" si="304"/>
        <v>100</v>
      </c>
      <c r="Q3993" s="11" t="s">
        <v>8315</v>
      </c>
      <c r="R3993" s="11" t="s">
        <v>8316</v>
      </c>
      <c r="S3993" s="15">
        <f t="shared" si="305"/>
        <v>42125.644467592589</v>
      </c>
      <c r="T3993" s="15">
        <f t="shared" si="30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03"/>
        <v>5</v>
      </c>
      <c r="P3994">
        <f t="shared" si="304"/>
        <v>60.11</v>
      </c>
      <c r="Q3994" s="11" t="s">
        <v>8315</v>
      </c>
      <c r="R3994" s="11" t="s">
        <v>8316</v>
      </c>
      <c r="S3994" s="15">
        <f t="shared" si="305"/>
        <v>42289.94049768518</v>
      </c>
      <c r="T3994" s="15">
        <f t="shared" si="30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03"/>
        <v>0</v>
      </c>
      <c r="P3995">
        <f t="shared" si="304"/>
        <v>3</v>
      </c>
      <c r="Q3995" s="11" t="s">
        <v>8315</v>
      </c>
      <c r="R3995" s="11" t="s">
        <v>8316</v>
      </c>
      <c r="S3995" s="15">
        <f t="shared" si="305"/>
        <v>42107.864722222221</v>
      </c>
      <c r="T3995" s="15">
        <f t="shared" si="30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03"/>
        <v>0</v>
      </c>
      <c r="P3996">
        <f t="shared" si="304"/>
        <v>5</v>
      </c>
      <c r="Q3996" s="11" t="s">
        <v>8315</v>
      </c>
      <c r="R3996" s="11" t="s">
        <v>8316</v>
      </c>
      <c r="S3996" s="15">
        <f t="shared" si="305"/>
        <v>41809.389930555553</v>
      </c>
      <c r="T3996" s="15">
        <f t="shared" si="30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03"/>
        <v>35</v>
      </c>
      <c r="P3997">
        <f t="shared" si="304"/>
        <v>17.5</v>
      </c>
      <c r="Q3997" s="11" t="s">
        <v>8315</v>
      </c>
      <c r="R3997" s="11" t="s">
        <v>8316</v>
      </c>
      <c r="S3997" s="15">
        <f t="shared" si="305"/>
        <v>42019.683761574073</v>
      </c>
      <c r="T3997" s="15">
        <f t="shared" si="30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03"/>
        <v>17</v>
      </c>
      <c r="P3998">
        <f t="shared" si="304"/>
        <v>29.24</v>
      </c>
      <c r="Q3998" s="11" t="s">
        <v>8315</v>
      </c>
      <c r="R3998" s="11" t="s">
        <v>8316</v>
      </c>
      <c r="S3998" s="15">
        <f t="shared" si="305"/>
        <v>41950.26694444444</v>
      </c>
      <c r="T3998" s="15">
        <f t="shared" si="30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03"/>
        <v>0</v>
      </c>
      <c r="P3999">
        <f t="shared" si="304"/>
        <v>0</v>
      </c>
      <c r="Q3999" s="11" t="s">
        <v>8315</v>
      </c>
      <c r="R3999" s="11" t="s">
        <v>8316</v>
      </c>
      <c r="S3999" s="15">
        <f t="shared" si="305"/>
        <v>42069.391446759255</v>
      </c>
      <c r="T3999" s="15">
        <f t="shared" si="30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03"/>
        <v>57</v>
      </c>
      <c r="P4000">
        <f t="shared" si="304"/>
        <v>59.58</v>
      </c>
      <c r="Q4000" s="11" t="s">
        <v>8315</v>
      </c>
      <c r="R4000" s="11" t="s">
        <v>8316</v>
      </c>
      <c r="S4000" s="15">
        <f t="shared" si="305"/>
        <v>42061.963263888887</v>
      </c>
      <c r="T4000" s="15">
        <f t="shared" si="30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03"/>
        <v>17</v>
      </c>
      <c r="P4001">
        <f t="shared" si="304"/>
        <v>82.57</v>
      </c>
      <c r="Q4001" s="11" t="s">
        <v>8315</v>
      </c>
      <c r="R4001" s="11" t="s">
        <v>8316</v>
      </c>
      <c r="S4001" s="15">
        <f t="shared" si="305"/>
        <v>41842.828680555554</v>
      </c>
      <c r="T4001" s="15">
        <f t="shared" si="30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03"/>
        <v>0</v>
      </c>
      <c r="P4002">
        <f t="shared" si="304"/>
        <v>10</v>
      </c>
      <c r="Q4002" s="11" t="s">
        <v>8315</v>
      </c>
      <c r="R4002" s="11" t="s">
        <v>8316</v>
      </c>
      <c r="S4002" s="15">
        <f t="shared" si="305"/>
        <v>42437.64534722222</v>
      </c>
      <c r="T4002" s="15">
        <f t="shared" si="30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03"/>
        <v>38</v>
      </c>
      <c r="P4003">
        <f t="shared" si="304"/>
        <v>32.36</v>
      </c>
      <c r="Q4003" s="11" t="s">
        <v>8315</v>
      </c>
      <c r="R4003" s="11" t="s">
        <v>8316</v>
      </c>
      <c r="S4003" s="15">
        <f t="shared" si="305"/>
        <v>42775.964212962965</v>
      </c>
      <c r="T4003" s="15">
        <f t="shared" si="30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03"/>
        <v>2</v>
      </c>
      <c r="P4004">
        <f t="shared" si="304"/>
        <v>5.75</v>
      </c>
      <c r="Q4004" s="11" t="s">
        <v>8315</v>
      </c>
      <c r="R4004" s="11" t="s">
        <v>8316</v>
      </c>
      <c r="S4004" s="15">
        <f t="shared" si="305"/>
        <v>41879.043530092589</v>
      </c>
      <c r="T4004" s="15">
        <f t="shared" si="30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03"/>
        <v>10</v>
      </c>
      <c r="P4005">
        <f t="shared" si="304"/>
        <v>100.5</v>
      </c>
      <c r="Q4005" s="11" t="s">
        <v>8315</v>
      </c>
      <c r="R4005" s="11" t="s">
        <v>8316</v>
      </c>
      <c r="S4005" s="15">
        <f t="shared" si="305"/>
        <v>42020.587349537032</v>
      </c>
      <c r="T4005" s="15">
        <f t="shared" si="30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03"/>
        <v>0</v>
      </c>
      <c r="P4006">
        <f t="shared" si="304"/>
        <v>1</v>
      </c>
      <c r="Q4006" s="11" t="s">
        <v>8315</v>
      </c>
      <c r="R4006" s="11" t="s">
        <v>8316</v>
      </c>
      <c r="S4006" s="15">
        <f t="shared" si="305"/>
        <v>41890.16269675926</v>
      </c>
      <c r="T4006" s="15">
        <f t="shared" si="30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03"/>
        <v>1</v>
      </c>
      <c r="P4007">
        <f t="shared" si="304"/>
        <v>20</v>
      </c>
      <c r="Q4007" s="11" t="s">
        <v>8315</v>
      </c>
      <c r="R4007" s="11" t="s">
        <v>8316</v>
      </c>
      <c r="S4007" s="15">
        <f t="shared" si="305"/>
        <v>41872.807696759257</v>
      </c>
      <c r="T4007" s="15">
        <f t="shared" si="30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03"/>
        <v>0</v>
      </c>
      <c r="P4008">
        <f t="shared" si="304"/>
        <v>2</v>
      </c>
      <c r="Q4008" s="11" t="s">
        <v>8315</v>
      </c>
      <c r="R4008" s="11" t="s">
        <v>8316</v>
      </c>
      <c r="S4008" s="15">
        <f t="shared" si="305"/>
        <v>42391.772997685184</v>
      </c>
      <c r="T4008" s="15">
        <f t="shared" si="30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03"/>
        <v>0</v>
      </c>
      <c r="P4009">
        <f t="shared" si="304"/>
        <v>5</v>
      </c>
      <c r="Q4009" s="11" t="s">
        <v>8315</v>
      </c>
      <c r="R4009" s="11" t="s">
        <v>8316</v>
      </c>
      <c r="S4009" s="15">
        <f t="shared" si="305"/>
        <v>41848.772928240738</v>
      </c>
      <c r="T4009" s="15">
        <f t="shared" si="30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03"/>
        <v>6</v>
      </c>
      <c r="P4010">
        <f t="shared" si="304"/>
        <v>15</v>
      </c>
      <c r="Q4010" s="11" t="s">
        <v>8315</v>
      </c>
      <c r="R4010" s="11" t="s">
        <v>8316</v>
      </c>
      <c r="S4010" s="15">
        <f t="shared" si="305"/>
        <v>42177.964201388888</v>
      </c>
      <c r="T4010" s="15">
        <f t="shared" si="30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03"/>
        <v>4</v>
      </c>
      <c r="P4011">
        <f t="shared" si="304"/>
        <v>25</v>
      </c>
      <c r="Q4011" s="11" t="s">
        <v>8315</v>
      </c>
      <c r="R4011" s="11" t="s">
        <v>8316</v>
      </c>
      <c r="S4011" s="15">
        <f t="shared" si="305"/>
        <v>41851.700925925928</v>
      </c>
      <c r="T4011" s="15">
        <f t="shared" si="30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03"/>
        <v>24</v>
      </c>
      <c r="P4012">
        <f t="shared" si="304"/>
        <v>45.84</v>
      </c>
      <c r="Q4012" s="11" t="s">
        <v>8315</v>
      </c>
      <c r="R4012" s="11" t="s">
        <v>8316</v>
      </c>
      <c r="S4012" s="15">
        <f t="shared" si="305"/>
        <v>41921.770439814813</v>
      </c>
      <c r="T4012" s="15">
        <f t="shared" si="30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03"/>
        <v>8</v>
      </c>
      <c r="P4013">
        <f t="shared" si="304"/>
        <v>4.75</v>
      </c>
      <c r="Q4013" s="11" t="s">
        <v>8315</v>
      </c>
      <c r="R4013" s="11" t="s">
        <v>8316</v>
      </c>
      <c r="S4013" s="15">
        <f t="shared" si="305"/>
        <v>42002.54488425926</v>
      </c>
      <c r="T4013" s="15">
        <f t="shared" si="30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03"/>
        <v>0</v>
      </c>
      <c r="P4014">
        <f t="shared" si="304"/>
        <v>0</v>
      </c>
      <c r="Q4014" s="11" t="s">
        <v>8315</v>
      </c>
      <c r="R4014" s="11" t="s">
        <v>8316</v>
      </c>
      <c r="S4014" s="15">
        <f t="shared" si="305"/>
        <v>42096.544548611113</v>
      </c>
      <c r="T4014" s="15">
        <f t="shared" si="30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03"/>
        <v>1</v>
      </c>
      <c r="P4015">
        <f t="shared" si="304"/>
        <v>13</v>
      </c>
      <c r="Q4015" s="11" t="s">
        <v>8315</v>
      </c>
      <c r="R4015" s="11" t="s">
        <v>8316</v>
      </c>
      <c r="S4015" s="15">
        <f t="shared" si="305"/>
        <v>42021.301192129627</v>
      </c>
      <c r="T4015" s="15">
        <f t="shared" si="30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03"/>
        <v>0</v>
      </c>
      <c r="P4016">
        <f t="shared" si="304"/>
        <v>0</v>
      </c>
      <c r="Q4016" s="11" t="s">
        <v>8315</v>
      </c>
      <c r="R4016" s="11" t="s">
        <v>8316</v>
      </c>
      <c r="S4016" s="15">
        <f t="shared" si="305"/>
        <v>42419.246168981481</v>
      </c>
      <c r="T4016" s="15">
        <f t="shared" si="30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03"/>
        <v>0</v>
      </c>
      <c r="P4017">
        <f t="shared" si="304"/>
        <v>1</v>
      </c>
      <c r="Q4017" s="11" t="s">
        <v>8315</v>
      </c>
      <c r="R4017" s="11" t="s">
        <v>8316</v>
      </c>
      <c r="S4017" s="15">
        <f t="shared" si="305"/>
        <v>42174.780821759254</v>
      </c>
      <c r="T4017" s="15">
        <f t="shared" si="30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03"/>
        <v>14</v>
      </c>
      <c r="P4018">
        <f t="shared" si="304"/>
        <v>10</v>
      </c>
      <c r="Q4018" s="11" t="s">
        <v>8315</v>
      </c>
      <c r="R4018" s="11" t="s">
        <v>8316</v>
      </c>
      <c r="S4018" s="15">
        <f t="shared" si="305"/>
        <v>41869.872685185182</v>
      </c>
      <c r="T4018" s="15">
        <f t="shared" si="30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03"/>
        <v>1</v>
      </c>
      <c r="P4019">
        <f t="shared" si="304"/>
        <v>52.5</v>
      </c>
      <c r="Q4019" s="11" t="s">
        <v>8315</v>
      </c>
      <c r="R4019" s="11" t="s">
        <v>8316</v>
      </c>
      <c r="S4019" s="15">
        <f t="shared" si="305"/>
        <v>41856.672152777777</v>
      </c>
      <c r="T4019" s="15">
        <f t="shared" si="30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03"/>
        <v>9</v>
      </c>
      <c r="P4020">
        <f t="shared" si="304"/>
        <v>32.5</v>
      </c>
      <c r="Q4020" s="11" t="s">
        <v>8315</v>
      </c>
      <c r="R4020" s="11" t="s">
        <v>8316</v>
      </c>
      <c r="S4020" s="15">
        <f t="shared" si="305"/>
        <v>42620.91097222222</v>
      </c>
      <c r="T4020" s="15">
        <f t="shared" si="30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03"/>
        <v>1</v>
      </c>
      <c r="P4021">
        <f t="shared" si="304"/>
        <v>7.25</v>
      </c>
      <c r="Q4021" s="11" t="s">
        <v>8315</v>
      </c>
      <c r="R4021" s="11" t="s">
        <v>8316</v>
      </c>
      <c r="S4021" s="15">
        <f t="shared" si="305"/>
        <v>42417.675879629634</v>
      </c>
      <c r="T4021" s="15">
        <f t="shared" si="30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03"/>
        <v>17</v>
      </c>
      <c r="P4022">
        <f t="shared" si="304"/>
        <v>33.33</v>
      </c>
      <c r="Q4022" s="11" t="s">
        <v>8315</v>
      </c>
      <c r="R4022" s="11" t="s">
        <v>8316</v>
      </c>
      <c r="S4022" s="15">
        <f t="shared" si="305"/>
        <v>42057.190960648149</v>
      </c>
      <c r="T4022" s="15">
        <f t="shared" si="30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03"/>
        <v>1</v>
      </c>
      <c r="P4023">
        <f t="shared" si="304"/>
        <v>62.5</v>
      </c>
      <c r="Q4023" s="11" t="s">
        <v>8315</v>
      </c>
      <c r="R4023" s="11" t="s">
        <v>8316</v>
      </c>
      <c r="S4023" s="15">
        <f t="shared" si="305"/>
        <v>41878.911550925928</v>
      </c>
      <c r="T4023" s="15">
        <f t="shared" si="30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03"/>
        <v>70</v>
      </c>
      <c r="P4024">
        <f t="shared" si="304"/>
        <v>63.56</v>
      </c>
      <c r="Q4024" s="11" t="s">
        <v>8315</v>
      </c>
      <c r="R4024" s="11" t="s">
        <v>8316</v>
      </c>
      <c r="S4024" s="15">
        <f t="shared" si="305"/>
        <v>41990.584108796291</v>
      </c>
      <c r="T4024" s="15">
        <f t="shared" si="30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03"/>
        <v>0</v>
      </c>
      <c r="P4025">
        <f t="shared" si="304"/>
        <v>0</v>
      </c>
      <c r="Q4025" s="11" t="s">
        <v>8315</v>
      </c>
      <c r="R4025" s="11" t="s">
        <v>8316</v>
      </c>
      <c r="S4025" s="15">
        <f t="shared" si="305"/>
        <v>42408.999571759254</v>
      </c>
      <c r="T4025" s="15">
        <f t="shared" si="30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03"/>
        <v>1</v>
      </c>
      <c r="P4026">
        <f t="shared" si="304"/>
        <v>10</v>
      </c>
      <c r="Q4026" s="11" t="s">
        <v>8315</v>
      </c>
      <c r="R4026" s="11" t="s">
        <v>8316</v>
      </c>
      <c r="S4026" s="15">
        <f t="shared" si="305"/>
        <v>42217.670104166667</v>
      </c>
      <c r="T4026" s="15">
        <f t="shared" si="30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03"/>
        <v>5</v>
      </c>
      <c r="P4027">
        <f t="shared" si="304"/>
        <v>62.5</v>
      </c>
      <c r="Q4027" s="11" t="s">
        <v>8315</v>
      </c>
      <c r="R4027" s="11" t="s">
        <v>8316</v>
      </c>
      <c r="S4027" s="15">
        <f t="shared" si="305"/>
        <v>42151.237685185188</v>
      </c>
      <c r="T4027" s="15">
        <f t="shared" si="30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03"/>
        <v>0</v>
      </c>
      <c r="P4028">
        <f t="shared" si="304"/>
        <v>0</v>
      </c>
      <c r="Q4028" s="11" t="s">
        <v>8315</v>
      </c>
      <c r="R4028" s="11" t="s">
        <v>8316</v>
      </c>
      <c r="S4028" s="15">
        <f t="shared" si="305"/>
        <v>42282.655543981484</v>
      </c>
      <c r="T4028" s="15">
        <f t="shared" si="30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03"/>
        <v>7</v>
      </c>
      <c r="P4029">
        <f t="shared" si="304"/>
        <v>30.71</v>
      </c>
      <c r="Q4029" s="11" t="s">
        <v>8315</v>
      </c>
      <c r="R4029" s="11" t="s">
        <v>8316</v>
      </c>
      <c r="S4029" s="15">
        <f t="shared" si="305"/>
        <v>42768.97084490741</v>
      </c>
      <c r="T4029" s="15">
        <f t="shared" si="30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03"/>
        <v>28</v>
      </c>
      <c r="P4030">
        <f t="shared" si="304"/>
        <v>51</v>
      </c>
      <c r="Q4030" s="11" t="s">
        <v>8315</v>
      </c>
      <c r="R4030" s="11" t="s">
        <v>8316</v>
      </c>
      <c r="S4030" s="15">
        <f t="shared" si="305"/>
        <v>41765.938657407409</v>
      </c>
      <c r="T4030" s="15">
        <f t="shared" si="30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03"/>
        <v>0</v>
      </c>
      <c r="P4031">
        <f t="shared" si="304"/>
        <v>0</v>
      </c>
      <c r="Q4031" s="11" t="s">
        <v>8315</v>
      </c>
      <c r="R4031" s="11" t="s">
        <v>8316</v>
      </c>
      <c r="S4031" s="15">
        <f t="shared" si="305"/>
        <v>42322.025115740747</v>
      </c>
      <c r="T4031" s="15">
        <f t="shared" si="30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03"/>
        <v>16</v>
      </c>
      <c r="P4032">
        <f t="shared" si="304"/>
        <v>66.67</v>
      </c>
      <c r="Q4032" s="11" t="s">
        <v>8315</v>
      </c>
      <c r="R4032" s="11" t="s">
        <v>8316</v>
      </c>
      <c r="S4032" s="15">
        <f t="shared" si="305"/>
        <v>42374.655081018514</v>
      </c>
      <c r="T4032" s="15">
        <f t="shared" si="30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03"/>
        <v>0</v>
      </c>
      <c r="P4033">
        <f t="shared" si="304"/>
        <v>0</v>
      </c>
      <c r="Q4033" s="11" t="s">
        <v>8315</v>
      </c>
      <c r="R4033" s="11" t="s">
        <v>8316</v>
      </c>
      <c r="S4033" s="15">
        <f t="shared" si="305"/>
        <v>41941.585231481484</v>
      </c>
      <c r="T4033" s="15">
        <f t="shared" si="30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7">ROUND(E4034/D4034*100,0)</f>
        <v>7</v>
      </c>
      <c r="P4034">
        <f t="shared" si="304"/>
        <v>59</v>
      </c>
      <c r="Q4034" s="11" t="s">
        <v>8315</v>
      </c>
      <c r="R4034" s="11" t="s">
        <v>8316</v>
      </c>
      <c r="S4034" s="15">
        <f t="shared" si="305"/>
        <v>42293.809212962966</v>
      </c>
      <c r="T4034" s="15">
        <f t="shared" si="30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7"/>
        <v>26</v>
      </c>
      <c r="P4035">
        <f t="shared" ref="P4035:P4098" si="308">IFERROR(ROUND(E4035/L4035,2),0)</f>
        <v>65.34</v>
      </c>
      <c r="Q4035" s="11" t="s">
        <v>8315</v>
      </c>
      <c r="R4035" s="11" t="s">
        <v>8316</v>
      </c>
      <c r="S4035" s="15">
        <f t="shared" ref="S4035:S4098" si="309">(((J4035/60)/60)/24)+DATE(1970,1,1)</f>
        <v>42614.268796296295</v>
      </c>
      <c r="T4035" s="15">
        <f t="shared" ref="T4035:T4098" si="310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7"/>
        <v>1</v>
      </c>
      <c r="P4036">
        <f t="shared" si="308"/>
        <v>100</v>
      </c>
      <c r="Q4036" s="11" t="s">
        <v>8315</v>
      </c>
      <c r="R4036" s="11" t="s">
        <v>8316</v>
      </c>
      <c r="S4036" s="15">
        <f t="shared" si="309"/>
        <v>42067.947337962964</v>
      </c>
      <c r="T4036" s="15">
        <f t="shared" si="310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7"/>
        <v>37</v>
      </c>
      <c r="P4037">
        <f t="shared" si="308"/>
        <v>147.4</v>
      </c>
      <c r="Q4037" s="11" t="s">
        <v>8315</v>
      </c>
      <c r="R4037" s="11" t="s">
        <v>8316</v>
      </c>
      <c r="S4037" s="15">
        <f t="shared" si="309"/>
        <v>41903.882951388885</v>
      </c>
      <c r="T4037" s="15">
        <f t="shared" si="310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7"/>
        <v>47</v>
      </c>
      <c r="P4038">
        <f t="shared" si="308"/>
        <v>166.06</v>
      </c>
      <c r="Q4038" s="11" t="s">
        <v>8315</v>
      </c>
      <c r="R4038" s="11" t="s">
        <v>8316</v>
      </c>
      <c r="S4038" s="15">
        <f t="shared" si="309"/>
        <v>41804.937083333331</v>
      </c>
      <c r="T4038" s="15">
        <f t="shared" si="310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7"/>
        <v>11</v>
      </c>
      <c r="P4039">
        <f t="shared" si="308"/>
        <v>40</v>
      </c>
      <c r="Q4039" s="11" t="s">
        <v>8315</v>
      </c>
      <c r="R4039" s="11" t="s">
        <v>8316</v>
      </c>
      <c r="S4039" s="15">
        <f t="shared" si="309"/>
        <v>42497.070775462969</v>
      </c>
      <c r="T4039" s="15">
        <f t="shared" si="310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7"/>
        <v>12</v>
      </c>
      <c r="P4040">
        <f t="shared" si="308"/>
        <v>75.25</v>
      </c>
      <c r="Q4040" s="11" t="s">
        <v>8315</v>
      </c>
      <c r="R4040" s="11" t="s">
        <v>8316</v>
      </c>
      <c r="S4040" s="15">
        <f t="shared" si="309"/>
        <v>41869.798726851855</v>
      </c>
      <c r="T4040" s="15">
        <f t="shared" si="310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7"/>
        <v>60</v>
      </c>
      <c r="P4041">
        <f t="shared" si="308"/>
        <v>60</v>
      </c>
      <c r="Q4041" s="11" t="s">
        <v>8315</v>
      </c>
      <c r="R4041" s="11" t="s">
        <v>8316</v>
      </c>
      <c r="S4041" s="15">
        <f t="shared" si="309"/>
        <v>42305.670914351853</v>
      </c>
      <c r="T4041" s="15">
        <f t="shared" si="310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7"/>
        <v>31</v>
      </c>
      <c r="P4042">
        <f t="shared" si="308"/>
        <v>1250</v>
      </c>
      <c r="Q4042" s="11" t="s">
        <v>8315</v>
      </c>
      <c r="R4042" s="11" t="s">
        <v>8316</v>
      </c>
      <c r="S4042" s="15">
        <f t="shared" si="309"/>
        <v>42144.231527777782</v>
      </c>
      <c r="T4042" s="15">
        <f t="shared" si="310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7"/>
        <v>0</v>
      </c>
      <c r="P4043">
        <f t="shared" si="308"/>
        <v>10.5</v>
      </c>
      <c r="Q4043" s="11" t="s">
        <v>8315</v>
      </c>
      <c r="R4043" s="11" t="s">
        <v>8316</v>
      </c>
      <c r="S4043" s="15">
        <f t="shared" si="309"/>
        <v>42559.474004629628</v>
      </c>
      <c r="T4043" s="15">
        <f t="shared" si="310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7"/>
        <v>0</v>
      </c>
      <c r="P4044">
        <f t="shared" si="308"/>
        <v>7</v>
      </c>
      <c r="Q4044" s="11" t="s">
        <v>8315</v>
      </c>
      <c r="R4044" s="11" t="s">
        <v>8316</v>
      </c>
      <c r="S4044" s="15">
        <f t="shared" si="309"/>
        <v>41995.084074074075</v>
      </c>
      <c r="T4044" s="15">
        <f t="shared" si="310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7"/>
        <v>0</v>
      </c>
      <c r="P4045">
        <f t="shared" si="308"/>
        <v>0</v>
      </c>
      <c r="Q4045" s="11" t="s">
        <v>8315</v>
      </c>
      <c r="R4045" s="11" t="s">
        <v>8316</v>
      </c>
      <c r="S4045" s="15">
        <f t="shared" si="309"/>
        <v>41948.957465277781</v>
      </c>
      <c r="T4045" s="15">
        <f t="shared" si="310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7"/>
        <v>38</v>
      </c>
      <c r="P4046">
        <f t="shared" si="308"/>
        <v>56.25</v>
      </c>
      <c r="Q4046" s="11" t="s">
        <v>8315</v>
      </c>
      <c r="R4046" s="11" t="s">
        <v>8316</v>
      </c>
      <c r="S4046" s="15">
        <f t="shared" si="309"/>
        <v>42074.219699074078</v>
      </c>
      <c r="T4046" s="15">
        <f t="shared" si="310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7"/>
        <v>0</v>
      </c>
      <c r="P4047">
        <f t="shared" si="308"/>
        <v>1</v>
      </c>
      <c r="Q4047" s="11" t="s">
        <v>8315</v>
      </c>
      <c r="R4047" s="11" t="s">
        <v>8316</v>
      </c>
      <c r="S4047" s="15">
        <f t="shared" si="309"/>
        <v>41842.201261574075</v>
      </c>
      <c r="T4047" s="15">
        <f t="shared" si="310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7"/>
        <v>8</v>
      </c>
      <c r="P4048">
        <f t="shared" si="308"/>
        <v>38.33</v>
      </c>
      <c r="Q4048" s="11" t="s">
        <v>8315</v>
      </c>
      <c r="R4048" s="11" t="s">
        <v>8316</v>
      </c>
      <c r="S4048" s="15">
        <f t="shared" si="309"/>
        <v>41904.650578703702</v>
      </c>
      <c r="T4048" s="15">
        <f t="shared" si="310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7"/>
        <v>2</v>
      </c>
      <c r="P4049">
        <f t="shared" si="308"/>
        <v>27.5</v>
      </c>
      <c r="Q4049" s="11" t="s">
        <v>8315</v>
      </c>
      <c r="R4049" s="11" t="s">
        <v>8316</v>
      </c>
      <c r="S4049" s="15">
        <f t="shared" si="309"/>
        <v>41991.022488425922</v>
      </c>
      <c r="T4049" s="15">
        <f t="shared" si="310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7"/>
        <v>18</v>
      </c>
      <c r="P4050">
        <f t="shared" si="308"/>
        <v>32.979999999999997</v>
      </c>
      <c r="Q4050" s="11" t="s">
        <v>8315</v>
      </c>
      <c r="R4050" s="11" t="s">
        <v>8316</v>
      </c>
      <c r="S4050" s="15">
        <f t="shared" si="309"/>
        <v>42436.509108796294</v>
      </c>
      <c r="T4050" s="15">
        <f t="shared" si="310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7"/>
        <v>0</v>
      </c>
      <c r="P4051">
        <f t="shared" si="308"/>
        <v>16</v>
      </c>
      <c r="Q4051" s="11" t="s">
        <v>8315</v>
      </c>
      <c r="R4051" s="11" t="s">
        <v>8316</v>
      </c>
      <c r="S4051" s="15">
        <f t="shared" si="309"/>
        <v>42169.958506944444</v>
      </c>
      <c r="T4051" s="15">
        <f t="shared" si="310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7"/>
        <v>0</v>
      </c>
      <c r="P4052">
        <f t="shared" si="308"/>
        <v>1</v>
      </c>
      <c r="Q4052" s="11" t="s">
        <v>8315</v>
      </c>
      <c r="R4052" s="11" t="s">
        <v>8316</v>
      </c>
      <c r="S4052" s="15">
        <f t="shared" si="309"/>
        <v>41905.636469907404</v>
      </c>
      <c r="T4052" s="15">
        <f t="shared" si="310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7"/>
        <v>0</v>
      </c>
      <c r="P4053">
        <f t="shared" si="308"/>
        <v>0</v>
      </c>
      <c r="Q4053" s="11" t="s">
        <v>8315</v>
      </c>
      <c r="R4053" s="11" t="s">
        <v>8316</v>
      </c>
      <c r="S4053" s="15">
        <f t="shared" si="309"/>
        <v>41761.810150462967</v>
      </c>
      <c r="T4053" s="15">
        <f t="shared" si="310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7"/>
        <v>38</v>
      </c>
      <c r="P4054">
        <f t="shared" si="308"/>
        <v>86.62</v>
      </c>
      <c r="Q4054" s="11" t="s">
        <v>8315</v>
      </c>
      <c r="R4054" s="11" t="s">
        <v>8316</v>
      </c>
      <c r="S4054" s="15">
        <f t="shared" si="309"/>
        <v>41865.878657407404</v>
      </c>
      <c r="T4054" s="15">
        <f t="shared" si="310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7"/>
        <v>22</v>
      </c>
      <c r="P4055">
        <f t="shared" si="308"/>
        <v>55</v>
      </c>
      <c r="Q4055" s="11" t="s">
        <v>8315</v>
      </c>
      <c r="R4055" s="11" t="s">
        <v>8316</v>
      </c>
      <c r="S4055" s="15">
        <f t="shared" si="309"/>
        <v>41928.690138888887</v>
      </c>
      <c r="T4055" s="15">
        <f t="shared" si="310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7"/>
        <v>0</v>
      </c>
      <c r="P4056">
        <f t="shared" si="308"/>
        <v>0</v>
      </c>
      <c r="Q4056" s="11" t="s">
        <v>8315</v>
      </c>
      <c r="R4056" s="11" t="s">
        <v>8316</v>
      </c>
      <c r="S4056" s="15">
        <f t="shared" si="309"/>
        <v>42613.841261574074</v>
      </c>
      <c r="T4056" s="15">
        <f t="shared" si="310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7"/>
        <v>18</v>
      </c>
      <c r="P4057">
        <f t="shared" si="308"/>
        <v>41.95</v>
      </c>
      <c r="Q4057" s="11" t="s">
        <v>8315</v>
      </c>
      <c r="R4057" s="11" t="s">
        <v>8316</v>
      </c>
      <c r="S4057" s="15">
        <f t="shared" si="309"/>
        <v>41779.648506944446</v>
      </c>
      <c r="T4057" s="15">
        <f t="shared" si="310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7"/>
        <v>53</v>
      </c>
      <c r="P4058">
        <f t="shared" si="308"/>
        <v>88.33</v>
      </c>
      <c r="Q4058" s="11" t="s">
        <v>8315</v>
      </c>
      <c r="R4058" s="11" t="s">
        <v>8316</v>
      </c>
      <c r="S4058" s="15">
        <f t="shared" si="309"/>
        <v>42534.933321759265</v>
      </c>
      <c r="T4058" s="15">
        <f t="shared" si="310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7"/>
        <v>22</v>
      </c>
      <c r="P4059">
        <f t="shared" si="308"/>
        <v>129.16999999999999</v>
      </c>
      <c r="Q4059" s="11" t="s">
        <v>8315</v>
      </c>
      <c r="R4059" s="11" t="s">
        <v>8316</v>
      </c>
      <c r="S4059" s="15">
        <f t="shared" si="309"/>
        <v>42310.968518518523</v>
      </c>
      <c r="T4059" s="15">
        <f t="shared" si="310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7"/>
        <v>3</v>
      </c>
      <c r="P4060">
        <f t="shared" si="308"/>
        <v>23.75</v>
      </c>
      <c r="Q4060" s="11" t="s">
        <v>8315</v>
      </c>
      <c r="R4060" s="11" t="s">
        <v>8316</v>
      </c>
      <c r="S4060" s="15">
        <f t="shared" si="309"/>
        <v>42446.060694444444</v>
      </c>
      <c r="T4060" s="15">
        <f t="shared" si="310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7"/>
        <v>3</v>
      </c>
      <c r="P4061">
        <f t="shared" si="308"/>
        <v>35.71</v>
      </c>
      <c r="Q4061" s="11" t="s">
        <v>8315</v>
      </c>
      <c r="R4061" s="11" t="s">
        <v>8316</v>
      </c>
      <c r="S4061" s="15">
        <f t="shared" si="309"/>
        <v>41866.640648148146</v>
      </c>
      <c r="T4061" s="15">
        <f t="shared" si="310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7"/>
        <v>3</v>
      </c>
      <c r="P4062">
        <f t="shared" si="308"/>
        <v>57</v>
      </c>
      <c r="Q4062" s="11" t="s">
        <v>8315</v>
      </c>
      <c r="R4062" s="11" t="s">
        <v>8316</v>
      </c>
      <c r="S4062" s="15">
        <f t="shared" si="309"/>
        <v>41779.695092592592</v>
      </c>
      <c r="T4062" s="15">
        <f t="shared" si="310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7"/>
        <v>0</v>
      </c>
      <c r="P4063">
        <f t="shared" si="308"/>
        <v>0</v>
      </c>
      <c r="Q4063" s="11" t="s">
        <v>8315</v>
      </c>
      <c r="R4063" s="11" t="s">
        <v>8316</v>
      </c>
      <c r="S4063" s="15">
        <f t="shared" si="309"/>
        <v>42421.141469907408</v>
      </c>
      <c r="T4063" s="15">
        <f t="shared" si="310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7"/>
        <v>2</v>
      </c>
      <c r="P4064">
        <f t="shared" si="308"/>
        <v>163.33000000000001</v>
      </c>
      <c r="Q4064" s="11" t="s">
        <v>8315</v>
      </c>
      <c r="R4064" s="11" t="s">
        <v>8316</v>
      </c>
      <c r="S4064" s="15">
        <f t="shared" si="309"/>
        <v>42523.739212962959</v>
      </c>
      <c r="T4064" s="15">
        <f t="shared" si="310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7"/>
        <v>1</v>
      </c>
      <c r="P4065">
        <f t="shared" si="308"/>
        <v>15</v>
      </c>
      <c r="Q4065" s="11" t="s">
        <v>8315</v>
      </c>
      <c r="R4065" s="11" t="s">
        <v>8316</v>
      </c>
      <c r="S4065" s="15">
        <f t="shared" si="309"/>
        <v>41787.681527777779</v>
      </c>
      <c r="T4065" s="15">
        <f t="shared" si="310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7"/>
        <v>19</v>
      </c>
      <c r="P4066">
        <f t="shared" si="308"/>
        <v>64.17</v>
      </c>
      <c r="Q4066" s="11" t="s">
        <v>8315</v>
      </c>
      <c r="R4066" s="11" t="s">
        <v>8316</v>
      </c>
      <c r="S4066" s="15">
        <f t="shared" si="309"/>
        <v>42093.588263888887</v>
      </c>
      <c r="T4066" s="15">
        <f t="shared" si="310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7"/>
        <v>1</v>
      </c>
      <c r="P4067">
        <f t="shared" si="308"/>
        <v>6.75</v>
      </c>
      <c r="Q4067" s="11" t="s">
        <v>8315</v>
      </c>
      <c r="R4067" s="11" t="s">
        <v>8316</v>
      </c>
      <c r="S4067" s="15">
        <f t="shared" si="309"/>
        <v>41833.951516203706</v>
      </c>
      <c r="T4067" s="15">
        <f t="shared" si="310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7"/>
        <v>0</v>
      </c>
      <c r="P4068">
        <f t="shared" si="308"/>
        <v>25</v>
      </c>
      <c r="Q4068" s="11" t="s">
        <v>8315</v>
      </c>
      <c r="R4068" s="11" t="s">
        <v>8316</v>
      </c>
      <c r="S4068" s="15">
        <f t="shared" si="309"/>
        <v>42479.039212962962</v>
      </c>
      <c r="T4068" s="15">
        <f t="shared" si="310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7"/>
        <v>61</v>
      </c>
      <c r="P4069">
        <f t="shared" si="308"/>
        <v>179.12</v>
      </c>
      <c r="Q4069" s="11" t="s">
        <v>8315</v>
      </c>
      <c r="R4069" s="11" t="s">
        <v>8316</v>
      </c>
      <c r="S4069" s="15">
        <f t="shared" si="309"/>
        <v>42235.117476851854</v>
      </c>
      <c r="T4069" s="15">
        <f t="shared" si="310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7"/>
        <v>1</v>
      </c>
      <c r="P4070">
        <f t="shared" si="308"/>
        <v>34.950000000000003</v>
      </c>
      <c r="Q4070" s="11" t="s">
        <v>8315</v>
      </c>
      <c r="R4070" s="11" t="s">
        <v>8316</v>
      </c>
      <c r="S4070" s="15">
        <f t="shared" si="309"/>
        <v>42718.963599537034</v>
      </c>
      <c r="T4070" s="15">
        <f t="shared" si="310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7"/>
        <v>34</v>
      </c>
      <c r="P4071">
        <f t="shared" si="308"/>
        <v>33.08</v>
      </c>
      <c r="Q4071" s="11" t="s">
        <v>8315</v>
      </c>
      <c r="R4071" s="11" t="s">
        <v>8316</v>
      </c>
      <c r="S4071" s="15">
        <f t="shared" si="309"/>
        <v>42022.661527777775</v>
      </c>
      <c r="T4071" s="15">
        <f t="shared" si="310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7"/>
        <v>17</v>
      </c>
      <c r="P4072">
        <f t="shared" si="308"/>
        <v>27.5</v>
      </c>
      <c r="Q4072" s="11" t="s">
        <v>8315</v>
      </c>
      <c r="R4072" s="11" t="s">
        <v>8316</v>
      </c>
      <c r="S4072" s="15">
        <f t="shared" si="309"/>
        <v>42031.666898148149</v>
      </c>
      <c r="T4072" s="15">
        <f t="shared" si="310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7"/>
        <v>0</v>
      </c>
      <c r="P4073">
        <f t="shared" si="308"/>
        <v>0</v>
      </c>
      <c r="Q4073" s="11" t="s">
        <v>8315</v>
      </c>
      <c r="R4073" s="11" t="s">
        <v>8316</v>
      </c>
      <c r="S4073" s="15">
        <f t="shared" si="309"/>
        <v>42700.804756944446</v>
      </c>
      <c r="T4073" s="15">
        <f t="shared" si="310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7"/>
        <v>0</v>
      </c>
      <c r="P4074">
        <f t="shared" si="308"/>
        <v>2</v>
      </c>
      <c r="Q4074" s="11" t="s">
        <v>8315</v>
      </c>
      <c r="R4074" s="11" t="s">
        <v>8316</v>
      </c>
      <c r="S4074" s="15">
        <f t="shared" si="309"/>
        <v>41812.77443287037</v>
      </c>
      <c r="T4074" s="15">
        <f t="shared" si="310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7"/>
        <v>1</v>
      </c>
      <c r="P4075">
        <f t="shared" si="308"/>
        <v>18.5</v>
      </c>
      <c r="Q4075" s="11" t="s">
        <v>8315</v>
      </c>
      <c r="R4075" s="11" t="s">
        <v>8316</v>
      </c>
      <c r="S4075" s="15">
        <f t="shared" si="309"/>
        <v>42078.34520833334</v>
      </c>
      <c r="T4075" s="15">
        <f t="shared" si="310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7"/>
        <v>27</v>
      </c>
      <c r="P4076">
        <f t="shared" si="308"/>
        <v>35</v>
      </c>
      <c r="Q4076" s="11" t="s">
        <v>8315</v>
      </c>
      <c r="R4076" s="11" t="s">
        <v>8316</v>
      </c>
      <c r="S4076" s="15">
        <f t="shared" si="309"/>
        <v>42283.552951388891</v>
      </c>
      <c r="T4076" s="15">
        <f t="shared" si="310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7"/>
        <v>29</v>
      </c>
      <c r="P4077">
        <f t="shared" si="308"/>
        <v>44.31</v>
      </c>
      <c r="Q4077" s="11" t="s">
        <v>8315</v>
      </c>
      <c r="R4077" s="11" t="s">
        <v>8316</v>
      </c>
      <c r="S4077" s="15">
        <f t="shared" si="309"/>
        <v>41779.045937499999</v>
      </c>
      <c r="T4077" s="15">
        <f t="shared" si="310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7"/>
        <v>0</v>
      </c>
      <c r="P4078">
        <f t="shared" si="308"/>
        <v>0</v>
      </c>
      <c r="Q4078" s="11" t="s">
        <v>8315</v>
      </c>
      <c r="R4078" s="11" t="s">
        <v>8316</v>
      </c>
      <c r="S4078" s="15">
        <f t="shared" si="309"/>
        <v>41905.795706018522</v>
      </c>
      <c r="T4078" s="15">
        <f t="shared" si="310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7"/>
        <v>9</v>
      </c>
      <c r="P4079">
        <f t="shared" si="308"/>
        <v>222.5</v>
      </c>
      <c r="Q4079" s="11" t="s">
        <v>8315</v>
      </c>
      <c r="R4079" s="11" t="s">
        <v>8316</v>
      </c>
      <c r="S4079" s="15">
        <f t="shared" si="309"/>
        <v>42695.7105787037</v>
      </c>
      <c r="T4079" s="15">
        <f t="shared" si="310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7"/>
        <v>0</v>
      </c>
      <c r="P4080">
        <f t="shared" si="308"/>
        <v>0</v>
      </c>
      <c r="Q4080" s="11" t="s">
        <v>8315</v>
      </c>
      <c r="R4080" s="11" t="s">
        <v>8316</v>
      </c>
      <c r="S4080" s="15">
        <f t="shared" si="309"/>
        <v>42732.787523148145</v>
      </c>
      <c r="T4080" s="15">
        <f t="shared" si="310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7"/>
        <v>0</v>
      </c>
      <c r="P4081">
        <f t="shared" si="308"/>
        <v>5</v>
      </c>
      <c r="Q4081" s="11" t="s">
        <v>8315</v>
      </c>
      <c r="R4081" s="11" t="s">
        <v>8316</v>
      </c>
      <c r="S4081" s="15">
        <f t="shared" si="309"/>
        <v>42510.938900462963</v>
      </c>
      <c r="T4081" s="15">
        <f t="shared" si="310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7"/>
        <v>0</v>
      </c>
      <c r="P4082">
        <f t="shared" si="308"/>
        <v>0</v>
      </c>
      <c r="Q4082" s="11" t="s">
        <v>8315</v>
      </c>
      <c r="R4082" s="11" t="s">
        <v>8316</v>
      </c>
      <c r="S4082" s="15">
        <f t="shared" si="309"/>
        <v>42511.698101851856</v>
      </c>
      <c r="T4082" s="15">
        <f t="shared" si="310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7"/>
        <v>16</v>
      </c>
      <c r="P4083">
        <f t="shared" si="308"/>
        <v>29.17</v>
      </c>
      <c r="Q4083" s="11" t="s">
        <v>8315</v>
      </c>
      <c r="R4083" s="11" t="s">
        <v>8316</v>
      </c>
      <c r="S4083" s="15">
        <f t="shared" si="309"/>
        <v>42041.581307870365</v>
      </c>
      <c r="T4083" s="15">
        <f t="shared" si="310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7"/>
        <v>2</v>
      </c>
      <c r="P4084">
        <f t="shared" si="308"/>
        <v>1.5</v>
      </c>
      <c r="Q4084" s="11" t="s">
        <v>8315</v>
      </c>
      <c r="R4084" s="11" t="s">
        <v>8316</v>
      </c>
      <c r="S4084" s="15">
        <f t="shared" si="309"/>
        <v>42307.189270833333</v>
      </c>
      <c r="T4084" s="15">
        <f t="shared" si="310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7"/>
        <v>22</v>
      </c>
      <c r="P4085">
        <f t="shared" si="308"/>
        <v>126.5</v>
      </c>
      <c r="Q4085" s="11" t="s">
        <v>8315</v>
      </c>
      <c r="R4085" s="11" t="s">
        <v>8316</v>
      </c>
      <c r="S4085" s="15">
        <f t="shared" si="309"/>
        <v>42353.761759259258</v>
      </c>
      <c r="T4085" s="15">
        <f t="shared" si="310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7"/>
        <v>0</v>
      </c>
      <c r="P4086">
        <f t="shared" si="308"/>
        <v>10</v>
      </c>
      <c r="Q4086" s="11" t="s">
        <v>8315</v>
      </c>
      <c r="R4086" s="11" t="s">
        <v>8316</v>
      </c>
      <c r="S4086" s="15">
        <f t="shared" si="309"/>
        <v>42622.436412037037</v>
      </c>
      <c r="T4086" s="15">
        <f t="shared" si="310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7"/>
        <v>0</v>
      </c>
      <c r="P4087">
        <f t="shared" si="308"/>
        <v>10</v>
      </c>
      <c r="Q4087" s="11" t="s">
        <v>8315</v>
      </c>
      <c r="R4087" s="11" t="s">
        <v>8316</v>
      </c>
      <c r="S4087" s="15">
        <f t="shared" si="309"/>
        <v>42058.603877314818</v>
      </c>
      <c r="T4087" s="15">
        <f t="shared" si="310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7"/>
        <v>5</v>
      </c>
      <c r="P4088">
        <f t="shared" si="308"/>
        <v>9.4</v>
      </c>
      <c r="Q4088" s="11" t="s">
        <v>8315</v>
      </c>
      <c r="R4088" s="11" t="s">
        <v>8316</v>
      </c>
      <c r="S4088" s="15">
        <f t="shared" si="309"/>
        <v>42304.940960648149</v>
      </c>
      <c r="T4088" s="15">
        <f t="shared" si="310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7"/>
        <v>0</v>
      </c>
      <c r="P4089">
        <f t="shared" si="308"/>
        <v>0</v>
      </c>
      <c r="Q4089" s="11" t="s">
        <v>8315</v>
      </c>
      <c r="R4089" s="11" t="s">
        <v>8316</v>
      </c>
      <c r="S4089" s="15">
        <f t="shared" si="309"/>
        <v>42538.742893518516</v>
      </c>
      <c r="T4089" s="15">
        <f t="shared" si="310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7"/>
        <v>11</v>
      </c>
      <c r="P4090">
        <f t="shared" si="308"/>
        <v>72</v>
      </c>
      <c r="Q4090" s="11" t="s">
        <v>8315</v>
      </c>
      <c r="R4090" s="11" t="s">
        <v>8316</v>
      </c>
      <c r="S4090" s="15">
        <f t="shared" si="309"/>
        <v>41990.612546296295</v>
      </c>
      <c r="T4090" s="15">
        <f t="shared" si="310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7"/>
        <v>5</v>
      </c>
      <c r="P4091">
        <f t="shared" si="308"/>
        <v>30</v>
      </c>
      <c r="Q4091" s="11" t="s">
        <v>8315</v>
      </c>
      <c r="R4091" s="11" t="s">
        <v>8316</v>
      </c>
      <c r="S4091" s="15">
        <f t="shared" si="309"/>
        <v>42122.732499999998</v>
      </c>
      <c r="T4091" s="15">
        <f t="shared" si="310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7"/>
        <v>3</v>
      </c>
      <c r="P4092">
        <f t="shared" si="308"/>
        <v>10.67</v>
      </c>
      <c r="Q4092" s="11" t="s">
        <v>8315</v>
      </c>
      <c r="R4092" s="11" t="s">
        <v>8316</v>
      </c>
      <c r="S4092" s="15">
        <f t="shared" si="309"/>
        <v>42209.67288194444</v>
      </c>
      <c r="T4092" s="15">
        <f t="shared" si="310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7"/>
        <v>13</v>
      </c>
      <c r="P4093">
        <f t="shared" si="308"/>
        <v>25.5</v>
      </c>
      <c r="Q4093" s="11" t="s">
        <v>8315</v>
      </c>
      <c r="R4093" s="11" t="s">
        <v>8316</v>
      </c>
      <c r="S4093" s="15">
        <f t="shared" si="309"/>
        <v>41990.506377314814</v>
      </c>
      <c r="T4093" s="15">
        <f t="shared" si="310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7"/>
        <v>0</v>
      </c>
      <c r="P4094">
        <f t="shared" si="308"/>
        <v>20</v>
      </c>
      <c r="Q4094" s="11" t="s">
        <v>8315</v>
      </c>
      <c r="R4094" s="11" t="s">
        <v>8316</v>
      </c>
      <c r="S4094" s="15">
        <f t="shared" si="309"/>
        <v>42039.194988425923</v>
      </c>
      <c r="T4094" s="15">
        <f t="shared" si="310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7"/>
        <v>2</v>
      </c>
      <c r="P4095">
        <f t="shared" si="308"/>
        <v>15</v>
      </c>
      <c r="Q4095" s="11" t="s">
        <v>8315</v>
      </c>
      <c r="R4095" s="11" t="s">
        <v>8316</v>
      </c>
      <c r="S4095" s="15">
        <f t="shared" si="309"/>
        <v>42178.815891203703</v>
      </c>
      <c r="T4095" s="15">
        <f t="shared" si="310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7"/>
        <v>37</v>
      </c>
      <c r="P4096">
        <f t="shared" si="308"/>
        <v>91.25</v>
      </c>
      <c r="Q4096" s="11" t="s">
        <v>8315</v>
      </c>
      <c r="R4096" s="11" t="s">
        <v>8316</v>
      </c>
      <c r="S4096" s="15">
        <f t="shared" si="309"/>
        <v>41890.086805555555</v>
      </c>
      <c r="T4096" s="15">
        <f t="shared" si="310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7"/>
        <v>3</v>
      </c>
      <c r="P4097">
        <f t="shared" si="308"/>
        <v>800</v>
      </c>
      <c r="Q4097" s="11" t="s">
        <v>8315</v>
      </c>
      <c r="R4097" s="11" t="s">
        <v>8316</v>
      </c>
      <c r="S4097" s="15">
        <f t="shared" si="309"/>
        <v>42693.031828703708</v>
      </c>
      <c r="T4097" s="15">
        <f t="shared" si="310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11">ROUND(E4098/D4098*100,0)</f>
        <v>11</v>
      </c>
      <c r="P4098">
        <f t="shared" si="308"/>
        <v>80</v>
      </c>
      <c r="Q4098" s="11" t="s">
        <v>8315</v>
      </c>
      <c r="R4098" s="11" t="s">
        <v>8316</v>
      </c>
      <c r="S4098" s="15">
        <f t="shared" si="309"/>
        <v>42750.530312499999</v>
      </c>
      <c r="T4098" s="15">
        <f t="shared" si="310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1"/>
        <v>0</v>
      </c>
      <c r="P4099">
        <f t="shared" ref="P4099:P4115" si="312">IFERROR(ROUND(E4099/L4099,2),0)</f>
        <v>0</v>
      </c>
      <c r="Q4099" s="11" t="s">
        <v>8315</v>
      </c>
      <c r="R4099" s="11" t="s">
        <v>8316</v>
      </c>
      <c r="S4099" s="15">
        <f t="shared" ref="S4099:S4115" si="313">(((J4099/60)/60)/24)+DATE(1970,1,1)</f>
        <v>42344.824502314819</v>
      </c>
      <c r="T4099" s="15">
        <f t="shared" ref="T4099:T4115" si="31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1"/>
        <v>0</v>
      </c>
      <c r="P4100">
        <f t="shared" si="312"/>
        <v>0</v>
      </c>
      <c r="Q4100" s="11" t="s">
        <v>8315</v>
      </c>
      <c r="R4100" s="11" t="s">
        <v>8316</v>
      </c>
      <c r="S4100" s="15">
        <f t="shared" si="313"/>
        <v>42495.722187499996</v>
      </c>
      <c r="T4100" s="15">
        <f t="shared" si="31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1"/>
        <v>1</v>
      </c>
      <c r="P4101">
        <f t="shared" si="312"/>
        <v>50</v>
      </c>
      <c r="Q4101" s="11" t="s">
        <v>8315</v>
      </c>
      <c r="R4101" s="11" t="s">
        <v>8316</v>
      </c>
      <c r="S4101" s="15">
        <f t="shared" si="313"/>
        <v>42570.850381944445</v>
      </c>
      <c r="T4101" s="15">
        <f t="shared" si="31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1"/>
        <v>0</v>
      </c>
      <c r="P4102">
        <f t="shared" si="312"/>
        <v>0</v>
      </c>
      <c r="Q4102" s="11" t="s">
        <v>8315</v>
      </c>
      <c r="R4102" s="11" t="s">
        <v>8316</v>
      </c>
      <c r="S4102" s="15">
        <f t="shared" si="313"/>
        <v>41927.124884259261</v>
      </c>
      <c r="T4102" s="15">
        <f t="shared" si="31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1"/>
        <v>0</v>
      </c>
      <c r="P4103">
        <f t="shared" si="312"/>
        <v>0</v>
      </c>
      <c r="Q4103" s="11" t="s">
        <v>8315</v>
      </c>
      <c r="R4103" s="11" t="s">
        <v>8316</v>
      </c>
      <c r="S4103" s="15">
        <f t="shared" si="313"/>
        <v>42730.903726851851</v>
      </c>
      <c r="T4103" s="15">
        <f t="shared" si="31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1"/>
        <v>27</v>
      </c>
      <c r="P4104">
        <f t="shared" si="312"/>
        <v>22.83</v>
      </c>
      <c r="Q4104" s="11" t="s">
        <v>8315</v>
      </c>
      <c r="R4104" s="11" t="s">
        <v>8316</v>
      </c>
      <c r="S4104" s="15">
        <f t="shared" si="313"/>
        <v>42475.848067129627</v>
      </c>
      <c r="T4104" s="15">
        <f t="shared" si="31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1"/>
        <v>10</v>
      </c>
      <c r="P4105">
        <f t="shared" si="312"/>
        <v>16.670000000000002</v>
      </c>
      <c r="Q4105" s="11" t="s">
        <v>8315</v>
      </c>
      <c r="R4105" s="11" t="s">
        <v>8316</v>
      </c>
      <c r="S4105" s="15">
        <f t="shared" si="313"/>
        <v>42188.83293981482</v>
      </c>
      <c r="T4105" s="15">
        <f t="shared" si="31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1"/>
        <v>21</v>
      </c>
      <c r="P4106">
        <f t="shared" si="312"/>
        <v>45.79</v>
      </c>
      <c r="Q4106" s="11" t="s">
        <v>8315</v>
      </c>
      <c r="R4106" s="11" t="s">
        <v>8316</v>
      </c>
      <c r="S4106" s="15">
        <f t="shared" si="313"/>
        <v>42640.278171296297</v>
      </c>
      <c r="T4106" s="15">
        <f t="shared" si="31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1"/>
        <v>7</v>
      </c>
      <c r="P4107">
        <f t="shared" si="312"/>
        <v>383.33</v>
      </c>
      <c r="Q4107" s="11" t="s">
        <v>8315</v>
      </c>
      <c r="R4107" s="11" t="s">
        <v>8316</v>
      </c>
      <c r="S4107" s="15">
        <f t="shared" si="313"/>
        <v>42697.010520833333</v>
      </c>
      <c r="T4107" s="15">
        <f t="shared" si="31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1"/>
        <v>71</v>
      </c>
      <c r="P4108">
        <f t="shared" si="312"/>
        <v>106.97</v>
      </c>
      <c r="Q4108" s="11" t="s">
        <v>8315</v>
      </c>
      <c r="R4108" s="11" t="s">
        <v>8316</v>
      </c>
      <c r="S4108" s="15">
        <f t="shared" si="313"/>
        <v>42053.049375000002</v>
      </c>
      <c r="T4108" s="15">
        <f t="shared" si="31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11"/>
        <v>2</v>
      </c>
      <c r="P4109">
        <f t="shared" si="312"/>
        <v>10.25</v>
      </c>
      <c r="Q4109" s="11" t="s">
        <v>8315</v>
      </c>
      <c r="R4109" s="11" t="s">
        <v>8316</v>
      </c>
      <c r="S4109" s="15">
        <f t="shared" si="313"/>
        <v>41883.916678240741</v>
      </c>
      <c r="T4109" s="15">
        <f t="shared" si="31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11"/>
        <v>2</v>
      </c>
      <c r="P4110">
        <f t="shared" si="312"/>
        <v>59</v>
      </c>
      <c r="Q4110" s="11" t="s">
        <v>8315</v>
      </c>
      <c r="R4110" s="11" t="s">
        <v>8316</v>
      </c>
      <c r="S4110" s="15">
        <f t="shared" si="313"/>
        <v>42767.031678240746</v>
      </c>
      <c r="T4110" s="15">
        <f t="shared" si="31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11"/>
        <v>0</v>
      </c>
      <c r="P4111">
        <f t="shared" si="312"/>
        <v>0</v>
      </c>
      <c r="Q4111" s="11" t="s">
        <v>8315</v>
      </c>
      <c r="R4111" s="11" t="s">
        <v>8316</v>
      </c>
      <c r="S4111" s="15">
        <f t="shared" si="313"/>
        <v>42307.539398148147</v>
      </c>
      <c r="T4111" s="15">
        <f t="shared" si="31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11"/>
        <v>29</v>
      </c>
      <c r="P4112">
        <f t="shared" si="312"/>
        <v>14.33</v>
      </c>
      <c r="Q4112" s="11" t="s">
        <v>8315</v>
      </c>
      <c r="R4112" s="11" t="s">
        <v>8316</v>
      </c>
      <c r="S4112" s="15">
        <f t="shared" si="313"/>
        <v>42512.626747685179</v>
      </c>
      <c r="T4112" s="15">
        <f t="shared" si="31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11"/>
        <v>3</v>
      </c>
      <c r="P4113">
        <f t="shared" si="312"/>
        <v>15.67</v>
      </c>
      <c r="Q4113" s="11" t="s">
        <v>8315</v>
      </c>
      <c r="R4113" s="11" t="s">
        <v>8316</v>
      </c>
      <c r="S4113" s="15">
        <f t="shared" si="313"/>
        <v>42029.135879629626</v>
      </c>
      <c r="T4113" s="15">
        <f t="shared" si="31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11"/>
        <v>0</v>
      </c>
      <c r="P4114">
        <f t="shared" si="312"/>
        <v>1</v>
      </c>
      <c r="Q4114" s="11" t="s">
        <v>8315</v>
      </c>
      <c r="R4114" s="11" t="s">
        <v>8316</v>
      </c>
      <c r="S4114" s="15">
        <f t="shared" si="313"/>
        <v>42400.946597222224</v>
      </c>
      <c r="T4114" s="15">
        <f t="shared" si="31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11"/>
        <v>0</v>
      </c>
      <c r="P4115">
        <f t="shared" si="312"/>
        <v>1</v>
      </c>
      <c r="Q4115" s="11" t="s">
        <v>8315</v>
      </c>
      <c r="R4115" s="11" t="s">
        <v>8316</v>
      </c>
      <c r="S4115" s="15">
        <f t="shared" si="313"/>
        <v>42358.573182870372</v>
      </c>
      <c r="T4115" s="15">
        <f t="shared" si="314"/>
        <v>42377.273611111115</v>
      </c>
    </row>
  </sheetData>
  <conditionalFormatting sqref="F1:F1048576">
    <cfRule type="cellIs" dxfId="1" priority="3" operator="equal">
      <formula>"successful"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5B652-AB22-B243-BD9E-478DB9EDFECE}">
  <sheetPr codeName="Sheet4"/>
  <dimension ref="A1:F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4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4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4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4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4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4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4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4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4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4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4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87465-BECF-354D-A9BB-2E6BF7548893}">
  <sheetPr codeName="Sheet5"/>
  <dimension ref="A1:F6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A2C8D-F8BF-4A49-978D-3C6F862EC717}">
  <sheetPr codeName="Sheet6"/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DEB3D-F852-A643-9DC9-8B89CCE3F7BB}">
  <sheetPr codeName="Sheet7"/>
  <dimension ref="A1:D6"/>
  <sheetViews>
    <sheetView workbookViewId="0">
      <selection activeCell="B6" sqref="B6"/>
    </sheetView>
  </sheetViews>
  <sheetFormatPr baseColWidth="10" defaultRowHeight="15" x14ac:dyDescent="0.2"/>
  <cols>
    <col min="1" max="1" width="55" customWidth="1"/>
    <col min="2" max="2" width="107" customWidth="1"/>
  </cols>
  <sheetData>
    <row r="1" spans="1:4" x14ac:dyDescent="0.2">
      <c r="A1" s="16" t="s">
        <v>8380</v>
      </c>
      <c r="B1" t="s">
        <v>4110</v>
      </c>
      <c r="C1" t="s">
        <v>8381</v>
      </c>
      <c r="D1" t="s">
        <v>8382</v>
      </c>
    </row>
    <row r="2" spans="1:4" x14ac:dyDescent="0.2">
      <c r="A2" s="17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s="17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s="17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s="17" t="s">
        <v>3329</v>
      </c>
      <c r="B5" t="str">
        <f>VLOOKUP(A5,Kickstarter!B:C, 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s="17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Outcomes Based on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2022-09-11T16:54:57Z</dcterms:modified>
</cp:coreProperties>
</file>