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est" sheetId="1" state="visible" r:id="rId3"/>
    <sheet name="O_TransactionActivity" sheetId="2" state="visible" r:id="rId4"/>
    <sheet name="O_Attribute" sheetId="3" state="visible" r:id="rId5"/>
    <sheet name="O_Instrument" sheetId="4" state="visible" r:id="rId6"/>
    <sheet name="O_Metric" sheetId="5" state="visible" r:id="rId7"/>
    <sheet name="O_InstrumentAttribute" sheetId="6" state="visible" r:id="rId8"/>
    <sheet name="Calc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<sst xmlns="http://schemas.openxmlformats.org/spreadsheetml/2006/main" count="493" uniqueCount="113">
  <si>
    <t xml:space="preserve">Steps</t>
  </si>
  <si>
    <t xml:space="preserve">Type</t>
  </si>
  <si>
    <t xml:space="preserve">Input</t>
  </si>
  <si>
    <t xml:space="preserve">LOAD_REF_DATA</t>
  </si>
  <si>
    <t xml:space="preserve">FILE_UPLOAD</t>
  </si>
  <si>
    <t xml:space="preserve">ReferenceData/Revenue_RefData.xlsx</t>
  </si>
  <si>
    <t xml:space="preserve">MODEL_UPLOAD</t>
  </si>
  <si>
    <t xml:space="preserve">Model/Revenue_Model.xlsx</t>
  </si>
  <si>
    <t xml:space="preserve">MODEL_CONFIGURATION</t>
  </si>
  <si>
    <t xml:space="preserve">CONFIGURATION</t>
  </si>
  <si>
    <t xml:space="preserve">ATTRIBUTE</t>
  </si>
  <si>
    <t xml:space="preserve">ACTIVITY_UPLOAD</t>
  </si>
  <si>
    <t xml:space="preserve">TestRevenue/ActivityData_Jan22.xlsx</t>
  </si>
  <si>
    <t xml:space="preserve">MODEL_EXECUTION</t>
  </si>
  <si>
    <t xml:space="preserve">EXECUTION</t>
  </si>
  <si>
    <t xml:space="preserve">TestRevenue/ActivityData_Feb22.xlsx</t>
  </si>
  <si>
    <t xml:space="preserve">TestRevenue/ActivityData_Apr22.xlsx</t>
  </si>
  <si>
    <t xml:space="preserve">TestRevenue/ActivityData_May22.xlsx</t>
  </si>
  <si>
    <t xml:space="preserve">TransactionActivity</t>
  </si>
  <si>
    <t xml:space="preserve">{"instrumentId": "SO1"}</t>
  </si>
  <si>
    <t xml:space="preserve">postingDate ASC</t>
  </si>
  <si>
    <t xml:space="preserve">attributeId ASC</t>
  </si>
  <si>
    <t xml:space="preserve">transactionName ASC</t>
  </si>
  <si>
    <t xml:space="preserve">source ASC</t>
  </si>
  <si>
    <t xml:space="preserve">effectiveDate ASC</t>
  </si>
  <si>
    <t xml:space="preserve">instrumentId</t>
  </si>
  <si>
    <t xml:space="preserve">amount</t>
  </si>
  <si>
    <t xml:space="preserve">originalPeriodId</t>
  </si>
  <si>
    <t xml:space="preserve">accountingPeriod.periodId</t>
  </si>
  <si>
    <t xml:space="preserve">isReplayable</t>
  </si>
  <si>
    <t xml:space="preserve">UNBILLED CHARGE</t>
  </si>
  <si>
    <t xml:space="preserve">MODEL</t>
  </si>
  <si>
    <t xml:space="preserve">SO1</t>
  </si>
  <si>
    <t xml:space="preserve">REVENUE</t>
  </si>
  <si>
    <t xml:space="preserve">NEW BILLING</t>
  </si>
  <si>
    <t xml:space="preserve">ETL</t>
  </si>
  <si>
    <t xml:space="preserve">REVERSAL</t>
  </si>
  <si>
    <t xml:space="preserve">AttributeLevelLtd</t>
  </si>
  <si>
    <t xml:space="preserve">metricName ASC</t>
  </si>
  <si>
    <t xml:space="preserve">balance.beginningBalance</t>
  </si>
  <si>
    <t xml:space="preserve">balance.activity</t>
  </si>
  <si>
    <t xml:space="preserve">balance.endingBalance</t>
  </si>
  <si>
    <t xml:space="preserve">DEFERRED REVENUE</t>
  </si>
  <si>
    <t xml:space="preserve">UNBILLED</t>
  </si>
  <si>
    <t xml:space="preserve">BILLING</t>
  </si>
  <si>
    <t xml:space="preserve">InstrumentLevelLtd</t>
  </si>
  <si>
    <t xml:space="preserve">MetricLevelLtd</t>
  </si>
  <si>
    <t xml:space="preserve">{}</t>
  </si>
  <si>
    <t xml:space="preserve">InstrumentAttribute</t>
  </si>
  <si>
    <t xml:space="preserve">effectiveDate</t>
  </si>
  <si>
    <t xml:space="preserve">batchId</t>
  </si>
  <si>
    <t xml:space="preserve">endDate</t>
  </si>
  <si>
    <t xml:space="preserve">periodId</t>
  </si>
  <si>
    <t xml:space="preserve">source</t>
  </si>
  <si>
    <t xml:space="preserve">attributes.CURRENCY</t>
  </si>
  <si>
    <t xml:space="preserve">attributes.SALE_PRICE</t>
  </si>
  <si>
    <t xml:space="preserve">attributes.ORDER_DATE</t>
  </si>
  <si>
    <t xml:space="preserve">attributes.ITEM_ENDDATE</t>
  </si>
  <si>
    <t xml:space="preserve">attributes.QUANTITY</t>
  </si>
  <si>
    <t xml:space="preserve">attributes.EXTENDED_SALEPRICE</t>
  </si>
  <si>
    <t xml:space="preserve">attributes.ITEM_ID</t>
  </si>
  <si>
    <t xml:space="preserve">attributes.ITEM_STARTDATE</t>
  </si>
  <si>
    <t xml:space="preserve">attributes.PRODUCT_ID</t>
  </si>
  <si>
    <t xml:space="preserve">attributes.PRODUCT_NAME</t>
  </si>
  <si>
    <t xml:space="preserve">2022-01-15T00:00:00.000Z</t>
  </si>
  <si>
    <t xml:space="preserve">2022-04-30T00:00:00.000Z</t>
  </si>
  <si>
    <t xml:space="preserve">USD</t>
  </si>
  <si>
    <t xml:space="preserve">2022-01-15T18:30:00.000Z</t>
  </si>
  <si>
    <t xml:space="preserve">INVOICE</t>
  </si>
  <si>
    <t xml:space="preserve">IDHJ-EGNY</t>
  </si>
  <si>
    <t xml:space="preserve">DISCOUNT</t>
  </si>
  <si>
    <t xml:space="preserve">2023-01-15T18:30:00.000Z</t>
  </si>
  <si>
    <t xml:space="preserve">FFFF-AAAA</t>
  </si>
  <si>
    <t xml:space="preserve">SAAS BASIC SUBSCRIPTION</t>
  </si>
  <si>
    <t xml:space="preserve">FFFF-BBBB</t>
  </si>
  <si>
    <t xml:space="preserve">SAAS IMPLEMENTATION</t>
  </si>
  <si>
    <t xml:space="preserve">FFFF-CCC</t>
  </si>
  <si>
    <t xml:space="preserve">SAAS PREMIUM SUBSCRIPTION</t>
  </si>
  <si>
    <t xml:space="preserve">PRODUCT CATALOG</t>
  </si>
  <si>
    <t xml:space="preserve">ProductId</t>
  </si>
  <si>
    <t xml:space="preserve">ProductName</t>
  </si>
  <si>
    <t xml:space="preserve">Standalone Sellig Price Rule</t>
  </si>
  <si>
    <t xml:space="preserve">Revenue Recognition Method</t>
  </si>
  <si>
    <t xml:space="preserve">Amount</t>
  </si>
  <si>
    <t xml:space="preserve">Billings</t>
  </si>
  <si>
    <t xml:space="preserve">TransactionName</t>
  </si>
  <si>
    <t xml:space="preserve">AttributeId</t>
  </si>
  <si>
    <t xml:space="preserve">PostingDate</t>
  </si>
  <si>
    <t xml:space="preserve">TransactionDate</t>
  </si>
  <si>
    <t xml:space="preserve">InstrumentId</t>
  </si>
  <si>
    <t xml:space="preserve">Discount</t>
  </si>
  <si>
    <t xml:space="preserve">AMOUNT</t>
  </si>
  <si>
    <t xml:space="preserve">POINT_IN_TIME</t>
  </si>
  <si>
    <t xml:space="preserve">New Billing</t>
  </si>
  <si>
    <t xml:space="preserve">SaaS Basic Subscription</t>
  </si>
  <si>
    <t xml:space="preserve">USE SALES PRICE</t>
  </si>
  <si>
    <t xml:space="preserve">RATABLE</t>
  </si>
  <si>
    <t xml:space="preserve">SaaS Implementation</t>
  </si>
  <si>
    <t xml:space="preserve">SaaS Training</t>
  </si>
  <si>
    <t xml:space="preserve">SaaS Premium Subscription</t>
  </si>
  <si>
    <t xml:space="preserve">Invoice</t>
  </si>
  <si>
    <t xml:space="preserve">REVENUE ALLOCATION</t>
  </si>
  <si>
    <t xml:space="preserve">Sale Price</t>
  </si>
  <si>
    <t xml:space="preserve">SSP</t>
  </si>
  <si>
    <t xml:space="preserve">Ratio</t>
  </si>
  <si>
    <t xml:space="preserve">Allocation</t>
  </si>
  <si>
    <t xml:space="preserve">StartDate</t>
  </si>
  <si>
    <t xml:space="preserve">EndDate</t>
  </si>
  <si>
    <t xml:space="preserve">Total</t>
  </si>
  <si>
    <t xml:space="preserve">Date</t>
  </si>
  <si>
    <t xml:space="preserve">Revenue</t>
  </si>
  <si>
    <t xml:space="preserve">Days</t>
  </si>
  <si>
    <t xml:space="preserve">Correction 4/30/2022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</si>
</sst>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"/>
    <numFmt numFmtId="166" formatCode="#,##0.0000_);[RED]\(#,##0.0000\)"/>
    <numFmt numFmtId="167" formatCode="0.0000"/>
    <numFmt numFmtId="168" formatCode="0"/>
    <numFmt numFmtId="169" formatCode="m/d/yyyy"/>
    <numFmt numFmtId="170" formatCode="#,##0.00_);[RED]\(#,##0.00\)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11"/>
      <color theme="1"/>
      <name val="Arial"/>
      <family val="2"/>
      <charset val="1"/>
    </font>
    <font>
      <b val="true"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  <fill>
      <patternFill patternType="solid">
        <fgColor theme="9" tint="0.5999"/>
        <bgColor rgb="FFFF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19F9E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" activeCellId="0" sqref="D1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1" min="1" style="1" width="24.71"/>
    <col collapsed="false" customWidth="true" hidden="false" outlineLevel="0" max="2" min="2" style="1" width="20.14"/>
    <col collapsed="false" customWidth="true" hidden="false" outlineLevel="0" max="3" min="3" style="1" width="34.57"/>
    <col collapsed="false" customWidth="true" hidden="false" outlineLevel="0" max="4" min="4" style="1" width="31.18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2.75" hidden="false" customHeight="true" outlineLevel="0" collapsed="false">
      <c r="A2" s="1" t="s">
        <v>3</v>
      </c>
      <c r="B2" s="1" t="s">
        <v>4</v>
      </c>
      <c r="C2" s="1" t="s">
        <v>5</v>
      </c>
    </row>
    <row r="3" customFormat="false" ht="12.75" hidden="false" customHeight="true" outlineLevel="0" collapsed="false">
      <c r="A3" s="1" t="s">
        <v>6</v>
      </c>
      <c r="B3" s="1" t="s">
        <v>4</v>
      </c>
      <c r="C3" s="1" t="s">
        <v>7</v>
      </c>
    </row>
    <row r="4" customFormat="false" ht="12.75" hidden="false" customHeight="true" outlineLevel="0" collapsed="false">
      <c r="A4" s="1" t="s">
        <v>8</v>
      </c>
      <c r="B4" s="1" t="s">
        <v>9</v>
      </c>
      <c r="C4" s="1" t="s">
        <v>10</v>
      </c>
    </row>
    <row r="5" customFormat="false" ht="12.75" hidden="false" customHeight="true" outlineLevel="0" collapsed="false">
      <c r="A5" s="1" t="s">
        <v>11</v>
      </c>
      <c r="B5" s="1" t="s">
        <v>4</v>
      </c>
      <c r="C5" s="1" t="s">
        <v>12</v>
      </c>
    </row>
    <row r="6" customFormat="false" ht="12.75" hidden="false" customHeight="true" outlineLevel="0" collapsed="false">
      <c r="A6" s="1" t="s">
        <v>13</v>
      </c>
      <c r="B6" s="1" t="s">
        <v>14</v>
      </c>
      <c r="C6" s="2" t="n">
        <v>44592</v>
      </c>
    </row>
    <row r="7" customFormat="false" ht="12.75" hidden="false" customHeight="true" outlineLevel="0" collapsed="false">
      <c r="A7" s="1" t="s">
        <v>11</v>
      </c>
      <c r="B7" s="1" t="s">
        <v>4</v>
      </c>
      <c r="C7" s="1" t="s">
        <v>15</v>
      </c>
    </row>
    <row r="8" customFormat="false" ht="12.75" hidden="false" customHeight="true" outlineLevel="0" collapsed="false">
      <c r="A8" s="1" t="s">
        <v>13</v>
      </c>
      <c r="B8" s="1" t="s">
        <v>14</v>
      </c>
      <c r="C8" s="2" t="n">
        <v>44620</v>
      </c>
    </row>
    <row r="9" customFormat="false" ht="12.75" hidden="false" customHeight="true" outlineLevel="0" collapsed="false">
      <c r="A9" s="1" t="s">
        <v>13</v>
      </c>
      <c r="B9" s="1" t="s">
        <v>14</v>
      </c>
      <c r="C9" s="2" t="n">
        <v>44651</v>
      </c>
    </row>
    <row r="10" customFormat="false" ht="12.75" hidden="false" customHeight="true" outlineLevel="0" collapsed="false">
      <c r="A10" s="1" t="s">
        <v>11</v>
      </c>
      <c r="B10" s="1" t="s">
        <v>4</v>
      </c>
      <c r="C10" s="1" t="s">
        <v>16</v>
      </c>
    </row>
    <row r="11" customFormat="false" ht="12.75" hidden="false" customHeight="true" outlineLevel="0" collapsed="false">
      <c r="A11" s="1" t="s">
        <v>13</v>
      </c>
      <c r="B11" s="1" t="s">
        <v>14</v>
      </c>
      <c r="C11" s="2" t="n">
        <v>44681</v>
      </c>
    </row>
    <row r="12" customFormat="false" ht="12.75" hidden="false" customHeight="true" outlineLevel="0" collapsed="false">
      <c r="A12" s="1" t="s">
        <v>11</v>
      </c>
      <c r="B12" s="1" t="s">
        <v>4</v>
      </c>
      <c r="C12" s="1" t="s">
        <v>17</v>
      </c>
    </row>
    <row r="13" customFormat="false" ht="12.75" hidden="false" customHeight="true" outlineLevel="0" collapsed="false">
      <c r="A13" s="1" t="s">
        <v>13</v>
      </c>
      <c r="B13" s="1" t="s">
        <v>14</v>
      </c>
      <c r="C13" s="2" t="n">
        <v>44712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8" activeCellId="0" sqref="A18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7" min="1" style="1" width="21.71"/>
    <col collapsed="false" customWidth="true" hidden="false" outlineLevel="0" max="9" min="8" style="1" width="23.14"/>
  </cols>
  <sheetData>
    <row r="1" customFormat="false" ht="13.8" hidden="false" customHeight="false" outlineLevel="0" collapsed="false">
      <c r="A1" s="3" t="s">
        <v>18</v>
      </c>
      <c r="B1" s="4" t="s">
        <v>19</v>
      </c>
      <c r="G1" s="4"/>
    </row>
    <row r="2" customFormat="false" ht="12.75" hidden="false" customHeight="false" outlineLevel="0" collapsed="false">
      <c r="A2" s="5" t="s">
        <v>20</v>
      </c>
      <c r="B2" s="5" t="s">
        <v>21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27</v>
      </c>
      <c r="I2" s="5" t="s">
        <v>28</v>
      </c>
      <c r="J2" s="5" t="s">
        <v>29</v>
      </c>
    </row>
    <row r="3" customFormat="false" ht="12.75" hidden="false" customHeight="false" outlineLevel="0" collapsed="false">
      <c r="A3" s="6" t="n">
        <v>20220131</v>
      </c>
      <c r="B3" s="6" t="n">
        <v>0</v>
      </c>
      <c r="C3" s="6" t="s">
        <v>30</v>
      </c>
      <c r="D3" s="6" t="s">
        <v>31</v>
      </c>
      <c r="E3" s="6" t="n">
        <v>20220131</v>
      </c>
      <c r="F3" s="6" t="s">
        <v>32</v>
      </c>
      <c r="G3" s="7" t="n">
        <f aca="false">-(SUM(G4:G6)+0.0001)</f>
        <v>342.818</v>
      </c>
      <c r="H3" s="6" t="n">
        <v>202201</v>
      </c>
      <c r="I3" s="6" t="n">
        <v>202201</v>
      </c>
      <c r="J3" s="6" t="n">
        <v>1</v>
      </c>
    </row>
    <row r="4" customFormat="false" ht="12.75" hidden="false" customHeight="false" outlineLevel="0" collapsed="false">
      <c r="A4" s="6" t="n">
        <v>20220131</v>
      </c>
      <c r="B4" s="6" t="n">
        <v>2</v>
      </c>
      <c r="C4" s="6" t="s">
        <v>33</v>
      </c>
      <c r="D4" s="6" t="s">
        <v>31</v>
      </c>
      <c r="E4" s="6" t="n">
        <v>20220131</v>
      </c>
      <c r="F4" s="6" t="s">
        <v>32</v>
      </c>
      <c r="G4" s="7" t="n">
        <f aca="false">Calc!C22</f>
        <v>-47.593</v>
      </c>
      <c r="H4" s="6" t="n">
        <v>202201</v>
      </c>
      <c r="I4" s="6" t="n">
        <v>202201</v>
      </c>
      <c r="J4" s="6" t="n">
        <v>1</v>
      </c>
    </row>
    <row r="5" customFormat="false" ht="12.75" hidden="false" customHeight="false" outlineLevel="0" collapsed="false">
      <c r="A5" s="6" t="n">
        <v>20220131</v>
      </c>
      <c r="B5" s="6" t="n">
        <v>3</v>
      </c>
      <c r="C5" s="6" t="s">
        <v>33</v>
      </c>
      <c r="D5" s="6" t="s">
        <v>31</v>
      </c>
      <c r="E5" s="6" t="n">
        <v>20220131</v>
      </c>
      <c r="F5" s="6" t="s">
        <v>32</v>
      </c>
      <c r="G5" s="7" t="n">
        <f aca="false">-ROUND(Calc!F15,4)</f>
        <v>-271.4286</v>
      </c>
      <c r="H5" s="6" t="n">
        <v>202201</v>
      </c>
      <c r="I5" s="6" t="n">
        <v>202201</v>
      </c>
      <c r="J5" s="6" t="n">
        <v>1</v>
      </c>
    </row>
    <row r="6" customFormat="false" ht="12.75" hidden="false" customHeight="false" outlineLevel="0" collapsed="false">
      <c r="A6" s="6" t="n">
        <v>20220131</v>
      </c>
      <c r="B6" s="6" t="n">
        <v>4</v>
      </c>
      <c r="C6" s="6" t="s">
        <v>33</v>
      </c>
      <c r="D6" s="6" t="s">
        <v>31</v>
      </c>
      <c r="E6" s="6" t="n">
        <v>20220131</v>
      </c>
      <c r="F6" s="6" t="s">
        <v>32</v>
      </c>
      <c r="G6" s="7" t="n">
        <f aca="false">Calc!C40</f>
        <v>-23.7965</v>
      </c>
      <c r="H6" s="6" t="n">
        <v>202201</v>
      </c>
      <c r="I6" s="6" t="n">
        <v>202201</v>
      </c>
      <c r="J6" s="6" t="n">
        <v>1</v>
      </c>
    </row>
    <row r="7" customFormat="false" ht="12.75" hidden="false" customHeight="false" outlineLevel="0" collapsed="false">
      <c r="A7" s="6" t="n">
        <v>20220228</v>
      </c>
      <c r="B7" s="6" t="n">
        <v>0</v>
      </c>
      <c r="C7" s="6" t="s">
        <v>34</v>
      </c>
      <c r="D7" s="6" t="s">
        <v>35</v>
      </c>
      <c r="E7" s="6" t="n">
        <v>20220228</v>
      </c>
      <c r="F7" s="6" t="s">
        <v>32</v>
      </c>
      <c r="G7" s="7" t="n">
        <f aca="false">Calc!R3</f>
        <v>1900</v>
      </c>
      <c r="H7" s="6" t="n">
        <v>202202</v>
      </c>
      <c r="I7" s="6" t="n">
        <v>202202</v>
      </c>
      <c r="J7" s="6" t="n">
        <v>0</v>
      </c>
    </row>
    <row r="8" customFormat="false" ht="12.75" hidden="false" customHeight="false" outlineLevel="0" collapsed="false">
      <c r="A8" s="6" t="n">
        <v>20220228</v>
      </c>
      <c r="B8" s="6" t="n">
        <v>0</v>
      </c>
      <c r="C8" s="6" t="s">
        <v>30</v>
      </c>
      <c r="D8" s="6" t="s">
        <v>31</v>
      </c>
      <c r="E8" s="6" t="n">
        <v>20220228</v>
      </c>
      <c r="F8" s="6" t="s">
        <v>32</v>
      </c>
      <c r="G8" s="7" t="n">
        <f aca="false">-G3</f>
        <v>-342.818</v>
      </c>
      <c r="H8" s="6" t="n">
        <v>202202</v>
      </c>
      <c r="I8" s="6" t="n">
        <v>202202</v>
      </c>
      <c r="J8" s="6" t="n">
        <v>1</v>
      </c>
    </row>
    <row r="9" customFormat="false" ht="12.75" hidden="false" customHeight="false" outlineLevel="0" collapsed="false">
      <c r="A9" s="6" t="n">
        <v>20220228</v>
      </c>
      <c r="B9" s="6" t="n">
        <v>2</v>
      </c>
      <c r="C9" s="6" t="s">
        <v>33</v>
      </c>
      <c r="D9" s="6" t="s">
        <v>31</v>
      </c>
      <c r="E9" s="6" t="n">
        <v>20220228</v>
      </c>
      <c r="F9" s="6" t="s">
        <v>32</v>
      </c>
      <c r="G9" s="7" t="n">
        <f aca="false">Calc!C23+0.0001</f>
        <v>-83.2876</v>
      </c>
      <c r="H9" s="6" t="n">
        <v>202202</v>
      </c>
      <c r="I9" s="6" t="n">
        <v>202202</v>
      </c>
      <c r="J9" s="6" t="n">
        <v>1</v>
      </c>
    </row>
    <row r="10" customFormat="false" ht="12.75" hidden="false" customHeight="false" outlineLevel="0" collapsed="false">
      <c r="A10" s="6" t="n">
        <v>20220228</v>
      </c>
      <c r="B10" s="6" t="n">
        <v>4</v>
      </c>
      <c r="C10" s="6" t="s">
        <v>33</v>
      </c>
      <c r="D10" s="6" t="s">
        <v>31</v>
      </c>
      <c r="E10" s="6" t="n">
        <v>20220228</v>
      </c>
      <c r="F10" s="6" t="s">
        <v>32</v>
      </c>
      <c r="G10" s="7" t="n">
        <f aca="false">Calc!C41</f>
        <v>-41.6438</v>
      </c>
      <c r="H10" s="6" t="n">
        <v>202202</v>
      </c>
      <c r="I10" s="6" t="n">
        <v>202202</v>
      </c>
      <c r="J10" s="6" t="n">
        <v>1</v>
      </c>
    </row>
    <row r="11" customFormat="false" ht="12.75" hidden="false" customHeight="false" outlineLevel="0" collapsed="false">
      <c r="A11" s="6" t="n">
        <v>20220331</v>
      </c>
      <c r="B11" s="6" t="n">
        <v>2</v>
      </c>
      <c r="C11" s="6" t="s">
        <v>33</v>
      </c>
      <c r="D11" s="6" t="s">
        <v>31</v>
      </c>
      <c r="E11" s="6" t="n">
        <v>20220331</v>
      </c>
      <c r="F11" s="6" t="s">
        <v>32</v>
      </c>
      <c r="G11" s="7" t="n">
        <f aca="false">Calc!C24</f>
        <v>-92.2114</v>
      </c>
      <c r="H11" s="6" t="n">
        <v>202203</v>
      </c>
      <c r="I11" s="6" t="n">
        <v>202203</v>
      </c>
      <c r="J11" s="6" t="n">
        <v>1</v>
      </c>
    </row>
    <row r="12" customFormat="false" ht="12.75" hidden="false" customHeight="false" outlineLevel="0" collapsed="false">
      <c r="A12" s="6" t="n">
        <v>20220331</v>
      </c>
      <c r="B12" s="6" t="n">
        <v>4</v>
      </c>
      <c r="C12" s="6" t="s">
        <v>33</v>
      </c>
      <c r="D12" s="6" t="s">
        <v>31</v>
      </c>
      <c r="E12" s="6" t="n">
        <v>20220331</v>
      </c>
      <c r="F12" s="6" t="s">
        <v>32</v>
      </c>
      <c r="G12" s="7" t="n">
        <f aca="false">Calc!C42</f>
        <v>-46.1057</v>
      </c>
      <c r="H12" s="6" t="n">
        <v>202203</v>
      </c>
      <c r="I12" s="6" t="n">
        <v>202203</v>
      </c>
      <c r="J12" s="6" t="n">
        <v>1</v>
      </c>
    </row>
    <row r="13" customFormat="false" ht="12.75" hidden="false" customHeight="false" outlineLevel="0" collapsed="false">
      <c r="A13" s="6" t="n">
        <v>20220430</v>
      </c>
      <c r="B13" s="6" t="n">
        <v>0</v>
      </c>
      <c r="C13" s="6" t="s">
        <v>30</v>
      </c>
      <c r="D13" s="6" t="s">
        <v>36</v>
      </c>
      <c r="E13" s="6" t="n">
        <v>20220131</v>
      </c>
      <c r="F13" s="6" t="s">
        <v>32</v>
      </c>
      <c r="G13" s="7" t="n">
        <f aca="false">-G3</f>
        <v>-342.818</v>
      </c>
      <c r="H13" s="6" t="n">
        <v>202201</v>
      </c>
      <c r="I13" s="6" t="n">
        <v>202201</v>
      </c>
      <c r="J13" s="6" t="n">
        <v>1</v>
      </c>
    </row>
    <row r="14" customFormat="false" ht="12.75" hidden="false" customHeight="false" outlineLevel="0" collapsed="false">
      <c r="A14" s="6" t="n">
        <v>20220430</v>
      </c>
      <c r="B14" s="6" t="n">
        <v>0</v>
      </c>
      <c r="C14" s="6" t="s">
        <v>30</v>
      </c>
      <c r="D14" s="6" t="s">
        <v>36</v>
      </c>
      <c r="E14" s="6" t="n">
        <v>20220228</v>
      </c>
      <c r="F14" s="6" t="s">
        <v>32</v>
      </c>
      <c r="G14" s="7" t="n">
        <f aca="false">G3</f>
        <v>342.818</v>
      </c>
      <c r="H14" s="6" t="n">
        <v>202202</v>
      </c>
      <c r="I14" s="6" t="n">
        <v>202202</v>
      </c>
      <c r="J14" s="6" t="n">
        <v>1</v>
      </c>
    </row>
    <row r="15" customFormat="false" ht="12.75" hidden="false" customHeight="false" outlineLevel="0" collapsed="false">
      <c r="A15" s="6" t="n">
        <v>20220430</v>
      </c>
      <c r="B15" s="6" t="n">
        <v>2</v>
      </c>
      <c r="C15" s="6" t="s">
        <v>33</v>
      </c>
      <c r="D15" s="6" t="s">
        <v>31</v>
      </c>
      <c r="E15" s="6" t="n">
        <v>20220430</v>
      </c>
      <c r="F15" s="6" t="s">
        <v>32</v>
      </c>
      <c r="G15" s="7" t="n">
        <f aca="false">SUM(Calc!C78:C81)-0.0001</f>
        <v>-319.6347</v>
      </c>
      <c r="H15" s="6" t="n">
        <v>202204</v>
      </c>
      <c r="I15" s="6" t="n">
        <v>202204</v>
      </c>
      <c r="J15" s="6" t="n">
        <v>1</v>
      </c>
    </row>
    <row r="16" customFormat="false" ht="12.75" hidden="false" customHeight="false" outlineLevel="0" collapsed="false">
      <c r="A16" s="6" t="n">
        <v>20220430</v>
      </c>
      <c r="B16" s="6" t="n">
        <v>2</v>
      </c>
      <c r="C16" s="6" t="s">
        <v>33</v>
      </c>
      <c r="D16" s="6" t="s">
        <v>36</v>
      </c>
      <c r="E16" s="6" t="n">
        <v>20220131</v>
      </c>
      <c r="F16" s="6" t="s">
        <v>32</v>
      </c>
      <c r="G16" s="7" t="n">
        <f aca="false">-G4</f>
        <v>47.593</v>
      </c>
      <c r="H16" s="6" t="n">
        <v>202201</v>
      </c>
      <c r="I16" s="6" t="n">
        <v>202201</v>
      </c>
      <c r="J16" s="6" t="n">
        <v>1</v>
      </c>
    </row>
    <row r="17" customFormat="false" ht="12.75" hidden="false" customHeight="false" outlineLevel="0" collapsed="false">
      <c r="A17" s="6" t="n">
        <v>20220430</v>
      </c>
      <c r="B17" s="6" t="n">
        <v>2</v>
      </c>
      <c r="C17" s="6" t="s">
        <v>33</v>
      </c>
      <c r="D17" s="6" t="s">
        <v>36</v>
      </c>
      <c r="E17" s="6" t="n">
        <v>20220228</v>
      </c>
      <c r="F17" s="6" t="s">
        <v>32</v>
      </c>
      <c r="G17" s="7" t="n">
        <f aca="false">-G9</f>
        <v>83.2876</v>
      </c>
      <c r="H17" s="6" t="n">
        <v>202202</v>
      </c>
      <c r="I17" s="6" t="n">
        <v>202202</v>
      </c>
      <c r="J17" s="6" t="n">
        <v>1</v>
      </c>
    </row>
    <row r="18" customFormat="false" ht="12.75" hidden="false" customHeight="false" outlineLevel="0" collapsed="false">
      <c r="A18" s="6" t="n">
        <v>20220430</v>
      </c>
      <c r="B18" s="6" t="n">
        <v>2</v>
      </c>
      <c r="C18" s="6" t="s">
        <v>33</v>
      </c>
      <c r="D18" s="6" t="s">
        <v>36</v>
      </c>
      <c r="E18" s="6" t="n">
        <v>20220331</v>
      </c>
      <c r="F18" s="6" t="s">
        <v>32</v>
      </c>
      <c r="G18" s="7" t="n">
        <f aca="false">-G11</f>
        <v>92.2114</v>
      </c>
      <c r="H18" s="6" t="n">
        <v>202203</v>
      </c>
      <c r="I18" s="6" t="n">
        <v>202203</v>
      </c>
      <c r="J18" s="6" t="n">
        <v>1</v>
      </c>
    </row>
    <row r="19" customFormat="false" ht="12.75" hidden="false" customHeight="false" outlineLevel="0" collapsed="false">
      <c r="A19" s="6" t="n">
        <v>20220430</v>
      </c>
      <c r="B19" s="6" t="n">
        <v>3</v>
      </c>
      <c r="C19" s="6" t="s">
        <v>33</v>
      </c>
      <c r="D19" s="6" t="s">
        <v>31</v>
      </c>
      <c r="E19" s="6" t="n">
        <v>20220430</v>
      </c>
      <c r="F19" s="6" t="s">
        <v>32</v>
      </c>
      <c r="G19" s="7" t="n">
        <f aca="false">-Calc!F71</f>
        <v>-277.777777777778</v>
      </c>
      <c r="H19" s="6" t="n">
        <v>202204</v>
      </c>
      <c r="I19" s="6" t="n">
        <v>202204</v>
      </c>
      <c r="J19" s="6" t="n">
        <v>1</v>
      </c>
    </row>
    <row r="20" customFormat="false" ht="12.75" hidden="false" customHeight="false" outlineLevel="0" collapsed="false">
      <c r="A20" s="6" t="n">
        <v>20220430</v>
      </c>
      <c r="B20" s="6" t="n">
        <v>3</v>
      </c>
      <c r="C20" s="6" t="s">
        <v>33</v>
      </c>
      <c r="D20" s="6" t="s">
        <v>36</v>
      </c>
      <c r="E20" s="6" t="n">
        <v>20220131</v>
      </c>
      <c r="F20" s="6" t="s">
        <v>32</v>
      </c>
      <c r="G20" s="7" t="n">
        <f aca="false">-G5</f>
        <v>271.4286</v>
      </c>
      <c r="H20" s="6" t="n">
        <v>202201</v>
      </c>
      <c r="I20" s="6" t="n">
        <v>202201</v>
      </c>
      <c r="J20" s="6" t="n">
        <v>1</v>
      </c>
    </row>
    <row r="21" customFormat="false" ht="12.75" hidden="false" customHeight="false" outlineLevel="0" collapsed="false">
      <c r="A21" s="6" t="n">
        <v>20220430</v>
      </c>
      <c r="B21" s="6" t="n">
        <v>4</v>
      </c>
      <c r="C21" s="6" t="s">
        <v>33</v>
      </c>
      <c r="D21" s="6" t="s">
        <v>31</v>
      </c>
      <c r="E21" s="6" t="n">
        <v>20220430</v>
      </c>
      <c r="F21" s="6" t="s">
        <v>32</v>
      </c>
      <c r="G21" s="7" t="n">
        <f aca="false">SUM(Calc!C96:C99)-0.0001</f>
        <v>-319.6347</v>
      </c>
      <c r="H21" s="6" t="n">
        <v>202204</v>
      </c>
      <c r="I21" s="6" t="n">
        <v>202204</v>
      </c>
      <c r="J21" s="6" t="n">
        <v>1</v>
      </c>
    </row>
    <row r="22" customFormat="false" ht="12.75" hidden="false" customHeight="false" outlineLevel="0" collapsed="false">
      <c r="A22" s="6" t="n">
        <v>20220430</v>
      </c>
      <c r="B22" s="6" t="n">
        <v>4</v>
      </c>
      <c r="C22" s="6" t="s">
        <v>33</v>
      </c>
      <c r="D22" s="6" t="s">
        <v>36</v>
      </c>
      <c r="E22" s="6" t="n">
        <v>20220131</v>
      </c>
      <c r="F22" s="6" t="s">
        <v>32</v>
      </c>
      <c r="G22" s="7" t="n">
        <f aca="false">-G6</f>
        <v>23.7965</v>
      </c>
      <c r="H22" s="6" t="n">
        <v>202201</v>
      </c>
      <c r="I22" s="6" t="n">
        <v>202201</v>
      </c>
      <c r="J22" s="6" t="n">
        <v>1</v>
      </c>
    </row>
    <row r="23" customFormat="false" ht="12.75" hidden="false" customHeight="false" outlineLevel="0" collapsed="false">
      <c r="A23" s="6" t="n">
        <v>20220430</v>
      </c>
      <c r="B23" s="6" t="n">
        <v>4</v>
      </c>
      <c r="C23" s="6" t="s">
        <v>33</v>
      </c>
      <c r="D23" s="6" t="s">
        <v>36</v>
      </c>
      <c r="E23" s="6" t="n">
        <v>20220228</v>
      </c>
      <c r="F23" s="6" t="s">
        <v>32</v>
      </c>
      <c r="G23" s="7" t="n">
        <f aca="false">-G10</f>
        <v>41.6438</v>
      </c>
      <c r="H23" s="6" t="n">
        <v>202202</v>
      </c>
      <c r="I23" s="6" t="n">
        <v>202202</v>
      </c>
      <c r="J23" s="6" t="n">
        <v>1</v>
      </c>
    </row>
    <row r="24" customFormat="false" ht="12.75" hidden="false" customHeight="false" outlineLevel="0" collapsed="false">
      <c r="A24" s="6" t="n">
        <v>20220430</v>
      </c>
      <c r="B24" s="6" t="n">
        <v>4</v>
      </c>
      <c r="C24" s="6" t="s">
        <v>33</v>
      </c>
      <c r="D24" s="6" t="s">
        <v>36</v>
      </c>
      <c r="E24" s="6" t="n">
        <v>20220331</v>
      </c>
      <c r="F24" s="6" t="s">
        <v>32</v>
      </c>
      <c r="G24" s="7" t="n">
        <f aca="false">-G12</f>
        <v>46.1057</v>
      </c>
      <c r="H24" s="6" t="n">
        <v>202203</v>
      </c>
      <c r="I24" s="6" t="n">
        <v>202203</v>
      </c>
      <c r="J24" s="6" t="n">
        <v>1</v>
      </c>
    </row>
    <row r="25" customFormat="false" ht="12.75" hidden="false" customHeight="false" outlineLevel="0" collapsed="false">
      <c r="A25" s="6" t="n">
        <v>20220531</v>
      </c>
      <c r="B25" s="6" t="n">
        <v>0</v>
      </c>
      <c r="C25" s="6" t="s">
        <v>34</v>
      </c>
      <c r="D25" s="6" t="s">
        <v>35</v>
      </c>
      <c r="E25" s="6" t="n">
        <v>20220531</v>
      </c>
      <c r="F25" s="6" t="s">
        <v>32</v>
      </c>
      <c r="G25" s="8" t="n">
        <f aca="false">Calc!R4</f>
        <v>600</v>
      </c>
      <c r="H25" s="6" t="n">
        <v>202205</v>
      </c>
      <c r="I25" s="6" t="n">
        <v>202205</v>
      </c>
      <c r="J25" s="6" t="n">
        <v>0</v>
      </c>
    </row>
    <row r="26" customFormat="false" ht="12.75" hidden="false" customHeight="false" outlineLevel="0" collapsed="false">
      <c r="A26" s="6" t="n">
        <v>20220531</v>
      </c>
      <c r="B26" s="6" t="n">
        <v>2</v>
      </c>
      <c r="C26" s="6" t="s">
        <v>33</v>
      </c>
      <c r="D26" s="6" t="s">
        <v>31</v>
      </c>
      <c r="E26" s="6" t="n">
        <v>20220531</v>
      </c>
      <c r="F26" s="6" t="s">
        <v>32</v>
      </c>
      <c r="G26" s="7" t="n">
        <f aca="false">Calc!C82</f>
        <v>-94.3683</v>
      </c>
      <c r="H26" s="6" t="n">
        <v>202205</v>
      </c>
      <c r="I26" s="6" t="n">
        <v>202205</v>
      </c>
      <c r="J26" s="6" t="n">
        <v>1</v>
      </c>
    </row>
    <row r="27" customFormat="false" ht="12.75" hidden="false" customHeight="false" outlineLevel="0" collapsed="false">
      <c r="A27" s="6" t="n">
        <v>20220531</v>
      </c>
      <c r="B27" s="6" t="n">
        <v>4</v>
      </c>
      <c r="C27" s="6" t="s">
        <v>33</v>
      </c>
      <c r="D27" s="6" t="s">
        <v>31</v>
      </c>
      <c r="E27" s="6" t="n">
        <v>20220531</v>
      </c>
      <c r="F27" s="6" t="s">
        <v>32</v>
      </c>
      <c r="G27" s="7" t="n">
        <f aca="false">Calc!C98</f>
        <v>-94.3683</v>
      </c>
      <c r="H27" s="6" t="n">
        <v>202205</v>
      </c>
      <c r="I27" s="6" t="n">
        <v>202205</v>
      </c>
      <c r="J27" s="6" t="n">
        <v>1</v>
      </c>
    </row>
    <row r="1048188" customFormat="false" ht="12.8" hidden="false" customHeight="true" outlineLevel="0" collapsed="false"/>
    <row r="1048189" customFormat="false" ht="12.8" hidden="false" customHeight="true" outlineLevel="0" collapsed="false"/>
    <row r="1048190" customFormat="false" ht="12.8" hidden="false" customHeight="true" outlineLevel="0" collapsed="false"/>
    <row r="1048191" customFormat="false" ht="12.8" hidden="false" customHeight="true" outlineLevel="0" collapsed="false"/>
    <row r="1048192" customFormat="false" ht="12.8" hidden="false" customHeight="true" outlineLevel="0" collapsed="false"/>
    <row r="1048193" customFormat="false" ht="12.8" hidden="false" customHeight="true" outlineLevel="0" collapsed="false"/>
    <row r="1048194" customFormat="false" ht="12.8" hidden="false" customHeight="true" outlineLevel="0" collapsed="false"/>
    <row r="1048195" customFormat="false" ht="12.8" hidden="false" customHeight="true" outlineLevel="0" collapsed="false"/>
    <row r="1048196" customFormat="false" ht="12.8" hidden="false" customHeight="true" outlineLevel="0" collapsed="false"/>
    <row r="1048197" customFormat="false" ht="12.8" hidden="false" customHeight="true" outlineLevel="0" collapsed="false"/>
    <row r="1048198" customFormat="false" ht="12.8" hidden="false" customHeight="true" outlineLevel="0" collapsed="false"/>
    <row r="1048199" customFormat="false" ht="12.8" hidden="false" customHeight="true" outlineLevel="0" collapsed="false"/>
    <row r="1048200" customFormat="false" ht="12.8" hidden="false" customHeight="true" outlineLevel="0" collapsed="false"/>
    <row r="1048201" customFormat="false" ht="12.8" hidden="false" customHeight="true" outlineLevel="0" collapsed="false"/>
    <row r="1048202" customFormat="false" ht="12.8" hidden="false" customHeight="true" outlineLevel="0" collapsed="false"/>
    <row r="1048203" customFormat="false" ht="12.8" hidden="false" customHeight="true" outlineLevel="0" collapsed="false"/>
    <row r="1048204" customFormat="false" ht="12.8" hidden="false" customHeight="true" outlineLevel="0" collapsed="false"/>
    <row r="1048205" customFormat="false" ht="12.8" hidden="false" customHeight="true" outlineLevel="0" collapsed="false"/>
    <row r="1048206" customFormat="false" ht="12.8" hidden="false" customHeight="true" outlineLevel="0" collapsed="false"/>
    <row r="1048207" customFormat="false" ht="12.8" hidden="false" customHeight="true" outlineLevel="0" collapsed="false"/>
    <row r="1048208" customFormat="false" ht="12.8" hidden="false" customHeight="true" outlineLevel="0" collapsed="false"/>
    <row r="1048209" customFormat="false" ht="12.8" hidden="false" customHeight="true" outlineLevel="0" collapsed="false"/>
    <row r="1048210" customFormat="false" ht="12.8" hidden="false" customHeight="true" outlineLevel="0" collapsed="false"/>
    <row r="1048211" customFormat="false" ht="12.8" hidden="false" customHeight="true" outlineLevel="0" collapsed="false"/>
    <row r="1048212" customFormat="false" ht="12.8" hidden="false" customHeight="true" outlineLevel="0" collapsed="false"/>
    <row r="1048213" customFormat="false" ht="12.8" hidden="false" customHeight="true" outlineLevel="0" collapsed="false"/>
    <row r="1048214" customFormat="false" ht="12.8" hidden="false" customHeight="true" outlineLevel="0" collapsed="false"/>
    <row r="1048215" customFormat="false" ht="12.8" hidden="false" customHeight="true" outlineLevel="0" collapsed="false"/>
    <row r="1048216" customFormat="false" ht="12.8" hidden="false" customHeight="true" outlineLevel="0" collapsed="false"/>
    <row r="1048217" customFormat="false" ht="12.8" hidden="false" customHeight="true" outlineLevel="0" collapsed="false"/>
    <row r="1048218" customFormat="false" ht="12.8" hidden="false" customHeight="true" outlineLevel="0" collapsed="false"/>
    <row r="1048219" customFormat="false" ht="12.8" hidden="false" customHeight="true" outlineLevel="0" collapsed="false"/>
    <row r="1048220" customFormat="false" ht="12.8" hidden="false" customHeight="true" outlineLevel="0" collapsed="false"/>
    <row r="1048221" customFormat="false" ht="12.8" hidden="false" customHeight="true" outlineLevel="0" collapsed="false"/>
    <row r="1048222" customFormat="false" ht="12.8" hidden="false" customHeight="true" outlineLevel="0" collapsed="false"/>
    <row r="1048223" customFormat="false" ht="12.8" hidden="false" customHeight="true" outlineLevel="0" collapsed="false"/>
    <row r="1048224" customFormat="false" ht="12.8" hidden="false" customHeight="true" outlineLevel="0" collapsed="false"/>
    <row r="1048225" customFormat="false" ht="12.8" hidden="false" customHeight="true" outlineLevel="0" collapsed="false"/>
    <row r="1048226" customFormat="false" ht="12.8" hidden="false" customHeight="true" outlineLevel="0" collapsed="false"/>
    <row r="1048227" customFormat="false" ht="12.8" hidden="false" customHeight="true" outlineLevel="0" collapsed="false"/>
    <row r="1048228" customFormat="false" ht="12.8" hidden="false" customHeight="true" outlineLevel="0" collapsed="false"/>
    <row r="1048229" customFormat="false" ht="12.8" hidden="false" customHeight="true" outlineLevel="0" collapsed="false"/>
    <row r="1048230" customFormat="false" ht="12.8" hidden="false" customHeight="true" outlineLevel="0" collapsed="false"/>
    <row r="1048231" customFormat="false" ht="12.8" hidden="false" customHeight="true" outlineLevel="0" collapsed="false"/>
    <row r="1048232" customFormat="false" ht="12.8" hidden="false" customHeight="true" outlineLevel="0" collapsed="false"/>
    <row r="1048233" customFormat="false" ht="12.8" hidden="false" customHeight="true" outlineLevel="0" collapsed="false"/>
    <row r="1048234" customFormat="false" ht="12.8" hidden="false" customHeight="true" outlineLevel="0" collapsed="false"/>
    <row r="1048235" customFormat="false" ht="12.8" hidden="false" customHeight="true" outlineLevel="0" collapsed="false"/>
    <row r="1048236" customFormat="false" ht="12.8" hidden="false" customHeight="true" outlineLevel="0" collapsed="false"/>
    <row r="1048237" customFormat="false" ht="12.8" hidden="false" customHeight="true" outlineLevel="0" collapsed="false"/>
    <row r="1048238" customFormat="false" ht="12.8" hidden="false" customHeight="true" outlineLevel="0" collapsed="false"/>
    <row r="1048239" customFormat="false" ht="12.8" hidden="false" customHeight="true" outlineLevel="0" collapsed="false"/>
    <row r="1048240" customFormat="false" ht="12.8" hidden="false" customHeight="true" outlineLevel="0" collapsed="false"/>
    <row r="1048241" customFormat="false" ht="12.8" hidden="false" customHeight="true" outlineLevel="0" collapsed="false"/>
    <row r="1048242" customFormat="false" ht="12.8" hidden="false" customHeight="true" outlineLevel="0" collapsed="false"/>
    <row r="1048243" customFormat="false" ht="12.8" hidden="false" customHeight="true" outlineLevel="0" collapsed="false"/>
    <row r="1048244" customFormat="false" ht="12.8" hidden="false" customHeight="true" outlineLevel="0" collapsed="false"/>
    <row r="1048245" customFormat="false" ht="12.8" hidden="false" customHeight="true" outlineLevel="0" collapsed="false"/>
    <row r="1048246" customFormat="false" ht="12.8" hidden="false" customHeight="true" outlineLevel="0" collapsed="false"/>
    <row r="1048247" customFormat="false" ht="12.8" hidden="false" customHeight="true" outlineLevel="0" collapsed="false"/>
    <row r="1048248" customFormat="false" ht="12.8" hidden="false" customHeight="true" outlineLevel="0" collapsed="false"/>
    <row r="1048249" customFormat="false" ht="12.8" hidden="false" customHeight="true" outlineLevel="0" collapsed="false"/>
    <row r="1048250" customFormat="false" ht="12.8" hidden="false" customHeight="true" outlineLevel="0" collapsed="false"/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7" activeCellId="0" sqref="F17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1" min="1" style="1" width="21.71"/>
    <col collapsed="false" customWidth="true" hidden="false" outlineLevel="0" max="2" min="2" style="1" width="26.16"/>
    <col collapsed="false" customWidth="true" hidden="false" outlineLevel="0" max="3" min="3" style="1" width="21"/>
    <col collapsed="false" customWidth="true" hidden="false" outlineLevel="0" max="4" min="4" style="1" width="17.42"/>
    <col collapsed="false" customWidth="true" hidden="false" outlineLevel="0" max="5" min="5" style="1" width="21"/>
    <col collapsed="false" customWidth="true" hidden="false" outlineLevel="0" max="6" min="6" style="1" width="23.57"/>
    <col collapsed="false" customWidth="true" hidden="false" outlineLevel="0" max="7" min="7" style="1" width="21"/>
  </cols>
  <sheetData>
    <row r="1" customFormat="false" ht="13.8" hidden="false" customHeight="false" outlineLevel="0" collapsed="false">
      <c r="A1" s="3" t="s">
        <v>37</v>
      </c>
      <c r="B1" s="4" t="s">
        <v>19</v>
      </c>
    </row>
    <row r="2" customFormat="false" ht="12.75" hidden="false" customHeight="true" outlineLevel="0" collapsed="false">
      <c r="A2" s="1" t="s">
        <v>20</v>
      </c>
      <c r="B2" s="1" t="s">
        <v>21</v>
      </c>
      <c r="C2" s="1" t="s">
        <v>38</v>
      </c>
      <c r="D2" s="1" t="s">
        <v>25</v>
      </c>
      <c r="E2" s="1" t="s">
        <v>39</v>
      </c>
      <c r="F2" s="1" t="s">
        <v>40</v>
      </c>
      <c r="G2" s="1" t="s">
        <v>41</v>
      </c>
    </row>
    <row r="3" customFormat="false" ht="12.75" hidden="false" customHeight="true" outlineLevel="0" collapsed="false">
      <c r="A3" s="1" t="n">
        <v>20220131</v>
      </c>
      <c r="B3" s="1" t="n">
        <v>0</v>
      </c>
      <c r="C3" s="1" t="s">
        <v>42</v>
      </c>
      <c r="D3" s="1" t="s">
        <v>32</v>
      </c>
      <c r="E3" s="1" t="n">
        <v>0</v>
      </c>
      <c r="F3" s="9" t="n">
        <f aca="false">O_TransactionActivity!G3</f>
        <v>342.818</v>
      </c>
      <c r="G3" s="1" t="n">
        <f aca="false">E3+F3</f>
        <v>342.818</v>
      </c>
    </row>
    <row r="4" customFormat="false" ht="12.75" hidden="false" customHeight="true" outlineLevel="0" collapsed="false">
      <c r="A4" s="1" t="n">
        <v>20220131</v>
      </c>
      <c r="B4" s="1" t="n">
        <v>0</v>
      </c>
      <c r="C4" s="1" t="s">
        <v>43</v>
      </c>
      <c r="D4" s="1" t="s">
        <v>32</v>
      </c>
      <c r="E4" s="1" t="n">
        <v>0</v>
      </c>
      <c r="F4" s="9" t="n">
        <f aca="false">O_TransactionActivity!G3</f>
        <v>342.818</v>
      </c>
      <c r="G4" s="1" t="n">
        <f aca="false">E4+F4</f>
        <v>342.818</v>
      </c>
    </row>
    <row r="5" customFormat="false" ht="12.75" hidden="false" customHeight="true" outlineLevel="0" collapsed="false">
      <c r="A5" s="1" t="n">
        <v>20220131</v>
      </c>
      <c r="B5" s="1" t="n">
        <v>2</v>
      </c>
      <c r="C5" s="1" t="s">
        <v>42</v>
      </c>
      <c r="D5" s="1" t="s">
        <v>32</v>
      </c>
      <c r="E5" s="1" t="n">
        <v>0</v>
      </c>
      <c r="F5" s="9" t="n">
        <f aca="false">O_TransactionActivity!G4</f>
        <v>-47.593</v>
      </c>
      <c r="G5" s="1" t="n">
        <f aca="false">E5+F5</f>
        <v>-47.593</v>
      </c>
    </row>
    <row r="6" customFormat="false" ht="12.75" hidden="false" customHeight="true" outlineLevel="0" collapsed="false">
      <c r="A6" s="1" t="n">
        <v>20220131</v>
      </c>
      <c r="B6" s="1" t="n">
        <v>2</v>
      </c>
      <c r="C6" s="1" t="s">
        <v>33</v>
      </c>
      <c r="D6" s="1" t="s">
        <v>32</v>
      </c>
      <c r="E6" s="1" t="n">
        <v>0</v>
      </c>
      <c r="F6" s="1" t="n">
        <v>-47.593</v>
      </c>
      <c r="G6" s="1" t="n">
        <f aca="false">E6+F6</f>
        <v>-47.593</v>
      </c>
    </row>
    <row r="7" customFormat="false" ht="12.75" hidden="false" customHeight="true" outlineLevel="0" collapsed="false">
      <c r="A7" s="1" t="n">
        <v>20220131</v>
      </c>
      <c r="B7" s="1" t="n">
        <v>3</v>
      </c>
      <c r="C7" s="1" t="s">
        <v>42</v>
      </c>
      <c r="D7" s="1" t="s">
        <v>32</v>
      </c>
      <c r="E7" s="1" t="n">
        <v>0</v>
      </c>
      <c r="F7" s="9" t="n">
        <f aca="false">O_TransactionActivity!G5</f>
        <v>-271.4286</v>
      </c>
      <c r="G7" s="1" t="n">
        <f aca="false">E7+F7</f>
        <v>-271.4286</v>
      </c>
    </row>
    <row r="8" customFormat="false" ht="12.75" hidden="false" customHeight="true" outlineLevel="0" collapsed="false">
      <c r="A8" s="1" t="n">
        <v>20220131</v>
      </c>
      <c r="B8" s="1" t="n">
        <v>3</v>
      </c>
      <c r="C8" s="1" t="s">
        <v>33</v>
      </c>
      <c r="D8" s="1" t="s">
        <v>32</v>
      </c>
      <c r="E8" s="1" t="n">
        <v>0</v>
      </c>
      <c r="F8" s="9" t="n">
        <f aca="false">F7</f>
        <v>-271.4286</v>
      </c>
      <c r="G8" s="1" t="n">
        <f aca="false">E8+F8</f>
        <v>-271.4286</v>
      </c>
    </row>
    <row r="9" customFormat="false" ht="12.75" hidden="false" customHeight="true" outlineLevel="0" collapsed="false">
      <c r="A9" s="1" t="n">
        <v>20220131</v>
      </c>
      <c r="B9" s="1" t="n">
        <v>4</v>
      </c>
      <c r="C9" s="1" t="s">
        <v>42</v>
      </c>
      <c r="D9" s="1" t="s">
        <v>32</v>
      </c>
      <c r="E9" s="1" t="n">
        <v>0</v>
      </c>
      <c r="F9" s="9" t="n">
        <f aca="false">O_TransactionActivity!G6</f>
        <v>-23.7965</v>
      </c>
      <c r="G9" s="1" t="n">
        <f aca="false">E9+F9</f>
        <v>-23.7965</v>
      </c>
    </row>
    <row r="10" customFormat="false" ht="12.75" hidden="false" customHeight="true" outlineLevel="0" collapsed="false">
      <c r="A10" s="1" t="n">
        <v>20220131</v>
      </c>
      <c r="B10" s="1" t="n">
        <v>4</v>
      </c>
      <c r="C10" s="1" t="s">
        <v>33</v>
      </c>
      <c r="D10" s="1" t="s">
        <v>32</v>
      </c>
      <c r="E10" s="1" t="n">
        <v>0</v>
      </c>
      <c r="F10" s="9" t="n">
        <f aca="false">F9</f>
        <v>-23.7965</v>
      </c>
      <c r="G10" s="1" t="n">
        <f aca="false">E10+F10</f>
        <v>-23.7965</v>
      </c>
    </row>
    <row r="11" customFormat="false" ht="12.75" hidden="false" customHeight="true" outlineLevel="0" collapsed="false">
      <c r="A11" s="1" t="n">
        <v>20220228</v>
      </c>
      <c r="B11" s="1" t="n">
        <v>0</v>
      </c>
      <c r="C11" s="1" t="s">
        <v>44</v>
      </c>
      <c r="D11" s="1" t="s">
        <v>32</v>
      </c>
      <c r="E11" s="1" t="n">
        <v>0</v>
      </c>
      <c r="F11" s="9" t="n">
        <f aca="false">O_TransactionActivity!G7</f>
        <v>1900</v>
      </c>
      <c r="G11" s="1" t="n">
        <f aca="false">E11+F11</f>
        <v>1900</v>
      </c>
    </row>
    <row r="12" customFormat="false" ht="12.75" hidden="false" customHeight="true" outlineLevel="0" collapsed="false">
      <c r="A12" s="1" t="n">
        <v>20220228</v>
      </c>
      <c r="B12" s="1" t="n">
        <v>0</v>
      </c>
      <c r="C12" s="1" t="s">
        <v>42</v>
      </c>
      <c r="D12" s="1" t="s">
        <v>32</v>
      </c>
      <c r="E12" s="1" t="n">
        <v>342.818</v>
      </c>
      <c r="F12" s="1" t="n">
        <v>1557.182</v>
      </c>
      <c r="G12" s="1" t="n">
        <f aca="false">E12+F12</f>
        <v>1900</v>
      </c>
    </row>
    <row r="13" customFormat="false" ht="12.75" hidden="false" customHeight="true" outlineLevel="0" collapsed="false">
      <c r="A13" s="1" t="n">
        <v>20220228</v>
      </c>
      <c r="B13" s="1" t="n">
        <v>0</v>
      </c>
      <c r="C13" s="1" t="s">
        <v>43</v>
      </c>
      <c r="D13" s="1" t="s">
        <v>32</v>
      </c>
      <c r="E13" s="1" t="n">
        <v>342.818</v>
      </c>
      <c r="F13" s="1" t="n">
        <v>-342.818</v>
      </c>
      <c r="G13" s="1" t="n">
        <f aca="false">E13+F13</f>
        <v>0</v>
      </c>
    </row>
    <row r="14" customFormat="false" ht="12.75" hidden="false" customHeight="true" outlineLevel="0" collapsed="false">
      <c r="A14" s="1" t="n">
        <v>20220228</v>
      </c>
      <c r="B14" s="1" t="n">
        <v>2</v>
      </c>
      <c r="C14" s="1" t="s">
        <v>42</v>
      </c>
      <c r="D14" s="1" t="s">
        <v>32</v>
      </c>
      <c r="E14" s="1" t="n">
        <v>-47.593</v>
      </c>
      <c r="F14" s="1" t="n">
        <v>-83.2876</v>
      </c>
      <c r="G14" s="1" t="n">
        <f aca="false">E14+F14</f>
        <v>-130.8806</v>
      </c>
    </row>
    <row r="15" customFormat="false" ht="12.75" hidden="false" customHeight="true" outlineLevel="0" collapsed="false">
      <c r="A15" s="1" t="n">
        <v>20220228</v>
      </c>
      <c r="B15" s="1" t="n">
        <v>2</v>
      </c>
      <c r="C15" s="1" t="s">
        <v>33</v>
      </c>
      <c r="D15" s="1" t="s">
        <v>32</v>
      </c>
      <c r="E15" s="1" t="n">
        <v>-47.593</v>
      </c>
      <c r="F15" s="1" t="n">
        <v>-83.2876</v>
      </c>
      <c r="G15" s="1" t="n">
        <f aca="false">E15+F15</f>
        <v>-130.8806</v>
      </c>
    </row>
    <row r="16" customFormat="false" ht="12.75" hidden="false" customHeight="true" outlineLevel="0" collapsed="false">
      <c r="A16" s="1" t="n">
        <v>20220228</v>
      </c>
      <c r="B16" s="1" t="n">
        <v>3</v>
      </c>
      <c r="C16" s="1" t="s">
        <v>42</v>
      </c>
      <c r="D16" s="1" t="s">
        <v>32</v>
      </c>
      <c r="E16" s="1" t="n">
        <v>-271.4286</v>
      </c>
      <c r="F16" s="1" t="n">
        <v>0</v>
      </c>
      <c r="G16" s="1" t="n">
        <f aca="false">E16+F16</f>
        <v>-271.4286</v>
      </c>
    </row>
    <row r="17" customFormat="false" ht="12.75" hidden="false" customHeight="true" outlineLevel="0" collapsed="false">
      <c r="A17" s="1" t="n">
        <v>20220228</v>
      </c>
      <c r="B17" s="1" t="n">
        <v>3</v>
      </c>
      <c r="C17" s="1" t="s">
        <v>33</v>
      </c>
      <c r="D17" s="1" t="s">
        <v>32</v>
      </c>
      <c r="E17" s="1" t="n">
        <v>-271.4286</v>
      </c>
      <c r="F17" s="1" t="n">
        <v>0</v>
      </c>
      <c r="G17" s="1" t="n">
        <f aca="false">E17+F17</f>
        <v>-271.4286</v>
      </c>
    </row>
    <row r="18" customFormat="false" ht="12.75" hidden="false" customHeight="true" outlineLevel="0" collapsed="false">
      <c r="A18" s="1" t="n">
        <v>20220228</v>
      </c>
      <c r="B18" s="1" t="n">
        <v>4</v>
      </c>
      <c r="C18" s="1" t="s">
        <v>42</v>
      </c>
      <c r="D18" s="1" t="s">
        <v>32</v>
      </c>
      <c r="E18" s="1" t="n">
        <v>-23.7965</v>
      </c>
      <c r="F18" s="1" t="n">
        <v>-41.6438</v>
      </c>
      <c r="G18" s="1" t="n">
        <f aca="false">E18+F18</f>
        <v>-65.4403</v>
      </c>
    </row>
    <row r="19" customFormat="false" ht="12.75" hidden="false" customHeight="true" outlineLevel="0" collapsed="false">
      <c r="A19" s="1" t="n">
        <v>20220228</v>
      </c>
      <c r="B19" s="1" t="n">
        <v>4</v>
      </c>
      <c r="C19" s="1" t="s">
        <v>33</v>
      </c>
      <c r="D19" s="1" t="s">
        <v>32</v>
      </c>
      <c r="E19" s="1" t="n">
        <v>-23.7965</v>
      </c>
      <c r="F19" s="1" t="n">
        <v>-41.6438</v>
      </c>
      <c r="G19" s="1" t="n">
        <f aca="false">E19+F19</f>
        <v>-65.4403</v>
      </c>
    </row>
    <row r="20" customFormat="false" ht="12.75" hidden="false" customHeight="true" outlineLevel="0" collapsed="false">
      <c r="A20" s="1" t="n">
        <v>20220331</v>
      </c>
      <c r="B20" s="1" t="n">
        <v>0</v>
      </c>
      <c r="C20" s="1" t="s">
        <v>44</v>
      </c>
      <c r="D20" s="1" t="s">
        <v>32</v>
      </c>
      <c r="E20" s="1" t="n">
        <v>1900</v>
      </c>
      <c r="F20" s="1" t="n">
        <v>0</v>
      </c>
      <c r="G20" s="1" t="n">
        <f aca="false">E20+F20</f>
        <v>1900</v>
      </c>
    </row>
    <row r="21" customFormat="false" ht="12.75" hidden="false" customHeight="true" outlineLevel="0" collapsed="false">
      <c r="A21" s="1" t="n">
        <v>20220331</v>
      </c>
      <c r="B21" s="1" t="n">
        <v>0</v>
      </c>
      <c r="C21" s="1" t="s">
        <v>42</v>
      </c>
      <c r="D21" s="1" t="s">
        <v>32</v>
      </c>
      <c r="E21" s="1" t="n">
        <v>1900</v>
      </c>
      <c r="F21" s="1" t="n">
        <v>0</v>
      </c>
      <c r="G21" s="1" t="n">
        <f aca="false">E21+F21</f>
        <v>1900</v>
      </c>
    </row>
    <row r="22" customFormat="false" ht="12.75" hidden="false" customHeight="true" outlineLevel="0" collapsed="false">
      <c r="A22" s="1" t="n">
        <v>20220331</v>
      </c>
      <c r="B22" s="1" t="n">
        <v>0</v>
      </c>
      <c r="C22" s="1" t="s">
        <v>43</v>
      </c>
      <c r="D22" s="1" t="s">
        <v>32</v>
      </c>
      <c r="E22" s="1" t="n">
        <v>0</v>
      </c>
      <c r="F22" s="1" t="n">
        <v>0</v>
      </c>
      <c r="G22" s="1" t="n">
        <f aca="false">E22+F22</f>
        <v>0</v>
      </c>
    </row>
    <row r="23" customFormat="false" ht="12.75" hidden="false" customHeight="true" outlineLevel="0" collapsed="false">
      <c r="A23" s="1" t="n">
        <v>20220331</v>
      </c>
      <c r="B23" s="1" t="n">
        <v>2</v>
      </c>
      <c r="C23" s="1" t="s">
        <v>42</v>
      </c>
      <c r="D23" s="1" t="s">
        <v>32</v>
      </c>
      <c r="E23" s="1" t="n">
        <v>-130.8806</v>
      </c>
      <c r="F23" s="1" t="n">
        <v>-92.2114</v>
      </c>
      <c r="G23" s="1" t="n">
        <f aca="false">E23+F23</f>
        <v>-223.092</v>
      </c>
    </row>
    <row r="24" customFormat="false" ht="12.75" hidden="false" customHeight="true" outlineLevel="0" collapsed="false">
      <c r="A24" s="1" t="n">
        <v>20220331</v>
      </c>
      <c r="B24" s="1" t="n">
        <v>2</v>
      </c>
      <c r="C24" s="1" t="s">
        <v>33</v>
      </c>
      <c r="D24" s="1" t="s">
        <v>32</v>
      </c>
      <c r="E24" s="1" t="n">
        <v>-130.8806</v>
      </c>
      <c r="F24" s="1" t="n">
        <v>-92.2114</v>
      </c>
      <c r="G24" s="1" t="n">
        <f aca="false">E24+F24</f>
        <v>-223.092</v>
      </c>
    </row>
    <row r="25" customFormat="false" ht="12.75" hidden="false" customHeight="true" outlineLevel="0" collapsed="false">
      <c r="A25" s="1" t="n">
        <v>20220331</v>
      </c>
      <c r="B25" s="1" t="n">
        <v>3</v>
      </c>
      <c r="C25" s="1" t="s">
        <v>42</v>
      </c>
      <c r="D25" s="1" t="s">
        <v>32</v>
      </c>
      <c r="E25" s="1" t="n">
        <v>-271.4286</v>
      </c>
      <c r="F25" s="1" t="n">
        <v>0</v>
      </c>
      <c r="G25" s="1" t="n">
        <f aca="false">E25+F25</f>
        <v>-271.4286</v>
      </c>
    </row>
    <row r="26" customFormat="false" ht="12.75" hidden="false" customHeight="true" outlineLevel="0" collapsed="false">
      <c r="A26" s="1" t="n">
        <v>20220331</v>
      </c>
      <c r="B26" s="1" t="n">
        <v>3</v>
      </c>
      <c r="C26" s="1" t="s">
        <v>33</v>
      </c>
      <c r="D26" s="1" t="s">
        <v>32</v>
      </c>
      <c r="E26" s="1" t="n">
        <v>-271.4286</v>
      </c>
      <c r="F26" s="1" t="n">
        <v>0</v>
      </c>
      <c r="G26" s="1" t="n">
        <f aca="false">E26+F26</f>
        <v>-271.4286</v>
      </c>
    </row>
    <row r="27" customFormat="false" ht="12.75" hidden="false" customHeight="true" outlineLevel="0" collapsed="false">
      <c r="A27" s="1" t="n">
        <v>20220331</v>
      </c>
      <c r="B27" s="1" t="n">
        <v>4</v>
      </c>
      <c r="C27" s="1" t="s">
        <v>42</v>
      </c>
      <c r="D27" s="1" t="s">
        <v>32</v>
      </c>
      <c r="E27" s="1" t="n">
        <v>-65.4403</v>
      </c>
      <c r="F27" s="1" t="n">
        <v>-46.1057</v>
      </c>
      <c r="G27" s="1" t="n">
        <f aca="false">E27+F27</f>
        <v>-111.546</v>
      </c>
    </row>
    <row r="28" customFormat="false" ht="12.75" hidden="false" customHeight="true" outlineLevel="0" collapsed="false">
      <c r="A28" s="1" t="n">
        <v>20220331</v>
      </c>
      <c r="B28" s="1" t="n">
        <v>4</v>
      </c>
      <c r="C28" s="1" t="s">
        <v>33</v>
      </c>
      <c r="D28" s="1" t="s">
        <v>32</v>
      </c>
      <c r="E28" s="1" t="n">
        <v>-65.4403</v>
      </c>
      <c r="F28" s="1" t="n">
        <v>-46.1057</v>
      </c>
      <c r="G28" s="1" t="n">
        <f aca="false">E28+F28</f>
        <v>-111.546</v>
      </c>
    </row>
    <row r="29" customFormat="false" ht="12.75" hidden="false" customHeight="true" outlineLevel="0" collapsed="false">
      <c r="A29" s="1" t="n">
        <v>20220430</v>
      </c>
      <c r="B29" s="1" t="n">
        <v>0</v>
      </c>
      <c r="C29" s="1" t="s">
        <v>44</v>
      </c>
      <c r="D29" s="1" t="s">
        <v>32</v>
      </c>
      <c r="E29" s="1" t="n">
        <v>1900</v>
      </c>
      <c r="F29" s="1" t="n">
        <v>0</v>
      </c>
      <c r="G29" s="1" t="n">
        <f aca="false">E29+F29</f>
        <v>1900</v>
      </c>
    </row>
    <row r="30" customFormat="false" ht="12.75" hidden="false" customHeight="true" outlineLevel="0" collapsed="false">
      <c r="A30" s="1" t="n">
        <v>20220430</v>
      </c>
      <c r="B30" s="1" t="n">
        <v>0</v>
      </c>
      <c r="C30" s="1" t="s">
        <v>42</v>
      </c>
      <c r="D30" s="1" t="s">
        <v>32</v>
      </c>
      <c r="E30" s="1" t="n">
        <v>1900</v>
      </c>
      <c r="F30" s="1" t="n">
        <v>0</v>
      </c>
      <c r="G30" s="1" t="n">
        <f aca="false">E30+F30</f>
        <v>1900</v>
      </c>
    </row>
    <row r="31" customFormat="false" ht="12.75" hidden="false" customHeight="true" outlineLevel="0" collapsed="false">
      <c r="A31" s="1" t="n">
        <v>20220430</v>
      </c>
      <c r="B31" s="1" t="n">
        <v>0</v>
      </c>
      <c r="C31" s="1" t="s">
        <v>43</v>
      </c>
      <c r="D31" s="1" t="s">
        <v>32</v>
      </c>
      <c r="E31" s="1" t="n">
        <v>0</v>
      </c>
      <c r="F31" s="1" t="n">
        <v>0</v>
      </c>
      <c r="G31" s="1" t="n">
        <f aca="false">E31+F31</f>
        <v>0</v>
      </c>
    </row>
    <row r="32" customFormat="false" ht="12.75" hidden="false" customHeight="true" outlineLevel="0" collapsed="false">
      <c r="A32" s="1" t="n">
        <v>20220430</v>
      </c>
      <c r="B32" s="1" t="n">
        <v>2</v>
      </c>
      <c r="C32" s="1" t="s">
        <v>42</v>
      </c>
      <c r="D32" s="1" t="s">
        <v>32</v>
      </c>
      <c r="E32" s="1" t="n">
        <v>-223.092</v>
      </c>
      <c r="F32" s="1" t="n">
        <v>-96.5427</v>
      </c>
      <c r="G32" s="1" t="n">
        <f aca="false">E32+F32</f>
        <v>-319.6347</v>
      </c>
    </row>
    <row r="33" customFormat="false" ht="12.75" hidden="false" customHeight="true" outlineLevel="0" collapsed="false">
      <c r="A33" s="1" t="n">
        <v>20220430</v>
      </c>
      <c r="B33" s="1" t="n">
        <v>2</v>
      </c>
      <c r="C33" s="1" t="s">
        <v>33</v>
      </c>
      <c r="D33" s="1" t="s">
        <v>32</v>
      </c>
      <c r="E33" s="1" t="n">
        <v>-223.092</v>
      </c>
      <c r="F33" s="1" t="n">
        <v>-96.5427</v>
      </c>
      <c r="G33" s="1" t="n">
        <f aca="false">E33+F33</f>
        <v>-319.6347</v>
      </c>
    </row>
    <row r="34" customFormat="false" ht="12.75" hidden="false" customHeight="true" outlineLevel="0" collapsed="false">
      <c r="A34" s="1" t="n">
        <v>20220430</v>
      </c>
      <c r="B34" s="1" t="n">
        <v>3</v>
      </c>
      <c r="C34" s="1" t="s">
        <v>42</v>
      </c>
      <c r="D34" s="1" t="s">
        <v>32</v>
      </c>
      <c r="E34" s="1" t="n">
        <v>-271.4286</v>
      </c>
      <c r="F34" s="1" t="n">
        <v>-6.3492</v>
      </c>
      <c r="G34" s="1" t="n">
        <f aca="false">E34+F34</f>
        <v>-277.7778</v>
      </c>
    </row>
    <row r="35" customFormat="false" ht="12.75" hidden="false" customHeight="true" outlineLevel="0" collapsed="false">
      <c r="A35" s="1" t="n">
        <v>20220430</v>
      </c>
      <c r="B35" s="1" t="n">
        <v>3</v>
      </c>
      <c r="C35" s="1" t="s">
        <v>33</v>
      </c>
      <c r="D35" s="1" t="s">
        <v>32</v>
      </c>
      <c r="E35" s="1" t="n">
        <v>-271.4286</v>
      </c>
      <c r="F35" s="1" t="n">
        <v>-6.3492</v>
      </c>
      <c r="G35" s="1" t="n">
        <f aca="false">E35+F35</f>
        <v>-277.7778</v>
      </c>
    </row>
    <row r="36" customFormat="false" ht="12.75" hidden="false" customHeight="true" outlineLevel="0" collapsed="false">
      <c r="A36" s="1" t="n">
        <v>20220430</v>
      </c>
      <c r="B36" s="1" t="n">
        <v>4</v>
      </c>
      <c r="C36" s="1" t="s">
        <v>42</v>
      </c>
      <c r="D36" s="1" t="s">
        <v>32</v>
      </c>
      <c r="E36" s="1" t="n">
        <v>-111.546</v>
      </c>
      <c r="F36" s="1" t="n">
        <v>-208.0887</v>
      </c>
      <c r="G36" s="1" t="n">
        <f aca="false">E36+F36</f>
        <v>-319.6347</v>
      </c>
    </row>
    <row r="37" customFormat="false" ht="12.75" hidden="false" customHeight="true" outlineLevel="0" collapsed="false">
      <c r="A37" s="1" t="n">
        <v>20220430</v>
      </c>
      <c r="B37" s="1" t="n">
        <v>4</v>
      </c>
      <c r="C37" s="1" t="s">
        <v>33</v>
      </c>
      <c r="D37" s="1" t="s">
        <v>32</v>
      </c>
      <c r="E37" s="1" t="n">
        <v>-111.546</v>
      </c>
      <c r="F37" s="1" t="n">
        <v>-208.0887</v>
      </c>
      <c r="G37" s="1" t="n">
        <f aca="false">E37+F37</f>
        <v>-319.6347</v>
      </c>
    </row>
    <row r="38" customFormat="false" ht="12.75" hidden="false" customHeight="true" outlineLevel="0" collapsed="false">
      <c r="A38" s="1" t="n">
        <v>20220531</v>
      </c>
      <c r="B38" s="1" t="n">
        <v>0</v>
      </c>
      <c r="C38" s="1" t="s">
        <v>44</v>
      </c>
      <c r="D38" s="1" t="s">
        <v>32</v>
      </c>
      <c r="E38" s="1" t="n">
        <v>1900</v>
      </c>
      <c r="F38" s="1" t="n">
        <v>600</v>
      </c>
      <c r="G38" s="1" t="n">
        <f aca="false">E38+F38</f>
        <v>2500</v>
      </c>
    </row>
    <row r="39" customFormat="false" ht="12.75" hidden="false" customHeight="true" outlineLevel="0" collapsed="false">
      <c r="A39" s="1" t="n">
        <v>20220531</v>
      </c>
      <c r="B39" s="1" t="n">
        <v>0</v>
      </c>
      <c r="C39" s="1" t="s">
        <v>42</v>
      </c>
      <c r="D39" s="1" t="s">
        <v>32</v>
      </c>
      <c r="E39" s="1" t="n">
        <v>1900</v>
      </c>
      <c r="F39" s="1" t="n">
        <v>600</v>
      </c>
      <c r="G39" s="1" t="n">
        <f aca="false">E39+F39</f>
        <v>2500</v>
      </c>
    </row>
    <row r="40" customFormat="false" ht="12.75" hidden="false" customHeight="true" outlineLevel="0" collapsed="false">
      <c r="A40" s="1" t="n">
        <v>20220531</v>
      </c>
      <c r="B40" s="1" t="n">
        <v>0</v>
      </c>
      <c r="C40" s="1" t="s">
        <v>43</v>
      </c>
      <c r="D40" s="1" t="s">
        <v>32</v>
      </c>
      <c r="E40" s="1" t="n">
        <v>0</v>
      </c>
      <c r="F40" s="1" t="n">
        <v>0</v>
      </c>
      <c r="G40" s="1" t="n">
        <f aca="false">E40+F40</f>
        <v>0</v>
      </c>
    </row>
    <row r="41" customFormat="false" ht="12.75" hidden="false" customHeight="true" outlineLevel="0" collapsed="false">
      <c r="A41" s="1" t="n">
        <v>20220531</v>
      </c>
      <c r="B41" s="1" t="n">
        <v>2</v>
      </c>
      <c r="C41" s="1" t="s">
        <v>42</v>
      </c>
      <c r="D41" s="1" t="s">
        <v>32</v>
      </c>
      <c r="E41" s="1" t="n">
        <v>-319.6347</v>
      </c>
      <c r="F41" s="1" t="n">
        <v>-94.3683</v>
      </c>
      <c r="G41" s="1" t="n">
        <f aca="false">E41+F41</f>
        <v>-414.003</v>
      </c>
    </row>
    <row r="42" customFormat="false" ht="12.75" hidden="false" customHeight="true" outlineLevel="0" collapsed="false">
      <c r="A42" s="1" t="n">
        <v>20220531</v>
      </c>
      <c r="B42" s="1" t="n">
        <v>2</v>
      </c>
      <c r="C42" s="1" t="s">
        <v>33</v>
      </c>
      <c r="D42" s="1" t="s">
        <v>32</v>
      </c>
      <c r="E42" s="1" t="n">
        <v>-319.6347</v>
      </c>
      <c r="F42" s="1" t="n">
        <v>-94.3683</v>
      </c>
      <c r="G42" s="1" t="n">
        <f aca="false">E42+F42</f>
        <v>-414.003</v>
      </c>
    </row>
    <row r="43" customFormat="false" ht="12.75" hidden="false" customHeight="true" outlineLevel="0" collapsed="false">
      <c r="A43" s="1" t="n">
        <v>20220531</v>
      </c>
      <c r="B43" s="1" t="n">
        <v>3</v>
      </c>
      <c r="C43" s="1" t="s">
        <v>42</v>
      </c>
      <c r="D43" s="1" t="s">
        <v>32</v>
      </c>
      <c r="E43" s="1" t="n">
        <v>-277.7778</v>
      </c>
      <c r="F43" s="1" t="n">
        <v>0</v>
      </c>
      <c r="G43" s="1" t="n">
        <f aca="false">E43+F43</f>
        <v>-277.7778</v>
      </c>
    </row>
    <row r="44" customFormat="false" ht="12.75" hidden="false" customHeight="true" outlineLevel="0" collapsed="false">
      <c r="A44" s="1" t="n">
        <v>20220531</v>
      </c>
      <c r="B44" s="1" t="n">
        <v>3</v>
      </c>
      <c r="C44" s="1" t="s">
        <v>33</v>
      </c>
      <c r="D44" s="1" t="s">
        <v>32</v>
      </c>
      <c r="E44" s="1" t="n">
        <v>-277.7778</v>
      </c>
      <c r="F44" s="1" t="n">
        <v>0</v>
      </c>
      <c r="G44" s="1" t="n">
        <f aca="false">E44+F44</f>
        <v>-277.7778</v>
      </c>
    </row>
    <row r="45" customFormat="false" ht="12.75" hidden="false" customHeight="true" outlineLevel="0" collapsed="false">
      <c r="A45" s="1" t="n">
        <v>20220531</v>
      </c>
      <c r="B45" s="1" t="n">
        <v>4</v>
      </c>
      <c r="C45" s="1" t="s">
        <v>42</v>
      </c>
      <c r="D45" s="1" t="s">
        <v>32</v>
      </c>
      <c r="E45" s="1" t="n">
        <v>-319.6347</v>
      </c>
      <c r="F45" s="1" t="n">
        <v>-94.3683</v>
      </c>
      <c r="G45" s="1" t="n">
        <f aca="false">E45+F45</f>
        <v>-414.003</v>
      </c>
    </row>
    <row r="46" customFormat="false" ht="12.75" hidden="false" customHeight="true" outlineLevel="0" collapsed="false">
      <c r="A46" s="1" t="n">
        <v>20220531</v>
      </c>
      <c r="B46" s="1" t="n">
        <v>4</v>
      </c>
      <c r="C46" s="1" t="s">
        <v>33</v>
      </c>
      <c r="D46" s="1" t="s">
        <v>32</v>
      </c>
      <c r="E46" s="1" t="n">
        <v>-319.6347</v>
      </c>
      <c r="F46" s="1" t="n">
        <v>-94.3683</v>
      </c>
      <c r="G46" s="1" t="n">
        <f aca="false">E46+F46</f>
        <v>-414.003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1" min="1" style="1" width="21.71"/>
    <col collapsed="false" customWidth="true" hidden="false" outlineLevel="0" max="2" min="2" style="1" width="46.57"/>
    <col collapsed="false" customWidth="true" hidden="false" outlineLevel="0" max="3" min="3" style="1" width="21.71"/>
    <col collapsed="false" customWidth="true" hidden="false" outlineLevel="0" max="4" min="4" style="1" width="11.43"/>
    <col collapsed="false" customWidth="true" hidden="false" outlineLevel="0" max="6" min="5" style="1" width="23.57"/>
  </cols>
  <sheetData>
    <row r="1" customFormat="false" ht="13.8" hidden="false" customHeight="false" outlineLevel="0" collapsed="false">
      <c r="A1" s="3" t="s">
        <v>45</v>
      </c>
      <c r="B1" s="4" t="s">
        <v>19</v>
      </c>
    </row>
    <row r="2" customFormat="false" ht="12.75" hidden="false" customHeight="false" outlineLevel="0" collapsed="false">
      <c r="A2" s="1" t="s">
        <v>20</v>
      </c>
      <c r="B2" s="1" t="s">
        <v>38</v>
      </c>
      <c r="C2" s="1" t="s">
        <v>25</v>
      </c>
      <c r="D2" s="1" t="s">
        <v>40</v>
      </c>
      <c r="E2" s="1" t="s">
        <v>39</v>
      </c>
      <c r="F2" s="1" t="s">
        <v>41</v>
      </c>
    </row>
    <row r="3" customFormat="false" ht="12.75" hidden="false" customHeight="false" outlineLevel="0" collapsed="false">
      <c r="A3" s="1" t="n">
        <v>20220131</v>
      </c>
      <c r="B3" s="1" t="s">
        <v>42</v>
      </c>
      <c r="C3" s="1" t="s">
        <v>32</v>
      </c>
      <c r="D3" s="1" t="n">
        <v>-0.0001</v>
      </c>
      <c r="E3" s="1" t="n">
        <v>0</v>
      </c>
      <c r="F3" s="1" t="n">
        <v>-0.0001</v>
      </c>
    </row>
    <row r="4" customFormat="false" ht="12.75" hidden="false" customHeight="false" outlineLevel="0" collapsed="false">
      <c r="A4" s="1" t="n">
        <v>20220131</v>
      </c>
      <c r="B4" s="1" t="s">
        <v>33</v>
      </c>
      <c r="C4" s="1" t="s">
        <v>32</v>
      </c>
      <c r="D4" s="1" t="n">
        <v>-342.8181</v>
      </c>
      <c r="E4" s="1" t="n">
        <v>0</v>
      </c>
      <c r="F4" s="1" t="n">
        <v>-342.8181</v>
      </c>
    </row>
    <row r="5" customFormat="false" ht="12.75" hidden="false" customHeight="false" outlineLevel="0" collapsed="false">
      <c r="A5" s="1" t="n">
        <v>20220131</v>
      </c>
      <c r="B5" s="1" t="s">
        <v>43</v>
      </c>
      <c r="C5" s="1" t="s">
        <v>32</v>
      </c>
      <c r="D5" s="1" t="n">
        <v>342.818</v>
      </c>
      <c r="E5" s="1" t="n">
        <v>0</v>
      </c>
      <c r="F5" s="1" t="n">
        <v>342.818</v>
      </c>
    </row>
    <row r="6" customFormat="false" ht="12.75" hidden="false" customHeight="false" outlineLevel="0" collapsed="false">
      <c r="A6" s="1" t="n">
        <v>20220228</v>
      </c>
      <c r="B6" s="1" t="s">
        <v>44</v>
      </c>
      <c r="C6" s="1" t="s">
        <v>32</v>
      </c>
      <c r="D6" s="1" t="n">
        <v>1900</v>
      </c>
      <c r="E6" s="1" t="n">
        <v>0</v>
      </c>
      <c r="F6" s="1" t="n">
        <v>1900</v>
      </c>
    </row>
    <row r="7" customFormat="false" ht="12.75" hidden="false" customHeight="true" outlineLevel="0" collapsed="false">
      <c r="A7" s="1" t="n">
        <v>20220228</v>
      </c>
      <c r="B7" s="1" t="s">
        <v>42</v>
      </c>
      <c r="C7" s="1" t="s">
        <v>32</v>
      </c>
      <c r="D7" s="1" t="n">
        <v>1432.2506</v>
      </c>
      <c r="E7" s="1" t="n">
        <v>-0.0001</v>
      </c>
      <c r="F7" s="1" t="n">
        <v>1432.2505</v>
      </c>
    </row>
    <row r="8" customFormat="false" ht="12.75" hidden="false" customHeight="true" outlineLevel="0" collapsed="false">
      <c r="A8" s="1" t="n">
        <v>20220228</v>
      </c>
      <c r="B8" s="1" t="s">
        <v>33</v>
      </c>
      <c r="C8" s="1" t="s">
        <v>32</v>
      </c>
      <c r="D8" s="1" t="n">
        <v>-124.9314</v>
      </c>
      <c r="E8" s="1" t="n">
        <v>-342.8181</v>
      </c>
      <c r="F8" s="1" t="n">
        <v>-467.7495</v>
      </c>
    </row>
    <row r="9" customFormat="false" ht="12.75" hidden="false" customHeight="true" outlineLevel="0" collapsed="false">
      <c r="A9" s="1" t="n">
        <v>20220228</v>
      </c>
      <c r="B9" s="1" t="s">
        <v>43</v>
      </c>
      <c r="C9" s="1" t="s">
        <v>32</v>
      </c>
      <c r="D9" s="1" t="n">
        <v>-342.818</v>
      </c>
      <c r="E9" s="1" t="n">
        <v>342.818</v>
      </c>
      <c r="F9" s="1" t="n">
        <v>0</v>
      </c>
    </row>
    <row r="10" customFormat="false" ht="12.75" hidden="false" customHeight="true" outlineLevel="0" collapsed="false">
      <c r="A10" s="1" t="n">
        <v>20220331</v>
      </c>
      <c r="B10" s="1" t="s">
        <v>44</v>
      </c>
      <c r="C10" s="1" t="s">
        <v>32</v>
      </c>
      <c r="D10" s="1" t="n">
        <v>0</v>
      </c>
      <c r="E10" s="1" t="n">
        <v>1900</v>
      </c>
      <c r="F10" s="1" t="n">
        <v>1900</v>
      </c>
    </row>
    <row r="11" customFormat="false" ht="12.75" hidden="false" customHeight="true" outlineLevel="0" collapsed="false">
      <c r="A11" s="1" t="n">
        <v>20220331</v>
      </c>
      <c r="B11" s="1" t="s">
        <v>42</v>
      </c>
      <c r="C11" s="1" t="s">
        <v>32</v>
      </c>
      <c r="D11" s="1" t="n">
        <v>-138.3171</v>
      </c>
      <c r="E11" s="1" t="n">
        <v>1432.2505</v>
      </c>
      <c r="F11" s="1" t="n">
        <v>1293.9334</v>
      </c>
    </row>
    <row r="12" customFormat="false" ht="12.75" hidden="false" customHeight="true" outlineLevel="0" collapsed="false">
      <c r="A12" s="1" t="n">
        <v>20220331</v>
      </c>
      <c r="B12" s="1" t="s">
        <v>33</v>
      </c>
      <c r="C12" s="1" t="s">
        <v>32</v>
      </c>
      <c r="D12" s="1" t="n">
        <v>-138.3171</v>
      </c>
      <c r="E12" s="1" t="n">
        <v>-467.7495</v>
      </c>
      <c r="F12" s="1" t="n">
        <v>-606.0666</v>
      </c>
    </row>
    <row r="13" customFormat="false" ht="12.75" hidden="false" customHeight="true" outlineLevel="0" collapsed="false">
      <c r="A13" s="1" t="n">
        <v>20220331</v>
      </c>
      <c r="B13" s="1" t="s">
        <v>43</v>
      </c>
      <c r="C13" s="1" t="s">
        <v>32</v>
      </c>
      <c r="D13" s="1" t="n">
        <v>0</v>
      </c>
      <c r="E13" s="1" t="n">
        <v>0</v>
      </c>
      <c r="F13" s="1" t="n">
        <v>0</v>
      </c>
    </row>
    <row r="14" customFormat="false" ht="12.75" hidden="false" customHeight="true" outlineLevel="0" collapsed="false">
      <c r="A14" s="1" t="n">
        <v>20220430</v>
      </c>
      <c r="B14" s="1" t="s">
        <v>44</v>
      </c>
      <c r="C14" s="1" t="s">
        <v>32</v>
      </c>
      <c r="D14" s="1" t="n">
        <v>0</v>
      </c>
      <c r="E14" s="1" t="n">
        <v>1900</v>
      </c>
      <c r="F14" s="1" t="n">
        <v>1900</v>
      </c>
    </row>
    <row r="15" customFormat="false" ht="12.75" hidden="false" customHeight="true" outlineLevel="0" collapsed="false">
      <c r="A15" s="1" t="n">
        <v>20220430</v>
      </c>
      <c r="B15" s="1" t="s">
        <v>42</v>
      </c>
      <c r="C15" s="1" t="s">
        <v>32</v>
      </c>
      <c r="D15" s="1" t="n">
        <v>-310.9806</v>
      </c>
      <c r="E15" s="1" t="n">
        <v>1293.9334</v>
      </c>
      <c r="F15" s="1" t="n">
        <v>982.9528</v>
      </c>
    </row>
    <row r="16" customFormat="false" ht="12.75" hidden="false" customHeight="true" outlineLevel="0" collapsed="false">
      <c r="A16" s="1" t="n">
        <v>20220430</v>
      </c>
      <c r="B16" s="1" t="s">
        <v>33</v>
      </c>
      <c r="C16" s="1" t="s">
        <v>32</v>
      </c>
      <c r="D16" s="1" t="n">
        <v>-310.9806</v>
      </c>
      <c r="E16" s="1" t="n">
        <v>-606.0666</v>
      </c>
      <c r="F16" s="1" t="n">
        <v>-917.0472</v>
      </c>
    </row>
    <row r="17" customFormat="false" ht="12.75" hidden="false" customHeight="true" outlineLevel="0" collapsed="false">
      <c r="A17" s="1" t="n">
        <v>20220430</v>
      </c>
      <c r="B17" s="1" t="s">
        <v>43</v>
      </c>
      <c r="C17" s="1" t="s">
        <v>32</v>
      </c>
      <c r="D17" s="1" t="n">
        <v>0</v>
      </c>
      <c r="E17" s="1" t="n">
        <v>0</v>
      </c>
      <c r="F17" s="1" t="n">
        <v>0</v>
      </c>
    </row>
    <row r="18" customFormat="false" ht="12.75" hidden="false" customHeight="true" outlineLevel="0" collapsed="false">
      <c r="A18" s="1" t="n">
        <v>20220531</v>
      </c>
      <c r="B18" s="1" t="s">
        <v>44</v>
      </c>
      <c r="C18" s="1" t="s">
        <v>32</v>
      </c>
      <c r="D18" s="1" t="n">
        <v>600</v>
      </c>
      <c r="E18" s="1" t="n">
        <v>1900</v>
      </c>
      <c r="F18" s="1" t="n">
        <v>2500</v>
      </c>
    </row>
    <row r="19" customFormat="false" ht="12.75" hidden="false" customHeight="true" outlineLevel="0" collapsed="false">
      <c r="A19" s="1" t="n">
        <v>20220531</v>
      </c>
      <c r="B19" s="1" t="s">
        <v>42</v>
      </c>
      <c r="C19" s="1" t="s">
        <v>32</v>
      </c>
      <c r="D19" s="1" t="n">
        <v>411.2634</v>
      </c>
      <c r="E19" s="1" t="n">
        <v>982.9528</v>
      </c>
      <c r="F19" s="1" t="n">
        <v>1394.2162</v>
      </c>
    </row>
    <row r="20" customFormat="false" ht="12.75" hidden="false" customHeight="true" outlineLevel="0" collapsed="false">
      <c r="A20" s="1" t="n">
        <v>20220531</v>
      </c>
      <c r="B20" s="1" t="s">
        <v>33</v>
      </c>
      <c r="C20" s="1" t="s">
        <v>32</v>
      </c>
      <c r="D20" s="1" t="n">
        <v>-188.7366</v>
      </c>
      <c r="E20" s="1" t="n">
        <v>-917.0472</v>
      </c>
      <c r="F20" s="1" t="n">
        <v>-1105.7838</v>
      </c>
    </row>
    <row r="21" customFormat="false" ht="12.75" hidden="false" customHeight="true" outlineLevel="0" collapsed="false">
      <c r="A21" s="1" t="n">
        <v>20220531</v>
      </c>
      <c r="B21" s="1" t="s">
        <v>43</v>
      </c>
      <c r="C21" s="1" t="s">
        <v>32</v>
      </c>
      <c r="D21" s="1" t="n">
        <v>0</v>
      </c>
      <c r="E21" s="1" t="n">
        <v>0</v>
      </c>
      <c r="F2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1" min="1" style="1" width="21.71"/>
    <col collapsed="false" customWidth="true" hidden="false" outlineLevel="0" max="2" min="2" style="1" width="46.57"/>
    <col collapsed="false" customWidth="true" hidden="false" outlineLevel="0" max="3" min="3" style="1" width="23.57"/>
    <col collapsed="false" customWidth="true" hidden="false" outlineLevel="0" max="5" min="4" style="1" width="24.86"/>
    <col collapsed="false" customWidth="true" hidden="false" outlineLevel="0" max="6" min="6" style="1" width="23.57"/>
    <col collapsed="false" customWidth="true" hidden="false" outlineLevel="0" max="7" min="7" style="1" width="21"/>
  </cols>
  <sheetData>
    <row r="1" customFormat="false" ht="13.8" hidden="false" customHeight="false" outlineLevel="0" collapsed="false">
      <c r="A1" s="3" t="s">
        <v>46</v>
      </c>
      <c r="B1" s="4" t="s">
        <v>47</v>
      </c>
    </row>
    <row r="2" customFormat="false" ht="12.75" hidden="false" customHeight="false" outlineLevel="0" collapsed="false">
      <c r="A2" s="1" t="s">
        <v>20</v>
      </c>
      <c r="B2" s="1" t="s">
        <v>38</v>
      </c>
      <c r="C2" s="1" t="s">
        <v>39</v>
      </c>
      <c r="D2" s="1" t="s">
        <v>40</v>
      </c>
      <c r="E2" s="1" t="s">
        <v>41</v>
      </c>
    </row>
    <row r="3" customFormat="false" ht="12.75" hidden="false" customHeight="false" outlineLevel="0" collapsed="false">
      <c r="A3" s="1" t="n">
        <v>20220131</v>
      </c>
      <c r="B3" s="1" t="s">
        <v>42</v>
      </c>
      <c r="C3" s="1" t="n">
        <v>0</v>
      </c>
      <c r="D3" s="1" t="n">
        <v>-0.0001</v>
      </c>
      <c r="E3" s="1" t="n">
        <v>-0.0001</v>
      </c>
    </row>
    <row r="4" customFormat="false" ht="12.75" hidden="false" customHeight="false" outlineLevel="0" collapsed="false">
      <c r="A4" s="1" t="n">
        <v>20220131</v>
      </c>
      <c r="B4" s="1" t="s">
        <v>33</v>
      </c>
      <c r="C4" s="1" t="n">
        <v>0</v>
      </c>
      <c r="D4" s="1" t="n">
        <v>-342.8181</v>
      </c>
      <c r="E4" s="1" t="n">
        <v>-342.8181</v>
      </c>
    </row>
    <row r="5" customFormat="false" ht="12.75" hidden="false" customHeight="false" outlineLevel="0" collapsed="false">
      <c r="A5" s="1" t="n">
        <v>20220131</v>
      </c>
      <c r="B5" s="1" t="s">
        <v>43</v>
      </c>
      <c r="C5" s="1" t="n">
        <v>0</v>
      </c>
      <c r="D5" s="1" t="n">
        <v>342.818</v>
      </c>
      <c r="E5" s="1" t="n">
        <v>342.818</v>
      </c>
    </row>
    <row r="6" customFormat="false" ht="12.75" hidden="false" customHeight="false" outlineLevel="0" collapsed="false">
      <c r="A6" s="1" t="n">
        <v>20220228</v>
      </c>
      <c r="B6" s="1" t="s">
        <v>44</v>
      </c>
      <c r="C6" s="1" t="n">
        <v>0</v>
      </c>
      <c r="D6" s="1" t="n">
        <v>1900</v>
      </c>
      <c r="E6" s="1" t="n">
        <v>1900</v>
      </c>
    </row>
    <row r="7" customFormat="false" ht="12.75" hidden="false" customHeight="true" outlineLevel="0" collapsed="false">
      <c r="A7" s="1" t="n">
        <v>20220228</v>
      </c>
      <c r="B7" s="1" t="s">
        <v>42</v>
      </c>
      <c r="C7" s="1" t="n">
        <v>-0.0001</v>
      </c>
      <c r="D7" s="1" t="n">
        <v>1432.2506</v>
      </c>
      <c r="E7" s="1" t="n">
        <v>1432.2505</v>
      </c>
    </row>
    <row r="8" customFormat="false" ht="12.75" hidden="false" customHeight="true" outlineLevel="0" collapsed="false">
      <c r="A8" s="1" t="n">
        <v>20220228</v>
      </c>
      <c r="B8" s="1" t="s">
        <v>33</v>
      </c>
      <c r="C8" s="1" t="n">
        <v>-342.8181</v>
      </c>
      <c r="D8" s="1" t="n">
        <v>-124.9314</v>
      </c>
      <c r="E8" s="1" t="n">
        <v>-467.7495</v>
      </c>
    </row>
    <row r="9" customFormat="false" ht="12.75" hidden="false" customHeight="true" outlineLevel="0" collapsed="false">
      <c r="A9" s="1" t="n">
        <v>20220228</v>
      </c>
      <c r="B9" s="1" t="s">
        <v>43</v>
      </c>
      <c r="C9" s="1" t="n">
        <v>342.818</v>
      </c>
      <c r="D9" s="1" t="n">
        <v>-342.818</v>
      </c>
      <c r="E9" s="1" t="n">
        <v>0</v>
      </c>
    </row>
    <row r="10" customFormat="false" ht="12.75" hidden="false" customHeight="true" outlineLevel="0" collapsed="false">
      <c r="A10" s="1" t="n">
        <v>20220331</v>
      </c>
      <c r="B10" s="1" t="s">
        <v>44</v>
      </c>
      <c r="C10" s="1" t="n">
        <v>1900</v>
      </c>
      <c r="D10" s="1" t="n">
        <v>0</v>
      </c>
      <c r="E10" s="1" t="n">
        <v>1900</v>
      </c>
    </row>
    <row r="11" customFormat="false" ht="12.75" hidden="false" customHeight="true" outlineLevel="0" collapsed="false">
      <c r="A11" s="1" t="n">
        <v>20220331</v>
      </c>
      <c r="B11" s="1" t="s">
        <v>42</v>
      </c>
      <c r="C11" s="1" t="n">
        <v>1432.2505</v>
      </c>
      <c r="D11" s="1" t="n">
        <v>-138.3171</v>
      </c>
      <c r="E11" s="1" t="n">
        <v>1293.9334</v>
      </c>
    </row>
    <row r="12" customFormat="false" ht="12.75" hidden="false" customHeight="true" outlineLevel="0" collapsed="false">
      <c r="A12" s="1" t="n">
        <v>20220331</v>
      </c>
      <c r="B12" s="1" t="s">
        <v>33</v>
      </c>
      <c r="C12" s="1" t="n">
        <v>-467.7495</v>
      </c>
      <c r="D12" s="1" t="n">
        <v>-138.3171</v>
      </c>
      <c r="E12" s="1" t="n">
        <v>-606.0666</v>
      </c>
    </row>
    <row r="13" customFormat="false" ht="12.75" hidden="false" customHeight="true" outlineLevel="0" collapsed="false">
      <c r="A13" s="1" t="n">
        <v>20220331</v>
      </c>
      <c r="B13" s="1" t="s">
        <v>43</v>
      </c>
      <c r="C13" s="1" t="n">
        <v>0</v>
      </c>
      <c r="D13" s="1" t="n">
        <v>0</v>
      </c>
      <c r="E13" s="1" t="n">
        <v>0</v>
      </c>
    </row>
    <row r="14" customFormat="false" ht="12.75" hidden="false" customHeight="true" outlineLevel="0" collapsed="false">
      <c r="A14" s="1" t="n">
        <v>20220430</v>
      </c>
      <c r="B14" s="1" t="s">
        <v>44</v>
      </c>
      <c r="C14" s="1" t="n">
        <v>1900</v>
      </c>
      <c r="D14" s="1" t="n">
        <v>0</v>
      </c>
      <c r="E14" s="1" t="n">
        <v>1900</v>
      </c>
    </row>
    <row r="15" customFormat="false" ht="12.75" hidden="false" customHeight="true" outlineLevel="0" collapsed="false">
      <c r="A15" s="1" t="n">
        <v>20220430</v>
      </c>
      <c r="B15" s="1" t="s">
        <v>42</v>
      </c>
      <c r="C15" s="1" t="n">
        <v>1293.9334</v>
      </c>
      <c r="D15" s="1" t="n">
        <v>-310.9806</v>
      </c>
      <c r="E15" s="1" t="n">
        <v>982.9528</v>
      </c>
    </row>
    <row r="16" customFormat="false" ht="12.75" hidden="false" customHeight="true" outlineLevel="0" collapsed="false">
      <c r="A16" s="1" t="n">
        <v>20220430</v>
      </c>
      <c r="B16" s="1" t="s">
        <v>33</v>
      </c>
      <c r="C16" s="1" t="n">
        <v>-606.0666</v>
      </c>
      <c r="D16" s="1" t="n">
        <v>-310.9806</v>
      </c>
      <c r="E16" s="1" t="n">
        <v>-917.0472</v>
      </c>
    </row>
    <row r="17" customFormat="false" ht="12.75" hidden="false" customHeight="true" outlineLevel="0" collapsed="false">
      <c r="A17" s="1" t="n">
        <v>20220430</v>
      </c>
      <c r="B17" s="1" t="s">
        <v>43</v>
      </c>
      <c r="C17" s="1" t="n">
        <v>0</v>
      </c>
      <c r="D17" s="1" t="n">
        <v>0</v>
      </c>
      <c r="E17" s="1" t="n">
        <v>0</v>
      </c>
    </row>
    <row r="18" customFormat="false" ht="12.75" hidden="false" customHeight="true" outlineLevel="0" collapsed="false">
      <c r="A18" s="1" t="n">
        <v>20220531</v>
      </c>
      <c r="B18" s="1" t="s">
        <v>44</v>
      </c>
      <c r="C18" s="1" t="n">
        <v>1900</v>
      </c>
      <c r="D18" s="1" t="n">
        <v>600</v>
      </c>
      <c r="E18" s="1" t="n">
        <v>2500</v>
      </c>
    </row>
    <row r="19" customFormat="false" ht="12.75" hidden="false" customHeight="true" outlineLevel="0" collapsed="false">
      <c r="A19" s="1" t="n">
        <v>20220531</v>
      </c>
      <c r="B19" s="1" t="s">
        <v>42</v>
      </c>
      <c r="C19" s="1" t="n">
        <v>982.9528</v>
      </c>
      <c r="D19" s="1" t="n">
        <v>411.2634</v>
      </c>
      <c r="E19" s="1" t="n">
        <v>1394.2162</v>
      </c>
    </row>
    <row r="20" customFormat="false" ht="12.75" hidden="false" customHeight="true" outlineLevel="0" collapsed="false">
      <c r="A20" s="1" t="n">
        <v>20220531</v>
      </c>
      <c r="B20" s="1" t="s">
        <v>33</v>
      </c>
      <c r="C20" s="1" t="n">
        <v>-917.0472</v>
      </c>
      <c r="D20" s="1" t="n">
        <v>-188.7366</v>
      </c>
      <c r="E20" s="1" t="n">
        <v>-1105.7838</v>
      </c>
    </row>
    <row r="21" customFormat="false" ht="12.75" hidden="false" customHeight="true" outlineLevel="0" collapsed="false">
      <c r="A21" s="1" t="n">
        <v>20220531</v>
      </c>
      <c r="B21" s="1" t="s">
        <v>43</v>
      </c>
      <c r="C21" s="1" t="n">
        <v>0</v>
      </c>
      <c r="D21" s="1" t="n">
        <v>0</v>
      </c>
      <c r="E21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1" activeCellId="0" sqref="H1"/>
    </sheetView>
  </sheetViews>
  <sheetFormatPr defaultColWidth="11.5703125" defaultRowHeight="12.75" customHeight="true" zeroHeight="false" outlineLevelRow="0" outlineLevelCol="0"/>
  <cols>
    <col collapsed="false" customWidth="true" hidden="false" outlineLevel="0" max="1" min="1" style="1" width="21.71"/>
    <col collapsed="false" customWidth="true" hidden="false" outlineLevel="0" max="2" min="2" style="1" width="21.84"/>
    <col collapsed="false" customWidth="true" hidden="false" outlineLevel="0" max="3" min="3" style="1" width="24.14"/>
    <col collapsed="false" customWidth="true" hidden="false" outlineLevel="0" max="5" min="5" style="1" width="24.71"/>
    <col collapsed="false" customWidth="true" hidden="false" outlineLevel="0" max="6" min="6" style="1" width="23.14"/>
    <col collapsed="false" customWidth="true" hidden="false" outlineLevel="0" max="8" min="8" style="1" width="7"/>
    <col collapsed="false" customWidth="true" hidden="false" outlineLevel="0" max="9" min="9" style="1" width="20.42"/>
    <col collapsed="false" customWidth="true" hidden="false" outlineLevel="0" max="10" min="10" style="1" width="21.14"/>
    <col collapsed="false" customWidth="true" hidden="false" outlineLevel="0" max="12" min="11" style="1" width="24.14"/>
    <col collapsed="false" customWidth="true" hidden="false" outlineLevel="0" max="13" min="13" style="1" width="19"/>
    <col collapsed="false" customWidth="true" hidden="false" outlineLevel="0" max="14" min="14" style="1" width="31.57"/>
    <col collapsed="false" customWidth="true" hidden="false" outlineLevel="0" max="15" min="15" style="1" width="16.71"/>
    <col collapsed="false" customWidth="true" hidden="false" outlineLevel="0" max="16" min="16" style="1" width="26.29"/>
    <col collapsed="false" customWidth="true" hidden="false" outlineLevel="0" max="17" min="17" style="1" width="21.71"/>
    <col collapsed="false" customWidth="true" hidden="false" outlineLevel="0" max="18" min="18" style="1" width="30.43"/>
  </cols>
  <sheetData>
    <row r="1" customFormat="false" ht="13.8" hidden="false" customHeight="false" outlineLevel="0" collapsed="false">
      <c r="A1" s="3" t="s">
        <v>48</v>
      </c>
      <c r="B1" s="4" t="s">
        <v>19</v>
      </c>
    </row>
    <row r="2" customFormat="false" ht="12.75" hidden="false" customHeight="false" outlineLevel="0" collapsed="false">
      <c r="A2" s="1" t="s">
        <v>20</v>
      </c>
      <c r="B2" s="1" t="s">
        <v>21</v>
      </c>
      <c r="C2" s="1" t="s">
        <v>49</v>
      </c>
      <c r="D2" s="1" t="s">
        <v>25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</row>
    <row r="3" customFormat="false" ht="12.75" hidden="false" customHeight="false" outlineLevel="0" collapsed="false">
      <c r="A3" s="1" t="n">
        <v>20220131</v>
      </c>
      <c r="B3" s="1" t="n">
        <v>0</v>
      </c>
      <c r="C3" s="1" t="s">
        <v>64</v>
      </c>
      <c r="D3" s="1" t="s">
        <v>32</v>
      </c>
      <c r="E3" s="1" t="n">
        <v>1</v>
      </c>
      <c r="F3" s="1" t="s">
        <v>65</v>
      </c>
      <c r="G3" s="1" t="n">
        <v>202201</v>
      </c>
      <c r="H3" s="1" t="s">
        <v>35</v>
      </c>
      <c r="I3" s="1" t="s">
        <v>66</v>
      </c>
      <c r="K3" s="1" t="s">
        <v>67</v>
      </c>
      <c r="O3" s="1" t="s">
        <v>68</v>
      </c>
      <c r="Q3" s="1" t="n">
        <v>0</v>
      </c>
      <c r="R3" s="1" t="s">
        <v>68</v>
      </c>
    </row>
    <row r="4" customFormat="false" ht="12.75" hidden="false" customHeight="false" outlineLevel="0" collapsed="false">
      <c r="A4" s="1" t="n">
        <v>20220131</v>
      </c>
      <c r="B4" s="1" t="n">
        <v>1</v>
      </c>
      <c r="C4" s="1" t="s">
        <v>64</v>
      </c>
      <c r="D4" s="1" t="s">
        <v>32</v>
      </c>
      <c r="E4" s="1" t="n">
        <v>1</v>
      </c>
      <c r="F4" s="1" t="s">
        <v>65</v>
      </c>
      <c r="G4" s="1" t="n">
        <v>202201</v>
      </c>
      <c r="H4" s="1" t="s">
        <v>35</v>
      </c>
      <c r="I4" s="1" t="s">
        <v>66</v>
      </c>
      <c r="J4" s="1" t="n">
        <v>-200</v>
      </c>
      <c r="K4" s="1" t="s">
        <v>67</v>
      </c>
      <c r="L4" s="1" t="s">
        <v>67</v>
      </c>
      <c r="M4" s="1" t="n">
        <v>1</v>
      </c>
      <c r="N4" s="1" t="n">
        <v>-200</v>
      </c>
      <c r="O4" s="1" t="s">
        <v>69</v>
      </c>
      <c r="P4" s="1" t="s">
        <v>67</v>
      </c>
      <c r="Q4" s="1" t="n">
        <v>1</v>
      </c>
      <c r="R4" s="1" t="s">
        <v>70</v>
      </c>
    </row>
    <row r="5" customFormat="false" ht="12.75" hidden="false" customHeight="false" outlineLevel="0" collapsed="false">
      <c r="A5" s="1" t="n">
        <v>20220131</v>
      </c>
      <c r="B5" s="1" t="n">
        <v>2</v>
      </c>
      <c r="C5" s="1" t="s">
        <v>64</v>
      </c>
      <c r="D5" s="1" t="s">
        <v>32</v>
      </c>
      <c r="E5" s="1" t="n">
        <v>1</v>
      </c>
      <c r="F5" s="1" t="s">
        <v>65</v>
      </c>
      <c r="G5" s="1" t="n">
        <v>202201</v>
      </c>
      <c r="H5" s="1" t="s">
        <v>35</v>
      </c>
      <c r="I5" s="1" t="s">
        <v>66</v>
      </c>
      <c r="J5" s="1" t="n">
        <v>100</v>
      </c>
      <c r="K5" s="1" t="s">
        <v>67</v>
      </c>
      <c r="L5" s="1" t="s">
        <v>71</v>
      </c>
      <c r="M5" s="1" t="n">
        <v>12</v>
      </c>
      <c r="N5" s="1" t="n">
        <v>1200</v>
      </c>
      <c r="O5" s="1" t="s">
        <v>72</v>
      </c>
      <c r="P5" s="1" t="s">
        <v>67</v>
      </c>
      <c r="Q5" s="1" t="n">
        <v>2</v>
      </c>
      <c r="R5" s="1" t="s">
        <v>73</v>
      </c>
    </row>
    <row r="6" customFormat="false" ht="12.75" hidden="false" customHeight="false" outlineLevel="0" collapsed="false">
      <c r="A6" s="1" t="n">
        <v>20220131</v>
      </c>
      <c r="B6" s="1" t="n">
        <v>3</v>
      </c>
      <c r="C6" s="1" t="s">
        <v>64</v>
      </c>
      <c r="D6" s="1" t="s">
        <v>32</v>
      </c>
      <c r="E6" s="1" t="n">
        <v>1</v>
      </c>
      <c r="F6" s="1" t="s">
        <v>65</v>
      </c>
      <c r="G6" s="1" t="n">
        <v>202201</v>
      </c>
      <c r="H6" s="1" t="s">
        <v>35</v>
      </c>
      <c r="I6" s="1" t="s">
        <v>66</v>
      </c>
      <c r="J6" s="1" t="n">
        <v>300</v>
      </c>
      <c r="K6" s="1" t="s">
        <v>67</v>
      </c>
      <c r="L6" s="1" t="s">
        <v>67</v>
      </c>
      <c r="M6" s="1" t="n">
        <v>1</v>
      </c>
      <c r="N6" s="1" t="n">
        <v>300</v>
      </c>
      <c r="O6" s="1" t="s">
        <v>74</v>
      </c>
      <c r="P6" s="1" t="s">
        <v>67</v>
      </c>
      <c r="Q6" s="1" t="n">
        <v>3</v>
      </c>
      <c r="R6" s="1" t="s">
        <v>75</v>
      </c>
    </row>
    <row r="7" customFormat="false" ht="12.75" hidden="false" customHeight="false" outlineLevel="0" collapsed="false">
      <c r="A7" s="1" t="n">
        <v>20220131</v>
      </c>
      <c r="B7" s="1" t="n">
        <v>4</v>
      </c>
      <c r="C7" s="1" t="s">
        <v>64</v>
      </c>
      <c r="D7" s="1" t="s">
        <v>32</v>
      </c>
      <c r="E7" s="1" t="n">
        <v>1</v>
      </c>
      <c r="F7" s="1" t="s">
        <v>65</v>
      </c>
      <c r="G7" s="1" t="n">
        <v>202201</v>
      </c>
      <c r="H7" s="1" t="s">
        <v>35</v>
      </c>
      <c r="I7" s="1" t="s">
        <v>66</v>
      </c>
      <c r="J7" s="1" t="n">
        <v>50</v>
      </c>
      <c r="K7" s="1" t="s">
        <v>67</v>
      </c>
      <c r="L7" s="1" t="s">
        <v>71</v>
      </c>
      <c r="M7" s="1" t="n">
        <v>12</v>
      </c>
      <c r="N7" s="1" t="n">
        <v>600</v>
      </c>
      <c r="O7" s="1" t="s">
        <v>76</v>
      </c>
      <c r="P7" s="1" t="s">
        <v>67</v>
      </c>
      <c r="Q7" s="1" t="n">
        <v>5</v>
      </c>
      <c r="R7" s="1" t="s">
        <v>77</v>
      </c>
    </row>
    <row r="8" customFormat="false" ht="12.75" hidden="false" customHeight="false" outlineLevel="0" collapsed="false">
      <c r="A8" s="1" t="n">
        <v>20220430</v>
      </c>
      <c r="B8" s="1" t="n">
        <v>0</v>
      </c>
      <c r="C8" s="1" t="s">
        <v>64</v>
      </c>
      <c r="D8" s="1" t="s">
        <v>32</v>
      </c>
      <c r="E8" s="1" t="n">
        <v>3</v>
      </c>
      <c r="G8" s="1" t="n">
        <v>202201</v>
      </c>
      <c r="H8" s="1" t="s">
        <v>35</v>
      </c>
      <c r="I8" s="1" t="s">
        <v>66</v>
      </c>
      <c r="K8" s="1" t="s">
        <v>67</v>
      </c>
      <c r="O8" s="1" t="s">
        <v>68</v>
      </c>
      <c r="Q8" s="1" t="n">
        <v>0</v>
      </c>
      <c r="R8" s="1" t="s">
        <v>68</v>
      </c>
    </row>
    <row r="9" customFormat="false" ht="12.75" hidden="false" customHeight="false" outlineLevel="0" collapsed="false">
      <c r="A9" s="1" t="n">
        <v>20220430</v>
      </c>
      <c r="B9" s="1" t="n">
        <v>1</v>
      </c>
      <c r="C9" s="1" t="s">
        <v>64</v>
      </c>
      <c r="D9" s="1" t="s">
        <v>32</v>
      </c>
      <c r="E9" s="1" t="n">
        <v>3</v>
      </c>
      <c r="G9" s="1" t="n">
        <v>202201</v>
      </c>
      <c r="H9" s="1" t="s">
        <v>35</v>
      </c>
      <c r="I9" s="1" t="s">
        <v>66</v>
      </c>
      <c r="J9" s="1" t="n">
        <v>-200</v>
      </c>
      <c r="K9" s="1" t="s">
        <v>67</v>
      </c>
      <c r="L9" s="1" t="s">
        <v>67</v>
      </c>
      <c r="M9" s="1" t="n">
        <v>1</v>
      </c>
      <c r="N9" s="1" t="n">
        <v>-200</v>
      </c>
      <c r="O9" s="1" t="s">
        <v>69</v>
      </c>
      <c r="P9" s="1" t="s">
        <v>67</v>
      </c>
      <c r="Q9" s="1" t="n">
        <v>1</v>
      </c>
      <c r="R9" s="1" t="s">
        <v>70</v>
      </c>
    </row>
    <row r="10" customFormat="false" ht="12.75" hidden="false" customHeight="false" outlineLevel="0" collapsed="false">
      <c r="A10" s="1" t="n">
        <v>20220430</v>
      </c>
      <c r="B10" s="1" t="n">
        <v>2</v>
      </c>
      <c r="C10" s="1" t="s">
        <v>64</v>
      </c>
      <c r="D10" s="1" t="s">
        <v>32</v>
      </c>
      <c r="E10" s="1" t="n">
        <v>3</v>
      </c>
      <c r="G10" s="1" t="n">
        <v>202201</v>
      </c>
      <c r="H10" s="1" t="s">
        <v>35</v>
      </c>
      <c r="I10" s="1" t="s">
        <v>66</v>
      </c>
      <c r="J10" s="1" t="n">
        <v>100</v>
      </c>
      <c r="K10" s="1" t="s">
        <v>67</v>
      </c>
      <c r="L10" s="1" t="s">
        <v>71</v>
      </c>
      <c r="M10" s="1" t="n">
        <v>12</v>
      </c>
      <c r="N10" s="1" t="n">
        <v>1200</v>
      </c>
      <c r="O10" s="1" t="s">
        <v>72</v>
      </c>
      <c r="P10" s="1" t="s">
        <v>67</v>
      </c>
      <c r="Q10" s="1" t="n">
        <v>2</v>
      </c>
      <c r="R10" s="1" t="s">
        <v>73</v>
      </c>
    </row>
    <row r="11" customFormat="false" ht="12.75" hidden="false" customHeight="false" outlineLevel="0" collapsed="false">
      <c r="A11" s="1" t="n">
        <v>20220430</v>
      </c>
      <c r="B11" s="1" t="n">
        <v>3</v>
      </c>
      <c r="C11" s="1" t="s">
        <v>64</v>
      </c>
      <c r="D11" s="1" t="s">
        <v>32</v>
      </c>
      <c r="E11" s="1" t="n">
        <v>3</v>
      </c>
      <c r="G11" s="1" t="n">
        <v>202201</v>
      </c>
      <c r="H11" s="1" t="s">
        <v>35</v>
      </c>
      <c r="I11" s="1" t="s">
        <v>66</v>
      </c>
      <c r="J11" s="1" t="n">
        <v>300</v>
      </c>
      <c r="K11" s="1" t="s">
        <v>67</v>
      </c>
      <c r="L11" s="1" t="s">
        <v>67</v>
      </c>
      <c r="M11" s="1" t="n">
        <v>1</v>
      </c>
      <c r="N11" s="1" t="n">
        <v>300</v>
      </c>
      <c r="O11" s="1" t="s">
        <v>74</v>
      </c>
      <c r="P11" s="1" t="s">
        <v>67</v>
      </c>
      <c r="Q11" s="1" t="n">
        <v>3</v>
      </c>
      <c r="R11" s="1" t="s">
        <v>75</v>
      </c>
    </row>
    <row r="12" customFormat="false" ht="12.75" hidden="false" customHeight="false" outlineLevel="0" collapsed="false">
      <c r="A12" s="1" t="n">
        <v>20220430</v>
      </c>
      <c r="B12" s="1" t="n">
        <v>4</v>
      </c>
      <c r="C12" s="1" t="s">
        <v>64</v>
      </c>
      <c r="D12" s="1" t="s">
        <v>32</v>
      </c>
      <c r="E12" s="1" t="n">
        <v>3</v>
      </c>
      <c r="G12" s="1" t="n">
        <v>202201</v>
      </c>
      <c r="H12" s="1" t="s">
        <v>35</v>
      </c>
      <c r="I12" s="1" t="s">
        <v>66</v>
      </c>
      <c r="J12" s="1" t="n">
        <v>50</v>
      </c>
      <c r="K12" s="1" t="s">
        <v>67</v>
      </c>
      <c r="L12" s="1" t="s">
        <v>71</v>
      </c>
      <c r="M12" s="1" t="n">
        <v>24</v>
      </c>
      <c r="N12" s="1" t="n">
        <v>1200</v>
      </c>
      <c r="O12" s="1" t="s">
        <v>76</v>
      </c>
      <c r="P12" s="1" t="s">
        <v>67</v>
      </c>
      <c r="Q12" s="1" t="n">
        <v>5</v>
      </c>
      <c r="R12" s="1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8.6796875" defaultRowHeight="12.75" customHeight="true" zeroHeight="false" outlineLevelRow="0" outlineLevelCol="0"/>
  <cols>
    <col collapsed="false" customWidth="true" hidden="false" outlineLevel="0" max="1" min="1" style="1" width="10.85"/>
    <col collapsed="false" customWidth="true" hidden="false" outlineLevel="0" max="2" min="2" style="1" width="24.86"/>
    <col collapsed="false" customWidth="true" hidden="false" outlineLevel="0" max="3" min="3" style="1" width="30.57"/>
    <col collapsed="false" customWidth="true" hidden="false" outlineLevel="0" max="4" min="4" style="1" width="32.15"/>
    <col collapsed="false" customWidth="true" hidden="false" outlineLevel="0" max="5" min="5" style="1" width="8.57"/>
    <col collapsed="false" customWidth="true" hidden="false" outlineLevel="0" max="6" min="6" style="1" width="10.85"/>
    <col collapsed="false" customWidth="true" hidden="false" outlineLevel="0" max="8" min="7" style="1" width="9.71"/>
    <col collapsed="false" customWidth="true" hidden="false" outlineLevel="0" max="13" min="13" style="1" width="16.57"/>
    <col collapsed="false" customWidth="true" hidden="false" outlineLevel="0" max="14" min="14" style="1" width="10.85"/>
    <col collapsed="false" customWidth="true" hidden="false" outlineLevel="0" max="15" min="15" style="1" width="11.71"/>
    <col collapsed="false" customWidth="true" hidden="false" outlineLevel="0" max="16" min="16" style="1" width="15.42"/>
    <col collapsed="false" customWidth="true" hidden="false" outlineLevel="0" max="17" min="17" style="1" width="12.57"/>
    <col collapsed="false" customWidth="true" hidden="false" outlineLevel="0" max="18" min="18" style="1" width="8.15"/>
  </cols>
  <sheetData>
    <row r="1" customFormat="false" ht="19.7" hidden="false" customHeight="false" outlineLevel="0" collapsed="false">
      <c r="A1" s="10" t="s">
        <v>78</v>
      </c>
      <c r="B1" s="10"/>
      <c r="C1" s="10"/>
      <c r="D1" s="10"/>
      <c r="E1" s="10"/>
    </row>
    <row r="2" customFormat="false" ht="13.8" hidden="false" customHeight="false" outlineLevel="0" collapsed="false">
      <c r="A2" s="11" t="s">
        <v>79</v>
      </c>
      <c r="B2" s="11" t="s">
        <v>80</v>
      </c>
      <c r="C2" s="11" t="s">
        <v>81</v>
      </c>
      <c r="D2" s="11" t="s">
        <v>82</v>
      </c>
      <c r="E2" s="11" t="s">
        <v>83</v>
      </c>
      <c r="L2" s="12" t="s">
        <v>84</v>
      </c>
      <c r="M2" s="13" t="s">
        <v>85</v>
      </c>
      <c r="N2" s="13" t="s">
        <v>86</v>
      </c>
      <c r="O2" s="13" t="s">
        <v>87</v>
      </c>
      <c r="P2" s="13" t="s">
        <v>88</v>
      </c>
      <c r="Q2" s="13" t="s">
        <v>89</v>
      </c>
      <c r="R2" s="13" t="s">
        <v>83</v>
      </c>
    </row>
    <row r="3" customFormat="false" ht="13.8" hidden="false" customHeight="false" outlineLevel="0" collapsed="false">
      <c r="A3" s="6" t="n">
        <v>1</v>
      </c>
      <c r="B3" s="6" t="s">
        <v>90</v>
      </c>
      <c r="C3" s="6" t="s">
        <v>91</v>
      </c>
      <c r="D3" s="6" t="s">
        <v>92</v>
      </c>
      <c r="E3" s="6" t="n">
        <v>0</v>
      </c>
      <c r="L3" s="12"/>
      <c r="M3" s="6" t="s">
        <v>93</v>
      </c>
      <c r="N3" s="14" t="n">
        <v>0</v>
      </c>
      <c r="O3" s="15" t="n">
        <v>44620</v>
      </c>
      <c r="P3" s="15" t="n">
        <v>44620</v>
      </c>
      <c r="Q3" s="16" t="s">
        <v>32</v>
      </c>
      <c r="R3" s="16" t="n">
        <v>1900</v>
      </c>
    </row>
    <row r="4" customFormat="false" ht="13.8" hidden="false" customHeight="false" outlineLevel="0" collapsed="false">
      <c r="A4" s="6" t="n">
        <v>2</v>
      </c>
      <c r="B4" s="6" t="s">
        <v>94</v>
      </c>
      <c r="C4" s="6" t="s">
        <v>95</v>
      </c>
      <c r="D4" s="6" t="s">
        <v>96</v>
      </c>
      <c r="E4" s="6"/>
      <c r="L4" s="12"/>
      <c r="M4" s="6" t="s">
        <v>93</v>
      </c>
      <c r="N4" s="14" t="n">
        <v>0</v>
      </c>
      <c r="O4" s="15" t="n">
        <v>44712</v>
      </c>
      <c r="P4" s="15" t="n">
        <v>44712</v>
      </c>
      <c r="Q4" s="16" t="s">
        <v>32</v>
      </c>
      <c r="R4" s="16" t="n">
        <v>600</v>
      </c>
    </row>
    <row r="5" customFormat="false" ht="12.75" hidden="false" customHeight="false" outlineLevel="0" collapsed="false">
      <c r="A5" s="6" t="n">
        <v>3</v>
      </c>
      <c r="B5" s="6" t="s">
        <v>97</v>
      </c>
      <c r="C5" s="6" t="s">
        <v>95</v>
      </c>
      <c r="D5" s="6" t="s">
        <v>92</v>
      </c>
      <c r="E5" s="6"/>
    </row>
    <row r="6" customFormat="false" ht="12.75" hidden="false" customHeight="false" outlineLevel="0" collapsed="false">
      <c r="A6" s="6" t="n">
        <v>4</v>
      </c>
      <c r="B6" s="6" t="s">
        <v>98</v>
      </c>
      <c r="C6" s="6" t="s">
        <v>95</v>
      </c>
      <c r="D6" s="6" t="s">
        <v>92</v>
      </c>
      <c r="E6" s="6"/>
    </row>
    <row r="7" customFormat="false" ht="12.75" hidden="false" customHeight="false" outlineLevel="0" collapsed="false">
      <c r="A7" s="6" t="n">
        <v>5</v>
      </c>
      <c r="B7" s="6" t="s">
        <v>99</v>
      </c>
      <c r="C7" s="6" t="s">
        <v>95</v>
      </c>
      <c r="D7" s="6" t="s">
        <v>96</v>
      </c>
      <c r="E7" s="6"/>
    </row>
    <row r="8" customFormat="false" ht="12.75" hidden="false" customHeight="false" outlineLevel="0" collapsed="false">
      <c r="A8" s="6" t="n">
        <v>0</v>
      </c>
      <c r="B8" s="6" t="s">
        <v>100</v>
      </c>
      <c r="C8" s="6"/>
      <c r="D8" s="6"/>
      <c r="E8" s="6"/>
    </row>
    <row r="11" customFormat="false" ht="19.7" hidden="false" customHeight="false" outlineLevel="0" collapsed="false">
      <c r="A11" s="17" t="s">
        <v>101</v>
      </c>
      <c r="B11" s="17"/>
      <c r="C11" s="17"/>
      <c r="D11" s="17"/>
      <c r="E11" s="17"/>
      <c r="F11" s="17"/>
      <c r="G11" s="17"/>
      <c r="H11" s="17"/>
    </row>
    <row r="12" customFormat="false" ht="13.8" hidden="false" customHeight="false" outlineLevel="0" collapsed="false">
      <c r="A12" s="11" t="s">
        <v>79</v>
      </c>
      <c r="B12" s="11" t="s">
        <v>80</v>
      </c>
      <c r="C12" s="11" t="s">
        <v>102</v>
      </c>
      <c r="D12" s="11" t="s">
        <v>103</v>
      </c>
      <c r="E12" s="11" t="s">
        <v>104</v>
      </c>
      <c r="F12" s="11" t="s">
        <v>105</v>
      </c>
      <c r="G12" s="11" t="s">
        <v>106</v>
      </c>
      <c r="H12" s="11" t="s">
        <v>107</v>
      </c>
    </row>
    <row r="13" customFormat="false" ht="13.8" hidden="false" customHeight="false" outlineLevel="0" collapsed="false">
      <c r="A13" s="6" t="n">
        <v>1</v>
      </c>
      <c r="B13" s="6" t="str">
        <f aca="false">IFERROR(VLOOKUP(A13,A3:$B$7,2,FALSE()),"")</f>
        <v>Discount</v>
      </c>
      <c r="C13" s="18" t="n">
        <v>-200</v>
      </c>
      <c r="D13" s="18" t="n">
        <f aca="false">IFERROR(IF(VLOOKUP(B13,$B$3:$C$7,2,FALSE())="USE SALES PRICE",C13,VLOOKUP(B13,$B$3:$E$7,4,FALSE())),"")</f>
        <v>0</v>
      </c>
      <c r="E13" s="18" t="n">
        <f aca="false">IFERROR(D13/$D$18,"")</f>
        <v>0</v>
      </c>
      <c r="F13" s="18" t="n">
        <f aca="false">IFERROR(E13*$C$18,"")</f>
        <v>0</v>
      </c>
      <c r="G13" s="15" t="n">
        <v>44576</v>
      </c>
      <c r="H13" s="15" t="n">
        <v>44576</v>
      </c>
    </row>
    <row r="14" customFormat="false" ht="13.8" hidden="false" customHeight="false" outlineLevel="0" collapsed="false">
      <c r="A14" s="6" t="n">
        <v>2</v>
      </c>
      <c r="B14" s="6" t="str">
        <f aca="false">IFERROR(VLOOKUP(A14,A4:$B$7,2,FALSE()),"")</f>
        <v>SaaS Basic Subscription</v>
      </c>
      <c r="C14" s="18" t="n">
        <v>1200</v>
      </c>
      <c r="D14" s="18" t="n">
        <f aca="false">IFERROR(IF(VLOOKUP(B14,$B$3:$C$7,2,FALSE())="USE SALES PRICE",C14,VLOOKUP(B14,$B$3:$E$7,4,FALSE())),"")</f>
        <v>1200</v>
      </c>
      <c r="E14" s="18" t="n">
        <f aca="false">IFERROR(D14/$D$18,"")</f>
        <v>0.571428571428571</v>
      </c>
      <c r="F14" s="18" t="n">
        <f aca="false">IFERROR(E14*$C$18,"")</f>
        <v>1085.71428571429</v>
      </c>
      <c r="G14" s="15" t="n">
        <v>44576</v>
      </c>
      <c r="H14" s="15" t="n">
        <v>44941</v>
      </c>
    </row>
    <row r="15" customFormat="false" ht="13.8" hidden="false" customHeight="false" outlineLevel="0" collapsed="false">
      <c r="A15" s="6" t="n">
        <v>3</v>
      </c>
      <c r="B15" s="6" t="str">
        <f aca="false">IFERROR(VLOOKUP(A15,A5:$B$7,2,FALSE()),"")</f>
        <v>SaaS Implementation</v>
      </c>
      <c r="C15" s="18" t="n">
        <v>300</v>
      </c>
      <c r="D15" s="18" t="n">
        <f aca="false">IFERROR(IF(VLOOKUP(B15,$B$3:$C$7,2,FALSE())="USE SALES PRICE",C15,VLOOKUP(B15,$B$3:$E$7,4,FALSE())),"")</f>
        <v>300</v>
      </c>
      <c r="E15" s="18" t="n">
        <f aca="false">IFERROR(D15/$D$18,"")</f>
        <v>0.142857142857143</v>
      </c>
      <c r="F15" s="18" t="n">
        <f aca="false">IFERROR(E15*$C$18,"")</f>
        <v>271.428571428571</v>
      </c>
      <c r="G15" s="15" t="n">
        <v>44576</v>
      </c>
      <c r="H15" s="15" t="n">
        <v>44576</v>
      </c>
    </row>
    <row r="16" customFormat="false" ht="13.8" hidden="false" customHeight="false" outlineLevel="0" collapsed="false">
      <c r="A16" s="6" t="n">
        <v>5</v>
      </c>
      <c r="B16" s="6" t="str">
        <f aca="false">IFERROR(VLOOKUP(A16,A6:$B$7,2,FALSE()),"")</f>
        <v>SaaS Premium Subscription</v>
      </c>
      <c r="C16" s="18" t="n">
        <v>600</v>
      </c>
      <c r="D16" s="18" t="n">
        <f aca="false">IFERROR(IF(VLOOKUP(B16,$B$3:$C$7,2,FALSE())="USE SALES PRICE",C16,VLOOKUP(B16,$B$3:$E$7,4,FALSE())),"")</f>
        <v>600</v>
      </c>
      <c r="E16" s="18" t="n">
        <f aca="false">IFERROR(D16/$D$18,"")</f>
        <v>0.285714285714286</v>
      </c>
      <c r="F16" s="18" t="n">
        <f aca="false">IFERROR(E16*$C$18,"")</f>
        <v>542.857142857143</v>
      </c>
      <c r="G16" s="15" t="n">
        <v>44576</v>
      </c>
      <c r="H16" s="15" t="n">
        <v>44941</v>
      </c>
    </row>
    <row r="17" customFormat="false" ht="12.75" hidden="false" customHeight="false" outlineLevel="0" collapsed="false">
      <c r="A17" s="6"/>
      <c r="B17" s="6"/>
      <c r="C17" s="18"/>
      <c r="D17" s="18"/>
      <c r="E17" s="18"/>
      <c r="F17" s="18"/>
      <c r="G17" s="6"/>
      <c r="H17" s="6"/>
    </row>
    <row r="18" customFormat="false" ht="13.8" hidden="false" customHeight="false" outlineLevel="0" collapsed="false">
      <c r="A18" s="19" t="s">
        <v>108</v>
      </c>
      <c r="B18" s="19"/>
      <c r="C18" s="20" t="n">
        <f aca="false">SUM(C13:C17)</f>
        <v>1900</v>
      </c>
      <c r="D18" s="20" t="n">
        <f aca="false">SUM(D13:D17)</f>
        <v>2100</v>
      </c>
      <c r="E18" s="20" t="n">
        <f aca="false">SUM(E13:E17)</f>
        <v>1</v>
      </c>
      <c r="F18" s="20" t="n">
        <f aca="false">SUM(F13:F17)</f>
        <v>1900</v>
      </c>
      <c r="G18" s="6"/>
      <c r="H18" s="6"/>
    </row>
    <row r="20" customFormat="false" ht="12.75" hidden="false" customHeight="false" outlineLevel="0" collapsed="false">
      <c r="B20" s="21" t="s">
        <v>94</v>
      </c>
      <c r="C20" s="21"/>
      <c r="D20" s="21"/>
    </row>
    <row r="21" customFormat="false" ht="12.75" hidden="false" customHeight="false" outlineLevel="0" collapsed="false">
      <c r="B21" s="22" t="s">
        <v>109</v>
      </c>
      <c r="C21" s="22" t="s">
        <v>110</v>
      </c>
      <c r="D21" s="22" t="s">
        <v>111</v>
      </c>
    </row>
    <row r="22" customFormat="false" ht="12.75" hidden="false" customHeight="false" outlineLevel="0" collapsed="false">
      <c r="B22" s="23" t="n">
        <v>44592</v>
      </c>
      <c r="C22" s="6" t="n">
        <f aca="false">-ROUND($F$14/$D$35*D22,4)</f>
        <v>-47.593</v>
      </c>
      <c r="D22" s="6" t="n">
        <f aca="false">B22-G14</f>
        <v>16</v>
      </c>
    </row>
    <row r="23" customFormat="false" ht="12.75" hidden="false" customHeight="false" outlineLevel="0" collapsed="false">
      <c r="B23" s="23" t="n">
        <v>44620</v>
      </c>
      <c r="C23" s="6" t="n">
        <f aca="false">-ROUND($F$14/$D$35*D23,4)</f>
        <v>-83.2877</v>
      </c>
      <c r="D23" s="6" t="n">
        <f aca="false">B23-B22</f>
        <v>28</v>
      </c>
    </row>
    <row r="24" customFormat="false" ht="12.75" hidden="false" customHeight="false" outlineLevel="0" collapsed="false">
      <c r="B24" s="23" t="n">
        <v>44651</v>
      </c>
      <c r="C24" s="6" t="n">
        <f aca="false">-ROUND($F$14/$D$35*D24,4)</f>
        <v>-92.2114</v>
      </c>
      <c r="D24" s="6" t="n">
        <f aca="false">B24-B23</f>
        <v>31</v>
      </c>
    </row>
    <row r="25" customFormat="false" ht="12.75" hidden="false" customHeight="false" outlineLevel="0" collapsed="false">
      <c r="B25" s="23" t="n">
        <v>44681</v>
      </c>
      <c r="C25" s="6" t="n">
        <f aca="false">-ROUND($F$14/$D$35*D25,4)</f>
        <v>-89.2368</v>
      </c>
      <c r="D25" s="6" t="n">
        <f aca="false">B25-B24</f>
        <v>30</v>
      </c>
    </row>
    <row r="26" customFormat="false" ht="12.75" hidden="false" customHeight="false" outlineLevel="0" collapsed="false">
      <c r="B26" s="23" t="n">
        <v>44712</v>
      </c>
      <c r="C26" s="6" t="n">
        <f aca="false">-ROUND($F$14/$D$35*D26,4)</f>
        <v>-92.2114</v>
      </c>
      <c r="D26" s="6" t="n">
        <f aca="false">B26-B25</f>
        <v>31</v>
      </c>
    </row>
    <row r="27" customFormat="false" ht="12.75" hidden="false" customHeight="false" outlineLevel="0" collapsed="false">
      <c r="B27" s="23" t="n">
        <v>44742</v>
      </c>
      <c r="C27" s="6" t="n">
        <f aca="false">-ROUND($F$14/$D$35*D27,4)</f>
        <v>-89.2368</v>
      </c>
      <c r="D27" s="6" t="n">
        <f aca="false">B27-B26</f>
        <v>30</v>
      </c>
    </row>
    <row r="28" customFormat="false" ht="12.75" hidden="false" customHeight="false" outlineLevel="0" collapsed="false">
      <c r="B28" s="23" t="n">
        <v>44773</v>
      </c>
      <c r="C28" s="6" t="n">
        <f aca="false">-ROUND($F$14/$D$35*D28,4)</f>
        <v>-92.2114</v>
      </c>
      <c r="D28" s="6" t="n">
        <f aca="false">B28-B27</f>
        <v>31</v>
      </c>
    </row>
    <row r="29" customFormat="false" ht="12.75" hidden="false" customHeight="false" outlineLevel="0" collapsed="false">
      <c r="B29" s="23" t="n">
        <v>44804</v>
      </c>
      <c r="C29" s="6" t="n">
        <f aca="false">-ROUND($F$14/$D$35*D29,4)</f>
        <v>-92.2114</v>
      </c>
      <c r="D29" s="6" t="n">
        <f aca="false">B29-B28</f>
        <v>31</v>
      </c>
    </row>
    <row r="30" customFormat="false" ht="12.75" hidden="false" customHeight="false" outlineLevel="0" collapsed="false">
      <c r="B30" s="23" t="n">
        <v>44834</v>
      </c>
      <c r="C30" s="6" t="n">
        <f aca="false">-ROUND($F$14/$D$35*D30,4)</f>
        <v>-89.2368</v>
      </c>
      <c r="D30" s="6" t="n">
        <f aca="false">B30-B29</f>
        <v>30</v>
      </c>
    </row>
    <row r="31" customFormat="false" ht="12.75" hidden="false" customHeight="false" outlineLevel="0" collapsed="false">
      <c r="B31" s="23" t="n">
        <v>44865</v>
      </c>
      <c r="C31" s="6" t="n">
        <f aca="false">-ROUND($F$14/$D$35*D31,4)</f>
        <v>-92.2114</v>
      </c>
      <c r="D31" s="6" t="n">
        <f aca="false">B31-B30</f>
        <v>31</v>
      </c>
    </row>
    <row r="32" customFormat="false" ht="12.75" hidden="false" customHeight="false" outlineLevel="0" collapsed="false">
      <c r="B32" s="23" t="n">
        <v>44895</v>
      </c>
      <c r="C32" s="6" t="n">
        <f aca="false">-ROUND($F$14/$D$35*D32,4)</f>
        <v>-89.2368</v>
      </c>
      <c r="D32" s="6" t="n">
        <f aca="false">B32-B31</f>
        <v>30</v>
      </c>
    </row>
    <row r="33" customFormat="false" ht="12.75" hidden="false" customHeight="false" outlineLevel="0" collapsed="false">
      <c r="B33" s="23" t="n">
        <v>44926</v>
      </c>
      <c r="C33" s="6" t="n">
        <f aca="false">-ROUND($F$14/$D$35*D33,4)</f>
        <v>-92.2114</v>
      </c>
      <c r="D33" s="6" t="n">
        <f aca="false">B33-B32</f>
        <v>31</v>
      </c>
    </row>
    <row r="34" customFormat="false" ht="12.75" hidden="false" customHeight="false" outlineLevel="0" collapsed="false">
      <c r="B34" s="23" t="n">
        <v>44941</v>
      </c>
      <c r="C34" s="6" t="n">
        <f aca="false">-ROUND($F$14/$D$35*D34,4)</f>
        <v>-44.6184</v>
      </c>
      <c r="D34" s="6" t="n">
        <f aca="false">B34-B33</f>
        <v>15</v>
      </c>
    </row>
    <row r="35" customFormat="false" ht="12.75" hidden="false" customHeight="false" outlineLevel="0" collapsed="false">
      <c r="B35" s="6"/>
      <c r="C35" s="6" t="n">
        <f aca="false">SUM(C22:C34)</f>
        <v>-1085.7147</v>
      </c>
      <c r="D35" s="6" t="n">
        <f aca="false">SUM(D22:D34)</f>
        <v>365</v>
      </c>
    </row>
    <row r="38" customFormat="false" ht="12.75" hidden="false" customHeight="false" outlineLevel="0" collapsed="false">
      <c r="B38" s="21" t="s">
        <v>99</v>
      </c>
      <c r="C38" s="21"/>
      <c r="D38" s="21"/>
    </row>
    <row r="39" customFormat="false" ht="12.75" hidden="false" customHeight="false" outlineLevel="0" collapsed="false">
      <c r="B39" s="22" t="s">
        <v>109</v>
      </c>
      <c r="C39" s="22" t="s">
        <v>110</v>
      </c>
      <c r="D39" s="22" t="s">
        <v>111</v>
      </c>
    </row>
    <row r="40" customFormat="false" ht="12.75" hidden="false" customHeight="false" outlineLevel="0" collapsed="false">
      <c r="B40" s="23" t="n">
        <v>44592</v>
      </c>
      <c r="C40" s="6" t="n">
        <f aca="false">-ROUND($F$16/$D$53*D40,4)</f>
        <v>-23.7965</v>
      </c>
      <c r="D40" s="6" t="n">
        <f aca="false">B40-G16</f>
        <v>16</v>
      </c>
    </row>
    <row r="41" customFormat="false" ht="12.75" hidden="false" customHeight="false" outlineLevel="0" collapsed="false">
      <c r="B41" s="23" t="n">
        <v>44620</v>
      </c>
      <c r="C41" s="6" t="n">
        <f aca="false">-ROUND($F$16/$D$53*D41,4)</f>
        <v>-41.6438</v>
      </c>
      <c r="D41" s="6" t="n">
        <f aca="false">B41-B40</f>
        <v>28</v>
      </c>
    </row>
    <row r="42" customFormat="false" ht="12.75" hidden="false" customHeight="false" outlineLevel="0" collapsed="false">
      <c r="B42" s="23" t="n">
        <v>44651</v>
      </c>
      <c r="C42" s="6" t="n">
        <f aca="false">-ROUND($F$16/$D$53*D42,4)</f>
        <v>-46.1057</v>
      </c>
      <c r="D42" s="6" t="n">
        <f aca="false">B42-B41</f>
        <v>31</v>
      </c>
    </row>
    <row r="43" customFormat="false" ht="12.75" hidden="false" customHeight="false" outlineLevel="0" collapsed="false">
      <c r="B43" s="23" t="n">
        <v>44681</v>
      </c>
      <c r="C43" s="6" t="n">
        <f aca="false">-ROUND($F$16/$D$53*D43,4)</f>
        <v>-44.6184</v>
      </c>
      <c r="D43" s="6" t="n">
        <f aca="false">B43-B42</f>
        <v>30</v>
      </c>
    </row>
    <row r="44" customFormat="false" ht="12.75" hidden="false" customHeight="false" outlineLevel="0" collapsed="false">
      <c r="B44" s="23" t="n">
        <v>44712</v>
      </c>
      <c r="C44" s="6" t="n">
        <f aca="false">-ROUND($F$16/$D$53*D44,4)</f>
        <v>-46.1057</v>
      </c>
      <c r="D44" s="6" t="n">
        <f aca="false">B44-B43</f>
        <v>31</v>
      </c>
    </row>
    <row r="45" customFormat="false" ht="12.75" hidden="false" customHeight="false" outlineLevel="0" collapsed="false">
      <c r="B45" s="23" t="n">
        <v>44742</v>
      </c>
      <c r="C45" s="6" t="n">
        <f aca="false">-ROUND($F$16/$D$53*D45,4)</f>
        <v>-44.6184</v>
      </c>
      <c r="D45" s="6" t="n">
        <f aca="false">B45-B44</f>
        <v>30</v>
      </c>
    </row>
    <row r="46" customFormat="false" ht="12.75" hidden="false" customHeight="false" outlineLevel="0" collapsed="false">
      <c r="B46" s="23" t="n">
        <v>44773</v>
      </c>
      <c r="C46" s="6" t="n">
        <f aca="false">-ROUND($F$16/$D$53*D46,4)</f>
        <v>-46.1057</v>
      </c>
      <c r="D46" s="6" t="n">
        <f aca="false">B46-B45</f>
        <v>31</v>
      </c>
    </row>
    <row r="47" customFormat="false" ht="12.75" hidden="false" customHeight="false" outlineLevel="0" collapsed="false">
      <c r="B47" s="23" t="n">
        <v>44804</v>
      </c>
      <c r="C47" s="6" t="n">
        <f aca="false">-ROUND($F$16/$D$53*D47,4)</f>
        <v>-46.1057</v>
      </c>
      <c r="D47" s="6" t="n">
        <f aca="false">B47-B46</f>
        <v>31</v>
      </c>
    </row>
    <row r="48" customFormat="false" ht="12.75" hidden="false" customHeight="false" outlineLevel="0" collapsed="false">
      <c r="B48" s="23" t="n">
        <v>44834</v>
      </c>
      <c r="C48" s="6" t="n">
        <f aca="false">-ROUND($F$16/$D$53*D48,4)</f>
        <v>-44.6184</v>
      </c>
      <c r="D48" s="6" t="n">
        <f aca="false">B48-B47</f>
        <v>30</v>
      </c>
    </row>
    <row r="49" customFormat="false" ht="12.75" hidden="false" customHeight="false" outlineLevel="0" collapsed="false">
      <c r="B49" s="23" t="n">
        <v>44865</v>
      </c>
      <c r="C49" s="6" t="n">
        <f aca="false">-ROUND($F$16/$D$53*D49,4)</f>
        <v>-46.1057</v>
      </c>
      <c r="D49" s="6" t="n">
        <f aca="false">B49-B48</f>
        <v>31</v>
      </c>
    </row>
    <row r="50" customFormat="false" ht="12.75" hidden="false" customHeight="false" outlineLevel="0" collapsed="false">
      <c r="B50" s="23" t="n">
        <v>44895</v>
      </c>
      <c r="C50" s="6" t="n">
        <f aca="false">-ROUND($F$16/$D$53*D50,4)</f>
        <v>-44.6184</v>
      </c>
      <c r="D50" s="6" t="n">
        <f aca="false">B50-B49</f>
        <v>30</v>
      </c>
    </row>
    <row r="51" customFormat="false" ht="12.75" hidden="false" customHeight="false" outlineLevel="0" collapsed="false">
      <c r="B51" s="23" t="n">
        <v>44926</v>
      </c>
      <c r="C51" s="6" t="n">
        <f aca="false">-ROUND($F$16/$D$53*D51,4)</f>
        <v>-46.1057</v>
      </c>
      <c r="D51" s="6" t="n">
        <f aca="false">B51-B50</f>
        <v>31</v>
      </c>
    </row>
    <row r="52" customFormat="false" ht="12.75" hidden="false" customHeight="false" outlineLevel="0" collapsed="false">
      <c r="B52" s="23" t="n">
        <v>44941</v>
      </c>
      <c r="C52" s="6" t="n">
        <f aca="false">-ROUND($F$16/$D$53*D52,4)</f>
        <v>-22.3092</v>
      </c>
      <c r="D52" s="6" t="n">
        <f aca="false">B52-B51</f>
        <v>15</v>
      </c>
    </row>
    <row r="53" customFormat="false" ht="12.75" hidden="false" customHeight="false" outlineLevel="0" collapsed="false">
      <c r="B53" s="6"/>
      <c r="C53" s="6" t="n">
        <f aca="false">SUM(C40:C52)</f>
        <v>-542.8573</v>
      </c>
      <c r="D53" s="6" t="n">
        <f aca="false">SUM(D40:D52)</f>
        <v>365</v>
      </c>
    </row>
    <row r="55" customFormat="false" ht="12.75" hidden="false" customHeight="false" outlineLevel="0" collapsed="false">
      <c r="A55" s="24" t="s">
        <v>112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</row>
    <row r="57" customFormat="false" ht="19.7" hidden="false" customHeight="false" outlineLevel="0" collapsed="false">
      <c r="A57" s="10" t="s">
        <v>78</v>
      </c>
      <c r="B57" s="10"/>
      <c r="C57" s="10"/>
      <c r="D57" s="10"/>
      <c r="E57" s="10"/>
    </row>
    <row r="58" customFormat="false" ht="13.8" hidden="false" customHeight="false" outlineLevel="0" collapsed="false">
      <c r="A58" s="11" t="s">
        <v>79</v>
      </c>
      <c r="B58" s="11" t="s">
        <v>80</v>
      </c>
      <c r="C58" s="11" t="s">
        <v>81</v>
      </c>
      <c r="D58" s="11" t="s">
        <v>82</v>
      </c>
      <c r="E58" s="11" t="s">
        <v>83</v>
      </c>
    </row>
    <row r="59" customFormat="false" ht="12.75" hidden="false" customHeight="false" outlineLevel="0" collapsed="false">
      <c r="A59" s="6" t="n">
        <v>1</v>
      </c>
      <c r="B59" s="6" t="s">
        <v>90</v>
      </c>
      <c r="C59" s="6" t="s">
        <v>91</v>
      </c>
      <c r="D59" s="6" t="s">
        <v>92</v>
      </c>
      <c r="E59" s="6" t="n">
        <v>0</v>
      </c>
    </row>
    <row r="60" customFormat="false" ht="12.75" hidden="false" customHeight="false" outlineLevel="0" collapsed="false">
      <c r="A60" s="6" t="n">
        <v>2</v>
      </c>
      <c r="B60" s="6" t="s">
        <v>94</v>
      </c>
      <c r="C60" s="6" t="s">
        <v>95</v>
      </c>
      <c r="D60" s="6" t="s">
        <v>96</v>
      </c>
      <c r="E60" s="6"/>
    </row>
    <row r="61" customFormat="false" ht="12.75" hidden="false" customHeight="false" outlineLevel="0" collapsed="false">
      <c r="A61" s="6" t="n">
        <v>3</v>
      </c>
      <c r="B61" s="6" t="s">
        <v>97</v>
      </c>
      <c r="C61" s="6" t="s">
        <v>95</v>
      </c>
      <c r="D61" s="6" t="s">
        <v>92</v>
      </c>
      <c r="E61" s="6"/>
    </row>
    <row r="62" customFormat="false" ht="12.75" hidden="false" customHeight="false" outlineLevel="0" collapsed="false">
      <c r="A62" s="6" t="n">
        <v>4</v>
      </c>
      <c r="B62" s="6" t="s">
        <v>98</v>
      </c>
      <c r="C62" s="6" t="s">
        <v>95</v>
      </c>
      <c r="D62" s="6" t="s">
        <v>92</v>
      </c>
      <c r="E62" s="6"/>
    </row>
    <row r="63" customFormat="false" ht="12.75" hidden="false" customHeight="false" outlineLevel="0" collapsed="false">
      <c r="A63" s="6" t="n">
        <v>5</v>
      </c>
      <c r="B63" s="6" t="s">
        <v>99</v>
      </c>
      <c r="C63" s="6" t="s">
        <v>95</v>
      </c>
      <c r="D63" s="6" t="s">
        <v>96</v>
      </c>
      <c r="E63" s="6"/>
    </row>
    <row r="64" customFormat="false" ht="12.75" hidden="false" customHeight="false" outlineLevel="0" collapsed="false">
      <c r="A64" s="6" t="n">
        <v>0</v>
      </c>
      <c r="B64" s="6" t="s">
        <v>100</v>
      </c>
      <c r="C64" s="6"/>
      <c r="D64" s="6"/>
      <c r="E64" s="6"/>
    </row>
    <row r="67" customFormat="false" ht="19.7" hidden="false" customHeight="false" outlineLevel="0" collapsed="false">
      <c r="A67" s="17" t="s">
        <v>101</v>
      </c>
      <c r="B67" s="17"/>
      <c r="C67" s="17"/>
      <c r="D67" s="17"/>
      <c r="E67" s="17"/>
      <c r="F67" s="17"/>
      <c r="G67" s="17"/>
      <c r="H67" s="17"/>
    </row>
    <row r="68" customFormat="false" ht="13.8" hidden="false" customHeight="false" outlineLevel="0" collapsed="false">
      <c r="A68" s="11" t="s">
        <v>79</v>
      </c>
      <c r="B68" s="11" t="s">
        <v>80</v>
      </c>
      <c r="C68" s="11" t="s">
        <v>102</v>
      </c>
      <c r="D68" s="11" t="s">
        <v>103</v>
      </c>
      <c r="E68" s="11" t="s">
        <v>104</v>
      </c>
      <c r="F68" s="11" t="s">
        <v>105</v>
      </c>
      <c r="G68" s="11" t="s">
        <v>106</v>
      </c>
      <c r="H68" s="11" t="s">
        <v>107</v>
      </c>
    </row>
    <row r="69" customFormat="false" ht="13.8" hidden="false" customHeight="false" outlineLevel="0" collapsed="false">
      <c r="A69" s="6" t="n">
        <v>1</v>
      </c>
      <c r="B69" s="6" t="str">
        <f aca="false">IFERROR(VLOOKUP(A69,A$7:$B59,2,FALSE()),"")</f>
        <v>Discount</v>
      </c>
      <c r="C69" s="18" t="n">
        <v>-200</v>
      </c>
      <c r="D69" s="18" t="n">
        <f aca="false">IFERROR(IF(VLOOKUP(B69,$B$3:$C$7,2,FALSE())="USE SALES PRICE",C69,VLOOKUP(B69,$B$3:$E$7,4,FALSE())),"")</f>
        <v>0</v>
      </c>
      <c r="E69" s="18" t="n">
        <f aca="false">IFERROR(D69/$D$18,"")</f>
        <v>0</v>
      </c>
      <c r="F69" s="18" t="n">
        <f aca="false">IFERROR(E69*$C$18,"")</f>
        <v>0</v>
      </c>
      <c r="G69" s="15" t="n">
        <v>44576</v>
      </c>
      <c r="H69" s="15" t="n">
        <v>44576</v>
      </c>
    </row>
    <row r="70" customFormat="false" ht="13.8" hidden="false" customHeight="false" outlineLevel="0" collapsed="false">
      <c r="A70" s="6" t="n">
        <v>2</v>
      </c>
      <c r="B70" s="6" t="str">
        <f aca="false">IFERROR(VLOOKUP(A70,A$7:$B60,2,FALSE()),"")</f>
        <v>SaaS Basic Subscription</v>
      </c>
      <c r="C70" s="18" t="n">
        <v>1200</v>
      </c>
      <c r="D70" s="18" t="n">
        <f aca="false">IFERROR(IF(VLOOKUP(B70,$B$3:$C$7,2,FALSE())="USE SALES PRICE",C70,VLOOKUP(B70,$B$3:$E$7,4,FALSE())),"")</f>
        <v>1200</v>
      </c>
      <c r="E70" s="18" t="n">
        <f aca="false">IFERROR(D70/$D$74,"")</f>
        <v>0.444444444444444</v>
      </c>
      <c r="F70" s="18" t="n">
        <f aca="false">IFERROR(E70*$C$74,"")</f>
        <v>1111.11111111111</v>
      </c>
      <c r="G70" s="15" t="n">
        <v>44576</v>
      </c>
      <c r="H70" s="15" t="n">
        <v>44941</v>
      </c>
    </row>
    <row r="71" customFormat="false" ht="13.8" hidden="false" customHeight="false" outlineLevel="0" collapsed="false">
      <c r="A71" s="6" t="n">
        <v>3</v>
      </c>
      <c r="B71" s="6" t="str">
        <f aca="false">IFERROR(VLOOKUP(A71,A$7:$B61,2,FALSE()),"")</f>
        <v>SaaS Implementation</v>
      </c>
      <c r="C71" s="18" t="n">
        <v>300</v>
      </c>
      <c r="D71" s="18" t="n">
        <f aca="false">IFERROR(IF(VLOOKUP(B71,$B$3:$C$7,2,FALSE())="USE SALES PRICE",C71,VLOOKUP(B71,$B$3:$E$7,4,FALSE())),"")</f>
        <v>300</v>
      </c>
      <c r="E71" s="18" t="n">
        <f aca="false">IFERROR(D71/$D$74,"")</f>
        <v>0.111111111111111</v>
      </c>
      <c r="F71" s="18" t="n">
        <f aca="false">IFERROR(E71*$C$74,"")</f>
        <v>277.777777777778</v>
      </c>
      <c r="G71" s="15" t="n">
        <v>44576</v>
      </c>
      <c r="H71" s="15" t="n">
        <v>44576</v>
      </c>
    </row>
    <row r="72" customFormat="false" ht="13.8" hidden="false" customHeight="false" outlineLevel="0" collapsed="false">
      <c r="A72" s="6" t="n">
        <v>5</v>
      </c>
      <c r="B72" s="6" t="str">
        <f aca="false">IFERROR(VLOOKUP(A72,A$7:$B62,2,FALSE()),"")</f>
        <v>SaaS Premium Subscription</v>
      </c>
      <c r="C72" s="18" t="n">
        <v>1200</v>
      </c>
      <c r="D72" s="18" t="n">
        <f aca="false">IFERROR(IF(VLOOKUP(B72,$B$3:$C$7,2,FALSE())="USE SALES PRICE",C72,VLOOKUP(B72,$B$3:$E$7,4,FALSE())),"")</f>
        <v>1200</v>
      </c>
      <c r="E72" s="18" t="n">
        <f aca="false">IFERROR(D72/$D$74,"")</f>
        <v>0.444444444444444</v>
      </c>
      <c r="F72" s="18" t="n">
        <f aca="false">IFERROR(E72*$C$74,"")</f>
        <v>1111.11111111111</v>
      </c>
      <c r="G72" s="15" t="n">
        <v>44576</v>
      </c>
      <c r="H72" s="15" t="n">
        <v>44941</v>
      </c>
    </row>
    <row r="73" customFormat="false" ht="12.75" hidden="false" customHeight="false" outlineLevel="0" collapsed="false">
      <c r="A73" s="6"/>
      <c r="B73" s="6"/>
      <c r="C73" s="18"/>
      <c r="D73" s="18"/>
      <c r="E73" s="18"/>
      <c r="F73" s="18"/>
      <c r="G73" s="6"/>
      <c r="H73" s="6"/>
    </row>
    <row r="74" customFormat="false" ht="13.8" hidden="false" customHeight="false" outlineLevel="0" collapsed="false">
      <c r="A74" s="19" t="s">
        <v>108</v>
      </c>
      <c r="B74" s="19"/>
      <c r="C74" s="20" t="n">
        <f aca="false">SUM(C69:C73)</f>
        <v>2500</v>
      </c>
      <c r="D74" s="20" t="n">
        <f aca="false">SUM(D69:D73)</f>
        <v>2700</v>
      </c>
      <c r="E74" s="20" t="n">
        <f aca="false">SUM(E69:E73)</f>
        <v>1</v>
      </c>
      <c r="F74" s="20" t="n">
        <f aca="false">SUM(F69:F73)</f>
        <v>2500</v>
      </c>
      <c r="G74" s="6"/>
      <c r="H74" s="6"/>
    </row>
    <row r="76" customFormat="false" ht="12.75" hidden="false" customHeight="false" outlineLevel="0" collapsed="false">
      <c r="B76" s="21" t="s">
        <v>94</v>
      </c>
      <c r="C76" s="21"/>
      <c r="D76" s="21"/>
    </row>
    <row r="77" customFormat="false" ht="12.75" hidden="false" customHeight="false" outlineLevel="0" collapsed="false">
      <c r="B77" s="22" t="s">
        <v>109</v>
      </c>
      <c r="C77" s="22" t="s">
        <v>110</v>
      </c>
      <c r="D77" s="22" t="s">
        <v>111</v>
      </c>
    </row>
    <row r="78" customFormat="false" ht="12.75" hidden="false" customHeight="false" outlineLevel="0" collapsed="false">
      <c r="B78" s="23" t="n">
        <v>44592</v>
      </c>
      <c r="C78" s="6" t="n">
        <f aca="false">-ROUND($F$70/$D$91*D78,4)</f>
        <v>-48.7062</v>
      </c>
      <c r="D78" s="6" t="n">
        <f aca="false">B78-G70</f>
        <v>16</v>
      </c>
    </row>
    <row r="79" customFormat="false" ht="12.75" hidden="false" customHeight="false" outlineLevel="0" collapsed="false">
      <c r="B79" s="23" t="n">
        <v>44620</v>
      </c>
      <c r="C79" s="6" t="n">
        <f aca="false">-ROUND($F$70/$D$91*D79,4)</f>
        <v>-85.2359</v>
      </c>
      <c r="D79" s="6" t="n">
        <f aca="false">B79-B78</f>
        <v>28</v>
      </c>
    </row>
    <row r="80" customFormat="false" ht="12.75" hidden="false" customHeight="false" outlineLevel="0" collapsed="false">
      <c r="B80" s="23" t="n">
        <v>44651</v>
      </c>
      <c r="C80" s="6" t="n">
        <f aca="false">-ROUND($F$70/$D$91*D80,4)</f>
        <v>-94.3683</v>
      </c>
      <c r="D80" s="6" t="n">
        <f aca="false">B80-B79</f>
        <v>31</v>
      </c>
    </row>
    <row r="81" customFormat="false" ht="12.75" hidden="false" customHeight="false" outlineLevel="0" collapsed="false">
      <c r="B81" s="23" t="n">
        <v>44681</v>
      </c>
      <c r="C81" s="6" t="n">
        <f aca="false">-ROUND($F$70/$D$91*D81,4)</f>
        <v>-91.3242</v>
      </c>
      <c r="D81" s="6" t="n">
        <f aca="false">B81-B80</f>
        <v>30</v>
      </c>
    </row>
    <row r="82" customFormat="false" ht="12.75" hidden="false" customHeight="false" outlineLevel="0" collapsed="false">
      <c r="B82" s="23" t="n">
        <v>44712</v>
      </c>
      <c r="C82" s="6" t="n">
        <f aca="false">-ROUND($F$70/$D$91*D82,4)</f>
        <v>-94.3683</v>
      </c>
      <c r="D82" s="6" t="n">
        <f aca="false">B82-B81</f>
        <v>31</v>
      </c>
    </row>
    <row r="83" customFormat="false" ht="12.75" hidden="false" customHeight="false" outlineLevel="0" collapsed="false">
      <c r="B83" s="23" t="n">
        <v>44742</v>
      </c>
      <c r="C83" s="6" t="n">
        <f aca="false">-ROUND($F$70/$D$91*D83,4)</f>
        <v>-91.3242</v>
      </c>
      <c r="D83" s="6" t="n">
        <f aca="false">B83-B82</f>
        <v>30</v>
      </c>
    </row>
    <row r="84" customFormat="false" ht="12.75" hidden="false" customHeight="false" outlineLevel="0" collapsed="false">
      <c r="B84" s="23" t="n">
        <v>44773</v>
      </c>
      <c r="C84" s="6" t="n">
        <f aca="false">-ROUND($F$70/$D$91*D84,4)</f>
        <v>-94.3683</v>
      </c>
      <c r="D84" s="6" t="n">
        <f aca="false">B84-B83</f>
        <v>31</v>
      </c>
    </row>
    <row r="85" customFormat="false" ht="12.75" hidden="false" customHeight="false" outlineLevel="0" collapsed="false">
      <c r="B85" s="23" t="n">
        <v>44804</v>
      </c>
      <c r="C85" s="6" t="n">
        <f aca="false">-ROUND($F$70/$D$91*D85,4)</f>
        <v>-94.3683</v>
      </c>
      <c r="D85" s="6" t="n">
        <f aca="false">B85-B84</f>
        <v>31</v>
      </c>
    </row>
    <row r="86" customFormat="false" ht="12.75" hidden="false" customHeight="false" outlineLevel="0" collapsed="false">
      <c r="B86" s="23" t="n">
        <v>44834</v>
      </c>
      <c r="C86" s="6" t="n">
        <f aca="false">-ROUND($F$70/$D$91*D86,4)</f>
        <v>-91.3242</v>
      </c>
      <c r="D86" s="6" t="n">
        <f aca="false">B86-B85</f>
        <v>30</v>
      </c>
    </row>
    <row r="87" customFormat="false" ht="12.75" hidden="false" customHeight="false" outlineLevel="0" collapsed="false">
      <c r="B87" s="23" t="n">
        <v>44865</v>
      </c>
      <c r="C87" s="6" t="n">
        <f aca="false">-ROUND($F$70/$D$91*D87,4)</f>
        <v>-94.3683</v>
      </c>
      <c r="D87" s="6" t="n">
        <f aca="false">B87-B86</f>
        <v>31</v>
      </c>
    </row>
    <row r="88" customFormat="false" ht="12.75" hidden="false" customHeight="false" outlineLevel="0" collapsed="false">
      <c r="B88" s="23" t="n">
        <v>44895</v>
      </c>
      <c r="C88" s="6" t="n">
        <f aca="false">-ROUND($F$70/$D$91*D88,4)</f>
        <v>-91.3242</v>
      </c>
      <c r="D88" s="6" t="n">
        <f aca="false">B88-B87</f>
        <v>30</v>
      </c>
    </row>
    <row r="89" customFormat="false" ht="12.75" hidden="false" customHeight="false" outlineLevel="0" collapsed="false">
      <c r="B89" s="23" t="n">
        <v>44926</v>
      </c>
      <c r="C89" s="6" t="n">
        <f aca="false">-ROUND($F$70/$D$91*D89,4)</f>
        <v>-94.3683</v>
      </c>
      <c r="D89" s="6" t="n">
        <f aca="false">B89-B88</f>
        <v>31</v>
      </c>
    </row>
    <row r="90" customFormat="false" ht="12.75" hidden="false" customHeight="false" outlineLevel="0" collapsed="false">
      <c r="B90" s="23" t="n">
        <v>44941</v>
      </c>
      <c r="C90" s="6" t="n">
        <f aca="false">-ROUND($F$70/$D$91*D90,4)</f>
        <v>-45.6621</v>
      </c>
      <c r="D90" s="6" t="n">
        <f aca="false">B90-B89</f>
        <v>15</v>
      </c>
    </row>
    <row r="91" customFormat="false" ht="12.75" hidden="false" customHeight="false" outlineLevel="0" collapsed="false">
      <c r="B91" s="6"/>
      <c r="C91" s="6" t="n">
        <f aca="false">SUM(C78:C90)</f>
        <v>-1111.1108</v>
      </c>
      <c r="D91" s="6" t="n">
        <f aca="false">SUM(D78:D90)</f>
        <v>365</v>
      </c>
    </row>
    <row r="94" customFormat="false" ht="12.75" hidden="false" customHeight="false" outlineLevel="0" collapsed="false">
      <c r="B94" s="21" t="s">
        <v>99</v>
      </c>
      <c r="C94" s="21"/>
      <c r="D94" s="21"/>
    </row>
    <row r="95" customFormat="false" ht="12.75" hidden="false" customHeight="false" outlineLevel="0" collapsed="false">
      <c r="B95" s="22" t="s">
        <v>109</v>
      </c>
      <c r="C95" s="22" t="s">
        <v>110</v>
      </c>
      <c r="D95" s="22" t="s">
        <v>111</v>
      </c>
    </row>
    <row r="96" customFormat="false" ht="12.75" hidden="false" customHeight="false" outlineLevel="0" collapsed="false">
      <c r="B96" s="23" t="n">
        <v>44592</v>
      </c>
      <c r="C96" s="6" t="n">
        <f aca="false">-ROUND($F$72/$D$109*D96,4)</f>
        <v>-48.7062</v>
      </c>
      <c r="D96" s="6" t="n">
        <f aca="false">B96-G72</f>
        <v>16</v>
      </c>
    </row>
    <row r="97" customFormat="false" ht="12.75" hidden="false" customHeight="false" outlineLevel="0" collapsed="false">
      <c r="B97" s="23" t="n">
        <v>44620</v>
      </c>
      <c r="C97" s="6" t="n">
        <f aca="false">-ROUND($F$72/$D$109*D97,4)</f>
        <v>-85.2359</v>
      </c>
      <c r="D97" s="6" t="n">
        <f aca="false">B97-B96</f>
        <v>28</v>
      </c>
    </row>
    <row r="98" customFormat="false" ht="12.75" hidden="false" customHeight="false" outlineLevel="0" collapsed="false">
      <c r="B98" s="23" t="n">
        <v>44651</v>
      </c>
      <c r="C98" s="6" t="n">
        <f aca="false">-ROUND($F$72/$D$109*D98,4)</f>
        <v>-94.3683</v>
      </c>
      <c r="D98" s="6" t="n">
        <f aca="false">B98-B97</f>
        <v>31</v>
      </c>
    </row>
    <row r="99" customFormat="false" ht="12.75" hidden="false" customHeight="false" outlineLevel="0" collapsed="false">
      <c r="B99" s="23" t="n">
        <v>44681</v>
      </c>
      <c r="C99" s="6" t="n">
        <f aca="false">-ROUND($F$72/$D$109*D99,4)</f>
        <v>-91.3242</v>
      </c>
      <c r="D99" s="6" t="n">
        <f aca="false">B99-B98</f>
        <v>30</v>
      </c>
    </row>
    <row r="100" customFormat="false" ht="12.75" hidden="false" customHeight="false" outlineLevel="0" collapsed="false">
      <c r="B100" s="23" t="n">
        <v>44712</v>
      </c>
      <c r="C100" s="6" t="n">
        <f aca="false">-ROUND($F$72/$D$109*D100,4)</f>
        <v>-94.3683</v>
      </c>
      <c r="D100" s="6" t="n">
        <f aca="false">B100-B99</f>
        <v>31</v>
      </c>
    </row>
    <row r="101" customFormat="false" ht="12.75" hidden="false" customHeight="false" outlineLevel="0" collapsed="false">
      <c r="B101" s="23" t="n">
        <v>44742</v>
      </c>
      <c r="C101" s="6" t="n">
        <f aca="false">-ROUND($F$72/$D$109*D101,4)</f>
        <v>-91.3242</v>
      </c>
      <c r="D101" s="6" t="n">
        <f aca="false">B101-B100</f>
        <v>30</v>
      </c>
    </row>
    <row r="102" customFormat="false" ht="12.75" hidden="false" customHeight="false" outlineLevel="0" collapsed="false">
      <c r="B102" s="23" t="n">
        <v>44773</v>
      </c>
      <c r="C102" s="6" t="n">
        <f aca="false">-ROUND($F$72/$D$109*D102,4)</f>
        <v>-94.3683</v>
      </c>
      <c r="D102" s="6" t="n">
        <f aca="false">B102-B101</f>
        <v>31</v>
      </c>
    </row>
    <row r="103" customFormat="false" ht="12.75" hidden="false" customHeight="false" outlineLevel="0" collapsed="false">
      <c r="B103" s="23" t="n">
        <v>44804</v>
      </c>
      <c r="C103" s="6" t="n">
        <f aca="false">-ROUND($F$72/$D$109*D103,4)</f>
        <v>-94.3683</v>
      </c>
      <c r="D103" s="6" t="n">
        <f aca="false">B103-B102</f>
        <v>31</v>
      </c>
    </row>
    <row r="104" customFormat="false" ht="12.75" hidden="false" customHeight="false" outlineLevel="0" collapsed="false">
      <c r="B104" s="23" t="n">
        <v>44834</v>
      </c>
      <c r="C104" s="6" t="n">
        <f aca="false">-ROUND($F$72/$D$109*D104,4)</f>
        <v>-91.3242</v>
      </c>
      <c r="D104" s="6" t="n">
        <f aca="false">B104-B103</f>
        <v>30</v>
      </c>
    </row>
    <row r="105" customFormat="false" ht="12.75" hidden="false" customHeight="false" outlineLevel="0" collapsed="false">
      <c r="B105" s="23" t="n">
        <v>44865</v>
      </c>
      <c r="C105" s="6" t="n">
        <f aca="false">-ROUND($F$72/$D$109*D105,4)</f>
        <v>-94.3683</v>
      </c>
      <c r="D105" s="6" t="n">
        <f aca="false">B105-B104</f>
        <v>31</v>
      </c>
    </row>
    <row r="106" customFormat="false" ht="12.75" hidden="false" customHeight="false" outlineLevel="0" collapsed="false">
      <c r="B106" s="23" t="n">
        <v>44895</v>
      </c>
      <c r="C106" s="6" t="n">
        <f aca="false">-ROUND($F$72/$D$109*D106,4)</f>
        <v>-91.3242</v>
      </c>
      <c r="D106" s="6" t="n">
        <f aca="false">B106-B105</f>
        <v>30</v>
      </c>
    </row>
    <row r="107" customFormat="false" ht="12.75" hidden="false" customHeight="false" outlineLevel="0" collapsed="false">
      <c r="B107" s="23" t="n">
        <v>44926</v>
      </c>
      <c r="C107" s="6" t="n">
        <f aca="false">-ROUND($F$72/$D$109*D107,4)</f>
        <v>-94.3683</v>
      </c>
      <c r="D107" s="6" t="n">
        <f aca="false">B107-B106</f>
        <v>31</v>
      </c>
    </row>
    <row r="108" customFormat="false" ht="12.75" hidden="false" customHeight="false" outlineLevel="0" collapsed="false">
      <c r="B108" s="23" t="n">
        <v>44941</v>
      </c>
      <c r="C108" s="6" t="n">
        <f aca="false">-ROUND($F$72/$D$109*D108,4)</f>
        <v>-45.6621</v>
      </c>
      <c r="D108" s="6" t="n">
        <f aca="false">B108-B107</f>
        <v>15</v>
      </c>
    </row>
    <row r="109" customFormat="false" ht="12.75" hidden="false" customHeight="false" outlineLevel="0" collapsed="false">
      <c r="B109" s="6"/>
      <c r="C109" s="6" t="n">
        <f aca="false">SUM(C96:C108)</f>
        <v>-1111.1108</v>
      </c>
      <c r="D109" s="6" t="n">
        <f aca="false">SUM(D96:D108)</f>
        <v>365</v>
      </c>
    </row>
  </sheetData>
  <mergeCells count="12">
    <mergeCell ref="A1:E1"/>
    <mergeCell ref="L2:L4"/>
    <mergeCell ref="A11:H11"/>
    <mergeCell ref="A18:B18"/>
    <mergeCell ref="B20:D20"/>
    <mergeCell ref="B38:D38"/>
    <mergeCell ref="A55:P55"/>
    <mergeCell ref="A57:E57"/>
    <mergeCell ref="A67:H67"/>
    <mergeCell ref="A74:B74"/>
    <mergeCell ref="B76:D76"/>
    <mergeCell ref="B94:D9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4865</TotalTime>
  <Application>LibreOffice/25.2.6.2$Linux_X86_64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2025-06-10T09:23:35Z</dcterms:created>
  <dc:creator/>
  <dc:description/>
  <dc:language>en-US</dc:language>
  <cp:lastModifiedBy/>
  <dcterms:modified xsi:type="dcterms:W3CDTF">2025-10-12T15:28:16Z</dcterms:modified>
  <cp:revision>132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