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"/>
    </mc:Choice>
  </mc:AlternateContent>
  <xr:revisionPtr revIDLastSave="0" documentId="13_ncr:1_{AE50FC6D-0AE4-4E22-BD55-956899A4642A}" xr6:coauthVersionLast="47" xr6:coauthVersionMax="47" xr10:uidLastSave="{00000000-0000-0000-0000-000000000000}"/>
  <bookViews>
    <workbookView xWindow="-120" yWindow="-120" windowWidth="29040" windowHeight="17640" tabRatio="500" activeTab="5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8" l="1"/>
  <c r="A22" i="8"/>
  <c r="D22" i="8" s="1"/>
  <c r="F21" i="8"/>
  <c r="E21" i="8"/>
  <c r="A21" i="8"/>
  <c r="D21" i="8" s="1"/>
  <c r="C20" i="8"/>
  <c r="A20" i="8"/>
  <c r="E20" i="8" s="1"/>
  <c r="F19" i="8"/>
  <c r="E19" i="8"/>
  <c r="A19" i="8"/>
  <c r="D19" i="8" s="1"/>
  <c r="D18" i="8"/>
  <c r="C18" i="8"/>
  <c r="A18" i="8"/>
  <c r="B18" i="8" s="1"/>
  <c r="F17" i="8"/>
  <c r="E17" i="8"/>
  <c r="A17" i="8"/>
  <c r="D17" i="8" s="1"/>
  <c r="A16" i="8"/>
  <c r="C16" i="8" s="1"/>
  <c r="F15" i="8"/>
  <c r="E15" i="8"/>
  <c r="A15" i="8"/>
  <c r="D15" i="8" s="1"/>
  <c r="C14" i="8"/>
  <c r="A14" i="8"/>
  <c r="D14" i="8" s="1"/>
  <c r="F13" i="8"/>
  <c r="E13" i="8"/>
  <c r="A13" i="8"/>
  <c r="D13" i="8" s="1"/>
  <c r="C12" i="8"/>
  <c r="A12" i="8"/>
  <c r="B12" i="8" s="1"/>
  <c r="F11" i="8"/>
  <c r="E11" i="8"/>
  <c r="A11" i="8"/>
  <c r="D11" i="8" s="1"/>
  <c r="C10" i="8"/>
  <c r="A10" i="8"/>
  <c r="B10" i="8" s="1"/>
  <c r="F9" i="8"/>
  <c r="E9" i="8"/>
  <c r="A9" i="8"/>
  <c r="D9" i="8" s="1"/>
  <c r="C8" i="8"/>
  <c r="A8" i="8"/>
  <c r="B8" i="8" s="1"/>
  <c r="F7" i="8"/>
  <c r="E7" i="8"/>
  <c r="A7" i="8"/>
  <c r="D7" i="8" s="1"/>
  <c r="A6" i="8"/>
  <c r="D6" i="8" s="1"/>
  <c r="F5" i="8"/>
  <c r="E5" i="8"/>
  <c r="A5" i="8"/>
  <c r="D5" i="8" s="1"/>
  <c r="C4" i="8"/>
  <c r="A4" i="8"/>
  <c r="B4" i="8" s="1"/>
  <c r="F3" i="8"/>
  <c r="E3" i="8"/>
  <c r="A3" i="8"/>
  <c r="D3" i="8" s="1"/>
  <c r="C2" i="8"/>
  <c r="A2" i="8"/>
  <c r="D2" i="8" s="1"/>
  <c r="D10" i="6"/>
  <c r="D9" i="6"/>
  <c r="F9" i="6" s="1"/>
  <c r="A16" i="6" s="1"/>
  <c r="C16" i="6" s="1"/>
  <c r="D8" i="6"/>
  <c r="D7" i="6"/>
  <c r="O5" i="6"/>
  <c r="O6" i="6" s="1"/>
  <c r="A36" i="6" s="1"/>
  <c r="E5" i="6"/>
  <c r="F5" i="6" s="1"/>
  <c r="D5" i="6"/>
  <c r="E4" i="6"/>
  <c r="D4" i="6"/>
  <c r="E3" i="6"/>
  <c r="D3" i="6"/>
  <c r="E2" i="6"/>
  <c r="D2" i="6"/>
  <c r="F8" i="6"/>
  <c r="A15" i="6" s="1"/>
  <c r="C15" i="6" s="1"/>
  <c r="F7" i="6"/>
  <c r="A14" i="6" s="1"/>
  <c r="C14" i="6" s="1"/>
  <c r="B5" i="6"/>
  <c r="F4" i="6"/>
  <c r="F3" i="6"/>
  <c r="F2" i="6"/>
  <c r="D4" i="8" l="1"/>
  <c r="D8" i="8"/>
  <c r="D10" i="8"/>
  <c r="D12" i="8"/>
  <c r="D16" i="8"/>
  <c r="D20" i="8"/>
  <c r="E2" i="8"/>
  <c r="E4" i="8"/>
  <c r="E6" i="8"/>
  <c r="E8" i="8"/>
  <c r="E10" i="8"/>
  <c r="E12" i="8"/>
  <c r="E14" i="8"/>
  <c r="E16" i="8"/>
  <c r="E18" i="8"/>
  <c r="E22" i="8"/>
  <c r="F2" i="8"/>
  <c r="F4" i="8"/>
  <c r="F6" i="8"/>
  <c r="F8" i="8"/>
  <c r="F10" i="8"/>
  <c r="F12" i="8"/>
  <c r="F14" i="8"/>
  <c r="F16" i="8"/>
  <c r="F18" i="8"/>
  <c r="F20" i="8"/>
  <c r="F22" i="8"/>
  <c r="B3" i="8"/>
  <c r="B5" i="8"/>
  <c r="B7" i="8"/>
  <c r="B9" i="8"/>
  <c r="B11" i="8"/>
  <c r="B13" i="8"/>
  <c r="B15" i="8"/>
  <c r="B17" i="8"/>
  <c r="B19" i="8"/>
  <c r="B21" i="8"/>
  <c r="C3" i="8"/>
  <c r="C5" i="8"/>
  <c r="C7" i="8"/>
  <c r="C9" i="8"/>
  <c r="C11" i="8"/>
  <c r="C13" i="8"/>
  <c r="C15" i="8"/>
  <c r="C17" i="8"/>
  <c r="C19" i="8"/>
  <c r="C21" i="8"/>
  <c r="C6" i="8"/>
  <c r="B2" i="8"/>
  <c r="B6" i="8"/>
  <c r="B14" i="8"/>
  <c r="B16" i="8"/>
  <c r="B20" i="8"/>
  <c r="B22" i="8"/>
  <c r="R14" i="6"/>
  <c r="Y14" i="6"/>
  <c r="H36" i="6"/>
  <c r="G36" i="6"/>
  <c r="F36" i="6"/>
  <c r="E36" i="6"/>
  <c r="D36" i="6"/>
  <c r="C36" i="6"/>
  <c r="B36" i="6"/>
  <c r="B14" i="6"/>
  <c r="F14" i="6"/>
  <c r="E14" i="6"/>
  <c r="D14" i="6"/>
  <c r="F15" i="6"/>
  <c r="E15" i="6"/>
  <c r="D15" i="6"/>
  <c r="B15" i="6"/>
  <c r="F16" i="6"/>
  <c r="E16" i="6"/>
  <c r="D16" i="6"/>
  <c r="B16" i="6"/>
  <c r="F10" i="6"/>
  <c r="A17" i="6" s="1"/>
  <c r="C17" i="6" s="1"/>
  <c r="F17" i="6" l="1"/>
  <c r="E17" i="6"/>
  <c r="D17" i="6"/>
  <c r="B17" i="6"/>
  <c r="C2" i="9"/>
  <c r="E2" i="9"/>
  <c r="D2" i="9"/>
  <c r="B2" i="9" l="1"/>
  <c r="A2" i="9"/>
  <c r="G2" i="9"/>
  <c r="H2" i="9"/>
  <c r="F2" i="9"/>
</calcChain>
</file>

<file path=xl/sharedStrings.xml><?xml version="1.0" encoding="utf-8"?>
<sst xmlns="http://schemas.openxmlformats.org/spreadsheetml/2006/main" count="273" uniqueCount="54">
  <si>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</si>
  <si>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</si>
  <si>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</si>
  <si>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</si>
  <si>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</si>
  <si>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</si>
  <si>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</si>
  <si>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</si>
  <si>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</si>
  <si>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</si>
  <si>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</si>
  <si>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</si>
  <si>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</si>
  <si>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</si>
  <si>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</si>
  <si>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</si>
  <si>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</si>
  <si>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</si>
  <si>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</si>
  <si>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</si>
  <si>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</si>
  <si>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</si>
  <si>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</si>
  <si>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</si>
  <si>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</si>
  <si>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</si>
  <si>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</si>
  <si>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</si>
  <si>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</si>
  <si>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</si>
  <si>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</si>
  <si>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</si>
  <si>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</si>
  <si>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</si>
  <si>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</si>
  <si>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</si>
  <si>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</si>
  <si>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</si>
  <si>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</si>
  <si>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</si>
  <si>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</si>
  <si>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</si>
  <si>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</si>
  <si>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</si>
  <si>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</si>
  <si>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</si>
  <si>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</si>
  <si>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</si>
  <si>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Product - ABC</t>
  </si>
  <si>
    <t>Rate</t>
  </si>
  <si>
    <t>Product Name</t>
  </si>
  <si>
    <t>Loan</t>
  </si>
  <si>
    <t>MODEL</t>
  </si>
  <si>
    <t>1st 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</si>
</sst>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0" fontId="0" fillId="0" borderId="0" xfId="0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0" fontId="0" fillId="4" borderId="1" xfId="0" applyFill="1" applyBorder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4" borderId="1" xfId="0" applyNumberFormat="1" applyFill="1" applyBorder="1"/>
    <xf numFmtId="0" fontId="3" fillId="0" borderId="1" xfId="0" applyFont="1" applyBorder="1"/>
    <xf numFmtId="0" fontId="1" fillId="0" borderId="0" xfId="1" applyFont="1"/>
    <xf numFmtId="14" fontId="0" fillId="0" borderId="0" xfId="1" applyNumberFormat="1" applyFont="1"/>
    <xf numFmtId="166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C2" sqref="C2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7">
        <v>44595</v>
      </c>
      <c r="B2" s="7">
        <v>44594</v>
      </c>
      <c r="C2" s="7">
        <v>44593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9"/>
  <sheetViews>
    <sheetView topLeftCell="A10" zoomScaleNormal="100" workbookViewId="0">
      <selection activeCell="F19" sqref="F19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0" t="s">
        <v>3</v>
      </c>
      <c r="B1" s="20" t="s">
        <v>4</v>
      </c>
      <c r="C1" s="21" t="s">
        <v>5</v>
      </c>
      <c r="D1" s="21" t="s">
        <v>6</v>
      </c>
      <c r="E1" s="21" t="s">
        <v>7</v>
      </c>
      <c r="F1" s="21" t="s">
        <v>8</v>
      </c>
    </row>
    <row r="2" spans="1:6" x14ac:dyDescent="0.25">
      <c r="A2" s="8" t="s">
        <v>23</v>
      </c>
      <c r="B2" s="6">
        <v>2</v>
      </c>
      <c r="C2" s="14"/>
      <c r="D2" s="14"/>
      <c r="E2" s="8"/>
      <c r="F2" s="15"/>
    </row>
    <row r="3" spans="1:6" x14ac:dyDescent="0.25">
      <c r="A3" s="8" t="s">
        <v>23</v>
      </c>
      <c r="B3" s="6">
        <v>2</v>
      </c>
      <c r="C3" s="19"/>
      <c r="D3" s="19"/>
      <c r="E3" s="6"/>
      <c r="F3" s="6"/>
    </row>
    <row r="4" spans="1:6" ht="15" customHeight="1" x14ac:dyDescent="0.25">
      <c r="A4" s="8" t="s">
        <v>23</v>
      </c>
      <c r="B4" s="6">
        <v>2</v>
      </c>
      <c r="C4" s="6"/>
      <c r="D4" s="6"/>
      <c r="E4" s="6"/>
      <c r="F4" s="6"/>
    </row>
    <row r="5" spans="1:6" ht="15" customHeight="1" x14ac:dyDescent="0.25">
      <c r="A5" s="8" t="s">
        <v>23</v>
      </c>
      <c r="B5" s="6">
        <v>2</v>
      </c>
      <c r="C5" s="6"/>
      <c r="D5" s="6"/>
      <c r="E5" s="6"/>
      <c r="F5" s="6"/>
    </row>
    <row r="6" spans="1:6" ht="15" customHeight="1" x14ac:dyDescent="0.25">
      <c r="A6" s="8" t="s">
        <v>23</v>
      </c>
      <c r="B6" s="6">
        <v>1</v>
      </c>
      <c r="C6" s="14"/>
      <c r="D6" s="14"/>
      <c r="E6" s="8"/>
      <c r="F6" s="15"/>
    </row>
    <row r="7" spans="1:6" ht="15" customHeight="1" x14ac:dyDescent="0.25">
      <c r="A7" s="8" t="s">
        <v>23</v>
      </c>
      <c r="B7" s="6">
        <v>1</v>
      </c>
      <c r="C7" s="6"/>
      <c r="D7" s="6"/>
      <c r="E7" s="6"/>
      <c r="F7" s="6"/>
    </row>
    <row r="8" spans="1:6" ht="15" customHeight="1" x14ac:dyDescent="0.25">
      <c r="A8" s="8" t="s">
        <v>23</v>
      </c>
      <c r="B8" s="6">
        <v>1</v>
      </c>
      <c r="C8" s="6"/>
      <c r="D8" s="6"/>
      <c r="E8" s="6"/>
      <c r="F8" s="6"/>
    </row>
    <row r="9" spans="1:6" ht="15" customHeight="1" x14ac:dyDescent="0.25">
      <c r="A9" s="8" t="s">
        <v>23</v>
      </c>
      <c r="B9" s="6">
        <v>1</v>
      </c>
      <c r="C9" s="6"/>
      <c r="D9" s="6"/>
      <c r="E9" s="6"/>
      <c r="F9" s="6"/>
    </row>
    <row r="10" spans="1:6" ht="15" customHeight="1" x14ac:dyDescent="0.25">
      <c r="A10" s="8" t="s">
        <v>23</v>
      </c>
      <c r="B10" s="6">
        <v>3</v>
      </c>
      <c r="C10" s="14"/>
      <c r="D10" s="14"/>
      <c r="E10" s="8"/>
      <c r="F10" s="15"/>
    </row>
    <row r="11" spans="1:6" ht="15" customHeight="1" x14ac:dyDescent="0.25">
      <c r="A11" s="8" t="s">
        <v>23</v>
      </c>
      <c r="B11" s="6">
        <v>3</v>
      </c>
      <c r="C11" s="6"/>
      <c r="D11" s="6"/>
      <c r="E11" s="6"/>
      <c r="F11" s="6"/>
    </row>
    <row r="12" spans="1:6" ht="15" customHeight="1" x14ac:dyDescent="0.25">
      <c r="A12" s="8" t="s">
        <v>23</v>
      </c>
      <c r="B12" s="6">
        <v>3</v>
      </c>
      <c r="C12" s="6"/>
      <c r="D12" s="6"/>
      <c r="E12" s="6"/>
      <c r="F12" s="6"/>
    </row>
    <row r="13" spans="1:6" ht="15" customHeight="1" x14ac:dyDescent="0.25">
      <c r="A13" s="8" t="s">
        <v>23</v>
      </c>
      <c r="B13" s="6">
        <v>3</v>
      </c>
      <c r="C13" s="6"/>
      <c r="D13" s="6"/>
      <c r="E13" s="6"/>
      <c r="F13" s="6"/>
    </row>
    <row r="14" spans="1:6" ht="15" customHeight="1" x14ac:dyDescent="0.25">
      <c r="A14" s="8" t="s">
        <v>23</v>
      </c>
      <c r="B14" s="6">
        <v>4</v>
      </c>
      <c r="C14" s="6"/>
      <c r="D14" s="6"/>
      <c r="E14" s="6"/>
      <c r="F14" s="6"/>
    </row>
    <row r="15" spans="1:6" ht="15" customHeight="1" x14ac:dyDescent="0.25">
      <c r="A15" s="8" t="s">
        <v>23</v>
      </c>
      <c r="B15" s="6">
        <v>4</v>
      </c>
      <c r="C15" s="6"/>
      <c r="D15" s="6"/>
      <c r="E15" s="6"/>
      <c r="F15" s="6"/>
    </row>
    <row r="16" spans="1:6" ht="15" customHeight="1" x14ac:dyDescent="0.25">
      <c r="A16" s="8" t="s">
        <v>23</v>
      </c>
      <c r="B16" s="6">
        <v>4</v>
      </c>
      <c r="C16" s="6"/>
      <c r="D16" s="6"/>
      <c r="E16" s="6"/>
      <c r="F16" s="6"/>
    </row>
    <row r="17" spans="1:6" ht="15" customHeight="1" x14ac:dyDescent="0.25">
      <c r="A17" s="8" t="s">
        <v>23</v>
      </c>
      <c r="B17" s="6">
        <v>4</v>
      </c>
      <c r="C17" s="6"/>
      <c r="D17" s="6"/>
      <c r="E17" s="6"/>
      <c r="F17" s="6"/>
    </row>
    <row r="18" spans="1:6" ht="15" customHeight="1" x14ac:dyDescent="0.25">
      <c r="A18" s="8" t="s">
        <v>24</v>
      </c>
      <c r="B18" s="6">
        <v>2</v>
      </c>
      <c r="C18" s="19">
        <v>44595</v>
      </c>
      <c r="D18" s="19">
        <v>44595</v>
      </c>
      <c r="E18" s="8" t="s">
        <v>38</v>
      </c>
      <c r="F18" s="15">
        <v>-150</v>
      </c>
    </row>
    <row r="19" spans="1:6" ht="15" customHeight="1" x14ac:dyDescent="0.25">
      <c r="A19" s="8" t="s">
        <v>24</v>
      </c>
      <c r="B19" s="6">
        <v>2</v>
      </c>
      <c r="C19" s="19">
        <v>44595</v>
      </c>
      <c r="D19" s="26">
        <v>44593</v>
      </c>
      <c r="E19" s="8" t="s">
        <v>38</v>
      </c>
      <c r="F19" s="15">
        <v>200</v>
      </c>
    </row>
    <row r="20" spans="1:6" ht="15" customHeight="1" x14ac:dyDescent="0.25">
      <c r="A20" s="8" t="s">
        <v>24</v>
      </c>
      <c r="B20" s="6">
        <v>2</v>
      </c>
      <c r="C20" s="6"/>
      <c r="D20" s="6"/>
      <c r="E20" s="6"/>
      <c r="F20" s="6"/>
    </row>
    <row r="21" spans="1:6" ht="15" customHeight="1" x14ac:dyDescent="0.25">
      <c r="A21" s="8" t="s">
        <v>24</v>
      </c>
      <c r="B21" s="6">
        <v>2</v>
      </c>
      <c r="C21" s="6"/>
      <c r="D21" s="6"/>
      <c r="E21" s="6"/>
      <c r="F21" s="6"/>
    </row>
    <row r="22" spans="1:6" ht="15" customHeight="1" x14ac:dyDescent="0.25">
      <c r="A22" s="8" t="s">
        <v>24</v>
      </c>
      <c r="B22" s="6">
        <v>1</v>
      </c>
      <c r="C22" s="19">
        <v>44595</v>
      </c>
      <c r="D22" s="19">
        <v>44595</v>
      </c>
      <c r="E22" s="8" t="s">
        <v>38</v>
      </c>
      <c r="F22" s="15">
        <v>-150</v>
      </c>
    </row>
    <row r="23" spans="1:6" ht="15" customHeight="1" x14ac:dyDescent="0.25">
      <c r="A23" s="8" t="s">
        <v>24</v>
      </c>
      <c r="B23" s="6">
        <v>1</v>
      </c>
      <c r="C23" s="6"/>
      <c r="D23" s="6"/>
      <c r="E23" s="6"/>
      <c r="F23" s="6"/>
    </row>
    <row r="24" spans="1:6" ht="15" customHeight="1" x14ac:dyDescent="0.25">
      <c r="A24" s="8" t="s">
        <v>24</v>
      </c>
      <c r="B24" s="6">
        <v>1</v>
      </c>
      <c r="C24" s="6"/>
      <c r="D24" s="6"/>
      <c r="E24" s="6"/>
      <c r="F24" s="6"/>
    </row>
    <row r="25" spans="1:6" ht="15" customHeight="1" x14ac:dyDescent="0.25">
      <c r="A25" s="8" t="s">
        <v>24</v>
      </c>
      <c r="B25" s="6">
        <v>1</v>
      </c>
      <c r="C25" s="6"/>
      <c r="D25" s="6"/>
      <c r="E25" s="6"/>
      <c r="F25" s="6"/>
    </row>
    <row r="26" spans="1:6" ht="15" customHeight="1" x14ac:dyDescent="0.25">
      <c r="A26" s="8" t="s">
        <v>24</v>
      </c>
      <c r="B26" s="6">
        <v>3</v>
      </c>
      <c r="C26" s="19">
        <v>44595</v>
      </c>
      <c r="D26" s="19">
        <v>44595</v>
      </c>
      <c r="E26" s="8" t="s">
        <v>38</v>
      </c>
      <c r="F26" s="15">
        <v>-150</v>
      </c>
    </row>
    <row r="27" spans="1:6" ht="15" customHeight="1" x14ac:dyDescent="0.25">
      <c r="A27" s="8" t="s">
        <v>24</v>
      </c>
      <c r="B27" s="6">
        <v>3</v>
      </c>
      <c r="C27" s="6"/>
      <c r="D27" s="6"/>
      <c r="E27" s="6"/>
      <c r="F27" s="6"/>
    </row>
    <row r="28" spans="1:6" ht="15" customHeight="1" x14ac:dyDescent="0.25">
      <c r="A28" s="8" t="s">
        <v>24</v>
      </c>
      <c r="B28" s="6">
        <v>3</v>
      </c>
      <c r="C28" s="6"/>
      <c r="D28" s="6"/>
      <c r="E28" s="6"/>
      <c r="F28" s="6"/>
    </row>
    <row r="29" spans="1:6" ht="15" customHeight="1" x14ac:dyDescent="0.25">
      <c r="A29" s="8" t="s">
        <v>24</v>
      </c>
      <c r="B29" s="6">
        <v>3</v>
      </c>
      <c r="C29" s="6"/>
      <c r="D29" s="6"/>
      <c r="E29" s="6"/>
      <c r="F29" s="6"/>
    </row>
    <row r="30" spans="1:6" ht="15" customHeight="1" x14ac:dyDescent="0.25">
      <c r="A30" s="8" t="s">
        <v>24</v>
      </c>
      <c r="B30" s="6">
        <v>4</v>
      </c>
      <c r="C30" s="19"/>
      <c r="D30" s="19"/>
      <c r="E30" s="6"/>
      <c r="F30" s="6"/>
    </row>
    <row r="31" spans="1:6" ht="15" customHeight="1" x14ac:dyDescent="0.25">
      <c r="A31" s="8" t="s">
        <v>24</v>
      </c>
      <c r="B31" s="6">
        <v>4</v>
      </c>
      <c r="C31" s="6"/>
      <c r="D31" s="6"/>
      <c r="E31" s="6"/>
      <c r="F31" s="6"/>
    </row>
    <row r="32" spans="1:6" ht="15" customHeight="1" x14ac:dyDescent="0.25">
      <c r="A32" s="8" t="s">
        <v>24</v>
      </c>
      <c r="B32" s="6">
        <v>4</v>
      </c>
      <c r="C32" s="6"/>
      <c r="D32" s="6"/>
      <c r="E32" s="6"/>
      <c r="F32" s="6"/>
    </row>
    <row r="33" spans="1:6" ht="15" customHeight="1" x14ac:dyDescent="0.25">
      <c r="A33" s="8" t="s">
        <v>24</v>
      </c>
      <c r="B33" s="6">
        <v>4</v>
      </c>
      <c r="C33" s="6"/>
      <c r="D33" s="6"/>
      <c r="E33" s="6"/>
      <c r="F33" s="6"/>
    </row>
    <row r="34" spans="1:6" ht="15" customHeight="1" x14ac:dyDescent="0.25">
      <c r="A34" s="8" t="s">
        <v>25</v>
      </c>
      <c r="B34" s="6">
        <v>2</v>
      </c>
      <c r="C34" s="19"/>
      <c r="D34" s="19"/>
      <c r="E34" s="8"/>
      <c r="F34" s="15"/>
    </row>
    <row r="35" spans="1:6" ht="15" customHeight="1" x14ac:dyDescent="0.25">
      <c r="A35" s="8" t="s">
        <v>25</v>
      </c>
      <c r="B35" s="6">
        <v>2</v>
      </c>
      <c r="C35" s="6"/>
      <c r="D35" s="6"/>
      <c r="E35" s="6"/>
      <c r="F35" s="6"/>
    </row>
    <row r="36" spans="1:6" ht="15" customHeight="1" x14ac:dyDescent="0.25">
      <c r="A36" s="8" t="s">
        <v>25</v>
      </c>
      <c r="B36" s="6">
        <v>2</v>
      </c>
      <c r="C36" s="6"/>
      <c r="D36" s="6"/>
      <c r="E36" s="6"/>
      <c r="F36" s="6"/>
    </row>
    <row r="37" spans="1:6" ht="15" customHeight="1" x14ac:dyDescent="0.25">
      <c r="A37" s="8" t="s">
        <v>25</v>
      </c>
      <c r="B37" s="6">
        <v>2</v>
      </c>
      <c r="C37" s="6"/>
      <c r="D37" s="6"/>
      <c r="E37" s="6"/>
      <c r="F37" s="6"/>
    </row>
    <row r="38" spans="1:6" ht="15" customHeight="1" x14ac:dyDescent="0.25">
      <c r="A38" s="8" t="s">
        <v>25</v>
      </c>
      <c r="B38" s="6">
        <v>1</v>
      </c>
      <c r="C38" s="6"/>
      <c r="D38" s="6"/>
      <c r="E38" s="6"/>
      <c r="F38" s="6"/>
    </row>
    <row r="39" spans="1:6" ht="15" customHeight="1" x14ac:dyDescent="0.25">
      <c r="A39" s="8" t="s">
        <v>25</v>
      </c>
      <c r="B39" s="6">
        <v>1</v>
      </c>
      <c r="C39" s="6"/>
      <c r="D39" s="6"/>
      <c r="E39" s="6"/>
      <c r="F39" s="6"/>
    </row>
    <row r="40" spans="1:6" ht="15" customHeight="1" x14ac:dyDescent="0.25">
      <c r="A40" s="8" t="s">
        <v>25</v>
      </c>
      <c r="B40" s="6">
        <v>1</v>
      </c>
      <c r="C40" s="6"/>
      <c r="D40" s="6"/>
      <c r="E40" s="6"/>
      <c r="F40" s="6"/>
    </row>
    <row r="41" spans="1:6" ht="15" customHeight="1" x14ac:dyDescent="0.25">
      <c r="A41" s="8" t="s">
        <v>25</v>
      </c>
      <c r="B41" s="6">
        <v>1</v>
      </c>
      <c r="C41" s="6"/>
      <c r="D41" s="6"/>
      <c r="E41" s="6"/>
      <c r="F41" s="6"/>
    </row>
    <row r="42" spans="1:6" ht="15" customHeight="1" x14ac:dyDescent="0.25">
      <c r="A42" s="8" t="s">
        <v>25</v>
      </c>
      <c r="B42" s="6">
        <v>3</v>
      </c>
      <c r="C42" s="19"/>
      <c r="D42" s="19"/>
      <c r="E42" s="8"/>
      <c r="F42" s="15"/>
    </row>
    <row r="43" spans="1:6" ht="15" customHeight="1" x14ac:dyDescent="0.25">
      <c r="A43" s="8" t="s">
        <v>25</v>
      </c>
      <c r="B43" s="6">
        <v>3</v>
      </c>
      <c r="C43" s="6"/>
      <c r="D43" s="6"/>
      <c r="E43" s="6"/>
      <c r="F43" s="6"/>
    </row>
    <row r="44" spans="1:6" ht="15" customHeight="1" x14ac:dyDescent="0.25">
      <c r="A44" s="8" t="s">
        <v>25</v>
      </c>
      <c r="B44" s="6">
        <v>3</v>
      </c>
      <c r="C44" s="6"/>
      <c r="D44" s="6"/>
      <c r="E44" s="6"/>
      <c r="F44" s="6"/>
    </row>
    <row r="45" spans="1:6" ht="15" customHeight="1" x14ac:dyDescent="0.25">
      <c r="A45" s="8" t="s">
        <v>25</v>
      </c>
      <c r="B45" s="6">
        <v>3</v>
      </c>
      <c r="C45" s="6"/>
      <c r="D45" s="6"/>
      <c r="E45" s="6"/>
      <c r="F45" s="6"/>
    </row>
    <row r="46" spans="1:6" ht="15" customHeight="1" x14ac:dyDescent="0.25">
      <c r="A46" s="8" t="s">
        <v>25</v>
      </c>
      <c r="B46" s="6">
        <v>4</v>
      </c>
      <c r="C46" s="6"/>
      <c r="D46" s="6"/>
      <c r="E46" s="6"/>
      <c r="F46" s="6"/>
    </row>
    <row r="47" spans="1:6" ht="15" customHeight="1" x14ac:dyDescent="0.25">
      <c r="A47" s="8" t="s">
        <v>25</v>
      </c>
      <c r="B47" s="6">
        <v>4</v>
      </c>
      <c r="C47" s="6"/>
      <c r="D47" s="6"/>
      <c r="E47" s="6"/>
      <c r="F47" s="6"/>
    </row>
    <row r="48" spans="1:6" ht="15" customHeight="1" x14ac:dyDescent="0.25">
      <c r="A48" s="8" t="s">
        <v>25</v>
      </c>
      <c r="B48" s="6">
        <v>4</v>
      </c>
      <c r="C48" s="6"/>
      <c r="D48" s="6"/>
      <c r="E48" s="6"/>
      <c r="F48" s="6"/>
    </row>
    <row r="49" spans="1:6" ht="15" customHeight="1" x14ac:dyDescent="0.25">
      <c r="A49" s="8" t="s">
        <v>25</v>
      </c>
      <c r="B49" s="6">
        <v>4</v>
      </c>
      <c r="C49" s="6"/>
      <c r="D49" s="6"/>
      <c r="E49" s="6"/>
      <c r="F49" s="6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zoomScaleNormal="100" workbookViewId="0">
      <selection activeCell="H7" sqref="H7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3" t="s">
        <v>9</v>
      </c>
      <c r="B1" s="3" t="s">
        <v>10</v>
      </c>
      <c r="C1" s="11" t="s">
        <v>5</v>
      </c>
      <c r="D1" s="11" t="s">
        <v>11</v>
      </c>
      <c r="E1" s="11" t="s">
        <v>7</v>
      </c>
      <c r="F1" s="4" t="s">
        <v>12</v>
      </c>
      <c r="G1" s="4" t="s">
        <v>32</v>
      </c>
      <c r="H1" s="4" t="s">
        <v>33</v>
      </c>
      <c r="I1" s="4" t="s">
        <v>34</v>
      </c>
    </row>
    <row r="2" spans="1:9" x14ac:dyDescent="0.25">
      <c r="A2" s="6" t="s">
        <v>13</v>
      </c>
      <c r="B2" s="9">
        <v>2</v>
      </c>
      <c r="C2" s="16">
        <v>44593</v>
      </c>
      <c r="D2" s="16">
        <v>44593</v>
      </c>
      <c r="E2" s="17" t="s">
        <v>38</v>
      </c>
      <c r="F2" s="8" t="s">
        <v>39</v>
      </c>
      <c r="G2" s="16">
        <v>44593</v>
      </c>
      <c r="H2" s="17">
        <v>18</v>
      </c>
      <c r="I2" s="17">
        <v>20000</v>
      </c>
    </row>
    <row r="3" spans="1:9" x14ac:dyDescent="0.25">
      <c r="A3" s="6" t="s">
        <v>13</v>
      </c>
      <c r="B3" s="9">
        <v>1</v>
      </c>
      <c r="C3" s="16">
        <v>44594</v>
      </c>
      <c r="D3" s="16">
        <v>44594</v>
      </c>
      <c r="E3" s="17" t="s">
        <v>38</v>
      </c>
      <c r="F3" s="8" t="s">
        <v>48</v>
      </c>
      <c r="G3" s="16">
        <v>44594</v>
      </c>
      <c r="H3" s="17">
        <v>12</v>
      </c>
      <c r="I3" s="17">
        <v>10000</v>
      </c>
    </row>
    <row r="4" spans="1:9" x14ac:dyDescent="0.25">
      <c r="A4" s="6" t="s">
        <v>13</v>
      </c>
      <c r="B4" s="9">
        <v>3</v>
      </c>
      <c r="C4" s="16">
        <v>44593</v>
      </c>
      <c r="D4" s="16">
        <v>44593</v>
      </c>
      <c r="E4" s="17" t="s">
        <v>38</v>
      </c>
      <c r="F4" s="8" t="s">
        <v>41</v>
      </c>
      <c r="G4" s="16">
        <v>44593</v>
      </c>
      <c r="H4" s="17">
        <v>28</v>
      </c>
      <c r="I4" s="17">
        <v>30000</v>
      </c>
    </row>
    <row r="5" spans="1:9" x14ac:dyDescent="0.25">
      <c r="A5" s="6" t="s">
        <v>13</v>
      </c>
      <c r="B5" s="9">
        <v>4</v>
      </c>
      <c r="C5" s="16"/>
      <c r="D5" s="16"/>
      <c r="E5" s="17"/>
      <c r="F5" s="8"/>
      <c r="G5" s="16"/>
      <c r="H5" s="17"/>
      <c r="I5" s="17"/>
    </row>
    <row r="6" spans="1:9" ht="15" customHeight="1" x14ac:dyDescent="0.25">
      <c r="A6" s="10" t="s">
        <v>26</v>
      </c>
      <c r="B6" s="9">
        <v>2</v>
      </c>
      <c r="C6" s="16">
        <v>44592</v>
      </c>
      <c r="D6" s="16">
        <v>44592</v>
      </c>
      <c r="E6" s="17" t="s">
        <v>38</v>
      </c>
      <c r="F6" s="8" t="s">
        <v>39</v>
      </c>
      <c r="G6" s="16">
        <v>44592</v>
      </c>
      <c r="H6" s="17">
        <v>20</v>
      </c>
      <c r="I6" s="17">
        <v>20000</v>
      </c>
    </row>
    <row r="7" spans="1:9" ht="15" customHeight="1" x14ac:dyDescent="0.25">
      <c r="A7" s="10" t="s">
        <v>26</v>
      </c>
      <c r="B7" s="9">
        <v>1</v>
      </c>
      <c r="C7" s="16">
        <v>44593</v>
      </c>
      <c r="D7" s="16">
        <v>44593</v>
      </c>
      <c r="E7" s="17" t="s">
        <v>38</v>
      </c>
      <c r="F7" s="8" t="s">
        <v>40</v>
      </c>
      <c r="G7" s="16">
        <v>44593</v>
      </c>
      <c r="H7" s="17">
        <v>8</v>
      </c>
      <c r="I7" s="17">
        <v>10000</v>
      </c>
    </row>
    <row r="8" spans="1:9" ht="15" customHeight="1" x14ac:dyDescent="0.25">
      <c r="A8" s="10" t="s">
        <v>26</v>
      </c>
      <c r="B8" s="9">
        <v>3</v>
      </c>
      <c r="C8" s="16">
        <v>44592</v>
      </c>
      <c r="D8" s="16">
        <v>44592</v>
      </c>
      <c r="E8" s="17" t="s">
        <v>38</v>
      </c>
      <c r="F8" s="8" t="s">
        <v>41</v>
      </c>
      <c r="G8" s="16">
        <v>44592</v>
      </c>
      <c r="H8" s="17">
        <v>30</v>
      </c>
      <c r="I8" s="17">
        <v>30000</v>
      </c>
    </row>
    <row r="9" spans="1:9" ht="15" customHeight="1" x14ac:dyDescent="0.25">
      <c r="A9" s="10" t="s">
        <v>26</v>
      </c>
      <c r="B9" s="9">
        <v>4</v>
      </c>
      <c r="C9" s="6"/>
      <c r="D9" s="6"/>
      <c r="E9" s="6"/>
      <c r="F9" s="6"/>
      <c r="G9" s="6"/>
      <c r="H9" s="6"/>
      <c r="I9" s="6"/>
    </row>
    <row r="10" spans="1:9" ht="15" customHeight="1" x14ac:dyDescent="0.25">
      <c r="A10" s="10" t="s">
        <v>27</v>
      </c>
      <c r="B10" s="9">
        <v>2</v>
      </c>
      <c r="C10" s="16">
        <v>44592</v>
      </c>
      <c r="D10" s="16">
        <v>44592</v>
      </c>
      <c r="E10" s="17" t="s">
        <v>38</v>
      </c>
      <c r="F10" s="8" t="s">
        <v>39</v>
      </c>
      <c r="G10" s="16">
        <v>44592</v>
      </c>
      <c r="H10" s="17">
        <v>20</v>
      </c>
      <c r="I10" s="17">
        <v>20000</v>
      </c>
    </row>
    <row r="11" spans="1:9" ht="15" customHeight="1" x14ac:dyDescent="0.25">
      <c r="A11" s="10" t="s">
        <v>27</v>
      </c>
      <c r="B11" s="9">
        <v>1</v>
      </c>
      <c r="C11" s="16">
        <v>44592</v>
      </c>
      <c r="D11" s="16">
        <v>44592</v>
      </c>
      <c r="E11" s="17" t="s">
        <v>38</v>
      </c>
      <c r="F11" s="8" t="s">
        <v>40</v>
      </c>
      <c r="G11" s="16">
        <v>44592</v>
      </c>
      <c r="H11" s="17">
        <v>10</v>
      </c>
      <c r="I11" s="17">
        <v>10000</v>
      </c>
    </row>
    <row r="12" spans="1:9" ht="15" customHeight="1" x14ac:dyDescent="0.25">
      <c r="A12" s="10" t="s">
        <v>27</v>
      </c>
      <c r="B12" s="9">
        <v>3</v>
      </c>
      <c r="C12" s="16">
        <v>44592</v>
      </c>
      <c r="D12" s="16">
        <v>44592</v>
      </c>
      <c r="E12" s="17" t="s">
        <v>38</v>
      </c>
      <c r="F12" s="8" t="s">
        <v>41</v>
      </c>
      <c r="G12" s="16">
        <v>44592</v>
      </c>
      <c r="H12" s="17">
        <v>30</v>
      </c>
      <c r="I12" s="17">
        <v>30000</v>
      </c>
    </row>
    <row r="13" spans="1:9" ht="15" customHeight="1" x14ac:dyDescent="0.25">
      <c r="A13" s="10" t="s">
        <v>27</v>
      </c>
      <c r="B13" s="9">
        <v>4</v>
      </c>
      <c r="C13" s="6"/>
      <c r="D13" s="6"/>
      <c r="E13" s="6"/>
      <c r="F13" s="6"/>
      <c r="G13" s="6"/>
      <c r="H13" s="6"/>
      <c r="I13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zoomScaleNormal="100" workbookViewId="0">
      <selection activeCell="G6" sqref="G6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3" t="s">
        <v>14</v>
      </c>
      <c r="B1" s="3" t="s">
        <v>15</v>
      </c>
      <c r="C1" s="4" t="s">
        <v>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 s="6" t="s">
        <v>35</v>
      </c>
      <c r="B2" s="6">
        <v>2</v>
      </c>
      <c r="C2" s="14">
        <v>44595</v>
      </c>
      <c r="D2" s="6" t="s">
        <v>38</v>
      </c>
      <c r="E2" s="6">
        <v>202202</v>
      </c>
      <c r="F2" s="6">
        <v>18000</v>
      </c>
      <c r="G2" s="18">
        <v>2050</v>
      </c>
      <c r="H2" s="18">
        <v>20050</v>
      </c>
    </row>
    <row r="3" spans="1:8" x14ac:dyDescent="0.25">
      <c r="A3" s="6" t="s">
        <v>35</v>
      </c>
      <c r="B3" s="6">
        <v>1</v>
      </c>
      <c r="C3" s="14">
        <v>44595</v>
      </c>
      <c r="D3" s="6" t="s">
        <v>38</v>
      </c>
      <c r="E3" s="6">
        <v>202202</v>
      </c>
      <c r="F3" s="6">
        <v>9500</v>
      </c>
      <c r="G3" s="18">
        <v>350</v>
      </c>
      <c r="H3" s="18">
        <v>9850</v>
      </c>
    </row>
    <row r="4" spans="1:8" ht="15" customHeight="1" x14ac:dyDescent="0.25">
      <c r="A4" s="6" t="s">
        <v>35</v>
      </c>
      <c r="B4" s="6">
        <v>3</v>
      </c>
      <c r="C4" s="14">
        <v>44595</v>
      </c>
      <c r="D4" s="6" t="s">
        <v>38</v>
      </c>
      <c r="E4" s="6">
        <v>202202</v>
      </c>
      <c r="F4" s="6">
        <v>29000</v>
      </c>
      <c r="G4" s="18">
        <v>850</v>
      </c>
      <c r="H4" s="18">
        <v>29850</v>
      </c>
    </row>
    <row r="5" spans="1:8" ht="15" customHeight="1" x14ac:dyDescent="0.25">
      <c r="A5" s="6" t="s">
        <v>35</v>
      </c>
      <c r="B5" s="6">
        <v>4</v>
      </c>
      <c r="C5" s="14"/>
      <c r="D5" s="6"/>
      <c r="E5" s="6"/>
      <c r="F5" s="6"/>
      <c r="G5" s="18"/>
      <c r="H5" s="18"/>
    </row>
    <row r="6" spans="1:8" ht="15" customHeight="1" x14ac:dyDescent="0.25">
      <c r="A6" s="6" t="s">
        <v>36</v>
      </c>
      <c r="B6" s="6">
        <v>2</v>
      </c>
      <c r="C6" s="14">
        <v>44595</v>
      </c>
      <c r="D6" s="6" t="s">
        <v>38</v>
      </c>
      <c r="E6" s="6">
        <v>202202</v>
      </c>
      <c r="F6" s="18">
        <v>48.712328767123282</v>
      </c>
      <c r="G6" s="18">
        <v>-37.753424657534246</v>
      </c>
      <c r="H6" s="18">
        <v>10.958904109589035</v>
      </c>
    </row>
    <row r="7" spans="1:8" ht="15" customHeight="1" x14ac:dyDescent="0.25">
      <c r="A7" s="6" t="s">
        <v>36</v>
      </c>
      <c r="B7" s="6">
        <v>1</v>
      </c>
      <c r="C7" s="14">
        <v>44595</v>
      </c>
      <c r="D7" s="6" t="s">
        <v>38</v>
      </c>
      <c r="E7" s="6">
        <v>202202</v>
      </c>
      <c r="F7" s="18">
        <v>7.0136986301369859</v>
      </c>
      <c r="G7" s="18">
        <v>-4.2739726027397253</v>
      </c>
      <c r="H7" s="18">
        <v>2.7397260273972606</v>
      </c>
    </row>
    <row r="8" spans="1:8" ht="15" customHeight="1" x14ac:dyDescent="0.25">
      <c r="A8" s="6" t="s">
        <v>36</v>
      </c>
      <c r="B8" s="6">
        <v>3</v>
      </c>
      <c r="C8" s="14">
        <v>44595</v>
      </c>
      <c r="D8" s="6" t="s">
        <v>38</v>
      </c>
      <c r="E8" s="6">
        <v>202202</v>
      </c>
      <c r="F8" s="18">
        <v>79.150684931506845</v>
      </c>
      <c r="G8" s="18">
        <v>-54.493150684931507</v>
      </c>
      <c r="H8" s="18">
        <v>24.657534246575338</v>
      </c>
    </row>
    <row r="9" spans="1:8" ht="15" customHeight="1" x14ac:dyDescent="0.25">
      <c r="A9" s="6" t="s">
        <v>36</v>
      </c>
      <c r="B9" s="6">
        <v>4</v>
      </c>
      <c r="C9" s="14"/>
      <c r="D9" s="6"/>
      <c r="E9" s="6"/>
      <c r="F9" s="6"/>
      <c r="G9" s="18"/>
      <c r="H9" s="18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41"/>
  <sheetViews>
    <sheetView zoomScale="96" zoomScaleNormal="96" workbookViewId="0">
      <selection activeCell="I29" sqref="I29"/>
    </sheetView>
  </sheetViews>
  <sheetFormatPr defaultColWidth="8.7109375" defaultRowHeight="15" customHeight="1" x14ac:dyDescent="0.25"/>
  <cols>
    <col min="1" max="2" width="9.85546875" style="5" bestFit="1" customWidth="1"/>
    <col min="3" max="16" width="8.7109375" style="5"/>
    <col min="17" max="17" width="6.140625" style="5" bestFit="1" customWidth="1"/>
    <col min="18" max="18" width="8.7109375" style="5"/>
    <col min="19" max="19" width="11.140625" style="5" bestFit="1" customWidth="1"/>
    <col min="20" max="20" width="2.140625" style="5" bestFit="1" customWidth="1"/>
    <col min="21" max="21" width="7.42578125" style="5" bestFit="1" customWidth="1"/>
    <col min="22" max="41" width="8.7109375" style="5"/>
    <col min="43" max="68" width="8.7109375" style="5"/>
    <col min="70" max="95" width="8.7109375" style="5"/>
  </cols>
  <sheetData>
    <row r="1" spans="1:30" ht="15" customHeight="1" x14ac:dyDescent="0.25">
      <c r="A1"/>
      <c r="B1"/>
      <c r="C1" t="s">
        <v>43</v>
      </c>
      <c r="D1" t="s">
        <v>8</v>
      </c>
      <c r="E1" t="s">
        <v>44</v>
      </c>
      <c r="F1" t="s">
        <v>45</v>
      </c>
      <c r="G1"/>
      <c r="H1"/>
      <c r="I1"/>
      <c r="J1"/>
      <c r="K1"/>
      <c r="L1"/>
      <c r="M1"/>
      <c r="N1"/>
      <c r="O1" t="s">
        <v>21</v>
      </c>
      <c r="P1" t="s">
        <v>15</v>
      </c>
      <c r="Q1" t="s">
        <v>8</v>
      </c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x14ac:dyDescent="0.25">
      <c r="A2"/>
      <c r="B2" t="s">
        <v>42</v>
      </c>
      <c r="C2">
        <v>1</v>
      </c>
      <c r="D2">
        <f>i_InstrumentAttribute!I3</f>
        <v>10000</v>
      </c>
      <c r="E2">
        <f>i_InstrumentAttribute!H3</f>
        <v>12</v>
      </c>
      <c r="F2">
        <f>E2/36500</f>
        <v>3.2876712328767124E-4</v>
      </c>
      <c r="G2"/>
      <c r="H2"/>
      <c r="I2"/>
      <c r="J2"/>
      <c r="K2"/>
      <c r="L2"/>
      <c r="M2"/>
      <c r="N2" t="s">
        <v>46</v>
      </c>
      <c r="O2" s="14">
        <v>44594</v>
      </c>
      <c r="P2">
        <v>2</v>
      </c>
      <c r="Q2">
        <v>20</v>
      </c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x14ac:dyDescent="0.25">
      <c r="A3"/>
      <c r="B3" t="s">
        <v>42</v>
      </c>
      <c r="C3">
        <v>2</v>
      </c>
      <c r="D3">
        <f>i_InstrumentAttribute!I2</f>
        <v>20000</v>
      </c>
      <c r="E3">
        <f>i_InstrumentAttribute!H2</f>
        <v>18</v>
      </c>
      <c r="F3">
        <f>E3/36500</f>
        <v>4.9315068493150684E-4</v>
      </c>
      <c r="G3"/>
      <c r="H3"/>
      <c r="I3"/>
      <c r="J3"/>
      <c r="K3"/>
      <c r="L3"/>
      <c r="M3"/>
      <c r="N3" t="s">
        <v>46</v>
      </c>
      <c r="O3" s="14">
        <v>44594</v>
      </c>
      <c r="P3">
        <v>3</v>
      </c>
      <c r="Q3">
        <v>10</v>
      </c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x14ac:dyDescent="0.25">
      <c r="A4"/>
      <c r="B4" t="s">
        <v>42</v>
      </c>
      <c r="C4">
        <v>3</v>
      </c>
      <c r="D4">
        <f>i_InstrumentAttribute!I4</f>
        <v>30000</v>
      </c>
      <c r="E4">
        <f>i_InstrumentAttribute!H4</f>
        <v>28</v>
      </c>
      <c r="F4">
        <f>E4/36500</f>
        <v>7.6712328767123284E-4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x14ac:dyDescent="0.25">
      <c r="A5"/>
      <c r="B5" t="str">
        <f>B4</f>
        <v>Purchase UPB</v>
      </c>
      <c r="C5">
        <v>4</v>
      </c>
      <c r="D5">
        <f>i_InstrumentAttribute!I5</f>
        <v>0</v>
      </c>
      <c r="E5">
        <f>i_InstrumentAttribute!H5</f>
        <v>0</v>
      </c>
      <c r="F5">
        <f>E5/36500</f>
        <v>0</v>
      </c>
      <c r="G5"/>
      <c r="H5"/>
      <c r="I5"/>
      <c r="J5"/>
      <c r="K5"/>
      <c r="L5"/>
      <c r="M5"/>
      <c r="N5" t="s">
        <v>47</v>
      </c>
      <c r="O5" s="14">
        <f>i_ExecutionDate!A2</f>
        <v>44595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 t="b">
        <f>O3=O5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customHeight="1" x14ac:dyDescent="0.25">
      <c r="A7"/>
      <c r="B7" t="s">
        <v>22</v>
      </c>
      <c r="C7">
        <v>1</v>
      </c>
      <c r="D7">
        <f>i_Metric!H3</f>
        <v>9850</v>
      </c>
      <c r="E7"/>
      <c r="F7">
        <f>D7*F2</f>
        <v>3.2383561643835619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customHeight="1" x14ac:dyDescent="0.25">
      <c r="A8"/>
      <c r="B8" t="s">
        <v>22</v>
      </c>
      <c r="C8">
        <v>2</v>
      </c>
      <c r="D8">
        <f>i_Metric!H2</f>
        <v>20050</v>
      </c>
      <c r="E8"/>
      <c r="F8">
        <f t="shared" ref="F8:F10" si="0">D8*F3</f>
        <v>9.8876712328767127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customHeight="1" x14ac:dyDescent="0.25">
      <c r="A9"/>
      <c r="B9" t="s">
        <v>22</v>
      </c>
      <c r="C9">
        <v>3</v>
      </c>
      <c r="D9">
        <f>i_Metric!H4</f>
        <v>29850</v>
      </c>
      <c r="E9"/>
      <c r="F9">
        <f t="shared" si="0"/>
        <v>22.898630136986302</v>
      </c>
      <c r="G9"/>
      <c r="H9"/>
      <c r="I9"/>
      <c r="J9"/>
      <c r="K9"/>
      <c r="L9"/>
      <c r="M9"/>
      <c r="N9"/>
      <c r="O9"/>
      <c r="P9" t="s">
        <v>10</v>
      </c>
      <c r="Q9"/>
      <c r="R9"/>
      <c r="S9"/>
      <c r="T9"/>
      <c r="U9"/>
      <c r="V9" t="s">
        <v>53</v>
      </c>
      <c r="W9"/>
      <c r="X9"/>
      <c r="Y9"/>
      <c r="Z9"/>
      <c r="AA9"/>
      <c r="AB9"/>
      <c r="AC9"/>
      <c r="AD9"/>
    </row>
    <row r="10" spans="1:30" ht="15" customHeight="1" x14ac:dyDescent="0.25">
      <c r="A10"/>
      <c r="B10" t="s">
        <v>22</v>
      </c>
      <c r="C10">
        <v>4</v>
      </c>
      <c r="D10">
        <f>i_Metric!H5</f>
        <v>0</v>
      </c>
      <c r="E10"/>
      <c r="F10">
        <f t="shared" si="0"/>
        <v>0</v>
      </c>
      <c r="G10"/>
      <c r="H10"/>
      <c r="I10"/>
      <c r="J10"/>
      <c r="K10"/>
      <c r="L10"/>
      <c r="M10"/>
      <c r="N10" t="s">
        <v>50</v>
      </c>
      <c r="O10" s="22" t="s">
        <v>48</v>
      </c>
      <c r="P10">
        <v>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t="s">
        <v>49</v>
      </c>
      <c r="O11">
        <v>12</v>
      </c>
      <c r="P11">
        <v>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t="s">
        <v>51</v>
      </c>
      <c r="O12" t="s">
        <v>38</v>
      </c>
      <c r="P12">
        <v>1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" customHeight="1" x14ac:dyDescent="0.25">
      <c r="A13" s="28" t="s">
        <v>5</v>
      </c>
      <c r="B13" s="28" t="s">
        <v>6</v>
      </c>
      <c r="C13" s="28" t="s">
        <v>7</v>
      </c>
      <c r="D13" s="28" t="s">
        <v>3</v>
      </c>
      <c r="E13" s="28" t="s">
        <v>8</v>
      </c>
      <c r="F13" s="28" t="s">
        <v>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" customHeight="1" x14ac:dyDescent="0.25">
      <c r="A14" s="23">
        <f>IF(F7=0,"",i_ExecutionDate!$A$2)</f>
        <v>44595</v>
      </c>
      <c r="B14" s="23">
        <f>IF(A14="","",A14)</f>
        <v>44595</v>
      </c>
      <c r="C14" t="str">
        <f>IF(A14="","",i_InstrumentAttribute!E2)</f>
        <v>Loan1</v>
      </c>
      <c r="D14" t="str">
        <f>IF(A14="","","Interest")</f>
        <v>Interest</v>
      </c>
      <c r="E14">
        <f>IF(A14="","",F7)</f>
        <v>3.2383561643835619</v>
      </c>
      <c r="F14">
        <f>IF(A14="","",C7)</f>
        <v>1</v>
      </c>
      <c r="G14"/>
      <c r="H14"/>
      <c r="I14"/>
      <c r="J14"/>
      <c r="K14"/>
      <c r="L14"/>
      <c r="M14"/>
      <c r="N14"/>
      <c r="O14"/>
      <c r="P14"/>
      <c r="Q14"/>
      <c r="R14" t="b">
        <f>O5=O17</f>
        <v>1</v>
      </c>
      <c r="S14"/>
      <c r="T14"/>
      <c r="U14"/>
      <c r="V14"/>
      <c r="W14"/>
      <c r="X14"/>
      <c r="Y14" t="b">
        <f>X17=O5</f>
        <v>0</v>
      </c>
      <c r="Z14"/>
      <c r="AA14"/>
      <c r="AB14"/>
      <c r="AC14"/>
      <c r="AD14"/>
    </row>
    <row r="15" spans="1:30" ht="15" customHeight="1" x14ac:dyDescent="0.25">
      <c r="A15" s="23">
        <f>IF(F8=0,"",i_ExecutionDate!$A$2)</f>
        <v>44595</v>
      </c>
      <c r="B15" s="23">
        <f t="shared" ref="B15:B17" si="1">IF(A15="","",A15)</f>
        <v>44595</v>
      </c>
      <c r="C15" t="str">
        <f>IF(A15="","",i_InstrumentAttribute!E3)</f>
        <v>Loan1</v>
      </c>
      <c r="D15" t="str">
        <f t="shared" ref="D15:D17" si="2">IF(A15="","","Interest")</f>
        <v>Interest</v>
      </c>
      <c r="E15">
        <f>IF(A15="","",F8)</f>
        <v>9.8876712328767127</v>
      </c>
      <c r="F15">
        <f t="shared" ref="F15:F17" si="3">IF(A15="","",C8)</f>
        <v>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5" customHeight="1" x14ac:dyDescent="0.25">
      <c r="A16" s="23">
        <f>IF(F9=0,"",i_ExecutionDate!$A$2)</f>
        <v>44595</v>
      </c>
      <c r="B16" s="23">
        <f t="shared" si="1"/>
        <v>44595</v>
      </c>
      <c r="C16" t="str">
        <f>IF(A16="","",i_InstrumentAttribute!E4)</f>
        <v>Loan1</v>
      </c>
      <c r="D16" t="str">
        <f t="shared" si="2"/>
        <v>Interest</v>
      </c>
      <c r="E16">
        <f>IF(A16="","",F9)</f>
        <v>22.898630136986302</v>
      </c>
      <c r="F16">
        <f t="shared" si="3"/>
        <v>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5" customHeight="1" x14ac:dyDescent="0.25">
      <c r="A17" s="23" t="str">
        <f>IF(F10=0,"",i_ExecutionDate!$A$2)</f>
        <v/>
      </c>
      <c r="B17" s="23" t="str">
        <f t="shared" si="1"/>
        <v/>
      </c>
      <c r="C17" t="str">
        <f>IF(A17="","",i_InstrumentAttribute!E5)</f>
        <v/>
      </c>
      <c r="D17" t="str">
        <f t="shared" si="2"/>
        <v/>
      </c>
      <c r="E17" t="str">
        <f t="shared" ref="E17" si="4">IF(A17="","",F10)</f>
        <v/>
      </c>
      <c r="F17" t="str">
        <f t="shared" si="3"/>
        <v/>
      </c>
      <c r="G17"/>
      <c r="H17"/>
      <c r="I17"/>
      <c r="J17"/>
      <c r="K17"/>
      <c r="L17"/>
      <c r="M17"/>
      <c r="N17"/>
      <c r="O17" s="14">
        <v>44595</v>
      </c>
      <c r="P17" s="14">
        <v>44593</v>
      </c>
      <c r="Q17" s="8" t="s">
        <v>38</v>
      </c>
      <c r="R17" s="8" t="s">
        <v>24</v>
      </c>
      <c r="S17" s="15">
        <v>-2000</v>
      </c>
      <c r="T17" s="8">
        <v>2</v>
      </c>
      <c r="U17" s="27" t="s">
        <v>52</v>
      </c>
      <c r="V17"/>
      <c r="W17"/>
      <c r="X17" s="14">
        <v>44596</v>
      </c>
      <c r="Y17" s="14">
        <v>44592</v>
      </c>
      <c r="Z17" s="8" t="s">
        <v>38</v>
      </c>
      <c r="AA17" s="8" t="s">
        <v>25</v>
      </c>
      <c r="AB17" s="15">
        <v>3.2876712328767126</v>
      </c>
      <c r="AC17" s="8">
        <v>1</v>
      </c>
      <c r="AD17" s="27" t="s">
        <v>52</v>
      </c>
    </row>
    <row r="18" spans="1:30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4">
        <v>44595</v>
      </c>
      <c r="P18" s="14">
        <v>44593</v>
      </c>
      <c r="Q18" s="8" t="s">
        <v>38</v>
      </c>
      <c r="R18" s="8" t="s">
        <v>24</v>
      </c>
      <c r="S18" s="15">
        <v>-1000</v>
      </c>
      <c r="T18" s="8">
        <v>3</v>
      </c>
      <c r="U18" s="27" t="s">
        <v>52</v>
      </c>
      <c r="V18"/>
      <c r="W18"/>
      <c r="X18" s="14">
        <v>44596</v>
      </c>
      <c r="Y18" s="14">
        <v>44592</v>
      </c>
      <c r="Z18" s="8" t="s">
        <v>38</v>
      </c>
      <c r="AA18" s="8" t="s">
        <v>25</v>
      </c>
      <c r="AB18" s="15">
        <v>9.8630136986301373</v>
      </c>
      <c r="AC18" s="8">
        <v>2</v>
      </c>
      <c r="AD18" s="27" t="s">
        <v>52</v>
      </c>
    </row>
    <row r="19" spans="1:30" ht="1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4">
        <v>44595</v>
      </c>
      <c r="P19" s="14">
        <v>44593</v>
      </c>
      <c r="Q19" s="8" t="s">
        <v>38</v>
      </c>
      <c r="R19" s="8" t="s">
        <v>25</v>
      </c>
      <c r="S19" s="15">
        <v>3.2876712328767126</v>
      </c>
      <c r="T19" s="8">
        <v>1</v>
      </c>
      <c r="U19" s="27" t="s">
        <v>52</v>
      </c>
      <c r="V19"/>
      <c r="W19"/>
      <c r="X19" s="14">
        <v>44596</v>
      </c>
      <c r="Y19" s="14">
        <v>44592</v>
      </c>
      <c r="Z19" s="8" t="s">
        <v>38</v>
      </c>
      <c r="AA19" s="8" t="s">
        <v>25</v>
      </c>
      <c r="AB19" s="15">
        <v>20.547945205479451</v>
      </c>
      <c r="AC19" s="8">
        <v>3</v>
      </c>
      <c r="AD19" s="27" t="s">
        <v>52</v>
      </c>
    </row>
    <row r="20" spans="1:30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4">
        <v>44595</v>
      </c>
      <c r="P20" s="14">
        <v>44593</v>
      </c>
      <c r="Q20" s="8" t="s">
        <v>38</v>
      </c>
      <c r="R20" s="8" t="s">
        <v>25</v>
      </c>
      <c r="S20" s="15">
        <v>8.9753424657534246</v>
      </c>
      <c r="T20" s="8">
        <v>2</v>
      </c>
      <c r="U20" s="27" t="s">
        <v>52</v>
      </c>
      <c r="V20"/>
      <c r="W20"/>
      <c r="X20" s="14">
        <v>44596</v>
      </c>
      <c r="Y20" s="14">
        <v>44593</v>
      </c>
      <c r="Z20" s="8" t="s">
        <v>38</v>
      </c>
      <c r="AA20" s="8" t="s">
        <v>24</v>
      </c>
      <c r="AB20" s="15">
        <v>-1800</v>
      </c>
      <c r="AC20" s="8">
        <v>2</v>
      </c>
      <c r="AD20" s="27" t="s">
        <v>52</v>
      </c>
    </row>
    <row r="21" spans="1:30" ht="1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4">
        <v>44595</v>
      </c>
      <c r="P21" s="14">
        <v>44593</v>
      </c>
      <c r="Q21" s="8" t="s">
        <v>38</v>
      </c>
      <c r="R21" s="8" t="s">
        <v>25</v>
      </c>
      <c r="S21" s="15">
        <v>22.246575342465754</v>
      </c>
      <c r="T21" s="8">
        <v>3</v>
      </c>
      <c r="U21" s="27" t="s">
        <v>52</v>
      </c>
      <c r="V21"/>
      <c r="W21"/>
      <c r="X21" s="14">
        <v>44596</v>
      </c>
      <c r="Y21" s="14">
        <v>44593</v>
      </c>
      <c r="Z21" s="8" t="s">
        <v>38</v>
      </c>
      <c r="AA21" s="8" t="s">
        <v>24</v>
      </c>
      <c r="AB21" s="15">
        <v>-1000</v>
      </c>
      <c r="AC21" s="8">
        <v>3</v>
      </c>
      <c r="AD21" s="27" t="s">
        <v>52</v>
      </c>
    </row>
    <row r="22" spans="1:30" ht="1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4">
        <v>44595</v>
      </c>
      <c r="P22" s="14">
        <v>44594</v>
      </c>
      <c r="Q22" s="8" t="s">
        <v>38</v>
      </c>
      <c r="R22" s="8" t="s">
        <v>24</v>
      </c>
      <c r="S22" s="15">
        <v>-500</v>
      </c>
      <c r="T22" s="8">
        <v>1</v>
      </c>
      <c r="U22" s="27" t="s">
        <v>52</v>
      </c>
      <c r="V22"/>
      <c r="W22"/>
      <c r="X22" s="14">
        <v>44596</v>
      </c>
      <c r="Y22" s="14">
        <v>44593</v>
      </c>
      <c r="Z22" s="8" t="s">
        <v>38</v>
      </c>
      <c r="AA22" s="8" t="s">
        <v>25</v>
      </c>
      <c r="AB22" s="15">
        <v>3.2876712328767126</v>
      </c>
      <c r="AC22" s="8">
        <v>1</v>
      </c>
      <c r="AD22" s="27" t="s">
        <v>52</v>
      </c>
    </row>
    <row r="23" spans="1:30" ht="1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>
        <v>44595</v>
      </c>
      <c r="P23" s="14">
        <v>44594</v>
      </c>
      <c r="Q23" s="8" t="s">
        <v>38</v>
      </c>
      <c r="R23" s="8" t="s">
        <v>25</v>
      </c>
      <c r="S23" s="15">
        <v>3.1232876712328768</v>
      </c>
      <c r="T23" s="8">
        <v>1</v>
      </c>
      <c r="U23" s="27" t="s">
        <v>52</v>
      </c>
      <c r="V23"/>
      <c r="W23"/>
      <c r="X23" s="14">
        <v>44596</v>
      </c>
      <c r="Y23" s="14">
        <v>44593</v>
      </c>
      <c r="Z23" s="8" t="s">
        <v>38</v>
      </c>
      <c r="AA23" s="8" t="s">
        <v>25</v>
      </c>
      <c r="AB23" s="15">
        <v>8.9753424657534246</v>
      </c>
      <c r="AC23" s="8">
        <v>2</v>
      </c>
      <c r="AD23" s="27" t="s">
        <v>52</v>
      </c>
    </row>
    <row r="24" spans="1:30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>
        <v>44595</v>
      </c>
      <c r="P24" s="14">
        <v>44594</v>
      </c>
      <c r="Q24" s="8" t="s">
        <v>38</v>
      </c>
      <c r="R24" s="8" t="s">
        <v>25</v>
      </c>
      <c r="S24" s="15">
        <v>28.975342465753425</v>
      </c>
      <c r="T24" s="8">
        <v>2</v>
      </c>
      <c r="U24" s="27" t="s">
        <v>52</v>
      </c>
      <c r="V24"/>
      <c r="W24"/>
      <c r="X24" s="14">
        <v>44596</v>
      </c>
      <c r="Y24" s="14">
        <v>44593</v>
      </c>
      <c r="Z24" s="8" t="s">
        <v>38</v>
      </c>
      <c r="AA24" s="8" t="s">
        <v>25</v>
      </c>
      <c r="AB24" s="15">
        <v>19.863013698630137</v>
      </c>
      <c r="AC24" s="8">
        <v>3</v>
      </c>
      <c r="AD24" s="27" t="s">
        <v>52</v>
      </c>
    </row>
    <row r="25" spans="1:30" ht="1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>
        <v>44595</v>
      </c>
      <c r="P25" s="14">
        <v>44594</v>
      </c>
      <c r="Q25" s="8" t="s">
        <v>38</v>
      </c>
      <c r="R25" s="8" t="s">
        <v>25</v>
      </c>
      <c r="S25" s="15">
        <v>32.246575342465754</v>
      </c>
      <c r="T25" s="8">
        <v>3</v>
      </c>
      <c r="U25" s="27" t="s">
        <v>52</v>
      </c>
      <c r="V25"/>
      <c r="W25"/>
      <c r="X25" s="14">
        <v>44596</v>
      </c>
      <c r="Y25" s="14">
        <v>44594</v>
      </c>
      <c r="Z25" s="8" t="s">
        <v>38</v>
      </c>
      <c r="AA25" s="8" t="s">
        <v>24</v>
      </c>
      <c r="AB25" s="15">
        <v>-500</v>
      </c>
      <c r="AC25" s="8">
        <v>1</v>
      </c>
      <c r="AD25" s="27" t="s">
        <v>52</v>
      </c>
    </row>
    <row r="26" spans="1:30" ht="1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>
        <v>44595</v>
      </c>
      <c r="P26" s="14">
        <v>44595</v>
      </c>
      <c r="Q26" s="8" t="s">
        <v>38</v>
      </c>
      <c r="R26" s="8" t="s">
        <v>25</v>
      </c>
      <c r="S26" s="15">
        <v>3.0739726027397261</v>
      </c>
      <c r="T26" s="8">
        <v>1</v>
      </c>
      <c r="U26" s="27" t="s">
        <v>52</v>
      </c>
      <c r="V26"/>
      <c r="W26"/>
      <c r="X26" s="14">
        <v>44596</v>
      </c>
      <c r="Y26" s="14">
        <v>44594</v>
      </c>
      <c r="Z26" s="8" t="s">
        <v>38</v>
      </c>
      <c r="AA26" s="8" t="s">
        <v>25</v>
      </c>
      <c r="AB26" s="15">
        <v>3.1232876712328768</v>
      </c>
      <c r="AC26" s="8">
        <v>1</v>
      </c>
      <c r="AD26" s="27" t="s">
        <v>52</v>
      </c>
    </row>
    <row r="27" spans="1:30" ht="1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>
        <v>44595</v>
      </c>
      <c r="P27" s="14">
        <v>44595</v>
      </c>
      <c r="Q27" s="8" t="s">
        <v>38</v>
      </c>
      <c r="R27" s="8" t="s">
        <v>25</v>
      </c>
      <c r="S27" s="15">
        <v>8.9013698630136986</v>
      </c>
      <c r="T27" s="8">
        <v>2</v>
      </c>
      <c r="U27" s="27" t="s">
        <v>52</v>
      </c>
      <c r="V27"/>
      <c r="W27"/>
      <c r="X27" s="14">
        <v>44596</v>
      </c>
      <c r="Y27" s="14">
        <v>44594</v>
      </c>
      <c r="Z27" s="8" t="s">
        <v>38</v>
      </c>
      <c r="AA27" s="8" t="s">
        <v>25</v>
      </c>
      <c r="AB27" s="15">
        <v>28.975342465753425</v>
      </c>
      <c r="AC27" s="8">
        <v>2</v>
      </c>
      <c r="AD27" s="27" t="s">
        <v>52</v>
      </c>
    </row>
    <row r="28" spans="1:30" ht="1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>
        <v>44595</v>
      </c>
      <c r="P28" s="14">
        <v>44595</v>
      </c>
      <c r="Q28" s="8" t="s">
        <v>38</v>
      </c>
      <c r="R28" s="8" t="s">
        <v>25</v>
      </c>
      <c r="S28" s="15">
        <v>22.131506849315066</v>
      </c>
      <c r="T28" s="8">
        <v>3</v>
      </c>
      <c r="U28" s="27" t="s">
        <v>52</v>
      </c>
      <c r="V28"/>
      <c r="W28"/>
      <c r="X28" s="14">
        <v>44596</v>
      </c>
      <c r="Y28" s="14">
        <v>44594</v>
      </c>
      <c r="Z28" s="8" t="s">
        <v>38</v>
      </c>
      <c r="AA28" s="8" t="s">
        <v>25</v>
      </c>
      <c r="AB28" s="15">
        <v>29.863013698630137</v>
      </c>
      <c r="AC28" s="8">
        <v>3</v>
      </c>
      <c r="AD28" s="27" t="s">
        <v>52</v>
      </c>
    </row>
    <row r="29" spans="1:30" ht="1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4">
        <v>44596</v>
      </c>
      <c r="Y29" s="14">
        <v>44595</v>
      </c>
      <c r="Z29" s="8" t="s">
        <v>38</v>
      </c>
      <c r="AA29" s="8" t="s">
        <v>24</v>
      </c>
      <c r="AB29" s="15">
        <v>-150</v>
      </c>
      <c r="AC29" s="8">
        <v>1</v>
      </c>
      <c r="AD29" s="27" t="s">
        <v>52</v>
      </c>
    </row>
    <row r="30" spans="1:30" ht="1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4">
        <v>44596</v>
      </c>
      <c r="Y30" s="14">
        <v>44595</v>
      </c>
      <c r="Z30" s="8" t="s">
        <v>38</v>
      </c>
      <c r="AA30" s="8" t="s">
        <v>24</v>
      </c>
      <c r="AB30" s="15">
        <v>-150</v>
      </c>
      <c r="AC30" s="8">
        <v>2</v>
      </c>
      <c r="AD30" s="27" t="s">
        <v>52</v>
      </c>
    </row>
    <row r="31" spans="1:30" ht="1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4">
        <v>44596</v>
      </c>
      <c r="Y31" s="14">
        <v>44595</v>
      </c>
      <c r="Z31" s="8" t="s">
        <v>38</v>
      </c>
      <c r="AA31" s="8" t="s">
        <v>24</v>
      </c>
      <c r="AB31" s="15">
        <v>-150</v>
      </c>
      <c r="AC31" s="8">
        <v>3</v>
      </c>
      <c r="AD31" s="27" t="s">
        <v>52</v>
      </c>
    </row>
    <row r="32" spans="1:30" ht="1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4">
        <v>44596</v>
      </c>
      <c r="Y32" s="14">
        <v>44595</v>
      </c>
      <c r="Z32" s="8" t="s">
        <v>38</v>
      </c>
      <c r="AA32" s="8" t="s">
        <v>25</v>
      </c>
      <c r="AB32" s="15">
        <v>3.0739726027397261</v>
      </c>
      <c r="AC32" s="8">
        <v>1</v>
      </c>
      <c r="AD32" s="27" t="s">
        <v>52</v>
      </c>
    </row>
    <row r="33" spans="1:30" ht="1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4">
        <v>44596</v>
      </c>
      <c r="Y33" s="14">
        <v>44595</v>
      </c>
      <c r="Z33" s="8" t="s">
        <v>38</v>
      </c>
      <c r="AA33" s="8" t="s">
        <v>25</v>
      </c>
      <c r="AB33" s="15">
        <v>8.9013698630136986</v>
      </c>
      <c r="AC33" s="8">
        <v>2</v>
      </c>
      <c r="AD33" s="27" t="s">
        <v>52</v>
      </c>
    </row>
    <row r="34" spans="1:30" ht="1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4">
        <v>44596</v>
      </c>
      <c r="Y34" s="14">
        <v>44595</v>
      </c>
      <c r="Z34" s="8" t="s">
        <v>38</v>
      </c>
      <c r="AA34" s="8" t="s">
        <v>25</v>
      </c>
      <c r="AB34" s="15">
        <v>19.760273972602739</v>
      </c>
      <c r="AC34" s="8">
        <v>3</v>
      </c>
      <c r="AD34" s="27" t="s">
        <v>52</v>
      </c>
    </row>
    <row r="35" spans="1:30" ht="15" customHeight="1" x14ac:dyDescent="0.25">
      <c r="A35" s="12" t="s">
        <v>5</v>
      </c>
      <c r="B35" s="12" t="s">
        <v>11</v>
      </c>
      <c r="C35" s="12" t="s">
        <v>4</v>
      </c>
      <c r="D35" s="12" t="s">
        <v>37</v>
      </c>
      <c r="E35" s="13" t="s">
        <v>28</v>
      </c>
      <c r="F35" s="13" t="s">
        <v>29</v>
      </c>
      <c r="G35" s="13" t="s">
        <v>30</v>
      </c>
      <c r="H35" s="13" t="s">
        <v>31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4">
        <v>44596</v>
      </c>
      <c r="Y35" s="14">
        <v>44596</v>
      </c>
      <c r="Z35" s="8" t="s">
        <v>38</v>
      </c>
      <c r="AA35" s="8" t="s">
        <v>25</v>
      </c>
      <c r="AB35" s="15">
        <v>3.0739726027397261</v>
      </c>
      <c r="AC35" s="8">
        <v>1</v>
      </c>
      <c r="AD35" s="27" t="s">
        <v>52</v>
      </c>
    </row>
    <row r="36" spans="1:30" ht="15" customHeight="1" x14ac:dyDescent="0.25">
      <c r="A36" s="23" t="str">
        <f>IF(O6&lt;&gt;TRUE,"",O5)</f>
        <v/>
      </c>
      <c r="B36" s="23" t="str">
        <f>IF(A36="","",A36)</f>
        <v/>
      </c>
      <c r="C36" t="str">
        <f>IF(A36="","",P10)</f>
        <v/>
      </c>
      <c r="D36" t="str">
        <f>IF(A36="","",O12)</f>
        <v/>
      </c>
      <c r="E36" t="str">
        <f>IF(A36="","",O10)</f>
        <v/>
      </c>
      <c r="F36" s="23" t="str">
        <f>IF(A36="","",B36)</f>
        <v/>
      </c>
      <c r="G36" t="str">
        <f>IF(A36="","",O11)</f>
        <v/>
      </c>
      <c r="H36" t="str">
        <f>IF(A36="","",D2)</f>
        <v/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4">
        <v>44596</v>
      </c>
      <c r="Y36" s="14">
        <v>44596</v>
      </c>
      <c r="Z36" s="8" t="s">
        <v>38</v>
      </c>
      <c r="AA36" s="8" t="s">
        <v>25</v>
      </c>
      <c r="AB36" s="15">
        <v>8.9013698630136986</v>
      </c>
      <c r="AC36" s="8">
        <v>2</v>
      </c>
      <c r="AD36" s="27" t="s">
        <v>52</v>
      </c>
    </row>
    <row r="37" spans="1:30" ht="1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4">
        <v>44596</v>
      </c>
      <c r="Y37" s="14">
        <v>44596</v>
      </c>
      <c r="Z37" s="8" t="s">
        <v>38</v>
      </c>
      <c r="AA37" s="8" t="s">
        <v>25</v>
      </c>
      <c r="AB37" s="15">
        <v>19.760273972602739</v>
      </c>
      <c r="AC37" s="8">
        <v>3</v>
      </c>
      <c r="AD37" s="27" t="s">
        <v>52</v>
      </c>
    </row>
    <row r="38" spans="1:30" ht="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2"/>
  <sheetViews>
    <sheetView tabSelected="1" zoomScaleNormal="100" workbookViewId="0">
      <selection activeCell="I15" sqref="I15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29">
        <f>IF(Cals!$Y$14=TRUE,Cals!X17,IF(Cals!$R$14=TRUE,IF(Cals!O17="","",Cals!O17),IF(Cals!A14="","",Cals!A14)))</f>
        <v>44595</v>
      </c>
      <c r="B2" s="29">
        <f>IF(Cals!$Y$14=TRUE,Cals!Y17,IF(Cals!$R$14=TRUE,IF(A2="","",Cals!P17),IF(Cals!B14="","",Cals!B14)))</f>
        <v>44593</v>
      </c>
      <c r="C2" s="29" t="str">
        <f>IF(Cals!$Y$14=TRUE,Cals!Z17,IF(Cals!$R$14=TRUE,IF(A2="","",Cals!Q17),IF(Cals!C14="","",Cals!C14)))</f>
        <v>Loan1</v>
      </c>
      <c r="D2" s="29" t="str">
        <f>IF(Cals!$Y$14=TRUE,Cals!AA17,IF(Cals!$R$14=TRUE,IF(A2="","",Cals!R17),IF(Cals!D14="","",Cals!D14)))</f>
        <v>Principal</v>
      </c>
      <c r="E2" s="30">
        <f>IF(Cals!$Y$14=TRUE,Cals!AB17,IF(Cals!$R$14=TRUE,IF(A2="","",Cals!S17),IF(Cals!E14="","",Cals!E14)))</f>
        <v>-2000</v>
      </c>
      <c r="F2" s="31">
        <f>IF(Cals!$Y$14=TRUE,Cals!AC17,IF(Cals!$R$14=TRUE,IF(A2="","",Cals!T17),IF(Cals!F14="","",Cals!F14)))</f>
        <v>2</v>
      </c>
    </row>
    <row r="3" spans="1:6" ht="15" customHeight="1" x14ac:dyDescent="0.25">
      <c r="A3" s="29">
        <f>IF(Cals!$Y$14=TRUE,Cals!X18,IF(Cals!$R$14=TRUE,IF(Cals!O18="","",Cals!O18),IF(Cals!A15="","",Cals!A15)))</f>
        <v>44595</v>
      </c>
      <c r="B3" s="29">
        <f>IF(Cals!$Y$14=TRUE,Cals!Y18,IF(Cals!$R$14=TRUE,IF(A3="","",Cals!P18),IF(Cals!B15="","",Cals!B15)))</f>
        <v>44593</v>
      </c>
      <c r="C3" s="29" t="str">
        <f>IF(Cals!$Y$14=TRUE,Cals!Z18,IF(Cals!$R$14=TRUE,IF(A3="","",Cals!Q18),IF(Cals!C15="","",Cals!C15)))</f>
        <v>Loan1</v>
      </c>
      <c r="D3" s="29" t="str">
        <f>IF(Cals!$Y$14=TRUE,Cals!AA18,IF(Cals!$R$14=TRUE,IF(A3="","",Cals!R18),IF(Cals!D15="","",Cals!D15)))</f>
        <v>Principal</v>
      </c>
      <c r="E3" s="30">
        <f>IF(Cals!$Y$14=TRUE,Cals!AB18,IF(Cals!$R$14=TRUE,IF(A3="","",Cals!S18),IF(Cals!E15="","",Cals!E15)))</f>
        <v>-1000</v>
      </c>
      <c r="F3" s="31">
        <f>IF(Cals!$Y$14=TRUE,Cals!AC18,IF(Cals!$R$14=TRUE,IF(A3="","",Cals!T18),IF(Cals!F15="","",Cals!F15)))</f>
        <v>3</v>
      </c>
    </row>
    <row r="4" spans="1:6" ht="15" customHeight="1" x14ac:dyDescent="0.25">
      <c r="A4" s="29">
        <f>IF(Cals!$Y$14=TRUE,Cals!X19,IF(Cals!$R$14=TRUE,IF(Cals!O19="","",Cals!O19),IF(Cals!A16="","",Cals!A16)))</f>
        <v>44595</v>
      </c>
      <c r="B4" s="29">
        <f>IF(Cals!$Y$14=TRUE,Cals!Y19,IF(Cals!$R$14=TRUE,IF(A4="","",Cals!P19),IF(Cals!B16="","",Cals!B16)))</f>
        <v>44593</v>
      </c>
      <c r="C4" s="29" t="str">
        <f>IF(Cals!$Y$14=TRUE,Cals!Z19,IF(Cals!$R$14=TRUE,IF(A4="","",Cals!Q19),IF(Cals!C16="","",Cals!C16)))</f>
        <v>Loan1</v>
      </c>
      <c r="D4" s="29" t="str">
        <f>IF(Cals!$Y$14=TRUE,Cals!AA19,IF(Cals!$R$14=TRUE,IF(A4="","",Cals!R19),IF(Cals!D16="","",Cals!D16)))</f>
        <v>Interest</v>
      </c>
      <c r="E4" s="30">
        <f>IF(Cals!$Y$14=TRUE,Cals!AB19,IF(Cals!$R$14=TRUE,IF(A4="","",Cals!S19),IF(Cals!E16="","",Cals!E16)))</f>
        <v>3.2876712328767126</v>
      </c>
      <c r="F4" s="31">
        <f>IF(Cals!$Y$14=TRUE,Cals!AC19,IF(Cals!$R$14=TRUE,IF(A4="","",Cals!T19),IF(Cals!F16="","",Cals!F16)))</f>
        <v>1</v>
      </c>
    </row>
    <row r="5" spans="1:6" ht="15" customHeight="1" x14ac:dyDescent="0.25">
      <c r="A5" s="29">
        <f>IF(Cals!$Y$14=TRUE,Cals!X20,IF(Cals!$R$14=TRUE,IF(Cals!O20="","",Cals!O20),IF(Cals!A17="","",Cals!A17)))</f>
        <v>44595</v>
      </c>
      <c r="B5" s="29">
        <f>IF(Cals!$Y$14=TRUE,Cals!Y20,IF(Cals!$R$14=TRUE,IF(A5="","",Cals!P20),IF(Cals!B17="","",Cals!B17)))</f>
        <v>44593</v>
      </c>
      <c r="C5" s="29" t="str">
        <f>IF(Cals!$Y$14=TRUE,Cals!Z20,IF(Cals!$R$14=TRUE,IF(A5="","",Cals!Q20),IF(Cals!C17="","",Cals!C17)))</f>
        <v>Loan1</v>
      </c>
      <c r="D5" s="29" t="str">
        <f>IF(Cals!$Y$14=TRUE,Cals!AA20,IF(Cals!$R$14=TRUE,IF(A5="","",Cals!R20),IF(Cals!D17="","",Cals!D17)))</f>
        <v>Interest</v>
      </c>
      <c r="E5" s="30">
        <f>IF(Cals!$Y$14=TRUE,Cals!AB20,IF(Cals!$R$14=TRUE,IF(A5="","",Cals!S20),IF(Cals!E17="","",Cals!E17)))</f>
        <v>8.9753424657534246</v>
      </c>
      <c r="F5" s="31">
        <f>IF(Cals!$Y$14=TRUE,Cals!AC20,IF(Cals!$R$14=TRUE,IF(A5="","",Cals!T20),IF(Cals!F17="","",Cals!F17)))</f>
        <v>2</v>
      </c>
    </row>
    <row r="6" spans="1:6" ht="15" customHeight="1" x14ac:dyDescent="0.25">
      <c r="A6" s="29">
        <f>IF(Cals!$Y$14=TRUE,Cals!X21,IF(Cals!$R$14=TRUE,IF(Cals!O21="","",Cals!O21),IF(Cals!A18="","",Cals!A18)))</f>
        <v>44595</v>
      </c>
      <c r="B6" s="29">
        <f>IF(Cals!$Y$14=TRUE,Cals!Y21,IF(Cals!$R$14=TRUE,IF(A6="","",Cals!P21),IF(Cals!B18="","",Cals!B18)))</f>
        <v>44593</v>
      </c>
      <c r="C6" s="29" t="str">
        <f>IF(Cals!$Y$14=TRUE,Cals!Z21,IF(Cals!$R$14=TRUE,IF(A6="","",Cals!Q21),IF(Cals!C18="","",Cals!C18)))</f>
        <v>Loan1</v>
      </c>
      <c r="D6" s="29" t="str">
        <f>IF(Cals!$Y$14=TRUE,Cals!AA21,IF(Cals!$R$14=TRUE,IF(A6="","",Cals!R21),IF(Cals!D18="","",Cals!D18)))</f>
        <v>Interest</v>
      </c>
      <c r="E6" s="30">
        <f>IF(Cals!$Y$14=TRUE,Cals!AB21,IF(Cals!$R$14=TRUE,IF(A6="","",Cals!S21),IF(Cals!E18="","",Cals!E18)))</f>
        <v>22.246575342465754</v>
      </c>
      <c r="F6" s="31">
        <f>IF(Cals!$Y$14=TRUE,Cals!AC21,IF(Cals!$R$14=TRUE,IF(A6="","",Cals!T21),IF(Cals!F18="","",Cals!F18)))</f>
        <v>3</v>
      </c>
    </row>
    <row r="7" spans="1:6" ht="15" customHeight="1" x14ac:dyDescent="0.25">
      <c r="A7" s="29">
        <f>IF(Cals!$Y$14=TRUE,Cals!X22,IF(Cals!$R$14=TRUE,IF(Cals!O22="","",Cals!O22),IF(Cals!A19="","",Cals!A19)))</f>
        <v>44595</v>
      </c>
      <c r="B7" s="29">
        <f>IF(Cals!$Y$14=TRUE,Cals!Y22,IF(Cals!$R$14=TRUE,IF(A7="","",Cals!P22),IF(Cals!B19="","",Cals!B19)))</f>
        <v>44594</v>
      </c>
      <c r="C7" s="29" t="str">
        <f>IF(Cals!$Y$14=TRUE,Cals!Z22,IF(Cals!$R$14=TRUE,IF(A7="","",Cals!Q22),IF(Cals!C19="","",Cals!C19)))</f>
        <v>Loan1</v>
      </c>
      <c r="D7" s="29" t="str">
        <f>IF(Cals!$Y$14=TRUE,Cals!AA22,IF(Cals!$R$14=TRUE,IF(A7="","",Cals!R22),IF(Cals!D19="","",Cals!D19)))</f>
        <v>Principal</v>
      </c>
      <c r="E7" s="30">
        <f>IF(Cals!$Y$14=TRUE,Cals!AB22,IF(Cals!$R$14=TRUE,IF(A7="","",Cals!S22),IF(Cals!E19="","",Cals!E19)))</f>
        <v>-500</v>
      </c>
      <c r="F7" s="31">
        <f>IF(Cals!$Y$14=TRUE,Cals!AC22,IF(Cals!$R$14=TRUE,IF(A7="","",Cals!T22),IF(Cals!F19="","",Cals!F19)))</f>
        <v>1</v>
      </c>
    </row>
    <row r="8" spans="1:6" ht="15" customHeight="1" x14ac:dyDescent="0.25">
      <c r="A8" s="29">
        <f>IF(Cals!$Y$14=TRUE,Cals!X23,IF(Cals!$R$14=TRUE,IF(Cals!O23="","",Cals!O23),IF(Cals!A20="","",Cals!A20)))</f>
        <v>44595</v>
      </c>
      <c r="B8" s="29">
        <f>IF(Cals!$Y$14=TRUE,Cals!Y23,IF(Cals!$R$14=TRUE,IF(A8="","",Cals!P23),IF(Cals!B20="","",Cals!B20)))</f>
        <v>44594</v>
      </c>
      <c r="C8" s="29" t="str">
        <f>IF(Cals!$Y$14=TRUE,Cals!Z23,IF(Cals!$R$14=TRUE,IF(A8="","",Cals!Q23),IF(Cals!C20="","",Cals!C20)))</f>
        <v>Loan1</v>
      </c>
      <c r="D8" s="29" t="str">
        <f>IF(Cals!$Y$14=TRUE,Cals!AA23,IF(Cals!$R$14=TRUE,IF(A8="","",Cals!R23),IF(Cals!D20="","",Cals!D20)))</f>
        <v>Interest</v>
      </c>
      <c r="E8" s="30">
        <f>IF(Cals!$Y$14=TRUE,Cals!AB23,IF(Cals!$R$14=TRUE,IF(A8="","",Cals!S23),IF(Cals!E20="","",Cals!E20)))</f>
        <v>3.1232876712328768</v>
      </c>
      <c r="F8" s="31">
        <f>IF(Cals!$Y$14=TRUE,Cals!AC23,IF(Cals!$R$14=TRUE,IF(A8="","",Cals!T23),IF(Cals!F20="","",Cals!F20)))</f>
        <v>1</v>
      </c>
    </row>
    <row r="9" spans="1:6" ht="15" customHeight="1" x14ac:dyDescent="0.25">
      <c r="A9" s="29">
        <f>IF(Cals!$Y$14=TRUE,Cals!X24,IF(Cals!$R$14=TRUE,IF(Cals!O24="","",Cals!O24),IF(Cals!A21="","",Cals!A21)))</f>
        <v>44595</v>
      </c>
      <c r="B9" s="29">
        <f>IF(Cals!$Y$14=TRUE,Cals!Y24,IF(Cals!$R$14=TRUE,IF(A9="","",Cals!P24),IF(Cals!B21="","",Cals!B21)))</f>
        <v>44594</v>
      </c>
      <c r="C9" s="29" t="str">
        <f>IF(Cals!$Y$14=TRUE,Cals!Z24,IF(Cals!$R$14=TRUE,IF(A9="","",Cals!Q24),IF(Cals!C21="","",Cals!C21)))</f>
        <v>Loan1</v>
      </c>
      <c r="D9" s="29" t="str">
        <f>IF(Cals!$Y$14=TRUE,Cals!AA24,IF(Cals!$R$14=TRUE,IF(A9="","",Cals!R24),IF(Cals!D21="","",Cals!D21)))</f>
        <v>Interest</v>
      </c>
      <c r="E9" s="30">
        <f>IF(Cals!$Y$14=TRUE,Cals!AB24,IF(Cals!$R$14=TRUE,IF(A9="","",Cals!S24),IF(Cals!E21="","",Cals!E21)))</f>
        <v>28.975342465753425</v>
      </c>
      <c r="F9" s="31">
        <f>IF(Cals!$Y$14=TRUE,Cals!AC24,IF(Cals!$R$14=TRUE,IF(A9="","",Cals!T24),IF(Cals!F21="","",Cals!F21)))</f>
        <v>2</v>
      </c>
    </row>
    <row r="10" spans="1:6" ht="15" customHeight="1" x14ac:dyDescent="0.25">
      <c r="A10" s="29">
        <f>IF(Cals!$Y$14=TRUE,Cals!X25,IF(Cals!$R$14=TRUE,IF(Cals!O25="","",Cals!O25),IF(Cals!A22="","",Cals!A22)))</f>
        <v>44595</v>
      </c>
      <c r="B10" s="29">
        <f>IF(Cals!$Y$14=TRUE,Cals!Y25,IF(Cals!$R$14=TRUE,IF(A10="","",Cals!P25),IF(Cals!B22="","",Cals!B22)))</f>
        <v>44594</v>
      </c>
      <c r="C10" s="29" t="str">
        <f>IF(Cals!$Y$14=TRUE,Cals!Z25,IF(Cals!$R$14=TRUE,IF(A10="","",Cals!Q25),IF(Cals!C22="","",Cals!C22)))</f>
        <v>Loan1</v>
      </c>
      <c r="D10" s="29" t="str">
        <f>IF(Cals!$Y$14=TRUE,Cals!AA25,IF(Cals!$R$14=TRUE,IF(A10="","",Cals!R25),IF(Cals!D22="","",Cals!D22)))</f>
        <v>Interest</v>
      </c>
      <c r="E10" s="30">
        <f>IF(Cals!$Y$14=TRUE,Cals!AB25,IF(Cals!$R$14=TRUE,IF(A10="","",Cals!S25),IF(Cals!E22="","",Cals!E22)))</f>
        <v>32.246575342465754</v>
      </c>
      <c r="F10" s="31">
        <f>IF(Cals!$Y$14=TRUE,Cals!AC25,IF(Cals!$R$14=TRUE,IF(A10="","",Cals!T25),IF(Cals!F22="","",Cals!F22)))</f>
        <v>3</v>
      </c>
    </row>
    <row r="11" spans="1:6" ht="15" customHeight="1" x14ac:dyDescent="0.25">
      <c r="A11" s="29">
        <f>IF(Cals!$Y$14=TRUE,Cals!X26,IF(Cals!$R$14=TRUE,IF(Cals!O26="","",Cals!O26),IF(Cals!A23="","",Cals!A23)))</f>
        <v>44595</v>
      </c>
      <c r="B11" s="29">
        <f>IF(Cals!$Y$14=TRUE,Cals!Y26,IF(Cals!$R$14=TRUE,IF(A11="","",Cals!P26),IF(Cals!B23="","",Cals!B23)))</f>
        <v>44595</v>
      </c>
      <c r="C11" s="29" t="str">
        <f>IF(Cals!$Y$14=TRUE,Cals!Z26,IF(Cals!$R$14=TRUE,IF(A11="","",Cals!Q26),IF(Cals!C23="","",Cals!C23)))</f>
        <v>Loan1</v>
      </c>
      <c r="D11" s="29" t="str">
        <f>IF(Cals!$Y$14=TRUE,Cals!AA26,IF(Cals!$R$14=TRUE,IF(A11="","",Cals!R26),IF(Cals!D23="","",Cals!D23)))</f>
        <v>Interest</v>
      </c>
      <c r="E11" s="30">
        <f>IF(Cals!$Y$14=TRUE,Cals!AB26,IF(Cals!$R$14=TRUE,IF(A11="","",Cals!S26),IF(Cals!E23="","",Cals!E23)))</f>
        <v>3.0739726027397261</v>
      </c>
      <c r="F11" s="31">
        <f>IF(Cals!$Y$14=TRUE,Cals!AC26,IF(Cals!$R$14=TRUE,IF(A11="","",Cals!T26),IF(Cals!F23="","",Cals!F23)))</f>
        <v>1</v>
      </c>
    </row>
    <row r="12" spans="1:6" ht="15" customHeight="1" x14ac:dyDescent="0.25">
      <c r="A12" s="29">
        <f>IF(Cals!$Y$14=TRUE,Cals!X27,IF(Cals!$R$14=TRUE,IF(Cals!O27="","",Cals!O27),IF(Cals!A24="","",Cals!A24)))</f>
        <v>44595</v>
      </c>
      <c r="B12" s="29">
        <f>IF(Cals!$Y$14=TRUE,Cals!Y27,IF(Cals!$R$14=TRUE,IF(A12="","",Cals!P27),IF(Cals!B24="","",Cals!B24)))</f>
        <v>44595</v>
      </c>
      <c r="C12" s="29" t="str">
        <f>IF(Cals!$Y$14=TRUE,Cals!Z27,IF(Cals!$R$14=TRUE,IF(A12="","",Cals!Q27),IF(Cals!C24="","",Cals!C24)))</f>
        <v>Loan1</v>
      </c>
      <c r="D12" s="29" t="str">
        <f>IF(Cals!$Y$14=TRUE,Cals!AA27,IF(Cals!$R$14=TRUE,IF(A12="","",Cals!R27),IF(Cals!D24="","",Cals!D24)))</f>
        <v>Interest</v>
      </c>
      <c r="E12" s="30">
        <f>IF(Cals!$Y$14=TRUE,Cals!AB27,IF(Cals!$R$14=TRUE,IF(A12="","",Cals!S27),IF(Cals!E24="","",Cals!E24)))</f>
        <v>8.9013698630136986</v>
      </c>
      <c r="F12" s="31">
        <f>IF(Cals!$Y$14=TRUE,Cals!AC27,IF(Cals!$R$14=TRUE,IF(A12="","",Cals!T27),IF(Cals!F24="","",Cals!F24)))</f>
        <v>2</v>
      </c>
    </row>
    <row r="13" spans="1:6" ht="15" customHeight="1" x14ac:dyDescent="0.25">
      <c r="A13" s="29">
        <f>IF(Cals!$Y$14=TRUE,Cals!X28,IF(Cals!$R$14=TRUE,IF(Cals!O28="","",Cals!O28),IF(Cals!A25="","",Cals!A25)))</f>
        <v>44595</v>
      </c>
      <c r="B13" s="29">
        <f>IF(Cals!$Y$14=TRUE,Cals!Y28,IF(Cals!$R$14=TRUE,IF(A13="","",Cals!P28),IF(Cals!B25="","",Cals!B25)))</f>
        <v>44595</v>
      </c>
      <c r="C13" s="29" t="str">
        <f>IF(Cals!$Y$14=TRUE,Cals!Z28,IF(Cals!$R$14=TRUE,IF(A13="","",Cals!Q28),IF(Cals!C25="","",Cals!C25)))</f>
        <v>Loan1</v>
      </c>
      <c r="D13" s="29" t="str">
        <f>IF(Cals!$Y$14=TRUE,Cals!AA28,IF(Cals!$R$14=TRUE,IF(A13="","",Cals!R28),IF(Cals!D25="","",Cals!D25)))</f>
        <v>Interest</v>
      </c>
      <c r="E13" s="30">
        <f>IF(Cals!$Y$14=TRUE,Cals!AB28,IF(Cals!$R$14=TRUE,IF(A13="","",Cals!S28),IF(Cals!E25="","",Cals!E25)))</f>
        <v>22.131506849315066</v>
      </c>
      <c r="F13" s="31">
        <f>IF(Cals!$Y$14=TRUE,Cals!AC28,IF(Cals!$R$14=TRUE,IF(A13="","",Cals!T28),IF(Cals!F25="","",Cals!F25)))</f>
        <v>3</v>
      </c>
    </row>
    <row r="14" spans="1:6" ht="15" customHeight="1" x14ac:dyDescent="0.25">
      <c r="A14" s="29" t="str">
        <f>IF(Cals!$Y$14=TRUE,Cals!X29,IF(Cals!$R$14=TRUE,IF(Cals!O29="","",Cals!O29),IF(Cals!A26="","",Cals!A26)))</f>
        <v/>
      </c>
      <c r="B14" s="29" t="str">
        <f>IF(Cals!$Y$14=TRUE,Cals!Y29,IF(Cals!$R$14=TRUE,IF(A14="","",Cals!P29),IF(Cals!B26="","",Cals!B26)))</f>
        <v/>
      </c>
      <c r="C14" s="29" t="str">
        <f>IF(Cals!$Y$14=TRUE,Cals!Z29,IF(Cals!$R$14=TRUE,IF(A14="","",Cals!Q29),IF(Cals!C26="","",Cals!C26)))</f>
        <v/>
      </c>
      <c r="D14" s="29" t="str">
        <f>IF(Cals!$Y$14=TRUE,Cals!AA29,IF(Cals!$R$14=TRUE,IF(A14="","",Cals!R29),IF(Cals!D26="","",Cals!D26)))</f>
        <v/>
      </c>
      <c r="E14" s="30" t="str">
        <f>IF(Cals!$Y$14=TRUE,Cals!AB29,IF(Cals!$R$14=TRUE,IF(A14="","",Cals!S29),IF(Cals!E26="","",Cals!E26)))</f>
        <v/>
      </c>
      <c r="F14" s="31" t="str">
        <f>IF(Cals!$Y$14=TRUE,Cals!AC29,IF(Cals!$R$14=TRUE,IF(A14="","",Cals!T29),IF(Cals!F26="","",Cals!F26)))</f>
        <v/>
      </c>
    </row>
    <row r="15" spans="1:6" ht="15" customHeight="1" x14ac:dyDescent="0.25">
      <c r="A15" s="29" t="str">
        <f>IF(Cals!$Y$14=TRUE,Cals!X30,IF(Cals!$R$14=TRUE,IF(Cals!O30="","",Cals!O30),IF(Cals!A27="","",Cals!A27)))</f>
        <v/>
      </c>
      <c r="B15" s="29" t="str">
        <f>IF(Cals!$Y$14=TRUE,Cals!Y30,IF(Cals!$R$14=TRUE,IF(A15="","",Cals!P30),IF(Cals!B27="","",Cals!B27)))</f>
        <v/>
      </c>
      <c r="C15" s="29" t="str">
        <f>IF(Cals!$Y$14=TRUE,Cals!Z30,IF(Cals!$R$14=TRUE,IF(A15="","",Cals!Q30),IF(Cals!C27="","",Cals!C27)))</f>
        <v/>
      </c>
      <c r="D15" s="29" t="str">
        <f>IF(Cals!$Y$14=TRUE,Cals!AA30,IF(Cals!$R$14=TRUE,IF(A15="","",Cals!R30),IF(Cals!D27="","",Cals!D27)))</f>
        <v/>
      </c>
      <c r="E15" s="30" t="str">
        <f>IF(Cals!$Y$14=TRUE,Cals!AB30,IF(Cals!$R$14=TRUE,IF(A15="","",Cals!S30),IF(Cals!E27="","",Cals!E27)))</f>
        <v/>
      </c>
      <c r="F15" s="31" t="str">
        <f>IF(Cals!$Y$14=TRUE,Cals!AC30,IF(Cals!$R$14=TRUE,IF(A15="","",Cals!T30),IF(Cals!F27="","",Cals!F27)))</f>
        <v/>
      </c>
    </row>
    <row r="16" spans="1:6" ht="15" customHeight="1" x14ac:dyDescent="0.25">
      <c r="A16" s="29" t="str">
        <f>IF(Cals!$Y$14=TRUE,Cals!X31,IF(Cals!$R$14=TRUE,IF(Cals!O31="","",Cals!O31),IF(Cals!A28="","",Cals!A28)))</f>
        <v/>
      </c>
      <c r="B16" s="29" t="str">
        <f>IF(Cals!$Y$14=TRUE,Cals!Y31,IF(Cals!$R$14=TRUE,IF(A16="","",Cals!P31),IF(Cals!B28="","",Cals!B28)))</f>
        <v/>
      </c>
      <c r="C16" s="29" t="str">
        <f>IF(Cals!$Y$14=TRUE,Cals!Z31,IF(Cals!$R$14=TRUE,IF(A16="","",Cals!Q31),IF(Cals!C28="","",Cals!C28)))</f>
        <v/>
      </c>
      <c r="D16" s="29" t="str">
        <f>IF(Cals!$Y$14=TRUE,Cals!AA31,IF(Cals!$R$14=TRUE,IF(A16="","",Cals!R31),IF(Cals!D28="","",Cals!D28)))</f>
        <v/>
      </c>
      <c r="E16" s="30" t="str">
        <f>IF(Cals!$Y$14=TRUE,Cals!AB31,IF(Cals!$R$14=TRUE,IF(A16="","",Cals!S31),IF(Cals!E28="","",Cals!E28)))</f>
        <v/>
      </c>
      <c r="F16" s="31" t="str">
        <f>IF(Cals!$Y$14=TRUE,Cals!AC31,IF(Cals!$R$14=TRUE,IF(A16="","",Cals!T31),IF(Cals!F28="","",Cals!F28)))</f>
        <v/>
      </c>
    </row>
    <row r="17" spans="1:6" ht="15" customHeight="1" x14ac:dyDescent="0.25">
      <c r="A17" s="29" t="str">
        <f>IF(Cals!$Y$14=TRUE,Cals!X32,IF(Cals!$R$14=TRUE,IF(Cals!O32="","",Cals!O32),IF(Cals!A29="","",Cals!A29)))</f>
        <v/>
      </c>
      <c r="B17" s="29" t="str">
        <f>IF(Cals!$Y$14=TRUE,Cals!Y32,IF(Cals!$R$14=TRUE,IF(A17="","",Cals!P32),IF(Cals!B29="","",Cals!B29)))</f>
        <v/>
      </c>
      <c r="C17" s="29" t="str">
        <f>IF(Cals!$Y$14=TRUE,Cals!Z32,IF(Cals!$R$14=TRUE,IF(A17="","",Cals!Q32),IF(Cals!C29="","",Cals!C29)))</f>
        <v/>
      </c>
      <c r="D17" s="29" t="str">
        <f>IF(Cals!$Y$14=TRUE,Cals!AA32,IF(Cals!$R$14=TRUE,IF(A17="","",Cals!R32),IF(Cals!D29="","",Cals!D29)))</f>
        <v/>
      </c>
      <c r="E17" s="30" t="str">
        <f>IF(Cals!$Y$14=TRUE,Cals!AB32,IF(Cals!$R$14=TRUE,IF(A17="","",Cals!S32),IF(Cals!E29="","",Cals!E29)))</f>
        <v/>
      </c>
      <c r="F17" s="31" t="str">
        <f>IF(Cals!$Y$14=TRUE,Cals!AC32,IF(Cals!$R$14=TRUE,IF(A17="","",Cals!T32),IF(Cals!F29="","",Cals!F29)))</f>
        <v/>
      </c>
    </row>
    <row r="18" spans="1:6" ht="15" customHeight="1" x14ac:dyDescent="0.25">
      <c r="A18" s="29" t="str">
        <f>IF(Cals!$Y$14=TRUE,Cals!X33,IF(Cals!$R$14=TRUE,IF(Cals!O33="","",Cals!O33),IF(Cals!A30="","",Cals!A30)))</f>
        <v/>
      </c>
      <c r="B18" s="29" t="str">
        <f>IF(Cals!$Y$14=TRUE,Cals!Y33,IF(Cals!$R$14=TRUE,IF(A18="","",Cals!P33),IF(Cals!B30="","",Cals!B30)))</f>
        <v/>
      </c>
      <c r="C18" s="29" t="str">
        <f>IF(Cals!$Y$14=TRUE,Cals!Z33,IF(Cals!$R$14=TRUE,IF(A18="","",Cals!Q33),IF(Cals!C30="","",Cals!C30)))</f>
        <v/>
      </c>
      <c r="D18" s="29" t="str">
        <f>IF(Cals!$Y$14=TRUE,Cals!AA33,IF(Cals!$R$14=TRUE,IF(A18="","",Cals!R33),IF(Cals!D30="","",Cals!D30)))</f>
        <v/>
      </c>
      <c r="E18" s="30" t="str">
        <f>IF(Cals!$Y$14=TRUE,Cals!AB33,IF(Cals!$R$14=TRUE,IF(A18="","",Cals!S33),IF(Cals!E30="","",Cals!E30)))</f>
        <v/>
      </c>
      <c r="F18" s="31" t="str">
        <f>IF(Cals!$Y$14=TRUE,Cals!AC33,IF(Cals!$R$14=TRUE,IF(A18="","",Cals!T33),IF(Cals!F30="","",Cals!F30)))</f>
        <v/>
      </c>
    </row>
    <row r="19" spans="1:6" ht="15" customHeight="1" x14ac:dyDescent="0.25">
      <c r="A19" s="29" t="str">
        <f>IF(Cals!$Y$14=TRUE,Cals!X34,IF(Cals!$R$14=TRUE,IF(Cals!O34="","",Cals!O34),IF(Cals!A31="","",Cals!A31)))</f>
        <v/>
      </c>
      <c r="B19" s="29" t="str">
        <f>IF(Cals!$Y$14=TRUE,Cals!Y34,IF(Cals!$R$14=TRUE,IF(A19="","",Cals!P34),IF(Cals!B31="","",Cals!B31)))</f>
        <v/>
      </c>
      <c r="C19" s="29" t="str">
        <f>IF(Cals!$Y$14=TRUE,Cals!Z34,IF(Cals!$R$14=TRUE,IF(A19="","",Cals!Q34),IF(Cals!C31="","",Cals!C31)))</f>
        <v/>
      </c>
      <c r="D19" s="29" t="str">
        <f>IF(Cals!$Y$14=TRUE,Cals!AA34,IF(Cals!$R$14=TRUE,IF(A19="","",Cals!R34),IF(Cals!D31="","",Cals!D31)))</f>
        <v/>
      </c>
      <c r="E19" s="30" t="str">
        <f>IF(Cals!$Y$14=TRUE,Cals!AB34,IF(Cals!$R$14=TRUE,IF(A19="","",Cals!S34),IF(Cals!E31="","",Cals!E31)))</f>
        <v/>
      </c>
      <c r="F19" s="31" t="str">
        <f>IF(Cals!$Y$14=TRUE,Cals!AC34,IF(Cals!$R$14=TRUE,IF(A19="","",Cals!T34),IF(Cals!F31="","",Cals!F31)))</f>
        <v/>
      </c>
    </row>
    <row r="20" spans="1:6" ht="15" customHeight="1" x14ac:dyDescent="0.25">
      <c r="A20" s="29" t="str">
        <f>IF(Cals!$Y$14=TRUE,Cals!X35,IF(Cals!$R$14=TRUE,IF(Cals!O35="","",Cals!O35),IF(Cals!A32="","",Cals!A32)))</f>
        <v/>
      </c>
      <c r="B20" s="29" t="str">
        <f>IF(Cals!$Y$14=TRUE,Cals!Y35,IF(Cals!$R$14=TRUE,IF(A20="","",Cals!P35),IF(Cals!B32="","",Cals!B32)))</f>
        <v/>
      </c>
      <c r="C20" s="29" t="str">
        <f>IF(Cals!$Y$14=TRUE,Cals!Z35,IF(Cals!$R$14=TRUE,IF(A20="","",Cals!Q35),IF(Cals!C32="","",Cals!C32)))</f>
        <v/>
      </c>
      <c r="D20" s="29" t="str">
        <f>IF(Cals!$Y$14=TRUE,Cals!AA35,IF(Cals!$R$14=TRUE,IF(A20="","",Cals!R35),IF(Cals!D32="","",Cals!D32)))</f>
        <v/>
      </c>
      <c r="E20" s="30" t="str">
        <f>IF(Cals!$Y$14=TRUE,Cals!AB35,IF(Cals!$R$14=TRUE,IF(A20="","",Cals!S35),IF(Cals!E32="","",Cals!E32)))</f>
        <v/>
      </c>
      <c r="F20" s="31" t="str">
        <f>IF(Cals!$Y$14=TRUE,Cals!AC35,IF(Cals!$R$14=TRUE,IF(A20="","",Cals!T35),IF(Cals!F32="","",Cals!F32)))</f>
        <v/>
      </c>
    </row>
    <row r="21" spans="1:6" ht="15" customHeight="1" x14ac:dyDescent="0.25">
      <c r="A21" s="29" t="str">
        <f>IF(Cals!$Y$14=TRUE,Cals!X36,IF(Cals!$R$14=TRUE,IF(Cals!O36="","",Cals!O36),IF(Cals!A33="","",Cals!A33)))</f>
        <v/>
      </c>
      <c r="B21" s="29" t="str">
        <f>IF(Cals!$Y$14=TRUE,Cals!Y36,IF(Cals!$R$14=TRUE,IF(A21="","",Cals!P36),IF(Cals!B33="","",Cals!B33)))</f>
        <v/>
      </c>
      <c r="C21" s="29" t="str">
        <f>IF(Cals!$Y$14=TRUE,Cals!Z36,IF(Cals!$R$14=TRUE,IF(A21="","",Cals!Q36),IF(Cals!C33="","",Cals!C33)))</f>
        <v/>
      </c>
      <c r="D21" s="29" t="str">
        <f>IF(Cals!$Y$14=TRUE,Cals!AA36,IF(Cals!$R$14=TRUE,IF(A21="","",Cals!R36),IF(Cals!D33="","",Cals!D33)))</f>
        <v/>
      </c>
      <c r="E21" s="30" t="str">
        <f>IF(Cals!$Y$14=TRUE,Cals!AB36,IF(Cals!$R$14=TRUE,IF(A21="","",Cals!S36),IF(Cals!E33="","",Cals!E33)))</f>
        <v/>
      </c>
      <c r="F21" s="31" t="str">
        <f>IF(Cals!$Y$14=TRUE,Cals!AC36,IF(Cals!$R$14=TRUE,IF(A21="","",Cals!T36),IF(Cals!F33="","",Cals!F33)))</f>
        <v/>
      </c>
    </row>
    <row r="22" spans="1:6" ht="15" customHeight="1" x14ac:dyDescent="0.25">
      <c r="A22" s="29" t="str">
        <f>IF(Cals!$Y$14=TRUE,Cals!X37,IF(Cals!$R$14=TRUE,IF(Cals!O37="","",Cals!O37),IF(Cals!A34="","",Cals!A34)))</f>
        <v/>
      </c>
      <c r="B22" s="29" t="str">
        <f>IF(Cals!$Y$14=TRUE,Cals!Y37,IF(Cals!$R$14=TRUE,IF(A22="","",Cals!P37),IF(Cals!B34="","",Cals!B34)))</f>
        <v/>
      </c>
      <c r="C22" s="29" t="str">
        <f>IF(Cals!$Y$14=TRUE,Cals!Z37,IF(Cals!$R$14=TRUE,IF(A22="","",Cals!Q37),IF(Cals!C34="","",Cals!C34)))</f>
        <v/>
      </c>
      <c r="D22" s="29" t="str">
        <f>IF(Cals!$Y$14=TRUE,Cals!AA37,IF(Cals!$R$14=TRUE,IF(A22="","",Cals!R37),IF(Cals!D34="","",Cals!D34)))</f>
        <v/>
      </c>
      <c r="E22" s="30" t="str">
        <f>IF(Cals!$Y$14=TRUE,Cals!AB37,IF(Cals!$R$14=TRUE,IF(A22="","",Cals!S37),IF(Cals!E34="","",Cals!E34)))</f>
        <v/>
      </c>
      <c r="F22" s="31" t="str">
        <f>IF(Cals!$Y$14=TRUE,Cals!AC37,IF(Cals!$R$14=TRUE,IF(A22="","",Cals!T37),IF(Cals!F34="","",Cals!F34)))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7.5703125" bestFit="1" customWidth="1"/>
    <col min="8" max="8" width="20.140625" bestFit="1" customWidth="1"/>
  </cols>
  <sheetData>
    <row r="1" spans="1:8" x14ac:dyDescent="0.25">
      <c r="A1" s="12" t="s">
        <v>5</v>
      </c>
      <c r="B1" s="12" t="s">
        <v>11</v>
      </c>
      <c r="C1" s="12" t="s">
        <v>4</v>
      </c>
      <c r="D1" s="12" t="s">
        <v>37</v>
      </c>
      <c r="E1" s="13" t="s">
        <v>28</v>
      </c>
      <c r="F1" s="13" t="s">
        <v>29</v>
      </c>
      <c r="G1" s="13" t="s">
        <v>30</v>
      </c>
      <c r="H1" s="13" t="s">
        <v>31</v>
      </c>
    </row>
    <row r="2" spans="1:8" x14ac:dyDescent="0.25">
      <c r="A2" s="23" t="str">
        <f>Cals!A36</f>
        <v/>
      </c>
      <c r="B2" s="23" t="str">
        <f>Cals!B36</f>
        <v/>
      </c>
      <c r="C2" s="25" t="str">
        <f>Cals!C36</f>
        <v/>
      </c>
      <c r="D2" s="23" t="str">
        <f>Cals!D36</f>
        <v/>
      </c>
      <c r="E2" s="23" t="str">
        <f>Cals!E36</f>
        <v/>
      </c>
      <c r="F2" s="23" t="str">
        <f>Cals!F36</f>
        <v/>
      </c>
      <c r="G2" s="25" t="str">
        <f>Cals!G36</f>
        <v/>
      </c>
      <c r="H2" s="24" t="str">
        <f>Cals!H36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2025-06-14T17:59:12Z</dcterms:modified>
  <dc:language>en-US</dc:language>
</cp:coreProperties>
</file>