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xl/media/image2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CheatSheet" sheetId="1" state="visible" r:id="rId3"/>
    <sheet name="AccRules_Transactions" sheetId="2" state="visible" r:id="rId4"/>
    <sheet name="AccRules_Attributes" sheetId="3" state="visible" r:id="rId5"/>
    <sheet name="AccRules_Aggregation" sheetId="4" state="visible" r:id="rId6"/>
    <sheet name="AccRules_AccountType" sheetId="5" state="visible" r:id="rId7"/>
    <sheet name="Acc_Subledger Account Mappings" sheetId="6" state="visible" r:id="rId8"/>
    <sheet name="Acc_ChartOfAccount" sheetId="7" state="visible" r:id="rId9"/>
    <sheet name="TransactionInput" sheetId="8" state="visible" r:id="rId10"/>
    <sheet name="InstrumentAttributeInput" sheetId="9" state="visible" r:id="rId11"/>
    <sheet name="AccountingPeriod" sheetId="10" state="visible" r:id="rId12"/>
    <sheet name="TransactionHistory" sheetId="11" state="visible" r:id="rId13"/>
    <sheet name="InstrumentAttributeHistory" sheetId="12" state="visible" r:id="rId14"/>
    <sheet name="AggregationHistoryOutput_Att" sheetId="13" state="visible" r:id="rId15"/>
    <sheet name="AggregationHistoryOutput_Inst" sheetId="14" state="visible" r:id="rId16"/>
    <sheet name="AggregationHistoryOutput_Ten" sheetId="15" state="visible" r:id="rId17"/>
    <sheet name="GLEntry" sheetId="16" state="visible" r:id="rId18"/>
    <sheet name="GLRule" sheetId="17" state="hidden" r:id="rId19"/>
    <sheet name="Sheet5" sheetId="18" state="hidden" r:id="rId20"/>
    <sheet name="Sheet1" sheetId="19" state="hidden" r:id="rId2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2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Controllable from UI as well, Settings&gt;Journal Fields, All booking attributes are reclassable</t>
        </r>
      </text>
    </comment>
  </commentList>
</comments>
</file>

<file path=xl/sharedStrings.xml><?xml version="1.0" encoding="utf-8"?>
<sst xmlns="http://schemas.openxmlformats.org/spreadsheetml/2006/main" count="4393" uniqueCount="381">
  <si>
    <t xml:space="preserve">ReferenceData</t>
  </si>
  <si>
    <t xml:space="preserve">ModelData</t>
  </si>
  <si>
    <t xml:space="preserve">ActivityData</t>
  </si>
  <si>
    <t xml:space="preserve">SystemGenerated</t>
  </si>
  <si>
    <t xml:space="preserve">Replay Example</t>
  </si>
  <si>
    <t xml:space="preserve">Workflow</t>
  </si>
  <si>
    <t xml:space="preserve">Client Reference Data</t>
  </si>
  <si>
    <t xml:space="preserve">Id</t>
  </si>
  <si>
    <t xml:space="preserve">Name</t>
  </si>
  <si>
    <t xml:space="preserve">IsGL</t>
  </si>
  <si>
    <t xml:space="preserve">Incur Expense-Cost</t>
  </si>
  <si>
    <t xml:space="preserve">Accrue Income-Fee</t>
  </si>
  <si>
    <t xml:space="preserve">Accrue Income-Interest</t>
  </si>
  <si>
    <t xml:space="preserve">Fee Capitalized to Principal-Fee</t>
  </si>
  <si>
    <t xml:space="preserve">Fee Capitalized to Principal-Principal</t>
  </si>
  <si>
    <t xml:space="preserve">Interest Capitalized to Principal-Interest</t>
  </si>
  <si>
    <t xml:space="preserve">Interest Capitalized to Principal-Principal</t>
  </si>
  <si>
    <t xml:space="preserve">NA - Reverse Fee Capitalization-Fee</t>
  </si>
  <si>
    <t xml:space="preserve">NA - Reverse Fee Capitalization-NA Payments Applied to Principal</t>
  </si>
  <si>
    <t xml:space="preserve">NA - Reverse Interest Capitalization-Interest</t>
  </si>
  <si>
    <t xml:space="preserve">NA - Reverse Interest Capitalization-NA Payments Applied to Principal</t>
  </si>
  <si>
    <t xml:space="preserve">NA - Reverse Income-Fee</t>
  </si>
  <si>
    <t xml:space="preserve">NA - Reverse Income-Interest</t>
  </si>
  <si>
    <t xml:space="preserve">RA - Recognize Reversed Income-Fee</t>
  </si>
  <si>
    <t xml:space="preserve">RA - Recognize Reversed Income-Interest</t>
  </si>
  <si>
    <t xml:space="preserve">RA - Recongize Payments Applied to Principal-NA Payments Applied to Principal</t>
  </si>
  <si>
    <t xml:space="preserve">Catch-Up Amortization-Deferred Cost</t>
  </si>
  <si>
    <t xml:space="preserve">Catch-Up Amortization-Deferred Fee</t>
  </si>
  <si>
    <t xml:space="preserve">Catch-Up Amortization-Discount</t>
  </si>
  <si>
    <t xml:space="preserve">Catch-Up Amortization-Premium</t>
  </si>
  <si>
    <t xml:space="preserve">Major Mod Amortization-Deferred Cost</t>
  </si>
  <si>
    <t xml:space="preserve">Major Mod Amortization-Deferred Fee</t>
  </si>
  <si>
    <t xml:space="preserve">Major Mod Amortization-Discount</t>
  </si>
  <si>
    <t xml:space="preserve">Major Mod Amortization-Premium</t>
  </si>
  <si>
    <t xml:space="preserve">NA - Reverse Amortization-Deferred Cost</t>
  </si>
  <si>
    <t xml:space="preserve">NA - Reverse Amortization-Deferred Fee</t>
  </si>
  <si>
    <t xml:space="preserve">NA - Reverse Amortization-Discount</t>
  </si>
  <si>
    <t xml:space="preserve">NA - Reverse Amortization-Premium</t>
  </si>
  <si>
    <t xml:space="preserve">Scheduled Amortization-Deferred Cost</t>
  </si>
  <si>
    <t xml:space="preserve">Scheduled Amortization-Deferred Fee</t>
  </si>
  <si>
    <t xml:space="preserve">Scheduled Amortization-Discount</t>
  </si>
  <si>
    <t xml:space="preserve">Scheduled Amortization-Premium</t>
  </si>
  <si>
    <t xml:space="preserve">RA - Defer NA Payments Applied to Principal-Deferred Fee</t>
  </si>
  <si>
    <t xml:space="preserve">RA - Defer NA Payments Applied to Principal-NA Payments Applied to Principal</t>
  </si>
  <si>
    <t xml:space="preserve">RA - Defer the Reversed Income-Deferred Fee</t>
  </si>
  <si>
    <t xml:space="preserve">RA - Defer the Reversed Income-Interest</t>
  </si>
  <si>
    <t xml:space="preserve">Defer Expense - Cost-Deferred Cost</t>
  </si>
  <si>
    <t xml:space="preserve">Defer Income - Fee-Deferred Fee</t>
  </si>
  <si>
    <t xml:space="preserve">Charge-Off Relief-Deferred Cost</t>
  </si>
  <si>
    <t xml:space="preserve">Charge-Off Relief-Deferred Fee</t>
  </si>
  <si>
    <t xml:space="preserve">Charge-Off Relief-Discount</t>
  </si>
  <si>
    <t xml:space="preserve">Charge-Off Relief-Fee</t>
  </si>
  <si>
    <t xml:space="preserve">Charge-Off Relief-Impairment</t>
  </si>
  <si>
    <t xml:space="preserve">Charge-Off Relief-Interest</t>
  </si>
  <si>
    <t xml:space="preserve">Charge-Off Relief-NA Payments Applied to Principal</t>
  </si>
  <si>
    <t xml:space="preserve">Charge-Off Relief-Premium</t>
  </si>
  <si>
    <t xml:space="preserve">Charge-Off Relief-Principal</t>
  </si>
  <si>
    <t xml:space="preserve">Foreclosure - Recover Charge-Off-Impairment</t>
  </si>
  <si>
    <t xml:space="preserve">Foreclosure - Recover Charge-Off-Interest</t>
  </si>
  <si>
    <t xml:space="preserve">Foreclosure - Recover Charge-Off-Principal</t>
  </si>
  <si>
    <t xml:space="preserve">Foreclosure - Relief-Cost</t>
  </si>
  <si>
    <t xml:space="preserve">Foreclosure - Relief-Deferred Cost</t>
  </si>
  <si>
    <t xml:space="preserve">Foreclosure - Relief-Deferred Fee</t>
  </si>
  <si>
    <t xml:space="preserve">Foreclosure - Relief-Discount</t>
  </si>
  <si>
    <t xml:space="preserve">Foreclosure - Relief-Fee</t>
  </si>
  <si>
    <t xml:space="preserve">Foreclosure - Relief-Gain or Loss</t>
  </si>
  <si>
    <t xml:space="preserve">Foreclosure - Relief-Impairment</t>
  </si>
  <si>
    <t xml:space="preserve">Foreclosure - Relief-Interest</t>
  </si>
  <si>
    <t xml:space="preserve">Foreclosure - Relief-NA Payments Applied to Principal</t>
  </si>
  <si>
    <t xml:space="preserve">Foreclosure - Relief-Premium</t>
  </si>
  <si>
    <t xml:space="preserve">Foreclosure - Relief-Principal</t>
  </si>
  <si>
    <t xml:space="preserve">Liquidation - Relief-Deferred Cost</t>
  </si>
  <si>
    <t xml:space="preserve">Liquidation - Relief-Deferred Fee</t>
  </si>
  <si>
    <t xml:space="preserve">Liquidation - Relief-Discount</t>
  </si>
  <si>
    <t xml:space="preserve">Liquidation - Relief-Interest</t>
  </si>
  <si>
    <t xml:space="preserve">Liquidation - Relief-NA Payments Applied to Principal</t>
  </si>
  <si>
    <t xml:space="preserve">Liquidation - Relief-Premium</t>
  </si>
  <si>
    <t xml:space="preserve">Liquidation - Relief-Principal</t>
  </si>
  <si>
    <t xml:space="preserve">NA - Reverse Charge-Off Relief-Interest</t>
  </si>
  <si>
    <t xml:space="preserve">Repossession - Relief-Deferred Cost</t>
  </si>
  <si>
    <t xml:space="preserve">Repossession - Relief-Deferred Fee</t>
  </si>
  <si>
    <t xml:space="preserve">Repossession - Relief-Discount</t>
  </si>
  <si>
    <t xml:space="preserve">Repossession - Relief-Fee</t>
  </si>
  <si>
    <t xml:space="preserve">Repossession - Relief-Impairment</t>
  </si>
  <si>
    <t xml:space="preserve">Repossession - Relief-Interest</t>
  </si>
  <si>
    <t xml:space="preserve">Repossession - Relief-NA Payments Applied to Principal</t>
  </si>
  <si>
    <t xml:space="preserve">Repossession - Relief-Premium</t>
  </si>
  <si>
    <t xml:space="preserve">Repossession - Relief-Principal</t>
  </si>
  <si>
    <t xml:space="preserve">Sale  - Recover Charge-Off-Interest</t>
  </si>
  <si>
    <t xml:space="preserve">Sale  - Recover Charge-Off-Principal</t>
  </si>
  <si>
    <t xml:space="preserve">Sale - Relief-Cost</t>
  </si>
  <si>
    <t xml:space="preserve">Sale - Relief-Deferred Cost</t>
  </si>
  <si>
    <t xml:space="preserve">Sale - Relief-Deferred Fee</t>
  </si>
  <si>
    <t xml:space="preserve">Sale - Relief-Discount</t>
  </si>
  <si>
    <t xml:space="preserve">Sale - Relief-Fee</t>
  </si>
  <si>
    <t xml:space="preserve">Sale - Relief-Gain or Loss</t>
  </si>
  <si>
    <t xml:space="preserve">Sale - Relief-Impairment</t>
  </si>
  <si>
    <t xml:space="preserve">Sale - Relief-Interest</t>
  </si>
  <si>
    <t xml:space="preserve">Sale - Relief-NA Payments Applied to Principal</t>
  </si>
  <si>
    <t xml:space="preserve">Sale - Relief-Premium</t>
  </si>
  <si>
    <t xml:space="preserve">Sale - Relief-Principal</t>
  </si>
  <si>
    <t xml:space="preserve">Securitization - Recover Charge-Off-Interest</t>
  </si>
  <si>
    <t xml:space="preserve">Securitization - Recover Charge-Off-Principal</t>
  </si>
  <si>
    <t xml:space="preserve">Securitization - Relief-Deferred Cost</t>
  </si>
  <si>
    <t xml:space="preserve">Securitization - Relief-Deferred Fee</t>
  </si>
  <si>
    <t xml:space="preserve">Securitization - Relief-Discount</t>
  </si>
  <si>
    <t xml:space="preserve">Securitization - Relief-Fee</t>
  </si>
  <si>
    <t xml:space="preserve">Securitization - Relief-Gain or Loss</t>
  </si>
  <si>
    <t xml:space="preserve">Securitization - Relief-Impairment</t>
  </si>
  <si>
    <t xml:space="preserve">Securitization - Relief-Interest</t>
  </si>
  <si>
    <t xml:space="preserve">Securitization - Relief-NA Payments Applied to Principal</t>
  </si>
  <si>
    <t xml:space="preserve">Securitization - Relief-Premium</t>
  </si>
  <si>
    <t xml:space="preserve">Securitization - Relief-Principal</t>
  </si>
  <si>
    <t xml:space="preserve">Disburse Principal-Principal</t>
  </si>
  <si>
    <t xml:space="preserve">Drawdown Credit-Credit Line</t>
  </si>
  <si>
    <t xml:space="preserve">Originate Credit Line-Credit Line</t>
  </si>
  <si>
    <t xml:space="preserve">Prorate Deferred Expense-Deferred Cost</t>
  </si>
  <si>
    <t xml:space="preserve">Prorate Deferred Income-Deferred Fee</t>
  </si>
  <si>
    <t xml:space="preserve">Purchase-Discount</t>
  </si>
  <si>
    <t xml:space="preserve">Purchase-Fee</t>
  </si>
  <si>
    <t xml:space="preserve">Purchase-Interest</t>
  </si>
  <si>
    <t xml:space="preserve">Purchase-NA Payments Applied to Principal</t>
  </si>
  <si>
    <t xml:space="preserve">Purchase-Premium</t>
  </si>
  <si>
    <t xml:space="preserve">Purchase-Principal</t>
  </si>
  <si>
    <t xml:space="preserve">Purchase - Securitization-Discount</t>
  </si>
  <si>
    <t xml:space="preserve">Purchase - Securitization-Fee</t>
  </si>
  <si>
    <t xml:space="preserve">Purchase - Securitization-Interest</t>
  </si>
  <si>
    <t xml:space="preserve">Purchase - Securitization-NA Payments Applied to Principal</t>
  </si>
  <si>
    <t xml:space="preserve">Purchase - Securitization-Premium</t>
  </si>
  <si>
    <t xml:space="preserve">Purchase - Securitization-Principal</t>
  </si>
  <si>
    <t xml:space="preserve">Replenish Credit-Credit Line</t>
  </si>
  <si>
    <t xml:space="preserve">Accounting Basis-Cost</t>
  </si>
  <si>
    <t xml:space="preserve">Accounting Basis-Principal</t>
  </si>
  <si>
    <t xml:space="preserve">Legal Basis-Cost</t>
  </si>
  <si>
    <t xml:space="preserve">Legal Basis-Fee</t>
  </si>
  <si>
    <t xml:space="preserve">Legal Basis-Interest</t>
  </si>
  <si>
    <t xml:space="preserve">Legal Basis-Principal</t>
  </si>
  <si>
    <t xml:space="preserve">Forgiveness-Interest</t>
  </si>
  <si>
    <t xml:space="preserve">Forgiveness-Principal</t>
  </si>
  <si>
    <t xml:space="preserve">Overpayment To Payable-Principal</t>
  </si>
  <si>
    <t xml:space="preserve">Overpayment Refund-Principal</t>
  </si>
  <si>
    <t xml:space="preserve">Payment to Expense-Cost</t>
  </si>
  <si>
    <t xml:space="preserve">Payment to Income-Fee</t>
  </si>
  <si>
    <t xml:space="preserve">NA - Apply to Income-Fee</t>
  </si>
  <si>
    <t xml:space="preserve">NA - Apply to Income-Interest</t>
  </si>
  <si>
    <t xml:space="preserve">NA - Fee Payments Applied to Principal-Fee</t>
  </si>
  <si>
    <t xml:space="preserve">NA - Interest Payments Applied to Principal-Interest</t>
  </si>
  <si>
    <t xml:space="preserve">NA - Fee Payments Applied to Principal-NA Payments Applied to Principal</t>
  </si>
  <si>
    <t xml:space="preserve">NA - Interest Payments Applied to Principal-NA Payments Applied to Principal</t>
  </si>
  <si>
    <t xml:space="preserve">Curtailment-Principal</t>
  </si>
  <si>
    <t xml:space="preserve">Overpayment-Principal</t>
  </si>
  <si>
    <t xml:space="preserve">Recover Charge-Off-Fee</t>
  </si>
  <si>
    <t xml:space="preserve">Recover Charge-Off-Interest</t>
  </si>
  <si>
    <t xml:space="preserve">Recover Charge-Off-Principal</t>
  </si>
  <si>
    <t xml:space="preserve">Scheduled Payment-Interest</t>
  </si>
  <si>
    <t xml:space="preserve">Scheduled Payment-Principal</t>
  </si>
  <si>
    <t xml:space="preserve">Allowance - Collectively Evaluated-Qualitative Adjustment</t>
  </si>
  <si>
    <t xml:space="preserve">Allowance - Collectively Evaluated-Quantitative Allowance</t>
  </si>
  <si>
    <t xml:space="preserve">Allowance - Collectively Evaluated-Unfunded Commitment</t>
  </si>
  <si>
    <t xml:space="preserve">Allowance - Individually Evaluated-Impairment</t>
  </si>
  <si>
    <t xml:space="preserve">FVO - Reverse Deferral-Deferred Cost</t>
  </si>
  <si>
    <t xml:space="preserve">FVO - Reverse Deferral-Deferred Fee</t>
  </si>
  <si>
    <t xml:space="preserve">FVO - Recognize Discount-Discount</t>
  </si>
  <si>
    <t xml:space="preserve">FVO - Expense Premium-Premium</t>
  </si>
  <si>
    <t xml:space="preserve">Market Adjustment - Fair Value-Fair Value Adjustment</t>
  </si>
  <si>
    <t xml:space="preserve">Market Adjustment - LOCOM-LOCOM</t>
  </si>
  <si>
    <t xml:space="preserve">Conversion-Cost</t>
  </si>
  <si>
    <t xml:space="preserve">Conversion-Deferred Cost</t>
  </si>
  <si>
    <t xml:space="preserve">Conversion-Deferred Fee</t>
  </si>
  <si>
    <t xml:space="preserve">Conversion-Discount</t>
  </si>
  <si>
    <t xml:space="preserve">Conversion-Fee</t>
  </si>
  <si>
    <t xml:space="preserve">Conversion-Interest</t>
  </si>
  <si>
    <t xml:space="preserve">Conversion-NA Payments Applied to Principal</t>
  </si>
  <si>
    <t xml:space="preserve">Conversion-Premium</t>
  </si>
  <si>
    <t xml:space="preserve">Conversion-Principal</t>
  </si>
  <si>
    <t xml:space="preserve">Conversion-Qualitative Adjustment</t>
  </si>
  <si>
    <t xml:space="preserve">Conversion-Quantitative Allowance</t>
  </si>
  <si>
    <t xml:space="preserve">UserField</t>
  </si>
  <si>
    <t xml:space="preserve">AttributeName</t>
  </si>
  <si>
    <t xml:space="preserve">Reclassable</t>
  </si>
  <si>
    <t xml:space="preserve">dataType</t>
  </si>
  <si>
    <t xml:space="preserve">Nullable</t>
  </si>
  <si>
    <t xml:space="preserve">UserField1</t>
  </si>
  <si>
    <t xml:space="preserve">OriginalNoteRate</t>
  </si>
  <si>
    <t xml:space="preserve">Decimal</t>
  </si>
  <si>
    <t xml:space="preserve">No</t>
  </si>
  <si>
    <t xml:space="preserve">UserField2</t>
  </si>
  <si>
    <t xml:space="preserve">LoanType</t>
  </si>
  <si>
    <t xml:space="preserve">String</t>
  </si>
  <si>
    <t xml:space="preserve">UserField3</t>
  </si>
  <si>
    <t xml:space="preserve">OriginationDate</t>
  </si>
  <si>
    <t xml:space="preserve">Date</t>
  </si>
  <si>
    <t xml:space="preserve">UserField4</t>
  </si>
  <si>
    <t xml:space="preserve">BoardingType</t>
  </si>
  <si>
    <t xml:space="preserve">UserField5</t>
  </si>
  <si>
    <t xml:space="preserve">MaturityDate</t>
  </si>
  <si>
    <t xml:space="preserve">UserField6</t>
  </si>
  <si>
    <t xml:space="preserve">PaymentType</t>
  </si>
  <si>
    <t xml:space="preserve">UserField7</t>
  </si>
  <si>
    <t xml:space="preserve">StartDate</t>
  </si>
  <si>
    <t xml:space="preserve">UserField8</t>
  </si>
  <si>
    <t xml:space="preserve">OriginalTerm</t>
  </si>
  <si>
    <t xml:space="preserve">Number</t>
  </si>
  <si>
    <t xml:space="preserve">UserField9</t>
  </si>
  <si>
    <t xml:space="preserve">ProductType</t>
  </si>
  <si>
    <t xml:space="preserve">UserField10</t>
  </si>
  <si>
    <t xml:space="preserve">PortfolioName</t>
  </si>
  <si>
    <t xml:space="preserve">UserField11</t>
  </si>
  <si>
    <t xml:space="preserve">CostCenter</t>
  </si>
  <si>
    <t xml:space="preserve">Yes</t>
  </si>
  <si>
    <t xml:space="preserve">UserField12</t>
  </si>
  <si>
    <t xml:space="preserve">ModificationDate</t>
  </si>
  <si>
    <t xml:space="preserve">UserField13</t>
  </si>
  <si>
    <t xml:space="preserve">ModificationType</t>
  </si>
  <si>
    <t xml:space="preserve">UserField14</t>
  </si>
  <si>
    <t xml:space="preserve">CurrentImpairmentType</t>
  </si>
  <si>
    <t xml:space="preserve">UserField15</t>
  </si>
  <si>
    <t xml:space="preserve">IFRS9Stage</t>
  </si>
  <si>
    <t xml:space="preserve">UserField16</t>
  </si>
  <si>
    <t xml:space="preserve">RiskRating</t>
  </si>
  <si>
    <t xml:space="preserve">UserField17</t>
  </si>
  <si>
    <t xml:space="preserve">DaysPastDue</t>
  </si>
  <si>
    <t xml:space="preserve">UserField18</t>
  </si>
  <si>
    <t xml:space="preserve">AccrualStatus</t>
  </si>
  <si>
    <t xml:space="preserve">UserField19</t>
  </si>
  <si>
    <t xml:space="preserve">OriginalFICOScore</t>
  </si>
  <si>
    <t xml:space="preserve">Transaction Name</t>
  </si>
  <si>
    <t xml:space="preserve">Metric Name</t>
  </si>
  <si>
    <t xml:space="preserve">Impact</t>
  </si>
  <si>
    <t xml:space="preserve">Legal Principal</t>
  </si>
  <si>
    <t xml:space="preserve">Increase</t>
  </si>
  <si>
    <t xml:space="preserve">Decrease</t>
  </si>
  <si>
    <t xml:space="preserve">Accounting Principal</t>
  </si>
  <si>
    <t xml:space="preserve">Legal Interest</t>
  </si>
  <si>
    <t xml:space="preserve">Accounting Interest</t>
  </si>
  <si>
    <t xml:space="preserve">Deferred Fee</t>
  </si>
  <si>
    <t xml:space="preserve">Deferred Cost</t>
  </si>
  <si>
    <t xml:space="preserve">Premium</t>
  </si>
  <si>
    <t xml:space="preserve">Discount</t>
  </si>
  <si>
    <t xml:space="preserve">Interest Applied to Principal</t>
  </si>
  <si>
    <t xml:space="preserve">AccountSubType</t>
  </si>
  <si>
    <t xml:space="preserve">AccountType</t>
  </si>
  <si>
    <t xml:space="preserve">Adjustment Clearing</t>
  </si>
  <si>
    <t xml:space="preserve">Clearing</t>
  </si>
  <si>
    <t xml:space="preserve">Allowance</t>
  </si>
  <si>
    <t xml:space="preserve">Balance Sheet</t>
  </si>
  <si>
    <t xml:space="preserve">Capitalization Clearing</t>
  </si>
  <si>
    <t xml:space="preserve">Cash Clearing</t>
  </si>
  <si>
    <t xml:space="preserve">Charge-Off Allowance</t>
  </si>
  <si>
    <t xml:space="preserve">Commitment Clearing</t>
  </si>
  <si>
    <t xml:space="preserve">Cost Expense</t>
  </si>
  <si>
    <t xml:space="preserve">Income Statement</t>
  </si>
  <si>
    <t xml:space="preserve">Cost Payable</t>
  </si>
  <si>
    <t xml:space="preserve">Deferred Basis</t>
  </si>
  <si>
    <t xml:space="preserve">Deferred Basis Clearing</t>
  </si>
  <si>
    <t xml:space="preserve">Fair Value Adjustment</t>
  </si>
  <si>
    <t xml:space="preserve">Fair Value Income</t>
  </si>
  <si>
    <t xml:space="preserve">Fair Value Unrealized Gain Loss</t>
  </si>
  <si>
    <t xml:space="preserve">Fee Income</t>
  </si>
  <si>
    <t xml:space="preserve">Fee Income Contra</t>
  </si>
  <si>
    <t xml:space="preserve">Fee Receivable</t>
  </si>
  <si>
    <t xml:space="preserve">Fee Receivable Contra</t>
  </si>
  <si>
    <t xml:space="preserve">Foreclosure Clearing</t>
  </si>
  <si>
    <t xml:space="preserve">Foreclosure Gain Loss</t>
  </si>
  <si>
    <t xml:space="preserve">Interest Income</t>
  </si>
  <si>
    <t xml:space="preserve">Interest Income Amortization</t>
  </si>
  <si>
    <t xml:space="preserve">Interest Income Contra</t>
  </si>
  <si>
    <t xml:space="preserve">Interest Receivable</t>
  </si>
  <si>
    <t xml:space="preserve">Interest Receivable Contra</t>
  </si>
  <si>
    <t xml:space="preserve">LOCOM Adjustment</t>
  </si>
  <si>
    <t xml:space="preserve">LOCOM Unrealized Loss</t>
  </si>
  <si>
    <t xml:space="preserve">Non-Accrual Clearing</t>
  </si>
  <si>
    <t xml:space="preserve">Other Income</t>
  </si>
  <si>
    <t xml:space="preserve">Principal</t>
  </si>
  <si>
    <t xml:space="preserve">Principal Contra</t>
  </si>
  <si>
    <t xml:space="preserve">Principal Payable</t>
  </si>
  <si>
    <t xml:space="preserve">Provision Expense</t>
  </si>
  <si>
    <t xml:space="preserve">Purchase Clearing</t>
  </si>
  <si>
    <t xml:space="preserve">Recovery Allowance</t>
  </si>
  <si>
    <t xml:space="preserve">REO Clearing</t>
  </si>
  <si>
    <t xml:space="preserve">Repossession Asset</t>
  </si>
  <si>
    <t xml:space="preserve">Repossession Clearing</t>
  </si>
  <si>
    <t xml:space="preserve">Sale Clearing</t>
  </si>
  <si>
    <t xml:space="preserve">Sale Gain Loss</t>
  </si>
  <si>
    <t xml:space="preserve">Securitization Clearing</t>
  </si>
  <si>
    <t xml:space="preserve">Securitization Gain Loss</t>
  </si>
  <si>
    <t xml:space="preserve">Unfunded Commitment Balance</t>
  </si>
  <si>
    <t xml:space="preserve">Principal Contra - Interest Applied to Principal</t>
  </si>
  <si>
    <t xml:space="preserve">System Generated</t>
  </si>
  <si>
    <t xml:space="preserve">Key</t>
  </si>
  <si>
    <t xml:space="preserve">MappingId</t>
  </si>
  <si>
    <t xml:space="preserve">Transaction Type</t>
  </si>
  <si>
    <t xml:space="preserve">Criteria</t>
  </si>
  <si>
    <t xml:space="preserve">Dr/Cr</t>
  </si>
  <si>
    <t xml:space="preserve">Account SubType</t>
  </si>
  <si>
    <t xml:space="preserve">SequenceId</t>
  </si>
  <si>
    <t xml:space="preserve">Helper Column</t>
  </si>
  <si>
    <t xml:space="preserve">amount&gt;1</t>
  </si>
  <si>
    <t xml:space="preserve">Dr</t>
  </si>
  <si>
    <t xml:space="preserve">Cr</t>
  </si>
  <si>
    <t xml:space="preserve">Principal Contra - NA Payments Applied to Principal</t>
  </si>
  <si>
    <t xml:space="preserve">Principal Contra - Charge-Off</t>
  </si>
  <si>
    <t xml:space="preserve">Principal Contra - Adjustment</t>
  </si>
  <si>
    <t xml:space="preserve">Principal Contra - Overpayment</t>
  </si>
  <si>
    <t xml:space="preserve">amount&lt;1</t>
  </si>
  <si>
    <t xml:space="preserve">Account Name</t>
  </si>
  <si>
    <t xml:space="preserve">AccountNumber</t>
  </si>
  <si>
    <t xml:space="preserve">Portfolio</t>
  </si>
  <si>
    <t xml:space="preserve">ABC</t>
  </si>
  <si>
    <t xml:space="preserve">Client Activity Data</t>
  </si>
  <si>
    <t xml:space="preserve">TransactionDate</t>
  </si>
  <si>
    <t xml:space="preserve">InstrumentId</t>
  </si>
  <si>
    <t xml:space="preserve">TransactionType</t>
  </si>
  <si>
    <t xml:space="preserve">Amount</t>
  </si>
  <si>
    <t xml:space="preserve">AtrributeId</t>
  </si>
  <si>
    <t xml:space="preserve">Sign</t>
  </si>
  <si>
    <t xml:space="preserve">LOAN1</t>
  </si>
  <si>
    <t xml:space="preserve">EffectiveDate</t>
  </si>
  <si>
    <t xml:space="preserve">Revolving</t>
  </si>
  <si>
    <t xml:space="preserve">Origination</t>
  </si>
  <si>
    <t xml:space="preserve">PRINCIPAL_AND_INTEREST</t>
  </si>
  <si>
    <t xml:space="preserve">FAS91</t>
  </si>
  <si>
    <t xml:space="preserve">ACCRUAL</t>
  </si>
  <si>
    <t xml:space="preserve">Configuration</t>
  </si>
  <si>
    <t xml:space="preserve">FiscalPeriodStartDate</t>
  </si>
  <si>
    <t xml:space="preserve">CalendarMonth</t>
  </si>
  <si>
    <t xml:space="preserve">Year</t>
  </si>
  <si>
    <t xml:space="preserve">Days</t>
  </si>
  <si>
    <t xml:space="preserve">EndDate</t>
  </si>
  <si>
    <t xml:space="preserve">Fiscal Period</t>
  </si>
  <si>
    <t xml:space="preserve">Period</t>
  </si>
  <si>
    <t xml:space="preserve">Status</t>
  </si>
  <si>
    <t xml:space="preserve">Open</t>
  </si>
  <si>
    <t xml:space="preserve">TransactionId</t>
  </si>
  <si>
    <t xml:space="preserve">Accounting Period</t>
  </si>
  <si>
    <t xml:space="preserve">AccountingPeriod</t>
  </si>
  <si>
    <t xml:space="preserve">Versionid</t>
  </si>
  <si>
    <t xml:space="preserve">Endate</t>
  </si>
  <si>
    <t xml:space="preserve">2024-1</t>
  </si>
  <si>
    <t xml:space="preserve">2024-3</t>
  </si>
  <si>
    <t xml:space="preserve">ATTRIBUTE LEVEL</t>
  </si>
  <si>
    <t xml:space="preserve">Turned off using Accounting Config</t>
  </si>
  <si>
    <t xml:space="preserve">INSTRUMENT LEVEL</t>
  </si>
  <si>
    <t xml:space="preserve">InstrumentID</t>
  </si>
  <si>
    <t xml:space="preserve">AggregationMetric</t>
  </si>
  <si>
    <t xml:space="preserve">AggregatedActivityAmount</t>
  </si>
  <si>
    <t xml:space="preserve">AggregatedLTDAmount</t>
  </si>
  <si>
    <t xml:space="preserve">2024-2</t>
  </si>
  <si>
    <t xml:space="preserve">TENANT LEVEL</t>
  </si>
  <si>
    <t xml:space="preserve">AttributeId</t>
  </si>
  <si>
    <t xml:space="preserve">GL Account Number</t>
  </si>
  <si>
    <t xml:space="preserve">GL Account Name</t>
  </si>
  <si>
    <t xml:space="preserve">GL Account Type</t>
  </si>
  <si>
    <t xml:space="preserve">GL Account Subtype</t>
  </si>
  <si>
    <t xml:space="preserve">Reclass</t>
  </si>
  <si>
    <t xml:space="preserve">SequenceID</t>
  </si>
  <si>
    <t xml:space="preserve">Key2</t>
  </si>
  <si>
    <t xml:space="preserve">DR</t>
  </si>
  <si>
    <t xml:space="preserve">CR</t>
  </si>
  <si>
    <t xml:space="preserve">ID</t>
  </si>
  <si>
    <t xml:space="preserve">Rule</t>
  </si>
  <si>
    <t xml:space="preserve">Revenue</t>
  </si>
  <si>
    <t xml:space="preserve">Positive</t>
  </si>
  <si>
    <t xml:space="preserve">Negative</t>
  </si>
  <si>
    <t xml:space="preserve">Deferred Revenue</t>
  </si>
  <si>
    <t xml:space="preserve">A/R</t>
  </si>
  <si>
    <t xml:space="preserve">Account</t>
  </si>
  <si>
    <t xml:space="preserve">Attribute</t>
  </si>
  <si>
    <t xml:space="preserve">Def</t>
  </si>
  <si>
    <t xml:space="preserve">Unbilled</t>
  </si>
  <si>
    <t xml:space="preserve">Rev</t>
  </si>
  <si>
    <t xml:space="preserve">Billed</t>
  </si>
  <si>
    <t xml:space="preserve">Un</t>
  </si>
  <si>
    <t xml:space="preserve">Bg def</t>
  </si>
  <si>
    <t xml:space="preserve">new bi</t>
  </si>
  <si>
    <t xml:space="preserve">rev</t>
  </si>
  <si>
    <t xml:space="preserve">end def</t>
  </si>
  <si>
    <t xml:space="preserve">clo un</t>
  </si>
  <si>
    <t xml:space="preserve">Def Revenue</t>
  </si>
  <si>
    <t xml:space="preserve">AR</t>
  </si>
  <si>
    <t xml:space="preserve">Def Rev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</si>
</sst>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m/d/yyyy"/>
    <numFmt numFmtId="167" formatCode="#,##0.00_);[RED]\(#,##0.00\)"/>
    <numFmt numFmtId="168" formatCode="0"/>
    <numFmt numFmtId="169" formatCode="0.00"/>
  </numFmts>
  <fonts count="1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1"/>
      <color theme="0" tint="-0.35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theme="0" tint="-0.35"/>
      <name val="Calibri"/>
      <family val="2"/>
      <charset val="1"/>
    </font>
    <font>
      <b val="true"/>
      <sz val="11"/>
      <color theme="0" tint="-0.25"/>
      <name val="Calibri"/>
      <family val="2"/>
      <charset val="1"/>
    </font>
    <font>
      <sz val="11"/>
      <color theme="0" tint="-0.25"/>
      <name val="Calibri"/>
      <family val="2"/>
      <charset val="1"/>
    </font>
    <font>
      <b val="true"/>
      <sz val="16"/>
      <color theme="1"/>
      <name val="Calibri"/>
      <family val="2"/>
      <charset val="1"/>
    </font>
    <font>
      <b val="true"/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A6A6A6"/>
      </patternFill>
    </fill>
    <fill>
      <patternFill patternType="solid">
        <fgColor theme="4" tint="0.3999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9"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0</xdr:rowOff>
    </xdr:from>
    <xdr:to>
      <xdr:col>20</xdr:col>
      <xdr:colOff>113760</xdr:colOff>
      <xdr:row>44</xdr:row>
      <xdr:rowOff>90720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1447920"/>
          <a:ext cx="13807440" cy="6605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18</xdr:row>
      <xdr:rowOff>0</xdr:rowOff>
    </xdr:from>
    <xdr:to>
      <xdr:col>19</xdr:col>
      <xdr:colOff>52560</xdr:colOff>
      <xdr:row>54</xdr:row>
      <xdr:rowOff>90720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0" y="3257640"/>
          <a:ext cx="14087880" cy="6605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C5" activeCellId="0" sqref="C5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9.44"/>
  </cols>
  <sheetData>
    <row r="1" customFormat="false" ht="14.25" hidden="false" customHeight="false" outlineLevel="0" collapsed="false">
      <c r="A1" s="2" t="s">
        <v>0</v>
      </c>
    </row>
    <row r="2" customFormat="false" ht="14.25" hidden="false" customHeight="false" outlineLevel="0" collapsed="false">
      <c r="A2" s="3" t="s">
        <v>1</v>
      </c>
    </row>
    <row r="3" customFormat="false" ht="14.25" hidden="false" customHeight="false" outlineLevel="0" collapsed="false">
      <c r="A3" s="4" t="s">
        <v>2</v>
      </c>
    </row>
    <row r="4" customFormat="false" ht="14.25" hidden="false" customHeight="false" outlineLevel="0" collapsed="false">
      <c r="A4" s="5" t="s">
        <v>3</v>
      </c>
    </row>
    <row r="5" customFormat="false" ht="14.25" hidden="false" customHeight="false" outlineLevel="0" collapsed="false">
      <c r="A5" s="6" t="s">
        <v>4</v>
      </c>
    </row>
    <row r="7" customFormat="false" ht="14.25" hidden="false" customHeight="false" outlineLevel="0" collapsed="false">
      <c r="A7" s="7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22.22"/>
    <col collapsed="false" customWidth="true" hidden="false" outlineLevel="0" max="2" min="2" style="1" width="19"/>
    <col collapsed="false" customWidth="true" hidden="false" outlineLevel="0" max="5" min="5" style="1" width="15.78"/>
  </cols>
  <sheetData>
    <row r="1" customFormat="false" ht="14.25" hidden="false" customHeight="false" outlineLevel="0" collapsed="false">
      <c r="A1" s="34" t="s">
        <v>323</v>
      </c>
    </row>
    <row r="2" customFormat="false" ht="14.25" hidden="false" customHeight="false" outlineLevel="0" collapsed="false">
      <c r="A2" s="1" t="s">
        <v>324</v>
      </c>
      <c r="B2" s="31" t="n">
        <v>45292</v>
      </c>
    </row>
    <row r="3" customFormat="false" ht="14.25" hidden="false" customHeight="false" outlineLevel="0" collapsed="false">
      <c r="B3" s="31"/>
    </row>
    <row r="4" customFormat="false" ht="14.25" hidden="false" customHeight="false" outlineLevel="0" collapsed="false">
      <c r="A4" s="7" t="s">
        <v>288</v>
      </c>
    </row>
    <row r="5" customFormat="false" ht="14.25" hidden="false" customHeight="false" outlineLevel="0" collapsed="false">
      <c r="A5" s="7" t="s">
        <v>199</v>
      </c>
      <c r="B5" s="7" t="s">
        <v>325</v>
      </c>
      <c r="C5" s="7" t="s">
        <v>326</v>
      </c>
      <c r="D5" s="7" t="s">
        <v>327</v>
      </c>
      <c r="E5" s="7" t="s">
        <v>328</v>
      </c>
      <c r="F5" s="7" t="s">
        <v>329</v>
      </c>
      <c r="G5" s="7" t="s">
        <v>330</v>
      </c>
      <c r="H5" s="7" t="s">
        <v>331</v>
      </c>
    </row>
    <row r="6" customFormat="false" ht="14.25" hidden="false" customHeight="false" outlineLevel="0" collapsed="false">
      <c r="A6" s="31" t="n">
        <f aca="false">B2</f>
        <v>45292</v>
      </c>
      <c r="B6" s="1" t="n">
        <f aca="false">MONTH(A6)</f>
        <v>1</v>
      </c>
      <c r="C6" s="1" t="n">
        <f aca="false">YEAR(A6)</f>
        <v>2024</v>
      </c>
      <c r="D6" s="1" t="n">
        <f aca="false">DAY(EOMONTH(A6,0))</f>
        <v>31</v>
      </c>
      <c r="E6" s="31" t="n">
        <f aca="false">A6+D6</f>
        <v>45323</v>
      </c>
      <c r="F6" s="1" t="n">
        <v>1</v>
      </c>
      <c r="G6" s="1" t="str">
        <f aca="false">CONCATENATE($C$17,"-",F6)</f>
        <v>2024-1</v>
      </c>
      <c r="H6" s="1" t="s">
        <v>332</v>
      </c>
    </row>
    <row r="7" customFormat="false" ht="14.25" hidden="false" customHeight="false" outlineLevel="0" collapsed="false">
      <c r="A7" s="31" t="n">
        <f aca="false">E6</f>
        <v>45323</v>
      </c>
      <c r="B7" s="1" t="n">
        <f aca="false">MONTH(A7)</f>
        <v>2</v>
      </c>
      <c r="C7" s="1" t="n">
        <f aca="false">YEAR(A7)</f>
        <v>2024</v>
      </c>
      <c r="D7" s="1" t="n">
        <f aca="false">DAY(EOMONTH(A7,0))</f>
        <v>29</v>
      </c>
      <c r="E7" s="31" t="n">
        <f aca="false">A7+D7</f>
        <v>45352</v>
      </c>
      <c r="F7" s="1" t="n">
        <f aca="false">F6+1</f>
        <v>2</v>
      </c>
      <c r="G7" s="1" t="str">
        <f aca="false">CONCATENATE($C$17,"-",F7)</f>
        <v>2024-2</v>
      </c>
      <c r="H7" s="1" t="s">
        <v>332</v>
      </c>
    </row>
    <row r="8" customFormat="false" ht="14.25" hidden="false" customHeight="false" outlineLevel="0" collapsed="false">
      <c r="A8" s="31" t="n">
        <f aca="false">E7</f>
        <v>45352</v>
      </c>
      <c r="B8" s="1" t="n">
        <f aca="false">MONTH(A8)</f>
        <v>3</v>
      </c>
      <c r="C8" s="1" t="n">
        <f aca="false">YEAR(A8)</f>
        <v>2024</v>
      </c>
      <c r="D8" s="1" t="n">
        <f aca="false">DAY(EOMONTH(A8,0))</f>
        <v>31</v>
      </c>
      <c r="E8" s="31" t="n">
        <f aca="false">A8+D8</f>
        <v>45383</v>
      </c>
      <c r="F8" s="1" t="n">
        <f aca="false">F7+1</f>
        <v>3</v>
      </c>
      <c r="G8" s="1" t="str">
        <f aca="false">CONCATENATE($C$17,"-",F8)</f>
        <v>2024-3</v>
      </c>
      <c r="H8" s="1" t="s">
        <v>332</v>
      </c>
    </row>
    <row r="9" customFormat="false" ht="14.25" hidden="false" customHeight="false" outlineLevel="0" collapsed="false">
      <c r="A9" s="31" t="n">
        <f aca="false">E8</f>
        <v>45383</v>
      </c>
      <c r="B9" s="1" t="n">
        <f aca="false">MONTH(A9)</f>
        <v>4</v>
      </c>
      <c r="C9" s="1" t="n">
        <f aca="false">YEAR(A9)</f>
        <v>2024</v>
      </c>
      <c r="D9" s="1" t="n">
        <f aca="false">DAY(EOMONTH(A9,0))</f>
        <v>30</v>
      </c>
      <c r="E9" s="31" t="n">
        <f aca="false">A9+D9</f>
        <v>45413</v>
      </c>
      <c r="F9" s="1" t="n">
        <f aca="false">F8+1</f>
        <v>4</v>
      </c>
      <c r="G9" s="1" t="str">
        <f aca="false">CONCATENATE($C$17,"-",F9)</f>
        <v>2024-4</v>
      </c>
      <c r="H9" s="1" t="s">
        <v>332</v>
      </c>
    </row>
    <row r="10" customFormat="false" ht="14.25" hidden="false" customHeight="false" outlineLevel="0" collapsed="false">
      <c r="A10" s="31" t="n">
        <f aca="false">E9</f>
        <v>45413</v>
      </c>
      <c r="B10" s="1" t="n">
        <f aca="false">MONTH(A10)</f>
        <v>5</v>
      </c>
      <c r="C10" s="1" t="n">
        <f aca="false">YEAR(A10)</f>
        <v>2024</v>
      </c>
      <c r="D10" s="1" t="n">
        <f aca="false">DAY(EOMONTH(A10,0))</f>
        <v>31</v>
      </c>
      <c r="E10" s="31" t="n">
        <f aca="false">A10+D10</f>
        <v>45444</v>
      </c>
      <c r="F10" s="1" t="n">
        <f aca="false">F9+1</f>
        <v>5</v>
      </c>
      <c r="G10" s="1" t="str">
        <f aca="false">CONCATENATE($C$17,"-",F10)</f>
        <v>2024-5</v>
      </c>
      <c r="H10" s="1" t="s">
        <v>332</v>
      </c>
    </row>
    <row r="11" customFormat="false" ht="14.25" hidden="false" customHeight="false" outlineLevel="0" collapsed="false">
      <c r="A11" s="31" t="n">
        <f aca="false">E10</f>
        <v>45444</v>
      </c>
      <c r="B11" s="1" t="n">
        <f aca="false">MONTH(A11)</f>
        <v>6</v>
      </c>
      <c r="C11" s="1" t="n">
        <f aca="false">YEAR(A11)</f>
        <v>2024</v>
      </c>
      <c r="D11" s="1" t="n">
        <f aca="false">DAY(EOMONTH(A11,0))</f>
        <v>30</v>
      </c>
      <c r="E11" s="31" t="n">
        <f aca="false">A11+D11</f>
        <v>45474</v>
      </c>
      <c r="F11" s="1" t="n">
        <f aca="false">F10+1</f>
        <v>6</v>
      </c>
      <c r="G11" s="1" t="str">
        <f aca="false">CONCATENATE($C$17,"-",F11)</f>
        <v>2024-6</v>
      </c>
      <c r="H11" s="1" t="s">
        <v>332</v>
      </c>
    </row>
    <row r="12" customFormat="false" ht="14.25" hidden="false" customHeight="false" outlineLevel="0" collapsed="false">
      <c r="A12" s="31" t="n">
        <f aca="false">E11</f>
        <v>45474</v>
      </c>
      <c r="B12" s="1" t="n">
        <f aca="false">MONTH(A12)</f>
        <v>7</v>
      </c>
      <c r="C12" s="1" t="n">
        <f aca="false">YEAR(A12)</f>
        <v>2024</v>
      </c>
      <c r="D12" s="1" t="n">
        <f aca="false">DAY(EOMONTH(A12,0))</f>
        <v>31</v>
      </c>
      <c r="E12" s="31" t="n">
        <f aca="false">A12+D12</f>
        <v>45505</v>
      </c>
      <c r="F12" s="1" t="n">
        <f aca="false">F11+1</f>
        <v>7</v>
      </c>
      <c r="G12" s="1" t="str">
        <f aca="false">CONCATENATE($C$17,"-",F12)</f>
        <v>2024-7</v>
      </c>
      <c r="H12" s="1" t="s">
        <v>332</v>
      </c>
    </row>
    <row r="13" customFormat="false" ht="14.25" hidden="false" customHeight="false" outlineLevel="0" collapsed="false">
      <c r="A13" s="31" t="n">
        <f aca="false">E12</f>
        <v>45505</v>
      </c>
      <c r="B13" s="1" t="n">
        <f aca="false">MONTH(A13)</f>
        <v>8</v>
      </c>
      <c r="C13" s="1" t="n">
        <f aca="false">YEAR(A13)</f>
        <v>2024</v>
      </c>
      <c r="D13" s="1" t="n">
        <f aca="false">DAY(EOMONTH(A13,0))</f>
        <v>31</v>
      </c>
      <c r="E13" s="31" t="n">
        <f aca="false">A13+D13</f>
        <v>45536</v>
      </c>
      <c r="F13" s="1" t="n">
        <f aca="false">F12+1</f>
        <v>8</v>
      </c>
      <c r="G13" s="1" t="str">
        <f aca="false">CONCATENATE($C$17,"-",F13)</f>
        <v>2024-8</v>
      </c>
      <c r="H13" s="1" t="s">
        <v>332</v>
      </c>
    </row>
    <row r="14" customFormat="false" ht="14.25" hidden="false" customHeight="false" outlineLevel="0" collapsed="false">
      <c r="A14" s="31" t="n">
        <f aca="false">E13</f>
        <v>45536</v>
      </c>
      <c r="B14" s="1" t="n">
        <f aca="false">MONTH(A14)</f>
        <v>9</v>
      </c>
      <c r="C14" s="1" t="n">
        <f aca="false">YEAR(A14)</f>
        <v>2024</v>
      </c>
      <c r="D14" s="1" t="n">
        <f aca="false">DAY(EOMONTH(A14,0))</f>
        <v>30</v>
      </c>
      <c r="E14" s="31" t="n">
        <f aca="false">A14+D14</f>
        <v>45566</v>
      </c>
      <c r="F14" s="1" t="n">
        <f aca="false">F13+1</f>
        <v>9</v>
      </c>
      <c r="G14" s="1" t="str">
        <f aca="false">CONCATENATE($C$17,"-",F14)</f>
        <v>2024-9</v>
      </c>
      <c r="H14" s="1" t="s">
        <v>332</v>
      </c>
    </row>
    <row r="15" customFormat="false" ht="14.25" hidden="false" customHeight="false" outlineLevel="0" collapsed="false">
      <c r="A15" s="31" t="n">
        <f aca="false">E14</f>
        <v>45566</v>
      </c>
      <c r="B15" s="1" t="n">
        <f aca="false">MONTH(A15)</f>
        <v>10</v>
      </c>
      <c r="C15" s="1" t="n">
        <f aca="false">YEAR(A15)</f>
        <v>2024</v>
      </c>
      <c r="D15" s="1" t="n">
        <f aca="false">DAY(EOMONTH(A15,0))</f>
        <v>31</v>
      </c>
      <c r="E15" s="31" t="n">
        <f aca="false">A15+D15</f>
        <v>45597</v>
      </c>
      <c r="F15" s="1" t="n">
        <f aca="false">F14+1</f>
        <v>10</v>
      </c>
      <c r="G15" s="1" t="str">
        <f aca="false">CONCATENATE($C$17,"-",F15)</f>
        <v>2024-10</v>
      </c>
      <c r="H15" s="1" t="s">
        <v>332</v>
      </c>
    </row>
    <row r="16" customFormat="false" ht="14.25" hidden="false" customHeight="false" outlineLevel="0" collapsed="false">
      <c r="A16" s="31" t="n">
        <f aca="false">E15</f>
        <v>45597</v>
      </c>
      <c r="B16" s="1" t="n">
        <f aca="false">MONTH(A16)</f>
        <v>11</v>
      </c>
      <c r="C16" s="1" t="n">
        <f aca="false">YEAR(A16)</f>
        <v>2024</v>
      </c>
      <c r="D16" s="1" t="n">
        <f aca="false">DAY(EOMONTH(A16,0))</f>
        <v>30</v>
      </c>
      <c r="E16" s="31" t="n">
        <f aca="false">A16+D16</f>
        <v>45627</v>
      </c>
      <c r="F16" s="1" t="n">
        <f aca="false">F15+1</f>
        <v>11</v>
      </c>
      <c r="G16" s="1" t="str">
        <f aca="false">CONCATENATE($C$17,"-",F16)</f>
        <v>2024-11</v>
      </c>
      <c r="H16" s="1" t="s">
        <v>332</v>
      </c>
    </row>
    <row r="17" customFormat="false" ht="14.25" hidden="false" customHeight="false" outlineLevel="0" collapsed="false">
      <c r="A17" s="31" t="n">
        <f aca="false">E16</f>
        <v>45627</v>
      </c>
      <c r="B17" s="1" t="n">
        <f aca="false">MONTH(A17)</f>
        <v>12</v>
      </c>
      <c r="C17" s="1" t="n">
        <f aca="false">YEAR(A17)</f>
        <v>2024</v>
      </c>
      <c r="D17" s="1" t="n">
        <f aca="false">DAY(EOMONTH(A17,0))</f>
        <v>31</v>
      </c>
      <c r="E17" s="31" t="n">
        <f aca="false">A17+D17</f>
        <v>45658</v>
      </c>
      <c r="F17" s="1" t="n">
        <f aca="false">F16+1</f>
        <v>12</v>
      </c>
      <c r="G17" s="1" t="str">
        <f aca="false">CONCATENATE($C$17,"-",F17)</f>
        <v>2024-12</v>
      </c>
      <c r="H17" s="1" t="s">
        <v>332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34.66"/>
    <col collapsed="false" customWidth="true" hidden="false" outlineLevel="0" max="2" min="2" style="1" width="24.11"/>
    <col collapsed="false" customWidth="true" hidden="false" outlineLevel="0" max="3" min="3" style="1" width="14.79"/>
    <col collapsed="false" customWidth="true" hidden="false" outlineLevel="0" max="4" min="4" style="1" width="12"/>
    <col collapsed="false" customWidth="true" hidden="false" outlineLevel="0" max="5" min="5" style="1" width="45"/>
    <col collapsed="false" customWidth="true" hidden="false" outlineLevel="0" max="6" min="6" style="1" width="18.44"/>
    <col collapsed="false" customWidth="true" hidden="false" outlineLevel="0" max="7" min="7" style="1" width="22.56"/>
    <col collapsed="false" customWidth="true" hidden="false" outlineLevel="0" max="8" min="8" style="1" width="24.88"/>
  </cols>
  <sheetData>
    <row r="1" customFormat="false" ht="14.25" hidden="false" customHeight="false" outlineLevel="0" collapsed="false">
      <c r="A1" s="7" t="s">
        <v>288</v>
      </c>
    </row>
    <row r="2" customFormat="false" ht="14.25" hidden="false" customHeight="false" outlineLevel="0" collapsed="false">
      <c r="A2" s="26" t="s">
        <v>333</v>
      </c>
      <c r="B2" s="26" t="s">
        <v>334</v>
      </c>
      <c r="C2" s="26" t="s">
        <v>310</v>
      </c>
      <c r="D2" s="26" t="s">
        <v>311</v>
      </c>
      <c r="E2" s="26" t="s">
        <v>312</v>
      </c>
      <c r="F2" s="26" t="s">
        <v>313</v>
      </c>
      <c r="G2" s="26" t="s">
        <v>314</v>
      </c>
      <c r="H2" s="7" t="s">
        <v>3</v>
      </c>
    </row>
    <row r="3" customFormat="false" ht="14.25" hidden="false" customHeight="false" outlineLevel="0" collapsed="false">
      <c r="A3" s="6" t="n">
        <v>1</v>
      </c>
      <c r="B3" s="6" t="str">
        <f aca="false">VLOOKUP(TransactionHistory!C3,AccountingPeriod!$A$6:$H$17,7,TRUE())</f>
        <v>2024-1</v>
      </c>
      <c r="C3" s="28" t="n">
        <f aca="false">TransactionInput!A3</f>
        <v>45322</v>
      </c>
      <c r="D3" s="28" t="str">
        <f aca="false">TransactionInput!B3</f>
        <v>LOAN1</v>
      </c>
      <c r="E3" s="28" t="str">
        <f aca="false">TransactionInput!C3</f>
        <v>Disburse Principal-Principal</v>
      </c>
      <c r="F3" s="35" t="n">
        <f aca="false">TransactionInput!D3</f>
        <v>100000</v>
      </c>
      <c r="G3" s="36" t="n">
        <v>1</v>
      </c>
      <c r="H3" s="1" t="n">
        <v>0</v>
      </c>
    </row>
    <row r="4" customFormat="false" ht="14.25" hidden="false" customHeight="false" outlineLevel="0" collapsed="false">
      <c r="A4" s="6" t="n">
        <v>2</v>
      </c>
      <c r="B4" s="6" t="str">
        <f aca="false">VLOOKUP(TransactionHistory!C4,AccountingPeriod!$A$6:$H$17,7,TRUE())</f>
        <v>2024-1</v>
      </c>
      <c r="C4" s="28" t="n">
        <f aca="false">TransactionInput!A4</f>
        <v>45322</v>
      </c>
      <c r="D4" s="28" t="str">
        <f aca="false">TransactionInput!B4</f>
        <v>LOAN1</v>
      </c>
      <c r="E4" s="28" t="str">
        <f aca="false">TransactionInput!C4</f>
        <v>Defer Expense - Cost-Deferred Cost</v>
      </c>
      <c r="F4" s="35" t="n">
        <f aca="false">TransactionInput!D4</f>
        <v>1200</v>
      </c>
      <c r="G4" s="36" t="n">
        <v>1</v>
      </c>
      <c r="H4" s="1" t="n">
        <v>0</v>
      </c>
    </row>
    <row r="5" customFormat="false" ht="14.25" hidden="false" customHeight="false" outlineLevel="0" collapsed="false">
      <c r="A5" s="6" t="n">
        <v>3</v>
      </c>
      <c r="B5" s="6" t="str">
        <f aca="false">VLOOKUP(TransactionHistory!C5,AccountingPeriod!$A$6:$H$17,7,TRUE())</f>
        <v>2024-2</v>
      </c>
      <c r="C5" s="28" t="n">
        <f aca="false">TransactionInput!A5</f>
        <v>45350</v>
      </c>
      <c r="D5" s="28" t="str">
        <f aca="false">TransactionInput!B5</f>
        <v>LOAN1</v>
      </c>
      <c r="E5" s="28" t="str">
        <f aca="false">TransactionInput!C5</f>
        <v>Scheduled Amortization-Deferred Cost</v>
      </c>
      <c r="F5" s="35" t="n">
        <f aca="false">TransactionInput!D5</f>
        <v>100</v>
      </c>
      <c r="G5" s="36" t="n">
        <v>1</v>
      </c>
      <c r="H5" s="1" t="n">
        <v>0</v>
      </c>
    </row>
    <row r="6" customFormat="false" ht="14.25" hidden="false" customHeight="false" outlineLevel="0" collapsed="false">
      <c r="A6" s="6" t="n">
        <v>4</v>
      </c>
      <c r="B6" s="6" t="str">
        <f aca="false">VLOOKUP(TransactionHistory!C6,AccountingPeriod!$A$6:$H$17,7,TRUE())</f>
        <v>2024-2</v>
      </c>
      <c r="C6" s="28" t="n">
        <f aca="false">TransactionInput!A6</f>
        <v>45350</v>
      </c>
      <c r="D6" s="28" t="str">
        <f aca="false">TransactionInput!B6</f>
        <v>LOAN1</v>
      </c>
      <c r="E6" s="28" t="str">
        <f aca="false">TransactionInput!C6</f>
        <v>Scheduled Payment-Principal</v>
      </c>
      <c r="F6" s="35" t="n">
        <f aca="false">TransactionInput!D6</f>
        <v>500</v>
      </c>
      <c r="G6" s="6" t="n">
        <v>1</v>
      </c>
      <c r="H6" s="1" t="n">
        <v>0</v>
      </c>
    </row>
    <row r="7" customFormat="false" ht="14.25" hidden="false" customHeight="false" outlineLevel="0" collapsed="false">
      <c r="A7" s="6" t="n">
        <v>5</v>
      </c>
      <c r="B7" s="6" t="str">
        <f aca="false">VLOOKUP(TransactionHistory!C7,AccountingPeriod!$A$6:$H$17,7,TRUE())</f>
        <v>2024-3</v>
      </c>
      <c r="C7" s="28" t="n">
        <f aca="false">TransactionInput!A7</f>
        <v>45382</v>
      </c>
      <c r="D7" s="28" t="str">
        <f aca="false">TransactionInput!B7</f>
        <v>LOAN1</v>
      </c>
      <c r="E7" s="28" t="str">
        <f aca="false">TransactionInput!C7</f>
        <v>Scheduled Amortization-Deferred Cost</v>
      </c>
      <c r="F7" s="35" t="n">
        <f aca="false">TransactionInput!D7</f>
        <v>100</v>
      </c>
      <c r="G7" s="36" t="n">
        <v>1</v>
      </c>
      <c r="H7" s="1" t="n">
        <v>0</v>
      </c>
    </row>
    <row r="8" customFormat="false" ht="14.25" hidden="false" customHeight="false" outlineLevel="0" collapsed="false">
      <c r="A8" s="6" t="n">
        <v>6</v>
      </c>
      <c r="B8" s="6" t="str">
        <f aca="false">VLOOKUP(TransactionHistory!C8,AccountingPeriod!$A$6:$H$17,7,TRUE())</f>
        <v>2024-3</v>
      </c>
      <c r="C8" s="28" t="n">
        <f aca="false">TransactionInput!A8</f>
        <v>45382</v>
      </c>
      <c r="D8" s="28" t="str">
        <f aca="false">TransactionInput!B8</f>
        <v>LOAN1</v>
      </c>
      <c r="E8" s="28" t="str">
        <f aca="false">TransactionInput!C8</f>
        <v>Accrue Income-Interest</v>
      </c>
      <c r="F8" s="35" t="n">
        <f aca="false">TransactionInput!D8</f>
        <v>50</v>
      </c>
      <c r="G8" s="6" t="n">
        <v>1</v>
      </c>
      <c r="H8" s="1" t="n">
        <v>0</v>
      </c>
    </row>
    <row r="9" customFormat="false" ht="14.25" hidden="false" customHeight="false" outlineLevel="0" collapsed="false">
      <c r="A9" s="6" t="n">
        <f aca="false">A8+1</f>
        <v>7</v>
      </c>
      <c r="B9" s="6" t="str">
        <f aca="false">VLOOKUP(TransactionHistory!C9,AccountingPeriod!$A$6:$H$17,7,TRUE())</f>
        <v>2024-3</v>
      </c>
      <c r="C9" s="28" t="n">
        <f aca="false">TransactionInput!A9</f>
        <v>45382</v>
      </c>
      <c r="D9" s="28" t="str">
        <f aca="false">TransactionInput!B9</f>
        <v>LOAN1</v>
      </c>
      <c r="E9" s="28" t="str">
        <f aca="false">TransactionInput!C9</f>
        <v>Interest Capitalized to Principal-Interest</v>
      </c>
      <c r="F9" s="35" t="n">
        <f aca="false">TransactionInput!D9</f>
        <v>50</v>
      </c>
      <c r="G9" s="6" t="n">
        <v>1</v>
      </c>
      <c r="H9" s="1" t="n">
        <v>0</v>
      </c>
    </row>
    <row r="10" customFormat="false" ht="14.25" hidden="false" customHeight="false" outlineLevel="0" collapsed="false">
      <c r="A10" s="6" t="n">
        <f aca="false">A9+1</f>
        <v>8</v>
      </c>
      <c r="B10" s="6" t="str">
        <f aca="false">VLOOKUP(TransactionHistory!C10,AccountingPeriod!$A$6:$H$17,7,TRUE())</f>
        <v>2024-3</v>
      </c>
      <c r="C10" s="28" t="n">
        <f aca="false">TransactionInput!A10</f>
        <v>45382</v>
      </c>
      <c r="D10" s="28" t="str">
        <f aca="false">TransactionInput!B10</f>
        <v>LOAN1</v>
      </c>
      <c r="E10" s="28" t="str">
        <f aca="false">TransactionInput!C10</f>
        <v>Interest Capitalized to Principal-Principal</v>
      </c>
      <c r="F10" s="35" t="n">
        <f aca="false">TransactionInput!D10</f>
        <v>50</v>
      </c>
      <c r="G10" s="6" t="n">
        <v>1</v>
      </c>
      <c r="H10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16.11"/>
    <col collapsed="false" customWidth="true" hidden="false" outlineLevel="0" max="2" min="2" style="1" width="12.22"/>
    <col collapsed="false" customWidth="true" hidden="false" outlineLevel="0" max="3" min="3" style="1" width="10.2"/>
    <col collapsed="false" customWidth="true" hidden="false" outlineLevel="0" max="4" min="4" style="1" width="12"/>
    <col collapsed="false" customWidth="true" hidden="false" outlineLevel="0" max="6" min="6" style="1" width="9.56"/>
    <col collapsed="false" customWidth="true" hidden="false" outlineLevel="0" max="7" min="7" style="1" width="15.44"/>
    <col collapsed="false" customWidth="true" hidden="false" outlineLevel="0" max="8" min="8" style="1" width="9.21"/>
    <col collapsed="false" customWidth="true" hidden="false" outlineLevel="0" max="9" min="9" style="1" width="14.33"/>
    <col collapsed="false" customWidth="true" hidden="false" outlineLevel="0" max="10" min="10" style="1" width="12.67"/>
    <col collapsed="false" customWidth="true" hidden="false" outlineLevel="0" max="11" min="11" style="1" width="12.22"/>
    <col collapsed="false" customWidth="true" hidden="false" outlineLevel="0" max="12" min="12" style="1" width="23.56"/>
    <col collapsed="false" customWidth="true" hidden="false" outlineLevel="0" max="15" min="14" style="1" width="11.77"/>
    <col collapsed="false" customWidth="true" hidden="false" outlineLevel="0" max="16" min="16" style="1" width="13.44"/>
    <col collapsed="false" customWidth="true" hidden="false" outlineLevel="0" max="17" min="17" style="1" width="10.2"/>
    <col collapsed="false" customWidth="true" hidden="false" outlineLevel="0" max="18" min="18" style="1" width="15.78"/>
    <col collapsed="false" customWidth="true" hidden="false" outlineLevel="0" max="19" min="19" style="1" width="16"/>
    <col collapsed="false" customWidth="true" hidden="false" outlineLevel="0" max="20" min="20" style="1" width="21.67"/>
    <col collapsed="false" customWidth="true" hidden="false" outlineLevel="0" max="21" min="21" style="1" width="10.2"/>
    <col collapsed="false" customWidth="true" hidden="false" outlineLevel="0" max="22" min="22" style="1" width="9.67"/>
    <col collapsed="false" customWidth="true" hidden="false" outlineLevel="0" max="23" min="23" style="1" width="11.89"/>
    <col collapsed="false" customWidth="true" hidden="false" outlineLevel="0" max="24" min="24" style="1" width="12.44"/>
    <col collapsed="false" customWidth="true" hidden="false" outlineLevel="0" max="25" min="25" style="1" width="16.11"/>
  </cols>
  <sheetData>
    <row r="1" customFormat="false" ht="14.25" hidden="false" customHeight="false" outlineLevel="0" collapsed="false">
      <c r="A1" s="7" t="s">
        <v>288</v>
      </c>
      <c r="E1" s="1" t="s">
        <v>288</v>
      </c>
    </row>
    <row r="2" customFormat="false" ht="14.25" hidden="false" customHeight="false" outlineLevel="0" collapsed="false">
      <c r="A2" s="7" t="s">
        <v>335</v>
      </c>
      <c r="B2" s="7" t="s">
        <v>317</v>
      </c>
      <c r="C2" s="7" t="s">
        <v>314</v>
      </c>
      <c r="D2" s="7" t="s">
        <v>311</v>
      </c>
      <c r="E2" s="7" t="s">
        <v>336</v>
      </c>
      <c r="F2" s="7" t="s">
        <v>337</v>
      </c>
      <c r="G2" s="7" t="s">
        <v>183</v>
      </c>
      <c r="H2" s="7" t="s">
        <v>187</v>
      </c>
      <c r="I2" s="7" t="s">
        <v>190</v>
      </c>
      <c r="J2" s="7" t="s">
        <v>193</v>
      </c>
      <c r="K2" s="7" t="s">
        <v>195</v>
      </c>
      <c r="L2" s="7" t="s">
        <v>197</v>
      </c>
      <c r="M2" s="7" t="s">
        <v>199</v>
      </c>
      <c r="N2" s="7" t="s">
        <v>201</v>
      </c>
      <c r="O2" s="7" t="s">
        <v>204</v>
      </c>
      <c r="P2" s="7" t="s">
        <v>206</v>
      </c>
      <c r="Q2" s="7" t="s">
        <v>208</v>
      </c>
      <c r="R2" s="7" t="s">
        <v>211</v>
      </c>
      <c r="S2" s="7" t="s">
        <v>213</v>
      </c>
      <c r="T2" s="7" t="s">
        <v>215</v>
      </c>
      <c r="U2" s="7" t="s">
        <v>217</v>
      </c>
      <c r="V2" s="7" t="s">
        <v>219</v>
      </c>
      <c r="W2" s="7" t="s">
        <v>221</v>
      </c>
      <c r="X2" s="7" t="s">
        <v>223</v>
      </c>
      <c r="Y2" s="7" t="s">
        <v>225</v>
      </c>
    </row>
    <row r="3" customFormat="false" ht="14.25" hidden="false" customHeight="false" outlineLevel="0" collapsed="false">
      <c r="A3" s="1" t="s">
        <v>338</v>
      </c>
      <c r="B3" s="31" t="n">
        <f aca="false">InstrumentAttributeInput!A3</f>
        <v>45292</v>
      </c>
      <c r="C3" s="1" t="n">
        <f aca="false">InstrumentAttributeInput!B3</f>
        <v>1</v>
      </c>
      <c r="D3" s="1" t="str">
        <f aca="false">InstrumentAttributeInput!C3</f>
        <v>LOAN1</v>
      </c>
      <c r="E3" s="1" t="n">
        <v>111</v>
      </c>
      <c r="F3" s="31" t="n">
        <f aca="false">B4</f>
        <v>45382</v>
      </c>
      <c r="G3" s="32" t="n">
        <f aca="false">InstrumentAttributeInput!D3</f>
        <v>10</v>
      </c>
      <c r="H3" s="31" t="str">
        <f aca="false">InstrumentAttributeInput!E3</f>
        <v>Revolving</v>
      </c>
      <c r="I3" s="31" t="n">
        <f aca="false">InstrumentAttributeInput!F3</f>
        <v>45292</v>
      </c>
      <c r="J3" s="31" t="str">
        <f aca="false">InstrumentAttributeInput!G3</f>
        <v>Origination</v>
      </c>
      <c r="K3" s="31" t="n">
        <f aca="false">InstrumentAttributeInput!H3</f>
        <v>45658</v>
      </c>
      <c r="L3" s="31" t="str">
        <f aca="false">InstrumentAttributeInput!I3</f>
        <v>PRINCIPAL_AND_INTEREST</v>
      </c>
      <c r="M3" s="31" t="n">
        <f aca="false">InstrumentAttributeInput!J3</f>
        <v>45323</v>
      </c>
      <c r="N3" s="32" t="n">
        <f aca="false">InstrumentAttributeInput!K3</f>
        <v>12</v>
      </c>
      <c r="O3" s="32" t="n">
        <f aca="false">InstrumentAttributeInput!L3</f>
        <v>102</v>
      </c>
      <c r="P3" s="31" t="str">
        <f aca="false">InstrumentAttributeInput!M3</f>
        <v>ABC</v>
      </c>
      <c r="Q3" s="37"/>
      <c r="R3" s="31"/>
      <c r="S3" s="31"/>
      <c r="T3" s="31" t="str">
        <f aca="false">InstrumentAttributeInput!Q3</f>
        <v>FAS91</v>
      </c>
      <c r="U3" s="31"/>
      <c r="V3" s="32" t="n">
        <f aca="false">InstrumentAttributeInput!S3</f>
        <v>12</v>
      </c>
      <c r="W3" s="31"/>
      <c r="X3" s="31" t="str">
        <f aca="false">InstrumentAttributeInput!U3</f>
        <v>ACCRUAL</v>
      </c>
      <c r="Y3" s="32" t="n">
        <f aca="false">InstrumentAttributeInput!V3</f>
        <v>4</v>
      </c>
      <c r="Z3" s="31"/>
    </row>
    <row r="4" customFormat="false" ht="14.25" hidden="false" customHeight="false" outlineLevel="0" collapsed="false">
      <c r="A4" s="1" t="s">
        <v>339</v>
      </c>
      <c r="B4" s="31" t="n">
        <v>45382</v>
      </c>
      <c r="C4" s="1" t="n">
        <v>1</v>
      </c>
      <c r="D4" s="1" t="str">
        <f aca="false">D3</f>
        <v>LOAN1</v>
      </c>
      <c r="E4" s="1" t="n">
        <v>222</v>
      </c>
      <c r="G4" s="32" t="n">
        <f aca="false">G3</f>
        <v>10</v>
      </c>
      <c r="H4" s="32" t="str">
        <f aca="false">H3</f>
        <v>Revolving</v>
      </c>
      <c r="I4" s="31" t="n">
        <f aca="false">I3</f>
        <v>45292</v>
      </c>
      <c r="J4" s="32" t="str">
        <f aca="false">J3</f>
        <v>Origination</v>
      </c>
      <c r="K4" s="31" t="n">
        <f aca="false">K3</f>
        <v>45658</v>
      </c>
      <c r="L4" s="32" t="str">
        <f aca="false">L3</f>
        <v>PRINCIPAL_AND_INTEREST</v>
      </c>
      <c r="M4" s="31" t="n">
        <f aca="false">M3</f>
        <v>45323</v>
      </c>
      <c r="N4" s="32" t="n">
        <f aca="false">N3</f>
        <v>12</v>
      </c>
      <c r="O4" s="32" t="n">
        <v>103</v>
      </c>
      <c r="P4" s="32" t="str">
        <f aca="false">P3</f>
        <v>ABC</v>
      </c>
      <c r="T4" s="32" t="str">
        <f aca="false">T3</f>
        <v>FAS91</v>
      </c>
      <c r="V4" s="32" t="n">
        <f aca="false">V3</f>
        <v>12</v>
      </c>
      <c r="X4" s="32" t="str">
        <f aca="false">X3</f>
        <v>ACCRUAL</v>
      </c>
      <c r="Y4" s="32" t="n">
        <f aca="false">Y3</f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34.66"/>
    <col collapsed="false" customWidth="true" hidden="false" outlineLevel="0" max="2" min="2" style="1" width="28.22"/>
    <col collapsed="false" customWidth="true" hidden="false" outlineLevel="0" max="3" min="3" style="1" width="22.33"/>
    <col collapsed="false" customWidth="true" hidden="false" outlineLevel="0" max="4" min="4" style="1" width="23.56"/>
    <col collapsed="false" customWidth="true" hidden="false" outlineLevel="0" max="5" min="5" style="1" width="33.21"/>
  </cols>
  <sheetData>
    <row r="1" customFormat="false" ht="19.7" hidden="false" customHeight="false" outlineLevel="0" collapsed="false">
      <c r="A1" s="38" t="s">
        <v>340</v>
      </c>
    </row>
    <row r="2" customFormat="false" ht="14.25" hidden="false" customHeight="false" outlineLevel="0" collapsed="false">
      <c r="A2" s="7" t="s">
        <v>341</v>
      </c>
      <c r="B2" s="7"/>
      <c r="C2" s="7"/>
      <c r="D2" s="7"/>
      <c r="E2" s="7"/>
      <c r="F2" s="7"/>
    </row>
    <row r="3" customFormat="false" ht="14.25" hidden="false" customHeight="false" outlineLevel="0" collapsed="false">
      <c r="B3" s="31"/>
      <c r="D3" s="37"/>
      <c r="E3" s="37"/>
    </row>
    <row r="4" customFormat="false" ht="14.25" hidden="false" customHeight="false" outlineLevel="0" collapsed="false">
      <c r="B4" s="31"/>
      <c r="D4" s="37"/>
      <c r="E4" s="37"/>
    </row>
    <row r="5" customFormat="false" ht="14.25" hidden="false" customHeight="false" outlineLevel="0" collapsed="false">
      <c r="B5" s="31"/>
      <c r="D5" s="37"/>
      <c r="E5" s="37"/>
    </row>
    <row r="6" customFormat="false" ht="14.25" hidden="false" customHeight="false" outlineLevel="0" collapsed="false">
      <c r="B6" s="31"/>
      <c r="D6" s="37"/>
      <c r="E6" s="37"/>
    </row>
    <row r="7" customFormat="false" ht="14.25" hidden="false" customHeight="false" outlineLevel="0" collapsed="false">
      <c r="B7" s="31"/>
      <c r="D7" s="37"/>
      <c r="E7" s="37"/>
    </row>
    <row r="8" customFormat="false" ht="14.25" hidden="false" customHeight="false" outlineLevel="0" collapsed="false">
      <c r="B8" s="31"/>
      <c r="D8" s="37"/>
      <c r="E8" s="37"/>
    </row>
    <row r="9" customFormat="false" ht="14.25" hidden="false" customHeight="false" outlineLevel="0" collapsed="false">
      <c r="B9" s="31"/>
      <c r="D9" s="37"/>
      <c r="E9" s="37"/>
    </row>
    <row r="10" customFormat="false" ht="14.25" hidden="false" customHeight="false" outlineLevel="0" collapsed="false">
      <c r="B10" s="31"/>
      <c r="D10" s="37"/>
      <c r="E10" s="37"/>
    </row>
    <row r="11" customFormat="false" ht="14.25" hidden="false" customHeight="false" outlineLevel="0" collapsed="false">
      <c r="B11" s="31"/>
      <c r="D11" s="37"/>
      <c r="E11" s="37"/>
    </row>
    <row r="12" customFormat="false" ht="14.25" hidden="false" customHeight="false" outlineLevel="0" collapsed="false">
      <c r="B12" s="31"/>
      <c r="D12" s="37"/>
      <c r="E12" s="37"/>
    </row>
    <row r="13" customFormat="false" ht="14.25" hidden="false" customHeight="false" outlineLevel="0" collapsed="false">
      <c r="B13" s="31"/>
      <c r="D13" s="37"/>
      <c r="E13" s="37"/>
    </row>
    <row r="14" customFormat="false" ht="14.25" hidden="false" customHeight="false" outlineLevel="0" collapsed="false">
      <c r="B14" s="31"/>
      <c r="D14" s="37"/>
      <c r="E14" s="37"/>
    </row>
    <row r="15" customFormat="false" ht="14.25" hidden="false" customHeight="false" outlineLevel="0" collapsed="false">
      <c r="B15" s="31"/>
      <c r="D15" s="37"/>
      <c r="E15" s="37"/>
    </row>
    <row r="16" customFormat="false" ht="14.25" hidden="false" customHeight="false" outlineLevel="0" collapsed="false">
      <c r="B16" s="31"/>
      <c r="D16" s="37"/>
      <c r="E16" s="37"/>
    </row>
    <row r="17" customFormat="false" ht="14.25" hidden="false" customHeight="false" outlineLevel="0" collapsed="false">
      <c r="B17" s="31"/>
      <c r="D17" s="37"/>
      <c r="E17" s="37"/>
    </row>
    <row r="18" customFormat="false" ht="14.25" hidden="false" customHeight="false" outlineLevel="0" collapsed="false">
      <c r="B18" s="31"/>
      <c r="D18" s="37"/>
      <c r="E18" s="3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30" activeCellId="0" sqref="C30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34.66"/>
    <col collapsed="false" customWidth="true" hidden="false" outlineLevel="0" max="2" min="2" style="1" width="28.22"/>
    <col collapsed="false" customWidth="true" hidden="false" outlineLevel="0" max="3" min="3" style="1" width="22.33"/>
    <col collapsed="false" customWidth="true" hidden="false" outlineLevel="0" max="4" min="4" style="1" width="28.79"/>
    <col collapsed="false" customWidth="true" hidden="false" outlineLevel="0" max="5" min="5" style="1" width="33.21"/>
  </cols>
  <sheetData>
    <row r="1" customFormat="false" ht="19.7" hidden="false" customHeight="false" outlineLevel="0" collapsed="false">
      <c r="A1" s="38" t="s">
        <v>342</v>
      </c>
    </row>
    <row r="2" customFormat="false" ht="14.25" hidden="false" customHeight="false" outlineLevel="0" collapsed="false">
      <c r="A2" s="7" t="s">
        <v>335</v>
      </c>
      <c r="B2" s="7" t="s">
        <v>343</v>
      </c>
      <c r="C2" s="7" t="s">
        <v>344</v>
      </c>
      <c r="D2" s="7" t="s">
        <v>345</v>
      </c>
      <c r="E2" s="7" t="s">
        <v>346</v>
      </c>
      <c r="F2" s="7"/>
    </row>
    <row r="3" customFormat="false" ht="14.25" hidden="false" customHeight="false" outlineLevel="0" collapsed="false">
      <c r="A3" s="1" t="s">
        <v>338</v>
      </c>
      <c r="B3" s="31" t="s">
        <v>316</v>
      </c>
      <c r="C3" s="1" t="s">
        <v>229</v>
      </c>
      <c r="D3" s="39" t="n">
        <f aca="false">TransactionInput!D3</f>
        <v>100000</v>
      </c>
      <c r="E3" s="39" t="n">
        <f aca="false">D3</f>
        <v>100000</v>
      </c>
    </row>
    <row r="4" customFormat="false" ht="14.25" hidden="false" customHeight="false" outlineLevel="0" collapsed="false">
      <c r="A4" s="1" t="s">
        <v>347</v>
      </c>
      <c r="B4" s="31" t="s">
        <v>316</v>
      </c>
      <c r="C4" s="1" t="s">
        <v>229</v>
      </c>
      <c r="D4" s="39" t="n">
        <f aca="false">-TransactionInput!D6</f>
        <v>-500</v>
      </c>
      <c r="E4" s="39" t="n">
        <f aca="false">E3+D4</f>
        <v>99500</v>
      </c>
    </row>
    <row r="5" customFormat="false" ht="14.25" hidden="false" customHeight="false" outlineLevel="0" collapsed="false">
      <c r="A5" s="1" t="s">
        <v>339</v>
      </c>
      <c r="B5" s="31" t="s">
        <v>316</v>
      </c>
      <c r="C5" s="1" t="s">
        <v>229</v>
      </c>
      <c r="D5" s="39" t="n">
        <f aca="false">TransactionInput!D10</f>
        <v>50</v>
      </c>
      <c r="E5" s="39" t="n">
        <f aca="false">E4+D5</f>
        <v>99550</v>
      </c>
    </row>
    <row r="6" customFormat="false" ht="14.25" hidden="false" customHeight="false" outlineLevel="0" collapsed="false">
      <c r="A6" s="1" t="s">
        <v>338</v>
      </c>
      <c r="B6" s="31" t="s">
        <v>316</v>
      </c>
      <c r="C6" s="1" t="s">
        <v>232</v>
      </c>
      <c r="D6" s="39" t="n">
        <f aca="false">D3</f>
        <v>100000</v>
      </c>
      <c r="E6" s="39" t="n">
        <f aca="false">E3</f>
        <v>100000</v>
      </c>
    </row>
    <row r="7" customFormat="false" ht="14.25" hidden="false" customHeight="false" outlineLevel="0" collapsed="false">
      <c r="A7" s="1" t="s">
        <v>347</v>
      </c>
      <c r="B7" s="31" t="s">
        <v>316</v>
      </c>
      <c r="C7" s="1" t="str">
        <f aca="false">C6</f>
        <v>Accounting Principal</v>
      </c>
      <c r="D7" s="39" t="n">
        <f aca="false">D4</f>
        <v>-500</v>
      </c>
      <c r="E7" s="39" t="n">
        <f aca="false">E4</f>
        <v>99500</v>
      </c>
    </row>
    <row r="8" customFormat="false" ht="14.25" hidden="false" customHeight="false" outlineLevel="0" collapsed="false">
      <c r="A8" s="1" t="s">
        <v>339</v>
      </c>
      <c r="B8" s="31" t="s">
        <v>316</v>
      </c>
      <c r="C8" s="1" t="str">
        <f aca="false">C6</f>
        <v>Accounting Principal</v>
      </c>
      <c r="D8" s="39" t="n">
        <f aca="false">D5</f>
        <v>50</v>
      </c>
      <c r="E8" s="39" t="n">
        <f aca="false">E5</f>
        <v>99550</v>
      </c>
    </row>
    <row r="9" customFormat="false" ht="14.25" hidden="false" customHeight="false" outlineLevel="0" collapsed="false">
      <c r="A9" s="1" t="s">
        <v>338</v>
      </c>
      <c r="B9" s="31" t="s">
        <v>316</v>
      </c>
      <c r="C9" s="1" t="s">
        <v>236</v>
      </c>
      <c r="D9" s="39" t="n">
        <f aca="false">TransactionInput!D4</f>
        <v>1200</v>
      </c>
      <c r="E9" s="39" t="n">
        <f aca="false">D9</f>
        <v>1200</v>
      </c>
    </row>
    <row r="10" customFormat="false" ht="14.25" hidden="false" customHeight="false" outlineLevel="0" collapsed="false">
      <c r="A10" s="1" t="s">
        <v>347</v>
      </c>
      <c r="B10" s="31" t="s">
        <v>316</v>
      </c>
      <c r="C10" s="1" t="s">
        <v>236</v>
      </c>
      <c r="D10" s="39" t="n">
        <f aca="false">-TransactionInput!D5</f>
        <v>-100</v>
      </c>
      <c r="E10" s="39" t="n">
        <f aca="false">E9+D10</f>
        <v>1100</v>
      </c>
    </row>
    <row r="11" customFormat="false" ht="14.25" hidden="false" customHeight="false" outlineLevel="0" collapsed="false">
      <c r="A11" s="1" t="s">
        <v>339</v>
      </c>
      <c r="B11" s="31" t="s">
        <v>316</v>
      </c>
      <c r="C11" s="1" t="s">
        <v>236</v>
      </c>
      <c r="D11" s="39" t="n">
        <f aca="false">-TransactionInput!D7</f>
        <v>-100</v>
      </c>
      <c r="E11" s="39" t="n">
        <f aca="false">E10+D11</f>
        <v>1000</v>
      </c>
    </row>
    <row r="12" customFormat="false" ht="14.25" hidden="false" customHeight="false" outlineLevel="0" collapsed="false">
      <c r="A12" s="1" t="s">
        <v>339</v>
      </c>
      <c r="B12" s="31" t="s">
        <v>316</v>
      </c>
      <c r="C12" s="1" t="s">
        <v>233</v>
      </c>
      <c r="D12" s="39" t="n">
        <f aca="false">TransactionInput!D8-TransactionInput!D9</f>
        <v>0</v>
      </c>
      <c r="E12" s="39" t="n">
        <f aca="false">TransactionInput!E8-TransactionInput!E9</f>
        <v>0</v>
      </c>
    </row>
    <row r="13" customFormat="false" ht="14.25" hidden="false" customHeight="false" outlineLevel="0" collapsed="false">
      <c r="A13" s="1" t="s">
        <v>339</v>
      </c>
      <c r="B13" s="31" t="s">
        <v>316</v>
      </c>
      <c r="C13" s="1" t="s">
        <v>234</v>
      </c>
      <c r="D13" s="39" t="n">
        <f aca="false">D12</f>
        <v>0</v>
      </c>
      <c r="E13" s="39" t="n">
        <f aca="false">E12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34.66"/>
    <col collapsed="false" customWidth="true" hidden="false" outlineLevel="0" max="2" min="2" style="1" width="22.33"/>
    <col collapsed="false" customWidth="true" hidden="false" outlineLevel="0" max="3" min="3" style="1" width="23.56"/>
  </cols>
  <sheetData>
    <row r="1" customFormat="false" ht="19.7" hidden="false" customHeight="false" outlineLevel="0" collapsed="false">
      <c r="A1" s="38" t="s">
        <v>348</v>
      </c>
    </row>
    <row r="2" customFormat="false" ht="14.25" hidden="false" customHeight="false" outlineLevel="0" collapsed="false">
      <c r="A2" s="7" t="s">
        <v>341</v>
      </c>
      <c r="B2" s="7"/>
      <c r="C2" s="7"/>
      <c r="D2" s="7"/>
    </row>
    <row r="3" customFormat="false" ht="14.25" hidden="false" customHeight="false" outlineLevel="0" collapsed="false">
      <c r="C3" s="37"/>
      <c r="D3" s="37"/>
    </row>
    <row r="4" customFormat="false" ht="14.25" hidden="false" customHeight="false" outlineLevel="0" collapsed="false">
      <c r="C4" s="37"/>
      <c r="D4" s="37"/>
    </row>
    <row r="5" customFormat="false" ht="14.25" hidden="false" customHeight="false" outlineLevel="0" collapsed="false">
      <c r="C5" s="37"/>
      <c r="D5" s="37"/>
    </row>
    <row r="6" customFormat="false" ht="14.25" hidden="false" customHeight="false" outlineLevel="0" collapsed="false">
      <c r="C6" s="37"/>
      <c r="D6" s="3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R26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A2" activeCellId="0" sqref="A2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4.79"/>
    <col collapsed="false" customWidth="true" hidden="false" outlineLevel="0" max="2" min="2" style="1" width="16.11"/>
    <col collapsed="false" customWidth="true" hidden="false" outlineLevel="0" max="3" min="3" style="1" width="12"/>
    <col collapsed="false" customWidth="true" hidden="false" outlineLevel="0" max="4" min="4" style="1" width="10.2"/>
    <col collapsed="false" customWidth="true" hidden="false" outlineLevel="0" max="5" min="5" style="1" width="34.44"/>
    <col collapsed="false" customWidth="true" hidden="false" outlineLevel="0" max="6" min="6" style="1" width="18.11"/>
    <col collapsed="false" customWidth="true" hidden="false" outlineLevel="0" max="7" min="7" style="1" width="29"/>
    <col collapsed="false" customWidth="true" hidden="false" outlineLevel="0" max="8" min="8" style="1" width="16.11"/>
    <col collapsed="false" customWidth="true" hidden="false" outlineLevel="0" max="9" min="9" style="1" width="25.22"/>
    <col collapsed="false" customWidth="true" hidden="false" outlineLevel="0" max="10" min="10" style="1" width="10.56"/>
    <col collapsed="false" customWidth="true" hidden="false" outlineLevel="0" max="11" min="11" style="1" width="12.98"/>
    <col collapsed="false" customWidth="true" hidden="false" outlineLevel="0" max="12" min="12" style="1" width="14.21"/>
    <col collapsed="false" customWidth="true" hidden="false" outlineLevel="0" max="13" min="13" style="1" width="11"/>
    <col collapsed="false" customWidth="true" hidden="false" outlineLevel="0" max="14" min="14" style="1" width="11.77"/>
    <col collapsed="false" customWidth="true" hidden="false" outlineLevel="0" max="15" min="15" style="1" width="8.34"/>
    <col collapsed="false" customWidth="true" hidden="false" outlineLevel="0" max="16" min="16" style="1" width="29"/>
  </cols>
  <sheetData>
    <row r="1" customFormat="false" ht="14.25" hidden="false" customHeight="false" outlineLevel="0" collapsed="false">
      <c r="A1" s="7" t="s">
        <v>288</v>
      </c>
    </row>
    <row r="2" customFormat="false" ht="14.25" hidden="false" customHeight="false" outlineLevel="0" collapsed="false">
      <c r="A2" s="7" t="s">
        <v>310</v>
      </c>
      <c r="B2" s="7" t="s">
        <v>335</v>
      </c>
      <c r="C2" s="7" t="s">
        <v>311</v>
      </c>
      <c r="D2" s="7" t="s">
        <v>349</v>
      </c>
      <c r="E2" s="7" t="s">
        <v>312</v>
      </c>
      <c r="F2" s="7" t="s">
        <v>350</v>
      </c>
      <c r="G2" s="40" t="s">
        <v>351</v>
      </c>
      <c r="H2" s="40" t="s">
        <v>352</v>
      </c>
      <c r="I2" s="40" t="s">
        <v>353</v>
      </c>
      <c r="J2" s="40" t="s">
        <v>298</v>
      </c>
      <c r="K2" s="40" t="s">
        <v>299</v>
      </c>
      <c r="L2" s="40" t="s">
        <v>354</v>
      </c>
      <c r="M2" s="40" t="s">
        <v>355</v>
      </c>
      <c r="N2" s="40" t="s">
        <v>204</v>
      </c>
      <c r="O2" s="40" t="s">
        <v>307</v>
      </c>
      <c r="P2" s="41" t="s">
        <v>289</v>
      </c>
      <c r="Q2" s="17"/>
      <c r="R2" s="41" t="s">
        <v>356</v>
      </c>
    </row>
    <row r="3" customFormat="false" ht="14.25" hidden="false" customHeight="false" outlineLevel="0" collapsed="false">
      <c r="A3" s="31" t="n">
        <f aca="false">TransactionInput!A3</f>
        <v>45322</v>
      </c>
      <c r="B3" s="31" t="str">
        <f aca="false">VLOOKUP(A3,AccountingPeriod!A$6:G$17,7,TRUE())</f>
        <v>2024-1</v>
      </c>
      <c r="C3" s="8" t="str">
        <f aca="false">TransactionInput!B3</f>
        <v>LOAN1</v>
      </c>
      <c r="D3" s="1" t="n">
        <v>1</v>
      </c>
      <c r="E3" s="8" t="str">
        <f aca="false">TransactionInput!C3</f>
        <v>Disburse Principal-Principal</v>
      </c>
      <c r="F3" s="8" t="n">
        <f aca="false">VLOOKUP(G3,Acc_ChartOfAccount!$A$3:$B$88,2,FALSE())</f>
        <v>29000</v>
      </c>
      <c r="G3" s="8" t="str">
        <f aca="false">P3</f>
        <v>Principal-102</v>
      </c>
      <c r="H3" s="8" t="str">
        <f aca="false">VLOOKUP(I3,AccRules_AccountType!$B$3:$C$89,2,FALSE())</f>
        <v>Balance Sheet</v>
      </c>
      <c r="I3" s="8" t="str">
        <f aca="false">VLOOKUP(R3,'Acc_Subledger Account Mappings'!$A$4:$F$337,6,FALSE())</f>
        <v>Principal</v>
      </c>
      <c r="J3" s="39" t="n">
        <f aca="false">TransactionInput!D3</f>
        <v>100000</v>
      </c>
      <c r="K3" s="39"/>
      <c r="M3" s="1" t="n">
        <v>1</v>
      </c>
      <c r="N3" s="1" t="n">
        <v>102</v>
      </c>
      <c r="O3" s="8" t="s">
        <v>308</v>
      </c>
      <c r="P3" s="17" t="str">
        <f aca="false">CONCATENATE(I3,"-",N3)</f>
        <v>Principal-102</v>
      </c>
      <c r="Q3" s="17" t="s">
        <v>357</v>
      </c>
      <c r="R3" s="17" t="str">
        <f aca="false">CONCATENATE(E3,"-",Q3)</f>
        <v>Disburse Principal-Principal-DR</v>
      </c>
    </row>
    <row r="4" customFormat="false" ht="14.25" hidden="false" customHeight="false" outlineLevel="0" collapsed="false">
      <c r="A4" s="31" t="n">
        <f aca="false">A3</f>
        <v>45322</v>
      </c>
      <c r="B4" s="31" t="str">
        <f aca="false">VLOOKUP(A4,AccountingPeriod!A$6:G$17,7,TRUE())</f>
        <v>2024-1</v>
      </c>
      <c r="C4" s="8" t="str">
        <f aca="false">C3</f>
        <v>LOAN1</v>
      </c>
      <c r="D4" s="1" t="n">
        <v>1</v>
      </c>
      <c r="E4" s="8" t="str">
        <f aca="false">TransactionInput!C3</f>
        <v>Disburse Principal-Principal</v>
      </c>
      <c r="F4" s="1" t="n">
        <f aca="false">VLOOKUP(G4,Acc_ChartOfAccount!$A$3:$B$88,2,FALSE())</f>
        <v>4000</v>
      </c>
      <c r="G4" s="1" t="str">
        <f aca="false">P4</f>
        <v>Cash Clearing-102</v>
      </c>
      <c r="H4" s="1" t="str">
        <f aca="false">VLOOKUP(I4,AccRules_AccountType!$B$3:$C$89,2,FALSE())</f>
        <v>Clearing</v>
      </c>
      <c r="I4" s="1" t="str">
        <f aca="false">VLOOKUP(R4,'Acc_Subledger Account Mappings'!$A$4:$F$337,6,FALSE())</f>
        <v>Cash Clearing</v>
      </c>
      <c r="J4" s="39"/>
      <c r="K4" s="39" t="n">
        <f aca="false">-J3</f>
        <v>-100000</v>
      </c>
      <c r="M4" s="1" t="n">
        <v>1</v>
      </c>
      <c r="N4" s="1" t="n">
        <v>102</v>
      </c>
      <c r="O4" s="1" t="s">
        <v>308</v>
      </c>
      <c r="P4" s="17" t="str">
        <f aca="false">CONCATENATE(I4,"-",N4)</f>
        <v>Cash Clearing-102</v>
      </c>
      <c r="Q4" s="17" t="s">
        <v>358</v>
      </c>
      <c r="R4" s="17" t="str">
        <f aca="false">CONCATENATE(E4,"-",Q4)</f>
        <v>Disburse Principal-Principal-CR</v>
      </c>
    </row>
    <row r="5" customFormat="false" ht="14.25" hidden="false" customHeight="false" outlineLevel="0" collapsed="false">
      <c r="A5" s="31" t="n">
        <f aca="false">TransactionInput!A4</f>
        <v>45322</v>
      </c>
      <c r="B5" s="31" t="str">
        <f aca="false">VLOOKUP(A5,AccountingPeriod!A$6:G$17,7,TRUE())</f>
        <v>2024-1</v>
      </c>
      <c r="C5" s="8" t="str">
        <f aca="false">C4</f>
        <v>LOAN1</v>
      </c>
      <c r="D5" s="1" t="n">
        <v>1</v>
      </c>
      <c r="E5" s="31" t="str">
        <f aca="false">TransactionHistory!E4</f>
        <v>Defer Expense - Cost-Deferred Cost</v>
      </c>
      <c r="F5" s="1" t="n">
        <f aca="false">VLOOKUP(G5,Acc_ChartOfAccount!$A$3:$B$88,2,FALSE())</f>
        <v>9000</v>
      </c>
      <c r="G5" s="1" t="str">
        <f aca="false">P5</f>
        <v>Deferred Basis-102</v>
      </c>
      <c r="H5" s="1" t="str">
        <f aca="false">VLOOKUP(I5,AccRules_AccountType!$B$3:$C$89,2,FALSE())</f>
        <v>Balance Sheet</v>
      </c>
      <c r="I5" s="1" t="str">
        <f aca="false">VLOOKUP(R5,'Acc_Subledger Account Mappings'!$A$4:$F$337,6,FALSE())</f>
        <v>Deferred Basis</v>
      </c>
      <c r="J5" s="39" t="n">
        <f aca="false">TransactionInput!D4</f>
        <v>1200</v>
      </c>
      <c r="K5" s="39"/>
      <c r="M5" s="1" t="n">
        <v>1</v>
      </c>
      <c r="N5" s="1" t="n">
        <v>102</v>
      </c>
      <c r="O5" s="1" t="s">
        <v>308</v>
      </c>
      <c r="P5" s="17" t="str">
        <f aca="false">CONCATENATE(I5,"-",N5)</f>
        <v>Deferred Basis-102</v>
      </c>
      <c r="Q5" s="17" t="s">
        <v>357</v>
      </c>
      <c r="R5" s="17" t="str">
        <f aca="false">CONCATENATE(E5,"-",Q5)</f>
        <v>Defer Expense - Cost-Deferred Cost-DR</v>
      </c>
    </row>
    <row r="6" customFormat="false" ht="14.25" hidden="false" customHeight="false" outlineLevel="0" collapsed="false">
      <c r="A6" s="31" t="n">
        <f aca="false">A5</f>
        <v>45322</v>
      </c>
      <c r="B6" s="31" t="str">
        <f aca="false">VLOOKUP(A6,AccountingPeriod!A$6:G$17,7,TRUE())</f>
        <v>2024-1</v>
      </c>
      <c r="C6" s="8" t="str">
        <f aca="false">C5</f>
        <v>LOAN1</v>
      </c>
      <c r="D6" s="1" t="n">
        <v>1</v>
      </c>
      <c r="E6" s="8" t="str">
        <f aca="false">E5</f>
        <v>Defer Expense - Cost-Deferred Cost</v>
      </c>
      <c r="F6" s="1" t="n">
        <f aca="false">VLOOKUP(G6,Acc_ChartOfAccount!$A$3:$B$88,2,FALSE())</f>
        <v>10000</v>
      </c>
      <c r="G6" s="1" t="str">
        <f aca="false">P6</f>
        <v>Deferred Basis Clearing-102</v>
      </c>
      <c r="H6" s="1" t="str">
        <f aca="false">VLOOKUP(I6,AccRules_AccountType!$B$3:$C$89,2,FALSE())</f>
        <v>Clearing</v>
      </c>
      <c r="I6" s="1" t="str">
        <f aca="false">VLOOKUP(R6,'Acc_Subledger Account Mappings'!$A$4:$F$337,6,FALSE())</f>
        <v>Deferred Basis Clearing</v>
      </c>
      <c r="J6" s="39"/>
      <c r="K6" s="39" t="n">
        <f aca="false">-J5</f>
        <v>-1200</v>
      </c>
      <c r="M6" s="1" t="n">
        <v>1</v>
      </c>
      <c r="N6" s="1" t="n">
        <v>102</v>
      </c>
      <c r="O6" s="1" t="s">
        <v>308</v>
      </c>
      <c r="P6" s="17" t="str">
        <f aca="false">CONCATENATE(I6,"-",N6)</f>
        <v>Deferred Basis Clearing-102</v>
      </c>
      <c r="Q6" s="17" t="s">
        <v>358</v>
      </c>
      <c r="R6" s="17" t="str">
        <f aca="false">CONCATENATE(E6,"-",Q6)</f>
        <v>Defer Expense - Cost-Deferred Cost-CR</v>
      </c>
    </row>
    <row r="7" customFormat="false" ht="14.25" hidden="false" customHeight="false" outlineLevel="0" collapsed="false">
      <c r="A7" s="31" t="n">
        <f aca="false">TransactionInput!A5</f>
        <v>45350</v>
      </c>
      <c r="B7" s="31" t="str">
        <f aca="false">VLOOKUP(A7,AccountingPeriod!A$6:G$17,7,TRUE())</f>
        <v>2024-2</v>
      </c>
      <c r="C7" s="8" t="str">
        <f aca="false">C6</f>
        <v>LOAN1</v>
      </c>
      <c r="D7" s="1" t="n">
        <v>1</v>
      </c>
      <c r="E7" s="8" t="str">
        <f aca="false">TransactionInput!C5</f>
        <v>Scheduled Amortization-Deferred Cost</v>
      </c>
      <c r="F7" s="1" t="n">
        <f aca="false">VLOOKUP(G7,Acc_ChartOfAccount!$A$3:$B$88,2,FALSE())</f>
        <v>21000</v>
      </c>
      <c r="G7" s="1" t="str">
        <f aca="false">P7</f>
        <v>Interest Income Amortization-102</v>
      </c>
      <c r="H7" s="1" t="str">
        <f aca="false">VLOOKUP(I7,AccRules_AccountType!$B$3:$C$89,2,FALSE())</f>
        <v>Income Statement</v>
      </c>
      <c r="I7" s="1" t="str">
        <f aca="false">VLOOKUP(R7,'Acc_Subledger Account Mappings'!$A$4:$F$337,6,FALSE())</f>
        <v>Interest Income Amortization</v>
      </c>
      <c r="J7" s="39" t="n">
        <f aca="false">TransactionInput!D5</f>
        <v>100</v>
      </c>
      <c r="K7" s="39"/>
      <c r="M7" s="1" t="n">
        <v>1</v>
      </c>
      <c r="N7" s="1" t="n">
        <v>102</v>
      </c>
      <c r="O7" s="1" t="s">
        <v>308</v>
      </c>
      <c r="P7" s="17" t="str">
        <f aca="false">CONCATENATE(I7,"-",N7)</f>
        <v>Interest Income Amortization-102</v>
      </c>
      <c r="Q7" s="17" t="s">
        <v>357</v>
      </c>
      <c r="R7" s="17" t="str">
        <f aca="false">CONCATENATE(E7,"-",Q7)</f>
        <v>Scheduled Amortization-Deferred Cost-DR</v>
      </c>
    </row>
    <row r="8" customFormat="false" ht="14.25" hidden="false" customHeight="false" outlineLevel="0" collapsed="false">
      <c r="A8" s="31" t="n">
        <f aca="false">A7</f>
        <v>45350</v>
      </c>
      <c r="B8" s="31" t="str">
        <f aca="false">VLOOKUP(A8,AccountingPeriod!A$6:G$17,7,TRUE())</f>
        <v>2024-2</v>
      </c>
      <c r="C8" s="8" t="str">
        <f aca="false">C7</f>
        <v>LOAN1</v>
      </c>
      <c r="D8" s="1" t="n">
        <v>1</v>
      </c>
      <c r="E8" s="8" t="str">
        <f aca="false">E7</f>
        <v>Scheduled Amortization-Deferred Cost</v>
      </c>
      <c r="F8" s="1" t="n">
        <f aca="false">VLOOKUP(G8,Acc_ChartOfAccount!$A$3:$B$88,2,FALSE())</f>
        <v>9000</v>
      </c>
      <c r="G8" s="1" t="str">
        <f aca="false">P8</f>
        <v>Deferred Basis-102</v>
      </c>
      <c r="H8" s="1" t="str">
        <f aca="false">VLOOKUP(I8,AccRules_AccountType!$B$3:$C$89,2,FALSE())</f>
        <v>Balance Sheet</v>
      </c>
      <c r="I8" s="1" t="str">
        <f aca="false">VLOOKUP(R8,'Acc_Subledger Account Mappings'!$A$4:$F$337,6,FALSE())</f>
        <v>Deferred Basis</v>
      </c>
      <c r="J8" s="39"/>
      <c r="K8" s="39" t="n">
        <f aca="false">-J7</f>
        <v>-100</v>
      </c>
      <c r="M8" s="1" t="n">
        <v>1</v>
      </c>
      <c r="N8" s="1" t="n">
        <v>102</v>
      </c>
      <c r="O8" s="1" t="s">
        <v>308</v>
      </c>
      <c r="P8" s="17" t="str">
        <f aca="false">CONCATENATE(I8,"-",N8)</f>
        <v>Deferred Basis-102</v>
      </c>
      <c r="Q8" s="17" t="s">
        <v>358</v>
      </c>
      <c r="R8" s="17" t="str">
        <f aca="false">CONCATENATE(E8,"-",Q8)</f>
        <v>Scheduled Amortization-Deferred Cost-CR</v>
      </c>
    </row>
    <row r="9" customFormat="false" ht="14.25" hidden="false" customHeight="false" outlineLevel="0" collapsed="false">
      <c r="A9" s="31" t="n">
        <f aca="false">A7</f>
        <v>45350</v>
      </c>
      <c r="B9" s="31" t="str">
        <f aca="false">VLOOKUP(A9,AccountingPeriod!A$6:G$17,7,TRUE())</f>
        <v>2024-2</v>
      </c>
      <c r="C9" s="8" t="str">
        <f aca="false">C8</f>
        <v>LOAN1</v>
      </c>
      <c r="D9" s="1" t="n">
        <v>1</v>
      </c>
      <c r="E9" s="8" t="str">
        <f aca="false">TransactionInput!C6</f>
        <v>Scheduled Payment-Principal</v>
      </c>
      <c r="F9" s="1" t="n">
        <f aca="false">VLOOKUP(G9,Acc_ChartOfAccount!$A$3:$B$88,2,FALSE())</f>
        <v>4000</v>
      </c>
      <c r="G9" s="1" t="str">
        <f aca="false">P9</f>
        <v>Cash Clearing-102</v>
      </c>
      <c r="H9" s="1" t="str">
        <f aca="false">VLOOKUP(I9,AccRules_AccountType!$B$3:$C$89,2,FALSE())</f>
        <v>Clearing</v>
      </c>
      <c r="I9" s="1" t="str">
        <f aca="false">VLOOKUP(R9,'Acc_Subledger Account Mappings'!$A$4:$F$337,6,FALSE())</f>
        <v>Cash Clearing</v>
      </c>
      <c r="J9" s="39" t="n">
        <f aca="false">TransactionInput!D6</f>
        <v>500</v>
      </c>
      <c r="K9" s="39"/>
      <c r="M9" s="1" t="n">
        <v>1</v>
      </c>
      <c r="N9" s="1" t="n">
        <v>102</v>
      </c>
      <c r="O9" s="1" t="s">
        <v>308</v>
      </c>
      <c r="P9" s="17" t="str">
        <f aca="false">CONCATENATE(I9,"-",N9)</f>
        <v>Cash Clearing-102</v>
      </c>
      <c r="Q9" s="17" t="s">
        <v>357</v>
      </c>
      <c r="R9" s="17" t="str">
        <f aca="false">CONCATENATE(E9,"-",Q9)</f>
        <v>Scheduled Payment-Principal-DR</v>
      </c>
    </row>
    <row r="10" customFormat="false" ht="14.25" hidden="false" customHeight="false" outlineLevel="0" collapsed="false">
      <c r="A10" s="31" t="n">
        <f aca="false">A9</f>
        <v>45350</v>
      </c>
      <c r="B10" s="31" t="str">
        <f aca="false">VLOOKUP(A10,AccountingPeriod!A$6:G$17,7,TRUE())</f>
        <v>2024-2</v>
      </c>
      <c r="C10" s="8" t="str">
        <f aca="false">C9</f>
        <v>LOAN1</v>
      </c>
      <c r="D10" s="1" t="n">
        <v>1</v>
      </c>
      <c r="E10" s="8" t="str">
        <f aca="false">E9</f>
        <v>Scheduled Payment-Principal</v>
      </c>
      <c r="F10" s="1" t="n">
        <f aca="false">VLOOKUP(G10,Acc_ChartOfAccount!$A$3:$B$88,2,FALSE())</f>
        <v>29000</v>
      </c>
      <c r="G10" s="1" t="str">
        <f aca="false">P10</f>
        <v>Principal-102</v>
      </c>
      <c r="H10" s="1" t="str">
        <f aca="false">VLOOKUP(I10,AccRules_AccountType!$B$3:$C$89,2,FALSE())</f>
        <v>Balance Sheet</v>
      </c>
      <c r="I10" s="1" t="str">
        <f aca="false">VLOOKUP(R10,'Acc_Subledger Account Mappings'!$A$4:$F$337,6,FALSE())</f>
        <v>Principal</v>
      </c>
      <c r="J10" s="39"/>
      <c r="K10" s="39" t="n">
        <f aca="false">-J9</f>
        <v>-500</v>
      </c>
      <c r="M10" s="1" t="n">
        <v>1</v>
      </c>
      <c r="N10" s="1" t="n">
        <v>102</v>
      </c>
      <c r="O10" s="1" t="s">
        <v>308</v>
      </c>
      <c r="P10" s="17" t="str">
        <f aca="false">CONCATENATE(I10,"-",N10)</f>
        <v>Principal-102</v>
      </c>
      <c r="Q10" s="17" t="s">
        <v>358</v>
      </c>
      <c r="R10" s="17" t="str">
        <f aca="false">CONCATENATE(E10,"-",Q10)</f>
        <v>Scheduled Payment-Principal-CR</v>
      </c>
    </row>
    <row r="11" customFormat="false" ht="14.25" hidden="false" customHeight="false" outlineLevel="0" collapsed="false">
      <c r="A11" s="31" t="n">
        <f aca="false">TransactionInput!A7</f>
        <v>45382</v>
      </c>
      <c r="B11" s="31" t="str">
        <f aca="false">VLOOKUP(A11,AccountingPeriod!A$6:G$17,7,TRUE())</f>
        <v>2024-3</v>
      </c>
      <c r="C11" s="1" t="str">
        <f aca="false">C10</f>
        <v>LOAN1</v>
      </c>
      <c r="D11" s="1" t="n">
        <v>1</v>
      </c>
      <c r="E11" s="8" t="str">
        <f aca="false">TransactionInput!C7</f>
        <v>Scheduled Amortization-Deferred Cost</v>
      </c>
      <c r="F11" s="1" t="n">
        <f aca="false">VLOOKUP(G11,Acc_ChartOfAccount!$A$3:$B$88,2,FALSE())</f>
        <v>64000</v>
      </c>
      <c r="G11" s="1" t="str">
        <f aca="false">P11</f>
        <v>Interest Income Amortization-103</v>
      </c>
      <c r="H11" s="1" t="str">
        <f aca="false">VLOOKUP(I11,AccRules_AccountType!$B$3:$C$89,2,FALSE())</f>
        <v>Income Statement</v>
      </c>
      <c r="I11" s="1" t="str">
        <f aca="false">VLOOKUP(R11,'Acc_Subledger Account Mappings'!$A$4:$F$337,6,FALSE())</f>
        <v>Interest Income Amortization</v>
      </c>
      <c r="J11" s="39" t="n">
        <f aca="false">TransactionInput!D7</f>
        <v>100</v>
      </c>
      <c r="M11" s="1" t="n">
        <v>1</v>
      </c>
      <c r="N11" s="1" t="n">
        <v>103</v>
      </c>
      <c r="O11" s="1" t="s">
        <v>308</v>
      </c>
      <c r="P11" s="17" t="str">
        <f aca="false">CONCATENATE(I11,"-",N11)</f>
        <v>Interest Income Amortization-103</v>
      </c>
      <c r="Q11" s="17" t="s">
        <v>357</v>
      </c>
      <c r="R11" s="17" t="str">
        <f aca="false">CONCATENATE(E11,"-",Q11)</f>
        <v>Scheduled Amortization-Deferred Cost-DR</v>
      </c>
    </row>
    <row r="12" customFormat="false" ht="14.25" hidden="false" customHeight="false" outlineLevel="0" collapsed="false">
      <c r="A12" s="31" t="n">
        <f aca="false">TransactionInput!A8</f>
        <v>45382</v>
      </c>
      <c r="B12" s="31" t="str">
        <f aca="false">VLOOKUP(A12,AccountingPeriod!A$6:G$17,7,TRUE())</f>
        <v>2024-3</v>
      </c>
      <c r="C12" s="1" t="str">
        <f aca="false">C11</f>
        <v>LOAN1</v>
      </c>
      <c r="D12" s="1" t="n">
        <v>1</v>
      </c>
      <c r="E12" s="8" t="str">
        <f aca="false">E11</f>
        <v>Scheduled Amortization-Deferred Cost</v>
      </c>
      <c r="F12" s="1" t="n">
        <f aca="false">VLOOKUP(G12,Acc_ChartOfAccount!$A$3:$B$88,2,FALSE())</f>
        <v>52000</v>
      </c>
      <c r="G12" s="1" t="str">
        <f aca="false">P12</f>
        <v>Deferred Basis-103</v>
      </c>
      <c r="H12" s="1" t="str">
        <f aca="false">VLOOKUP(I12,AccRules_AccountType!$B$3:$C$89,2,FALSE())</f>
        <v>Balance Sheet</v>
      </c>
      <c r="I12" s="1" t="str">
        <f aca="false">VLOOKUP(R12,'Acc_Subledger Account Mappings'!$A$4:$F$337,6,FALSE())</f>
        <v>Deferred Basis</v>
      </c>
      <c r="J12" s="39"/>
      <c r="K12" s="39" t="n">
        <f aca="false">-J11</f>
        <v>-100</v>
      </c>
      <c r="M12" s="1" t="n">
        <v>1</v>
      </c>
      <c r="N12" s="1" t="n">
        <v>103</v>
      </c>
      <c r="O12" s="1" t="s">
        <v>308</v>
      </c>
      <c r="P12" s="17" t="str">
        <f aca="false">CONCATENATE(I12,"-",N12)</f>
        <v>Deferred Basis-103</v>
      </c>
      <c r="Q12" s="17" t="s">
        <v>358</v>
      </c>
      <c r="R12" s="17" t="str">
        <f aca="false">CONCATENATE(E12,"-",Q12)</f>
        <v>Scheduled Amortization-Deferred Cost-CR</v>
      </c>
    </row>
    <row r="13" customFormat="false" ht="14.25" hidden="false" customHeight="false" outlineLevel="0" collapsed="false">
      <c r="A13" s="31" t="n">
        <f aca="false">A12</f>
        <v>45382</v>
      </c>
      <c r="B13" s="31" t="str">
        <f aca="false">VLOOKUP(A13,AccountingPeriod!A$6:G$17,7,TRUE())</f>
        <v>2024-3</v>
      </c>
      <c r="C13" s="1" t="str">
        <f aca="false">C12</f>
        <v>LOAN1</v>
      </c>
      <c r="D13" s="1" t="n">
        <v>1</v>
      </c>
      <c r="E13" s="8" t="str">
        <f aca="false">TransactionInput!C8</f>
        <v>Accrue Income-Interest</v>
      </c>
      <c r="F13" s="1" t="n">
        <f aca="false">VLOOKUP(G13,Acc_ChartOfAccount!$A$3:$B$88,2,FALSE())</f>
        <v>66000</v>
      </c>
      <c r="G13" s="1" t="str">
        <f aca="false">P13</f>
        <v>Interest Receivable-103</v>
      </c>
      <c r="H13" s="1" t="str">
        <f aca="false">VLOOKUP(I13,AccRules_AccountType!$B$3:$C$89,2,FALSE())</f>
        <v>Balance Sheet</v>
      </c>
      <c r="I13" s="1" t="str">
        <f aca="false">VLOOKUP(R13,'Acc_Subledger Account Mappings'!$A$4:$F$337,6,FALSE())</f>
        <v>Interest Receivable</v>
      </c>
      <c r="J13" s="39" t="n">
        <f aca="false">TransactionInput!D8</f>
        <v>50</v>
      </c>
      <c r="M13" s="1" t="n">
        <v>1</v>
      </c>
      <c r="N13" s="1" t="n">
        <v>103</v>
      </c>
      <c r="O13" s="1" t="s">
        <v>308</v>
      </c>
      <c r="P13" s="17" t="str">
        <f aca="false">CONCATENATE(I13,"-",N13)</f>
        <v>Interest Receivable-103</v>
      </c>
      <c r="Q13" s="17" t="s">
        <v>357</v>
      </c>
      <c r="R13" s="17" t="str">
        <f aca="false">CONCATENATE(E13,"-",Q13)</f>
        <v>Accrue Income-Interest-DR</v>
      </c>
    </row>
    <row r="14" customFormat="false" ht="14.25" hidden="false" customHeight="false" outlineLevel="0" collapsed="false">
      <c r="A14" s="31" t="n">
        <f aca="false">A13</f>
        <v>45382</v>
      </c>
      <c r="B14" s="31" t="str">
        <f aca="false">VLOOKUP(A14,AccountingPeriod!A$6:G$17,7,TRUE())</f>
        <v>2024-3</v>
      </c>
      <c r="C14" s="1" t="str">
        <f aca="false">C13</f>
        <v>LOAN1</v>
      </c>
      <c r="D14" s="1" t="n">
        <v>1</v>
      </c>
      <c r="E14" s="8" t="str">
        <f aca="false">E13</f>
        <v>Accrue Income-Interest</v>
      </c>
      <c r="F14" s="1" t="n">
        <f aca="false">VLOOKUP(G14,Acc_ChartOfAccount!$A$3:$B$88,2,FALSE())</f>
        <v>63000</v>
      </c>
      <c r="G14" s="1" t="str">
        <f aca="false">P14</f>
        <v>Interest Income-103</v>
      </c>
      <c r="H14" s="1" t="str">
        <f aca="false">VLOOKUP(I14,AccRules_AccountType!$B$3:$C$89,2,FALSE())</f>
        <v>Income Statement</v>
      </c>
      <c r="I14" s="1" t="str">
        <f aca="false">VLOOKUP(R14,'Acc_Subledger Account Mappings'!$A$4:$F$337,6,FALSE())</f>
        <v>Interest Income</v>
      </c>
      <c r="J14" s="39"/>
      <c r="K14" s="39" t="n">
        <f aca="false">-J13</f>
        <v>-50</v>
      </c>
      <c r="M14" s="1" t="n">
        <v>1</v>
      </c>
      <c r="N14" s="1" t="n">
        <v>103</v>
      </c>
      <c r="O14" s="1" t="s">
        <v>308</v>
      </c>
      <c r="P14" s="17" t="str">
        <f aca="false">CONCATENATE(I14,"-",N14)</f>
        <v>Interest Income-103</v>
      </c>
      <c r="Q14" s="17" t="s">
        <v>358</v>
      </c>
      <c r="R14" s="17" t="str">
        <f aca="false">CONCATENATE(E14,"-",Q14)</f>
        <v>Accrue Income-Interest-CR</v>
      </c>
    </row>
    <row r="15" customFormat="false" ht="14.25" hidden="false" customHeight="false" outlineLevel="0" collapsed="false">
      <c r="A15" s="31" t="n">
        <f aca="false">A14</f>
        <v>45382</v>
      </c>
      <c r="B15" s="31" t="str">
        <f aca="false">VLOOKUP(A15,AccountingPeriod!A$6:G$17,7,TRUE())</f>
        <v>2024-3</v>
      </c>
      <c r="C15" s="1" t="str">
        <f aca="false">C14</f>
        <v>LOAN1</v>
      </c>
      <c r="D15" s="1" t="n">
        <v>1</v>
      </c>
      <c r="E15" s="8" t="str">
        <f aca="false">TransactionInput!C9</f>
        <v>Interest Capitalized to Principal-Interest</v>
      </c>
      <c r="F15" s="1" t="n">
        <f aca="false">VLOOKUP(G15,Acc_ChartOfAccount!$A$3:$B$88,2,FALSE())</f>
        <v>46000</v>
      </c>
      <c r="G15" s="1" t="str">
        <f aca="false">P15</f>
        <v>Capitalization Clearing-103</v>
      </c>
      <c r="H15" s="1" t="str">
        <f aca="false">VLOOKUP(I15,AccRules_AccountType!$B$3:$C$89,2,FALSE())</f>
        <v>Clearing</v>
      </c>
      <c r="I15" s="1" t="str">
        <f aca="false">VLOOKUP(R15,'Acc_Subledger Account Mappings'!$A$4:$F$337,6,FALSE())</f>
        <v>Capitalization Clearing</v>
      </c>
      <c r="J15" s="39" t="n">
        <f aca="false">TransactionInput!D9</f>
        <v>50</v>
      </c>
      <c r="M15" s="1" t="n">
        <v>1</v>
      </c>
      <c r="N15" s="1" t="n">
        <v>103</v>
      </c>
      <c r="O15" s="1" t="s">
        <v>308</v>
      </c>
      <c r="P15" s="17" t="str">
        <f aca="false">CONCATENATE(I15,"-",N15)</f>
        <v>Capitalization Clearing-103</v>
      </c>
      <c r="Q15" s="17" t="s">
        <v>357</v>
      </c>
      <c r="R15" s="17" t="str">
        <f aca="false">CONCATENATE(E15,"-",Q15)</f>
        <v>Interest Capitalized to Principal-Interest-DR</v>
      </c>
    </row>
    <row r="16" customFormat="false" ht="14.25" hidden="false" customHeight="false" outlineLevel="0" collapsed="false">
      <c r="A16" s="31" t="n">
        <f aca="false">A15</f>
        <v>45382</v>
      </c>
      <c r="B16" s="31" t="str">
        <f aca="false">VLOOKUP(A16,AccountingPeriod!A$6:G$17,7,TRUE())</f>
        <v>2024-3</v>
      </c>
      <c r="C16" s="1" t="str">
        <f aca="false">C15</f>
        <v>LOAN1</v>
      </c>
      <c r="D16" s="1" t="n">
        <v>1</v>
      </c>
      <c r="E16" s="8" t="str">
        <f aca="false">E15</f>
        <v>Interest Capitalized to Principal-Interest</v>
      </c>
      <c r="F16" s="1" t="n">
        <f aca="false">VLOOKUP(G16,Acc_ChartOfAccount!$A$3:$B$88,2,FALSE())</f>
        <v>66000</v>
      </c>
      <c r="G16" s="1" t="str">
        <f aca="false">P16</f>
        <v>Interest Receivable-103</v>
      </c>
      <c r="H16" s="1" t="str">
        <f aca="false">VLOOKUP(I16,AccRules_AccountType!$B$3:$C$89,2,FALSE())</f>
        <v>Balance Sheet</v>
      </c>
      <c r="I16" s="1" t="str">
        <f aca="false">VLOOKUP(R16,'Acc_Subledger Account Mappings'!$A$4:$F$337,6,FALSE())</f>
        <v>Interest Receivable</v>
      </c>
      <c r="J16" s="39"/>
      <c r="K16" s="39" t="n">
        <f aca="false">-J15</f>
        <v>-50</v>
      </c>
      <c r="M16" s="1" t="n">
        <v>1</v>
      </c>
      <c r="N16" s="1" t="n">
        <v>103</v>
      </c>
      <c r="O16" s="1" t="s">
        <v>308</v>
      </c>
      <c r="P16" s="17" t="str">
        <f aca="false">CONCATENATE(I16,"-",N16)</f>
        <v>Interest Receivable-103</v>
      </c>
      <c r="Q16" s="17" t="s">
        <v>358</v>
      </c>
      <c r="R16" s="17" t="str">
        <f aca="false">CONCATENATE(E16,"-",Q16)</f>
        <v>Interest Capitalized to Principal-Interest-CR</v>
      </c>
    </row>
    <row r="17" customFormat="false" ht="14.25" hidden="false" customHeight="false" outlineLevel="0" collapsed="false">
      <c r="A17" s="31" t="n">
        <f aca="false">A16</f>
        <v>45382</v>
      </c>
      <c r="B17" s="31" t="str">
        <f aca="false">VLOOKUP(A17,AccountingPeriod!A$6:G$17,7,TRUE())</f>
        <v>2024-3</v>
      </c>
      <c r="C17" s="1" t="str">
        <f aca="false">C16</f>
        <v>LOAN1</v>
      </c>
      <c r="D17" s="1" t="n">
        <v>1</v>
      </c>
      <c r="E17" s="8" t="str">
        <f aca="false">TransactionInput!C10</f>
        <v>Interest Capitalized to Principal-Principal</v>
      </c>
      <c r="F17" s="1" t="n">
        <f aca="false">VLOOKUP(G17,Acc_ChartOfAccount!$A$3:$B$88,2,FALSE())</f>
        <v>72000</v>
      </c>
      <c r="G17" s="1" t="str">
        <f aca="false">P17</f>
        <v>Principal-103</v>
      </c>
      <c r="H17" s="1" t="str">
        <f aca="false">VLOOKUP(I17,AccRules_AccountType!$B$3:$C$89,2,FALSE())</f>
        <v>Balance Sheet</v>
      </c>
      <c r="I17" s="1" t="str">
        <f aca="false">VLOOKUP(R17,'Acc_Subledger Account Mappings'!$A$4:$F$337,6,FALSE())</f>
        <v>Principal</v>
      </c>
      <c r="J17" s="39" t="n">
        <f aca="false">TransactionInput!D10</f>
        <v>50</v>
      </c>
      <c r="M17" s="1" t="n">
        <v>1</v>
      </c>
      <c r="N17" s="1" t="n">
        <v>103</v>
      </c>
      <c r="O17" s="1" t="s">
        <v>308</v>
      </c>
      <c r="P17" s="17" t="str">
        <f aca="false">CONCATENATE(I17,"-",N17)</f>
        <v>Principal-103</v>
      </c>
      <c r="Q17" s="17" t="s">
        <v>357</v>
      </c>
      <c r="R17" s="17" t="str">
        <f aca="false">CONCATENATE(E17,"-",Q17)</f>
        <v>Interest Capitalized to Principal-Principal-DR</v>
      </c>
    </row>
    <row r="18" customFormat="false" ht="14.25" hidden="false" customHeight="false" outlineLevel="0" collapsed="false">
      <c r="A18" s="31" t="n">
        <f aca="false">A17</f>
        <v>45382</v>
      </c>
      <c r="B18" s="31" t="str">
        <f aca="false">VLOOKUP(A18,AccountingPeriod!A$6:G$17,7,TRUE())</f>
        <v>2024-3</v>
      </c>
      <c r="C18" s="1" t="str">
        <f aca="false">C17</f>
        <v>LOAN1</v>
      </c>
      <c r="D18" s="1" t="n">
        <v>1</v>
      </c>
      <c r="E18" s="8" t="str">
        <f aca="false">E17</f>
        <v>Interest Capitalized to Principal-Principal</v>
      </c>
      <c r="F18" s="1" t="n">
        <f aca="false">VLOOKUP(G18,Acc_ChartOfAccount!$A$3:$B$88,2,FALSE())</f>
        <v>46000</v>
      </c>
      <c r="G18" s="1" t="str">
        <f aca="false">P18</f>
        <v>Capitalization Clearing-103</v>
      </c>
      <c r="H18" s="1" t="str">
        <f aca="false">VLOOKUP(I18,AccRules_AccountType!$B$3:$C$89,2,FALSE())</f>
        <v>Clearing</v>
      </c>
      <c r="I18" s="1" t="str">
        <f aca="false">VLOOKUP(R18,'Acc_Subledger Account Mappings'!$A$4:$F$337,6,FALSE())</f>
        <v>Capitalization Clearing</v>
      </c>
      <c r="J18" s="39"/>
      <c r="K18" s="39" t="n">
        <f aca="false">-J17</f>
        <v>-50</v>
      </c>
      <c r="M18" s="1" t="n">
        <v>1</v>
      </c>
      <c r="N18" s="1" t="n">
        <v>103</v>
      </c>
      <c r="O18" s="1" t="s">
        <v>308</v>
      </c>
      <c r="P18" s="17" t="str">
        <f aca="false">CONCATENATE(I18,"-",N18)</f>
        <v>Capitalization Clearing-103</v>
      </c>
      <c r="Q18" s="17" t="s">
        <v>358</v>
      </c>
      <c r="R18" s="17" t="str">
        <f aca="false">CONCATENATE(E18,"-",Q18)</f>
        <v>Interest Capitalized to Principal-Principal-CR</v>
      </c>
    </row>
    <row r="19" customFormat="false" ht="14.25" hidden="false" customHeight="false" outlineLevel="0" collapsed="false">
      <c r="A19" s="42" t="n">
        <f aca="false">A18</f>
        <v>45382</v>
      </c>
      <c r="B19" s="42" t="str">
        <f aca="false">VLOOKUP(A19,AccountingPeriod!A$6:G$17,7,TRUE())</f>
        <v>2024-3</v>
      </c>
      <c r="C19" s="5" t="str">
        <f aca="false">C18</f>
        <v>LOAN1</v>
      </c>
      <c r="D19" s="5" t="n">
        <v>1</v>
      </c>
      <c r="E19" s="5" t="str">
        <f aca="false">E10</f>
        <v>Scheduled Payment-Principal</v>
      </c>
      <c r="F19" s="5" t="n">
        <f aca="false">F10</f>
        <v>29000</v>
      </c>
      <c r="G19" s="5" t="str">
        <f aca="false">G10</f>
        <v>Principal-102</v>
      </c>
      <c r="H19" s="5" t="str">
        <f aca="false">H10</f>
        <v>Balance Sheet</v>
      </c>
      <c r="I19" s="5" t="str">
        <f aca="false">I10</f>
        <v>Principal</v>
      </c>
      <c r="J19" s="43" t="n">
        <f aca="false">-K10</f>
        <v>500</v>
      </c>
      <c r="K19" s="43"/>
      <c r="L19" s="5" t="n">
        <v>1</v>
      </c>
      <c r="M19" s="1" t="n">
        <v>1</v>
      </c>
      <c r="N19" s="5" t="n">
        <v>102</v>
      </c>
      <c r="O19" s="5" t="s">
        <v>308</v>
      </c>
      <c r="P19" s="17" t="str">
        <f aca="false">CONCATENATE(I19,"-",N19)</f>
        <v>Principal-102</v>
      </c>
      <c r="Q19" s="17" t="s">
        <v>357</v>
      </c>
      <c r="R19" s="17" t="str">
        <f aca="false">CONCATENATE(E19,"-",Q19)</f>
        <v>Scheduled Payment-Principal-DR</v>
      </c>
    </row>
    <row r="20" customFormat="false" ht="14.25" hidden="false" customHeight="false" outlineLevel="0" collapsed="false">
      <c r="A20" s="42" t="n">
        <f aca="false">A19</f>
        <v>45382</v>
      </c>
      <c r="B20" s="42" t="str">
        <f aca="false">VLOOKUP(A20,AccountingPeriod!A$6:G$17,7,TRUE())</f>
        <v>2024-3</v>
      </c>
      <c r="C20" s="5" t="str">
        <f aca="false">C19</f>
        <v>LOAN1</v>
      </c>
      <c r="D20" s="5" t="n">
        <v>1</v>
      </c>
      <c r="E20" s="5" t="str">
        <f aca="false">E19</f>
        <v>Scheduled Payment-Principal</v>
      </c>
      <c r="F20" s="5" t="n">
        <f aca="false">VLOOKUP(G20,Acc_ChartOfAccount!$A$3:$B$88,2,FALSE())</f>
        <v>72000</v>
      </c>
      <c r="G20" s="5" t="str">
        <f aca="false">P20</f>
        <v>Principal-103</v>
      </c>
      <c r="H20" s="5" t="str">
        <f aca="false">VLOOKUP(I20,AccRules_AccountType!$B$3:$C$89,2,FALSE())</f>
        <v>Balance Sheet</v>
      </c>
      <c r="I20" s="5" t="str">
        <f aca="false">VLOOKUP(R20,'Acc_Subledger Account Mappings'!$A$4:$F$337,6,FALSE())</f>
        <v>Principal</v>
      </c>
      <c r="J20" s="43"/>
      <c r="K20" s="43" t="n">
        <f aca="false">-J19</f>
        <v>-500</v>
      </c>
      <c r="L20" s="5" t="n">
        <v>1</v>
      </c>
      <c r="M20" s="1" t="n">
        <v>1</v>
      </c>
      <c r="N20" s="5" t="n">
        <v>103</v>
      </c>
      <c r="O20" s="5" t="s">
        <v>308</v>
      </c>
      <c r="P20" s="17" t="str">
        <f aca="false">CONCATENATE(I20,"-",N20)</f>
        <v>Principal-103</v>
      </c>
      <c r="Q20" s="17" t="s">
        <v>358</v>
      </c>
      <c r="R20" s="17" t="str">
        <f aca="false">CONCATENATE(E20,"-",Q20)</f>
        <v>Scheduled Payment-Principal-CR</v>
      </c>
    </row>
    <row r="21" customFormat="false" ht="14.25" hidden="false" customHeight="false" outlineLevel="0" collapsed="false">
      <c r="A21" s="42" t="n">
        <f aca="false">A17</f>
        <v>45382</v>
      </c>
      <c r="B21" s="42" t="str">
        <f aca="false">VLOOKUP(A21,AccountingPeriod!A$6:G$17,7,TRUE())</f>
        <v>2024-3</v>
      </c>
      <c r="C21" s="5" t="str">
        <f aca="false">C17</f>
        <v>LOAN1</v>
      </c>
      <c r="D21" s="5" t="n">
        <v>1</v>
      </c>
      <c r="E21" s="5" t="str">
        <f aca="false">E3</f>
        <v>Disburse Principal-Principal</v>
      </c>
      <c r="F21" s="5" t="n">
        <f aca="false">F3</f>
        <v>29000</v>
      </c>
      <c r="G21" s="5" t="str">
        <f aca="false">G3</f>
        <v>Principal-102</v>
      </c>
      <c r="H21" s="5" t="str">
        <f aca="false">H3</f>
        <v>Balance Sheet</v>
      </c>
      <c r="I21" s="5" t="str">
        <f aca="false">I3</f>
        <v>Principal</v>
      </c>
      <c r="J21" s="5"/>
      <c r="K21" s="43" t="n">
        <f aca="false">-J3</f>
        <v>-100000</v>
      </c>
      <c r="L21" s="5" t="n">
        <v>1</v>
      </c>
      <c r="M21" s="1" t="n">
        <v>1</v>
      </c>
      <c r="N21" s="5" t="n">
        <v>102</v>
      </c>
      <c r="O21" s="5" t="s">
        <v>308</v>
      </c>
      <c r="P21" s="17" t="str">
        <f aca="false">CONCATENATE(I21,"-",N21)</f>
        <v>Principal-102</v>
      </c>
      <c r="Q21" s="17" t="s">
        <v>357</v>
      </c>
      <c r="R21" s="17" t="str">
        <f aca="false">CONCATENATE(E21,"-",Q21)</f>
        <v>Disburse Principal-Principal-DR</v>
      </c>
    </row>
    <row r="22" customFormat="false" ht="14.25" hidden="false" customHeight="false" outlineLevel="0" collapsed="false">
      <c r="A22" s="42" t="n">
        <f aca="false">A21</f>
        <v>45382</v>
      </c>
      <c r="B22" s="42" t="str">
        <f aca="false">B21</f>
        <v>2024-3</v>
      </c>
      <c r="C22" s="42" t="str">
        <f aca="false">C21</f>
        <v>LOAN1</v>
      </c>
      <c r="D22" s="5" t="n">
        <v>1</v>
      </c>
      <c r="E22" s="5" t="str">
        <f aca="false">E21</f>
        <v>Disburse Principal-Principal</v>
      </c>
      <c r="F22" s="5" t="n">
        <f aca="false">VLOOKUP(G22,Acc_ChartOfAccount!$A$3:$B$88,2,FALSE())</f>
        <v>72000</v>
      </c>
      <c r="G22" s="5" t="str">
        <f aca="false">P22</f>
        <v>Principal-103</v>
      </c>
      <c r="H22" s="5" t="str">
        <f aca="false">H3</f>
        <v>Balance Sheet</v>
      </c>
      <c r="I22" s="5" t="str">
        <f aca="false">I3</f>
        <v>Principal</v>
      </c>
      <c r="J22" s="43" t="n">
        <f aca="false">-K21</f>
        <v>100000</v>
      </c>
      <c r="K22" s="5"/>
      <c r="L22" s="5" t="n">
        <v>1</v>
      </c>
      <c r="M22" s="1" t="n">
        <v>1</v>
      </c>
      <c r="N22" s="5" t="n">
        <v>103</v>
      </c>
      <c r="O22" s="5" t="s">
        <v>308</v>
      </c>
      <c r="P22" s="17" t="str">
        <f aca="false">CONCATENATE(I22,"-",N22)</f>
        <v>Principal-103</v>
      </c>
      <c r="Q22" s="17" t="s">
        <v>358</v>
      </c>
      <c r="R22" s="17" t="str">
        <f aca="false">CONCATENATE(E22,"-",Q22)</f>
        <v>Disburse Principal-Principal-CR</v>
      </c>
    </row>
    <row r="23" customFormat="false" ht="14.25" hidden="false" customHeight="false" outlineLevel="0" collapsed="false">
      <c r="A23" s="42" t="n">
        <f aca="false">A22</f>
        <v>45382</v>
      </c>
      <c r="B23" s="42" t="str">
        <f aca="false">B22</f>
        <v>2024-3</v>
      </c>
      <c r="C23" s="42" t="str">
        <f aca="false">C22</f>
        <v>LOAN1</v>
      </c>
      <c r="D23" s="5" t="n">
        <v>1</v>
      </c>
      <c r="E23" s="42" t="str">
        <f aca="false">E5</f>
        <v>Defer Expense - Cost-Deferred Cost</v>
      </c>
      <c r="F23" s="33" t="n">
        <f aca="false">F5</f>
        <v>9000</v>
      </c>
      <c r="G23" s="42" t="str">
        <f aca="false">G5</f>
        <v>Deferred Basis-102</v>
      </c>
      <c r="H23" s="42" t="str">
        <f aca="false">H5</f>
        <v>Balance Sheet</v>
      </c>
      <c r="I23" s="42" t="str">
        <f aca="false">I5</f>
        <v>Deferred Basis</v>
      </c>
      <c r="J23" s="5"/>
      <c r="K23" s="43" t="n">
        <f aca="false">-J5</f>
        <v>-1200</v>
      </c>
      <c r="L23" s="5" t="n">
        <v>1</v>
      </c>
      <c r="M23" s="1" t="n">
        <v>1</v>
      </c>
      <c r="N23" s="5" t="n">
        <v>102</v>
      </c>
      <c r="O23" s="5" t="s">
        <v>308</v>
      </c>
      <c r="P23" s="17" t="str">
        <f aca="false">CONCATENATE(I23,"-",N23)</f>
        <v>Deferred Basis-102</v>
      </c>
      <c r="Q23" s="17" t="s">
        <v>357</v>
      </c>
      <c r="R23" s="17" t="str">
        <f aca="false">CONCATENATE(E23,"-",Q23)</f>
        <v>Defer Expense - Cost-Deferred Cost-DR</v>
      </c>
    </row>
    <row r="24" customFormat="false" ht="14.25" hidden="false" customHeight="false" outlineLevel="0" collapsed="false">
      <c r="A24" s="42" t="n">
        <f aca="false">A23</f>
        <v>45382</v>
      </c>
      <c r="B24" s="42" t="str">
        <f aca="false">B23</f>
        <v>2024-3</v>
      </c>
      <c r="C24" s="42" t="str">
        <f aca="false">C23</f>
        <v>LOAN1</v>
      </c>
      <c r="D24" s="5" t="n">
        <v>1</v>
      </c>
      <c r="E24" s="42" t="str">
        <f aca="false">E23</f>
        <v>Defer Expense - Cost-Deferred Cost</v>
      </c>
      <c r="F24" s="5" t="n">
        <f aca="false">VLOOKUP(G24,Acc_ChartOfAccount!$A$3:$B$88,2,FALSE())</f>
        <v>52000</v>
      </c>
      <c r="G24" s="5" t="str">
        <f aca="false">P24</f>
        <v>Deferred Basis-103</v>
      </c>
      <c r="H24" s="5" t="str">
        <f aca="false">VLOOKUP(I24,AccRules_AccountType!$B$3:$C$89,2,FALSE())</f>
        <v>Balance Sheet</v>
      </c>
      <c r="I24" s="42" t="str">
        <f aca="false">I23</f>
        <v>Deferred Basis</v>
      </c>
      <c r="J24" s="43" t="n">
        <f aca="false">-K23</f>
        <v>1200</v>
      </c>
      <c r="K24" s="5"/>
      <c r="L24" s="5" t="n">
        <v>1</v>
      </c>
      <c r="M24" s="1" t="n">
        <v>1</v>
      </c>
      <c r="N24" s="5" t="n">
        <v>103</v>
      </c>
      <c r="O24" s="5" t="s">
        <v>308</v>
      </c>
      <c r="P24" s="17" t="str">
        <f aca="false">CONCATENATE(I24,"-",N24)</f>
        <v>Deferred Basis-103</v>
      </c>
      <c r="Q24" s="17" t="s">
        <v>358</v>
      </c>
      <c r="R24" s="17" t="str">
        <f aca="false">CONCATENATE(E24,"-",Q24)</f>
        <v>Defer Expense - Cost-Deferred Cost-CR</v>
      </c>
    </row>
    <row r="25" customFormat="false" ht="14.25" hidden="false" customHeight="false" outlineLevel="0" collapsed="false">
      <c r="A25" s="42" t="n">
        <f aca="false">A24</f>
        <v>45382</v>
      </c>
      <c r="B25" s="42" t="str">
        <f aca="false">B24</f>
        <v>2024-3</v>
      </c>
      <c r="C25" s="42" t="str">
        <f aca="false">C24</f>
        <v>LOAN1</v>
      </c>
      <c r="D25" s="5" t="n">
        <v>1</v>
      </c>
      <c r="E25" s="5" t="str">
        <f aca="false">E8</f>
        <v>Scheduled Amortization-Deferred Cost</v>
      </c>
      <c r="F25" s="5" t="n">
        <f aca="false">F8</f>
        <v>9000</v>
      </c>
      <c r="G25" s="5" t="str">
        <f aca="false">G8</f>
        <v>Deferred Basis-102</v>
      </c>
      <c r="H25" s="5" t="str">
        <f aca="false">H8</f>
        <v>Balance Sheet</v>
      </c>
      <c r="I25" s="5" t="str">
        <f aca="false">I8</f>
        <v>Deferred Basis</v>
      </c>
      <c r="J25" s="43" t="n">
        <f aca="false">J7</f>
        <v>100</v>
      </c>
      <c r="K25" s="5"/>
      <c r="L25" s="5" t="n">
        <v>1</v>
      </c>
      <c r="M25" s="1" t="n">
        <v>1</v>
      </c>
      <c r="N25" s="5" t="n">
        <v>102</v>
      </c>
      <c r="O25" s="5" t="s">
        <v>308</v>
      </c>
      <c r="P25" s="17" t="str">
        <f aca="false">CONCATENATE(I25,"-",N25)</f>
        <v>Deferred Basis-102</v>
      </c>
      <c r="Q25" s="17" t="s">
        <v>357</v>
      </c>
      <c r="R25" s="17" t="str">
        <f aca="false">CONCATENATE(E25,"-",Q25)</f>
        <v>Scheduled Amortization-Deferred Cost-DR</v>
      </c>
    </row>
    <row r="26" customFormat="false" ht="14.25" hidden="false" customHeight="false" outlineLevel="0" collapsed="false">
      <c r="A26" s="42" t="n">
        <f aca="false">A25</f>
        <v>45382</v>
      </c>
      <c r="B26" s="42" t="str">
        <f aca="false">B25</f>
        <v>2024-3</v>
      </c>
      <c r="C26" s="42" t="str">
        <f aca="false">C25</f>
        <v>LOAN1</v>
      </c>
      <c r="D26" s="5" t="n">
        <v>1</v>
      </c>
      <c r="E26" s="5" t="str">
        <f aca="false">E25</f>
        <v>Scheduled Amortization-Deferred Cost</v>
      </c>
      <c r="F26" s="5" t="n">
        <f aca="false">VLOOKUP(G26,Acc_ChartOfAccount!$A$3:$B$88,2,FALSE())</f>
        <v>52000</v>
      </c>
      <c r="G26" s="5" t="str">
        <f aca="false">P26</f>
        <v>Deferred Basis-103</v>
      </c>
      <c r="H26" s="5" t="str">
        <f aca="false">VLOOKUP(I26,AccRules_AccountType!$B$3:$C$89,2,FALSE())</f>
        <v>Balance Sheet</v>
      </c>
      <c r="I26" s="5" t="str">
        <f aca="false">VLOOKUP(R26,'Acc_Subledger Account Mappings'!$A$4:$F$337,6,FALSE())</f>
        <v>Deferred Basis</v>
      </c>
      <c r="J26" s="5"/>
      <c r="K26" s="43" t="n">
        <f aca="false">-J25</f>
        <v>-100</v>
      </c>
      <c r="L26" s="5" t="n">
        <v>1</v>
      </c>
      <c r="M26" s="1" t="n">
        <v>1</v>
      </c>
      <c r="N26" s="5" t="n">
        <v>103</v>
      </c>
      <c r="O26" s="5" t="s">
        <v>308</v>
      </c>
      <c r="P26" s="17" t="str">
        <f aca="false">CONCATENATE(I26,"-",N26)</f>
        <v>Deferred Basis-103</v>
      </c>
      <c r="Q26" s="17" t="s">
        <v>358</v>
      </c>
      <c r="R26" s="17" t="str">
        <f aca="false">CONCATENATE(E26,"-",Q26)</f>
        <v>Scheduled Amortization-Deferred Cost-CR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57.67"/>
    <col collapsed="false" customWidth="true" hidden="false" outlineLevel="0" max="2" min="2" style="1" width="27"/>
    <col collapsed="false" customWidth="true" hidden="false" outlineLevel="0" max="3" min="3" style="1" width="29"/>
    <col collapsed="false" customWidth="true" hidden="false" outlineLevel="0" max="4" min="4" style="1" width="34.66"/>
  </cols>
  <sheetData>
    <row r="1" customFormat="false" ht="14.25" hidden="false" customHeight="false" outlineLevel="0" collapsed="false">
      <c r="A1" s="7" t="s">
        <v>288</v>
      </c>
    </row>
    <row r="2" customFormat="false" ht="14.25" hidden="false" customHeight="false" outlineLevel="0" collapsed="false">
      <c r="A2" s="1" t="s">
        <v>296</v>
      </c>
      <c r="B2" s="7" t="s">
        <v>359</v>
      </c>
      <c r="C2" s="7" t="s">
        <v>240</v>
      </c>
      <c r="D2" s="7" t="s">
        <v>315</v>
      </c>
      <c r="E2" s="7" t="s">
        <v>360</v>
      </c>
      <c r="F2" s="7" t="s">
        <v>292</v>
      </c>
    </row>
    <row r="3" customFormat="false" ht="14.25" hidden="false" customHeight="false" outlineLevel="0" collapsed="false">
      <c r="A3" s="1" t="str">
        <f aca="false">CONCATENATE(C3,F3,E3)</f>
        <v>Revenueamount&gt;1Dr</v>
      </c>
      <c r="B3" s="1" t="n">
        <v>1</v>
      </c>
      <c r="C3" s="1" t="s">
        <v>361</v>
      </c>
      <c r="D3" s="1" t="s">
        <v>362</v>
      </c>
      <c r="E3" s="1" t="s">
        <v>298</v>
      </c>
      <c r="F3" s="1" t="s">
        <v>297</v>
      </c>
    </row>
    <row r="4" customFormat="false" ht="14.25" hidden="false" customHeight="false" outlineLevel="0" collapsed="false">
      <c r="A4" s="1" t="str">
        <f aca="false">CONCATENATE(C4,F4,E4)</f>
        <v>Revenueamount&gt;1Cr</v>
      </c>
      <c r="B4" s="1" t="n">
        <v>2</v>
      </c>
      <c r="C4" s="5" t="s">
        <v>361</v>
      </c>
      <c r="D4" s="5" t="s">
        <v>362</v>
      </c>
      <c r="E4" s="5" t="s">
        <v>299</v>
      </c>
      <c r="F4" s="8" t="s">
        <v>297</v>
      </c>
    </row>
    <row r="5" customFormat="false" ht="14.25" hidden="false" customHeight="false" outlineLevel="0" collapsed="false">
      <c r="A5" s="1" t="str">
        <f aca="false">CONCATENATE(C5,F5,E5)</f>
        <v>Revenueamount&lt;1Dr</v>
      </c>
      <c r="B5" s="1" t="n">
        <v>3</v>
      </c>
      <c r="C5" s="5" t="s">
        <v>361</v>
      </c>
      <c r="D5" s="5" t="s">
        <v>363</v>
      </c>
      <c r="E5" s="5" t="s">
        <v>298</v>
      </c>
      <c r="F5" s="8" t="s">
        <v>304</v>
      </c>
    </row>
    <row r="6" customFormat="false" ht="14.25" hidden="false" customHeight="false" outlineLevel="0" collapsed="false">
      <c r="A6" s="1" t="str">
        <f aca="false">CONCATENATE(C6,F6,E6)</f>
        <v>Revenueamount&lt;1Cr</v>
      </c>
      <c r="B6" s="1" t="n">
        <v>4</v>
      </c>
      <c r="C6" s="1" t="s">
        <v>361</v>
      </c>
      <c r="D6" s="1" t="s">
        <v>363</v>
      </c>
      <c r="E6" s="1" t="s">
        <v>299</v>
      </c>
      <c r="F6" s="1" t="s">
        <v>304</v>
      </c>
    </row>
    <row r="7" customFormat="false" ht="14.25" hidden="false" customHeight="false" outlineLevel="0" collapsed="false">
      <c r="A7" s="1" t="str">
        <f aca="false">CONCATENATE(C7,F7,E7)</f>
        <v>Deferred Revenueamount&gt;1Dr</v>
      </c>
      <c r="B7" s="1" t="n">
        <v>5</v>
      </c>
      <c r="C7" s="1" t="s">
        <v>364</v>
      </c>
      <c r="D7" s="1" t="s">
        <v>362</v>
      </c>
      <c r="E7" s="1" t="s">
        <v>298</v>
      </c>
      <c r="F7" s="1" t="s">
        <v>297</v>
      </c>
    </row>
    <row r="8" customFormat="false" ht="14.25" hidden="false" customHeight="false" outlineLevel="0" collapsed="false">
      <c r="A8" s="1" t="str">
        <f aca="false">CONCATENATE(C8,F8,E8)</f>
        <v>Deferred Revenueamount&gt;1Cr</v>
      </c>
      <c r="B8" s="1" t="n">
        <v>6</v>
      </c>
      <c r="C8" s="1" t="s">
        <v>364</v>
      </c>
      <c r="D8" s="1" t="s">
        <v>362</v>
      </c>
      <c r="E8" s="1" t="s">
        <v>299</v>
      </c>
      <c r="F8" s="1" t="s">
        <v>297</v>
      </c>
    </row>
    <row r="9" customFormat="false" ht="14.25" hidden="false" customHeight="false" outlineLevel="0" collapsed="false">
      <c r="A9" s="1" t="str">
        <f aca="false">CONCATENATE(C9,F9,E9)</f>
        <v>Deferred Revenueamount&lt;1Dr</v>
      </c>
      <c r="B9" s="1" t="n">
        <v>7</v>
      </c>
      <c r="C9" s="1" t="s">
        <v>364</v>
      </c>
      <c r="D9" s="1" t="s">
        <v>363</v>
      </c>
      <c r="E9" s="1" t="s">
        <v>298</v>
      </c>
      <c r="F9" s="1" t="s">
        <v>304</v>
      </c>
    </row>
    <row r="10" customFormat="false" ht="14.25" hidden="false" customHeight="false" outlineLevel="0" collapsed="false">
      <c r="A10" s="1" t="str">
        <f aca="false">CONCATENATE(C10,F10,E10)</f>
        <v>Deferred Revenueamount&lt;1Cr</v>
      </c>
      <c r="B10" s="1" t="n">
        <v>8</v>
      </c>
      <c r="C10" s="1" t="s">
        <v>364</v>
      </c>
      <c r="D10" s="1" t="s">
        <v>363</v>
      </c>
      <c r="E10" s="1" t="s">
        <v>299</v>
      </c>
      <c r="F10" s="1" t="s">
        <v>304</v>
      </c>
    </row>
    <row r="11" customFormat="false" ht="14.25" hidden="false" customHeight="false" outlineLevel="0" collapsed="false">
      <c r="A11" s="1" t="str">
        <f aca="false">CONCATENATE(C11,F11,E11)</f>
        <v>A/Ramount&gt;1Dr</v>
      </c>
      <c r="B11" s="1" t="n">
        <v>9</v>
      </c>
      <c r="C11" s="1" t="s">
        <v>365</v>
      </c>
      <c r="D11" s="1" t="s">
        <v>362</v>
      </c>
      <c r="E11" s="1" t="s">
        <v>298</v>
      </c>
      <c r="F11" s="1" t="s">
        <v>297</v>
      </c>
    </row>
    <row r="12" customFormat="false" ht="14.25" hidden="false" customHeight="false" outlineLevel="0" collapsed="false">
      <c r="A12" s="1" t="str">
        <f aca="false">CONCATENATE(C12,F12,E12)</f>
        <v>A/Ramount&gt;1Cr</v>
      </c>
      <c r="B12" s="1" t="n">
        <v>10</v>
      </c>
      <c r="C12" s="1" t="s">
        <v>365</v>
      </c>
      <c r="D12" s="1" t="s">
        <v>362</v>
      </c>
      <c r="E12" s="1" t="s">
        <v>299</v>
      </c>
      <c r="F12" s="1" t="s">
        <v>297</v>
      </c>
    </row>
    <row r="13" customFormat="false" ht="14.25" hidden="false" customHeight="false" outlineLevel="0" collapsed="false">
      <c r="A13" s="1" t="str">
        <f aca="false">CONCATENATE(C13,F13,E13)</f>
        <v>A/Ramount&lt;1Dr</v>
      </c>
      <c r="B13" s="1" t="n">
        <v>11</v>
      </c>
      <c r="C13" s="1" t="s">
        <v>365</v>
      </c>
      <c r="D13" s="1" t="s">
        <v>363</v>
      </c>
      <c r="E13" s="1" t="s">
        <v>298</v>
      </c>
      <c r="F13" s="1" t="s">
        <v>304</v>
      </c>
    </row>
    <row r="14" customFormat="false" ht="14.25" hidden="false" customHeight="false" outlineLevel="0" collapsed="false">
      <c r="A14" s="1" t="str">
        <f aca="false">CONCATENATE(C14,F14,E14)</f>
        <v>A/Ramount&lt;1Cr</v>
      </c>
      <c r="B14" s="1" t="n">
        <v>12</v>
      </c>
      <c r="C14" s="1" t="s">
        <v>365</v>
      </c>
      <c r="D14" s="1" t="s">
        <v>363</v>
      </c>
      <c r="E14" s="1" t="s">
        <v>299</v>
      </c>
      <c r="F14" s="1" t="s">
        <v>304</v>
      </c>
    </row>
    <row r="15" customFormat="false" ht="14.25" hidden="false" customHeight="false" outlineLevel="0" collapsed="false">
      <c r="A15" s="1" t="str">
        <f aca="false">CONCATENATE(C15,D15,E15)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8.6796875" defaultRowHeight="14.25" zeroHeight="false" outlineLevelRow="0" outlineLevelCol="0"/>
  <cols>
    <col collapsed="false" customWidth="true" hidden="false" outlineLevel="0" max="3" min="3" style="1" width="22.88"/>
    <col collapsed="false" customWidth="true" hidden="false" outlineLevel="0" max="4" min="4" style="1" width="20.22"/>
    <col collapsed="false" customWidth="true" hidden="false" outlineLevel="0" max="9" min="8" style="1" width="10.56"/>
  </cols>
  <sheetData>
    <row r="1" customFormat="false" ht="14.25" hidden="false" customHeight="false" outlineLevel="0" collapsed="false">
      <c r="B1" s="1" t="n">
        <v>8</v>
      </c>
      <c r="C1" s="1" t="s">
        <v>113</v>
      </c>
      <c r="D1" s="1" t="s">
        <v>229</v>
      </c>
      <c r="E1" s="9" t="s">
        <v>230</v>
      </c>
      <c r="H1" s="39" t="n">
        <f aca="false">TransactionInput!D3</f>
        <v>100000</v>
      </c>
      <c r="I1" s="39" t="n">
        <f aca="false">H1</f>
        <v>100000</v>
      </c>
    </row>
    <row r="2" customFormat="false" ht="14.25" hidden="false" customHeight="false" outlineLevel="0" collapsed="false">
      <c r="B2" s="1" t="n">
        <v>38</v>
      </c>
      <c r="C2" s="1" t="s">
        <v>113</v>
      </c>
      <c r="D2" s="1" t="s">
        <v>232</v>
      </c>
      <c r="E2" s="9" t="s">
        <v>230</v>
      </c>
      <c r="H2" s="39" t="n">
        <f aca="false">H1</f>
        <v>100000</v>
      </c>
      <c r="I2" s="39" t="n">
        <f aca="false">H2</f>
        <v>100000</v>
      </c>
    </row>
    <row r="3" customFormat="false" ht="14.25" hidden="false" customHeight="false" outlineLevel="0" collapsed="false">
      <c r="B3" s="1" t="n">
        <v>15</v>
      </c>
      <c r="C3" s="1" t="s">
        <v>155</v>
      </c>
      <c r="D3" s="1" t="s">
        <v>229</v>
      </c>
      <c r="E3" s="9" t="s">
        <v>231</v>
      </c>
      <c r="H3" s="39" t="n">
        <f aca="false">-TransactionInput!D6</f>
        <v>-500</v>
      </c>
      <c r="I3" s="39" t="n">
        <f aca="false">I2+H3</f>
        <v>99500</v>
      </c>
    </row>
    <row r="4" customFormat="false" ht="14.25" hidden="false" customHeight="false" outlineLevel="0" collapsed="false">
      <c r="B4" s="1" t="n">
        <v>52</v>
      </c>
      <c r="C4" s="1" t="s">
        <v>155</v>
      </c>
      <c r="D4" s="1" t="s">
        <v>232</v>
      </c>
      <c r="E4" s="9" t="s">
        <v>231</v>
      </c>
      <c r="H4" s="39" t="n">
        <f aca="false">H3</f>
        <v>-500</v>
      </c>
      <c r="I4" s="39" t="n">
        <f aca="false">I2+H4</f>
        <v>99500</v>
      </c>
    </row>
    <row r="5" customFormat="false" ht="14.25" hidden="false" customHeight="false" outlineLevel="0" collapsed="false">
      <c r="B5" s="1" t="n">
        <v>2</v>
      </c>
      <c r="C5" s="1" t="s">
        <v>16</v>
      </c>
      <c r="D5" s="1" t="s">
        <v>229</v>
      </c>
      <c r="E5" s="6" t="s">
        <v>230</v>
      </c>
      <c r="H5" s="39" t="n">
        <f aca="false">TransactionInput!D9</f>
        <v>50</v>
      </c>
      <c r="I5" s="39" t="n">
        <f aca="false">I4+H5</f>
        <v>99550</v>
      </c>
    </row>
    <row r="6" customFormat="false" ht="14.25" hidden="false" customHeight="false" outlineLevel="0" collapsed="false">
      <c r="B6" s="1" t="n">
        <v>18</v>
      </c>
      <c r="C6" s="1" t="s">
        <v>16</v>
      </c>
      <c r="D6" s="1" t="s">
        <v>232</v>
      </c>
      <c r="E6" s="6" t="s">
        <v>230</v>
      </c>
      <c r="H6" s="39" t="n">
        <f aca="false">H5</f>
        <v>50</v>
      </c>
      <c r="I6" s="39" t="n">
        <f aca="false">I5</f>
        <v>99550</v>
      </c>
    </row>
    <row r="11" customFormat="false" ht="14.25" hidden="false" customHeight="false" outlineLevel="0" collapsed="false">
      <c r="B11" s="1" t="n">
        <v>112</v>
      </c>
      <c r="C11" s="1" t="s">
        <v>46</v>
      </c>
      <c r="D11" s="1" t="s">
        <v>236</v>
      </c>
      <c r="E11" s="6" t="s">
        <v>230</v>
      </c>
    </row>
    <row r="12" customFormat="false" ht="14.25" hidden="false" customHeight="false" outlineLevel="0" collapsed="false">
      <c r="B12" s="1" t="n">
        <v>111</v>
      </c>
      <c r="C12" s="1" t="s">
        <v>38</v>
      </c>
      <c r="D12" s="1" t="s">
        <v>236</v>
      </c>
      <c r="E12" s="6" t="s">
        <v>231</v>
      </c>
    </row>
    <row r="14" customFormat="false" ht="14.25" hidden="false" customHeight="false" outlineLevel="0" collapsed="false">
      <c r="B14" s="1" t="n">
        <v>55</v>
      </c>
      <c r="C14" s="1" t="s">
        <v>12</v>
      </c>
      <c r="D14" s="1" t="s">
        <v>233</v>
      </c>
      <c r="E14" s="6" t="s">
        <v>230</v>
      </c>
    </row>
    <row r="15" customFormat="false" ht="14.25" hidden="false" customHeight="false" outlineLevel="0" collapsed="false">
      <c r="B15" s="1" t="n">
        <v>68</v>
      </c>
      <c r="C15" s="1" t="s">
        <v>12</v>
      </c>
      <c r="D15" s="1" t="s">
        <v>234</v>
      </c>
      <c r="E15" s="6" t="s">
        <v>230</v>
      </c>
    </row>
    <row r="18" customFormat="false" ht="14.25" hidden="false" customHeight="false" outlineLevel="0" collapsed="false">
      <c r="B18" s="1" t="n">
        <v>56</v>
      </c>
      <c r="C18" s="1" t="s">
        <v>15</v>
      </c>
      <c r="D18" s="1" t="s">
        <v>233</v>
      </c>
      <c r="E18" s="6" t="s">
        <v>231</v>
      </c>
    </row>
    <row r="19" customFormat="false" ht="14.25" hidden="false" customHeight="false" outlineLevel="0" collapsed="false">
      <c r="B19" s="1" t="n">
        <v>69</v>
      </c>
      <c r="C19" s="1" t="s">
        <v>15</v>
      </c>
      <c r="D19" s="1" t="s">
        <v>234</v>
      </c>
      <c r="E19" s="6" t="s">
        <v>231</v>
      </c>
    </row>
  </sheetData>
  <conditionalFormatting sqref="E19">
    <cfRule type="cellIs" priority="2" operator="equal" aboveAverage="0" equalAverage="0" bottom="0" percent="0" rank="0" text="" dxfId="63">
      <formula>"No Impact"</formula>
    </cfRule>
  </conditionalFormatting>
  <conditionalFormatting sqref="E19">
    <cfRule type="cellIs" priority="3" operator="equal" aboveAverage="0" equalAverage="0" bottom="0" percent="0" rank="0" text="" dxfId="64">
      <formula>"Increase"</formula>
    </cfRule>
    <cfRule type="cellIs" priority="4" operator="equal" aboveAverage="0" equalAverage="0" bottom="0" percent="0" rank="0" text="" dxfId="65">
      <formula>"Decrease"</formula>
    </cfRule>
  </conditionalFormatting>
  <conditionalFormatting sqref="E18">
    <cfRule type="cellIs" priority="5" operator="equal" aboveAverage="0" equalAverage="0" bottom="0" percent="0" rank="0" text="" dxfId="66">
      <formula>"No Impact"</formula>
    </cfRule>
  </conditionalFormatting>
  <conditionalFormatting sqref="E18">
    <cfRule type="cellIs" priority="6" operator="equal" aboveAverage="0" equalAverage="0" bottom="0" percent="0" rank="0" text="" dxfId="67">
      <formula>"Increase"</formula>
    </cfRule>
    <cfRule type="cellIs" priority="7" operator="equal" aboveAverage="0" equalAverage="0" bottom="0" percent="0" rank="0" text="" dxfId="68">
      <formula>"Decrease"</formula>
    </cfRule>
  </conditionalFormatting>
  <conditionalFormatting sqref="E15">
    <cfRule type="cellIs" priority="8" operator="equal" aboveAverage="0" equalAverage="0" bottom="0" percent="0" rank="0" text="" dxfId="69">
      <formula>"No Impact"</formula>
    </cfRule>
  </conditionalFormatting>
  <conditionalFormatting sqref="E15">
    <cfRule type="cellIs" priority="9" operator="equal" aboveAverage="0" equalAverage="0" bottom="0" percent="0" rank="0" text="" dxfId="70">
      <formula>"Increase"</formula>
    </cfRule>
    <cfRule type="cellIs" priority="10" operator="equal" aboveAverage="0" equalAverage="0" bottom="0" percent="0" rank="0" text="" dxfId="71">
      <formula>"Decrease"</formula>
    </cfRule>
  </conditionalFormatting>
  <conditionalFormatting sqref="E14">
    <cfRule type="cellIs" priority="11" operator="equal" aboveAverage="0" equalAverage="0" bottom="0" percent="0" rank="0" text="" dxfId="72">
      <formula>"No Impact"</formula>
    </cfRule>
  </conditionalFormatting>
  <conditionalFormatting sqref="E14">
    <cfRule type="cellIs" priority="12" operator="equal" aboveAverage="0" equalAverage="0" bottom="0" percent="0" rank="0" text="" dxfId="73">
      <formula>"Increase"</formula>
    </cfRule>
    <cfRule type="cellIs" priority="13" operator="equal" aboveAverage="0" equalAverage="0" bottom="0" percent="0" rank="0" text="" dxfId="74">
      <formula>"Decrease"</formula>
    </cfRule>
  </conditionalFormatting>
  <conditionalFormatting sqref="E12">
    <cfRule type="cellIs" priority="14" operator="equal" aboveAverage="0" equalAverage="0" bottom="0" percent="0" rank="0" text="" dxfId="75">
      <formula>"No Impact"</formula>
    </cfRule>
  </conditionalFormatting>
  <conditionalFormatting sqref="E12">
    <cfRule type="cellIs" priority="15" operator="equal" aboveAverage="0" equalAverage="0" bottom="0" percent="0" rank="0" text="" dxfId="76">
      <formula>"Increase"</formula>
    </cfRule>
    <cfRule type="cellIs" priority="16" operator="equal" aboveAverage="0" equalAverage="0" bottom="0" percent="0" rank="0" text="" dxfId="77">
      <formula>"Decrease"</formula>
    </cfRule>
  </conditionalFormatting>
  <conditionalFormatting sqref="E11">
    <cfRule type="cellIs" priority="17" operator="equal" aboveAverage="0" equalAverage="0" bottom="0" percent="0" rank="0" text="" dxfId="78">
      <formula>"No Impact"</formula>
    </cfRule>
  </conditionalFormatting>
  <conditionalFormatting sqref="E11">
    <cfRule type="cellIs" priority="18" operator="equal" aboveAverage="0" equalAverage="0" bottom="0" percent="0" rank="0" text="" dxfId="79">
      <formula>"Increase"</formula>
    </cfRule>
    <cfRule type="cellIs" priority="19" operator="equal" aboveAverage="0" equalAverage="0" bottom="0" percent="0" rank="0" text="" dxfId="80">
      <formula>"Decrease"</formula>
    </cfRule>
  </conditionalFormatting>
  <conditionalFormatting sqref="E6">
    <cfRule type="cellIs" priority="20" operator="equal" aboveAverage="0" equalAverage="0" bottom="0" percent="0" rank="0" text="" dxfId="81">
      <formula>"No Impact"</formula>
    </cfRule>
  </conditionalFormatting>
  <conditionalFormatting sqref="E6">
    <cfRule type="cellIs" priority="21" operator="equal" aboveAverage="0" equalAverage="0" bottom="0" percent="0" rank="0" text="" dxfId="82">
      <formula>"Increase"</formula>
    </cfRule>
    <cfRule type="cellIs" priority="22" operator="equal" aboveAverage="0" equalAverage="0" bottom="0" percent="0" rank="0" text="" dxfId="83">
      <formula>"Decrease"</formula>
    </cfRule>
  </conditionalFormatting>
  <conditionalFormatting sqref="E5">
    <cfRule type="cellIs" priority="23" operator="equal" aboveAverage="0" equalAverage="0" bottom="0" percent="0" rank="0" text="" dxfId="84">
      <formula>"No Impact"</formula>
    </cfRule>
  </conditionalFormatting>
  <conditionalFormatting sqref="E5">
    <cfRule type="cellIs" priority="24" operator="equal" aboveAverage="0" equalAverage="0" bottom="0" percent="0" rank="0" text="" dxfId="85">
      <formula>"Increase"</formula>
    </cfRule>
    <cfRule type="cellIs" priority="25" operator="equal" aboveAverage="0" equalAverage="0" bottom="0" percent="0" rank="0" text="" dxfId="86">
      <formula>"Decrease"</formula>
    </cfRule>
  </conditionalFormatting>
  <conditionalFormatting sqref="E2">
    <cfRule type="cellIs" priority="26" operator="equal" aboveAverage="0" equalAverage="0" bottom="0" percent="0" rank="0" text="" dxfId="87">
      <formula>"No Impact"</formula>
    </cfRule>
  </conditionalFormatting>
  <conditionalFormatting sqref="E2">
    <cfRule type="cellIs" priority="27" operator="equal" aboveAverage="0" equalAverage="0" bottom="0" percent="0" rank="0" text="" dxfId="88">
      <formula>"Increase"</formula>
    </cfRule>
    <cfRule type="cellIs" priority="28" operator="equal" aboveAverage="0" equalAverage="0" bottom="0" percent="0" rank="0" text="" dxfId="89">
      <formula>"Decrease"</formula>
    </cfRule>
  </conditionalFormatting>
  <conditionalFormatting sqref="E1">
    <cfRule type="cellIs" priority="29" operator="equal" aboveAverage="0" equalAverage="0" bottom="0" percent="0" rank="0" text="" dxfId="90">
      <formula>"No Impact"</formula>
    </cfRule>
  </conditionalFormatting>
  <conditionalFormatting sqref="E1">
    <cfRule type="cellIs" priority="30" operator="equal" aboveAverage="0" equalAverage="0" bottom="0" percent="0" rank="0" text="" dxfId="91">
      <formula>"Increase"</formula>
    </cfRule>
    <cfRule type="cellIs" priority="31" operator="equal" aboveAverage="0" equalAverage="0" bottom="0" percent="0" rank="0" text="" dxfId="92">
      <formula>"Decrease"</formula>
    </cfRule>
  </conditionalFormatting>
  <conditionalFormatting sqref="E4">
    <cfRule type="cellIs" priority="32" operator="equal" aboveAverage="0" equalAverage="0" bottom="0" percent="0" rank="0" text="" dxfId="93">
      <formula>"No Impact"</formula>
    </cfRule>
  </conditionalFormatting>
  <conditionalFormatting sqref="E4">
    <cfRule type="cellIs" priority="33" operator="equal" aboveAverage="0" equalAverage="0" bottom="0" percent="0" rank="0" text="" dxfId="94">
      <formula>"Increase"</formula>
    </cfRule>
    <cfRule type="cellIs" priority="34" operator="equal" aboveAverage="0" equalAverage="0" bottom="0" percent="0" rank="0" text="" dxfId="95">
      <formula>"Decrease"</formula>
    </cfRule>
  </conditionalFormatting>
  <conditionalFormatting sqref="E3">
    <cfRule type="cellIs" priority="35" operator="equal" aboveAverage="0" equalAverage="0" bottom="0" percent="0" rank="0" text="" dxfId="96">
      <formula>"No Impact"</formula>
    </cfRule>
  </conditionalFormatting>
  <conditionalFormatting sqref="E3">
    <cfRule type="cellIs" priority="36" operator="equal" aboveAverage="0" equalAverage="0" bottom="0" percent="0" rank="0" text="" dxfId="97">
      <formula>"Increase"</formula>
    </cfRule>
    <cfRule type="cellIs" priority="37" operator="equal" aboveAverage="0" equalAverage="0" bottom="0" percent="0" rank="0" text="" dxfId="98">
      <formula>"Decrease"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0" activeCellId="0" sqref="Q20"/>
    </sheetView>
  </sheetViews>
  <sheetFormatPr defaultColWidth="8.6796875" defaultRowHeight="14.25" zeroHeight="false" outlineLevelRow="0" outlineLevelCol="0"/>
  <cols>
    <col collapsed="false" customWidth="true" hidden="false" outlineLevel="0" max="9" min="9" style="1" width="8.88"/>
  </cols>
  <sheetData>
    <row r="1" customFormat="false" ht="14.25" hidden="false" customHeight="false" outlineLevel="0" collapsed="false">
      <c r="B1" s="1" t="n">
        <v>1</v>
      </c>
      <c r="D1" s="1" t="s">
        <v>298</v>
      </c>
      <c r="E1" s="1" t="s">
        <v>299</v>
      </c>
      <c r="G1" s="7" t="s">
        <v>366</v>
      </c>
      <c r="H1" s="7" t="s">
        <v>367</v>
      </c>
      <c r="I1" s="7"/>
    </row>
    <row r="2" customFormat="false" ht="14.25" hidden="false" customHeight="false" outlineLevel="0" collapsed="false">
      <c r="C2" s="1" t="s">
        <v>368</v>
      </c>
      <c r="D2" s="1" t="n">
        <v>100</v>
      </c>
      <c r="G2" s="1" t="s">
        <v>369</v>
      </c>
      <c r="H2" s="1" t="s">
        <v>369</v>
      </c>
    </row>
    <row r="3" customFormat="false" ht="14.25" hidden="false" customHeight="false" outlineLevel="0" collapsed="false">
      <c r="C3" s="1" t="s">
        <v>370</v>
      </c>
      <c r="E3" s="1" t="n">
        <v>-100</v>
      </c>
      <c r="G3" s="1" t="s">
        <v>361</v>
      </c>
      <c r="H3" s="1" t="s">
        <v>369</v>
      </c>
    </row>
    <row r="5" customFormat="false" ht="14.25" hidden="false" customHeight="false" outlineLevel="0" collapsed="false">
      <c r="B5" s="1" t="n">
        <v>2</v>
      </c>
      <c r="C5" s="1" t="str">
        <f aca="false">C2</f>
        <v>Def</v>
      </c>
      <c r="D5" s="1" t="n">
        <v>100</v>
      </c>
      <c r="G5" s="1" t="s">
        <v>369</v>
      </c>
      <c r="H5" s="1" t="s">
        <v>369</v>
      </c>
    </row>
    <row r="6" customFormat="false" ht="14.25" hidden="false" customHeight="false" outlineLevel="0" collapsed="false">
      <c r="C6" s="1" t="s">
        <v>370</v>
      </c>
      <c r="E6" s="1" t="n">
        <v>-100</v>
      </c>
      <c r="G6" s="1" t="s">
        <v>361</v>
      </c>
      <c r="H6" s="1" t="s">
        <v>369</v>
      </c>
    </row>
    <row r="8" customFormat="false" ht="14.25" hidden="false" customHeight="false" outlineLevel="0" collapsed="false">
      <c r="B8" s="1" t="n">
        <v>3</v>
      </c>
      <c r="C8" s="1" t="s">
        <v>370</v>
      </c>
      <c r="D8" s="1" t="n">
        <v>200</v>
      </c>
      <c r="G8" s="1" t="s">
        <v>361</v>
      </c>
      <c r="H8" s="8" t="s">
        <v>371</v>
      </c>
    </row>
    <row r="9" customFormat="false" ht="14.25" hidden="false" customHeight="false" outlineLevel="0" collapsed="false">
      <c r="C9" s="1" t="s">
        <v>368</v>
      </c>
      <c r="E9" s="1" t="n">
        <v>-200</v>
      </c>
      <c r="G9" s="1" t="s">
        <v>369</v>
      </c>
      <c r="H9" s="1" t="s">
        <v>371</v>
      </c>
    </row>
    <row r="10" customFormat="false" ht="14.25" hidden="false" customHeight="false" outlineLevel="0" collapsed="false">
      <c r="J10" s="8" t="s">
        <v>372</v>
      </c>
      <c r="K10" s="8" t="s">
        <v>373</v>
      </c>
      <c r="L10" s="8" t="s">
        <v>374</v>
      </c>
      <c r="M10" s="8" t="s">
        <v>375</v>
      </c>
      <c r="N10" s="8" t="s">
        <v>376</v>
      </c>
      <c r="O10" s="8" t="s">
        <v>377</v>
      </c>
    </row>
    <row r="11" customFormat="false" ht="14.25" hidden="false" customHeight="false" outlineLevel="0" collapsed="false">
      <c r="B11" s="1" t="n">
        <v>3</v>
      </c>
      <c r="C11" s="1" t="s">
        <v>368</v>
      </c>
      <c r="D11" s="1" t="n">
        <v>200</v>
      </c>
      <c r="G11" s="1" t="s">
        <v>378</v>
      </c>
      <c r="H11" s="1" t="s">
        <v>371</v>
      </c>
      <c r="M11" s="1" t="n">
        <v>100</v>
      </c>
      <c r="O11" s="1" t="n">
        <v>100</v>
      </c>
    </row>
    <row r="12" customFormat="false" ht="14.25" hidden="false" customHeight="false" outlineLevel="0" collapsed="false">
      <c r="C12" s="1" t="s">
        <v>370</v>
      </c>
      <c r="E12" s="1" t="n">
        <v>-200</v>
      </c>
      <c r="G12" s="1" t="str">
        <f aca="false">G8</f>
        <v>Revenue</v>
      </c>
      <c r="H12" s="1" t="s">
        <v>371</v>
      </c>
      <c r="J12" s="8" t="n">
        <f aca="false">O11</f>
        <v>100</v>
      </c>
      <c r="M12" s="1" t="n">
        <v>100</v>
      </c>
      <c r="O12" s="8" t="n">
        <f aca="false">J12+M12</f>
        <v>200</v>
      </c>
    </row>
    <row r="13" customFormat="false" ht="14.25" hidden="false" customHeight="false" outlineLevel="0" collapsed="false">
      <c r="J13" s="8" t="n">
        <f aca="false">O12</f>
        <v>200</v>
      </c>
      <c r="L13" s="1" t="n">
        <v>1200</v>
      </c>
      <c r="M13" s="1" t="n">
        <v>100</v>
      </c>
      <c r="N13" s="8" t="n">
        <f aca="false">L13-J13-M13</f>
        <v>900</v>
      </c>
      <c r="O13" s="1" t="n">
        <v>0</v>
      </c>
    </row>
    <row r="14" customFormat="false" ht="14.25" hidden="false" customHeight="false" outlineLevel="0" collapsed="false">
      <c r="B14" s="1" t="n">
        <v>3</v>
      </c>
      <c r="C14" s="1" t="s">
        <v>243</v>
      </c>
      <c r="D14" s="1" t="n">
        <v>1200</v>
      </c>
      <c r="G14" s="1" t="s">
        <v>379</v>
      </c>
      <c r="H14" s="1" t="s">
        <v>371</v>
      </c>
      <c r="K14" s="8" t="n">
        <f aca="false">N13</f>
        <v>900</v>
      </c>
      <c r="M14" s="1" t="n">
        <v>100</v>
      </c>
      <c r="N14" s="8" t="n">
        <f aca="false">K14-M14</f>
        <v>800</v>
      </c>
    </row>
    <row r="15" customFormat="false" ht="14.25" hidden="false" customHeight="false" outlineLevel="0" collapsed="false">
      <c r="C15" s="1" t="s">
        <v>380</v>
      </c>
      <c r="E15" s="1" t="n">
        <v>-1200</v>
      </c>
      <c r="G15" s="1" t="str">
        <f aca="false">G11</f>
        <v>Def Revenue</v>
      </c>
      <c r="H15" s="1" t="s">
        <v>371</v>
      </c>
      <c r="K15" s="1" t="n">
        <f aca="false">N14</f>
        <v>800</v>
      </c>
      <c r="M15" s="1" t="n">
        <v>100</v>
      </c>
      <c r="N15" s="1" t="n">
        <f aca="false">K15-M15</f>
        <v>700</v>
      </c>
    </row>
    <row r="16" customFormat="false" ht="14.25" hidden="false" customHeight="false" outlineLevel="0" collapsed="false">
      <c r="K16" s="1" t="n">
        <f aca="false">N15</f>
        <v>700</v>
      </c>
      <c r="M16" s="1" t="n">
        <v>100</v>
      </c>
      <c r="N16" s="1" t="n">
        <f aca="false">K16-M16</f>
        <v>600</v>
      </c>
    </row>
    <row r="17" customFormat="false" ht="14.25" hidden="false" customHeight="false" outlineLevel="0" collapsed="false">
      <c r="B17" s="1" t="n">
        <v>3</v>
      </c>
      <c r="C17" s="1" t="s">
        <v>368</v>
      </c>
      <c r="D17" s="1" t="n">
        <v>100</v>
      </c>
      <c r="G17" s="1" t="s">
        <v>378</v>
      </c>
      <c r="H17" s="1" t="s">
        <v>371</v>
      </c>
      <c r="K17" s="1" t="n">
        <f aca="false">N16</f>
        <v>600</v>
      </c>
      <c r="M17" s="1" t="n">
        <v>100</v>
      </c>
      <c r="N17" s="1" t="n">
        <f aca="false">K17-M17</f>
        <v>500</v>
      </c>
    </row>
    <row r="18" customFormat="false" ht="14.25" hidden="false" customHeight="false" outlineLevel="0" collapsed="false">
      <c r="C18" s="1" t="s">
        <v>370</v>
      </c>
      <c r="E18" s="1" t="n">
        <v>-100</v>
      </c>
      <c r="G18" s="1" t="str">
        <f aca="false">G12</f>
        <v>Revenue</v>
      </c>
      <c r="H18" s="1" t="s">
        <v>371</v>
      </c>
      <c r="K18" s="1" t="n">
        <f aca="false">N17</f>
        <v>500</v>
      </c>
      <c r="M18" s="1" t="n">
        <v>100</v>
      </c>
      <c r="N18" s="1" t="n">
        <f aca="false">K18-M18</f>
        <v>400</v>
      </c>
    </row>
    <row r="19" customFormat="false" ht="14.25" hidden="false" customHeight="false" outlineLevel="0" collapsed="false">
      <c r="K19" s="1" t="n">
        <f aca="false">N18</f>
        <v>400</v>
      </c>
      <c r="M19" s="1" t="n">
        <v>100</v>
      </c>
      <c r="N19" s="1" t="n">
        <f aca="false">K19-M19</f>
        <v>300</v>
      </c>
    </row>
    <row r="20" customFormat="false" ht="14.25" hidden="false" customHeight="false" outlineLevel="0" collapsed="false">
      <c r="K20" s="1" t="n">
        <f aca="false">N19</f>
        <v>300</v>
      </c>
      <c r="M20" s="1" t="n">
        <v>100</v>
      </c>
      <c r="N20" s="1" t="n">
        <f aca="false">K20-M20</f>
        <v>200</v>
      </c>
    </row>
    <row r="21" customFormat="false" ht="14.25" hidden="false" customHeight="false" outlineLevel="0" collapsed="false">
      <c r="C21" s="1" t="s">
        <v>369</v>
      </c>
      <c r="D21" s="1" t="s">
        <v>361</v>
      </c>
      <c r="E21" s="1" t="s">
        <v>379</v>
      </c>
      <c r="F21" s="1" t="s">
        <v>378</v>
      </c>
      <c r="K21" s="1" t="n">
        <f aca="false">N20</f>
        <v>200</v>
      </c>
      <c r="M21" s="1" t="n">
        <v>100</v>
      </c>
      <c r="N21" s="1" t="n">
        <f aca="false">K21-M21</f>
        <v>100</v>
      </c>
    </row>
    <row r="22" customFormat="false" ht="14.25" hidden="false" customHeight="false" outlineLevel="0" collapsed="false">
      <c r="B22" s="1" t="n">
        <v>1</v>
      </c>
      <c r="C22" s="1" t="n">
        <f aca="false">D2</f>
        <v>100</v>
      </c>
      <c r="D22" s="1" t="n">
        <f aca="false">E3</f>
        <v>-100</v>
      </c>
      <c r="E22" s="1" t="n">
        <v>0</v>
      </c>
      <c r="F22" s="1" t="n">
        <v>0</v>
      </c>
      <c r="K22" s="1" t="n">
        <f aca="false">N21</f>
        <v>100</v>
      </c>
      <c r="M22" s="1" t="n">
        <v>100</v>
      </c>
      <c r="N22" s="1" t="n">
        <f aca="false">K22-M22</f>
        <v>0</v>
      </c>
    </row>
    <row r="23" customFormat="false" ht="14.25" hidden="false" customHeight="false" outlineLevel="0" collapsed="false">
      <c r="B23" s="1" t="n">
        <v>2</v>
      </c>
      <c r="C23" s="1" t="n">
        <f aca="false">D5</f>
        <v>100</v>
      </c>
      <c r="D23" s="1" t="n">
        <f aca="false">E6</f>
        <v>-100</v>
      </c>
      <c r="E23" s="1" t="n">
        <v>0</v>
      </c>
      <c r="F23" s="1" t="n">
        <v>0</v>
      </c>
    </row>
    <row r="24" customFormat="false" ht="14.25" hidden="false" customHeight="false" outlineLevel="0" collapsed="false">
      <c r="B24" s="1" t="n">
        <v>3</v>
      </c>
      <c r="C24" s="1" t="n">
        <f aca="false">E9</f>
        <v>-200</v>
      </c>
      <c r="D24" s="1" t="n">
        <f aca="false">D8+E12+E18</f>
        <v>-100</v>
      </c>
      <c r="E24" s="1" t="n">
        <f aca="false">D14</f>
        <v>1200</v>
      </c>
      <c r="F24" s="1" t="n">
        <f aca="false">D11+E15+D17</f>
        <v>-900</v>
      </c>
    </row>
    <row r="25" customFormat="false" ht="14.25" hidden="false" customHeight="false" outlineLevel="0" collapsed="false">
      <c r="C25" s="1" t="n">
        <f aca="false">SUM(C22:C24)</f>
        <v>0</v>
      </c>
      <c r="D25" s="1" t="n">
        <f aca="false">SUM(D22:D24)</f>
        <v>-300</v>
      </c>
      <c r="E25" s="1" t="n">
        <f aca="false">SUM(E22:E24)</f>
        <v>1200</v>
      </c>
      <c r="F25" s="1" t="n">
        <f aca="false">SUM(F22:F24)</f>
        <v>-900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C170"/>
  <sheetViews>
    <sheetView showFormulas="false" showGridLines="true" showRowColHeaders="true" showZeros="true" rightToLeft="false" tabSelected="false" showOutlineSymbols="true" defaultGridColor="true" view="normal" topLeftCell="A1" colorId="64" zoomScale="67" zoomScaleNormal="67" zoomScalePageLayoutView="100" workbookViewId="0">
      <selection pane="topLeft" activeCell="B3" activeCellId="0" sqref="B3"/>
    </sheetView>
  </sheetViews>
  <sheetFormatPr defaultColWidth="8.6796875" defaultRowHeight="14.25" zeroHeight="false" outlineLevelRow="0" outlineLevelCol="0"/>
  <cols>
    <col collapsed="false" customWidth="true" hidden="false" outlineLevel="0" max="2" min="2" style="1" width="70.88"/>
    <col collapsed="false" customWidth="true" hidden="false" outlineLevel="0" max="3" min="3" style="1" width="19.33"/>
  </cols>
  <sheetData>
    <row r="1" customFormat="false" ht="14.25" hidden="false" customHeight="false" outlineLevel="0" collapsed="false">
      <c r="A1" s="7" t="s">
        <v>6</v>
      </c>
    </row>
    <row r="3" customFormat="false" ht="14.25" hidden="false" customHeight="false" outlineLevel="0" collapsed="false">
      <c r="A3" s="7" t="s">
        <v>7</v>
      </c>
      <c r="B3" s="7" t="s">
        <v>8</v>
      </c>
      <c r="C3" s="7" t="s">
        <v>9</v>
      </c>
    </row>
    <row r="4" customFormat="false" ht="14.25" hidden="false" customHeight="false" outlineLevel="0" collapsed="false">
      <c r="A4" s="1" t="n">
        <v>1</v>
      </c>
      <c r="B4" s="1" t="s">
        <v>10</v>
      </c>
      <c r="C4" s="1" t="n">
        <v>1</v>
      </c>
    </row>
    <row r="5" customFormat="false" ht="14.25" hidden="false" customHeight="false" outlineLevel="0" collapsed="false">
      <c r="A5" s="1" t="n">
        <v>2</v>
      </c>
      <c r="B5" s="1" t="s">
        <v>11</v>
      </c>
      <c r="C5" s="1" t="n">
        <v>1</v>
      </c>
    </row>
    <row r="6" customFormat="false" ht="14.25" hidden="false" customHeight="false" outlineLevel="0" collapsed="false">
      <c r="A6" s="1" t="n">
        <v>3</v>
      </c>
      <c r="B6" s="1" t="s">
        <v>12</v>
      </c>
      <c r="C6" s="1" t="n">
        <v>1</v>
      </c>
    </row>
    <row r="7" customFormat="false" ht="14.25" hidden="false" customHeight="false" outlineLevel="0" collapsed="false">
      <c r="A7" s="1" t="n">
        <v>4</v>
      </c>
      <c r="B7" s="1" t="s">
        <v>13</v>
      </c>
      <c r="C7" s="1" t="n">
        <v>1</v>
      </c>
    </row>
    <row r="8" customFormat="false" ht="14.25" hidden="false" customHeight="false" outlineLevel="0" collapsed="false">
      <c r="A8" s="1" t="n">
        <v>5</v>
      </c>
      <c r="B8" s="1" t="s">
        <v>14</v>
      </c>
      <c r="C8" s="1" t="n">
        <v>1</v>
      </c>
    </row>
    <row r="9" customFormat="false" ht="14.25" hidden="false" customHeight="false" outlineLevel="0" collapsed="false">
      <c r="A9" s="1" t="n">
        <v>6</v>
      </c>
      <c r="B9" s="1" t="s">
        <v>15</v>
      </c>
      <c r="C9" s="1" t="n">
        <v>1</v>
      </c>
    </row>
    <row r="10" customFormat="false" ht="14.25" hidden="false" customHeight="false" outlineLevel="0" collapsed="false">
      <c r="A10" s="1" t="n">
        <v>7</v>
      </c>
      <c r="B10" s="1" t="s">
        <v>16</v>
      </c>
      <c r="C10" s="1" t="n">
        <v>1</v>
      </c>
    </row>
    <row r="11" customFormat="false" ht="14.25" hidden="false" customHeight="false" outlineLevel="0" collapsed="false">
      <c r="A11" s="1" t="n">
        <v>8</v>
      </c>
      <c r="B11" s="1" t="s">
        <v>17</v>
      </c>
      <c r="C11" s="1" t="n">
        <v>1</v>
      </c>
    </row>
    <row r="12" customFormat="false" ht="14.25" hidden="false" customHeight="false" outlineLevel="0" collapsed="false">
      <c r="A12" s="1" t="n">
        <v>9</v>
      </c>
      <c r="B12" s="1" t="s">
        <v>18</v>
      </c>
      <c r="C12" s="1" t="n">
        <v>1</v>
      </c>
    </row>
    <row r="13" customFormat="false" ht="14.25" hidden="false" customHeight="false" outlineLevel="0" collapsed="false">
      <c r="A13" s="1" t="n">
        <v>10</v>
      </c>
      <c r="B13" s="8" t="s">
        <v>19</v>
      </c>
      <c r="C13" s="1" t="n">
        <v>1</v>
      </c>
    </row>
    <row r="14" customFormat="false" ht="14.25" hidden="false" customHeight="false" outlineLevel="0" collapsed="false">
      <c r="A14" s="1" t="n">
        <v>11</v>
      </c>
      <c r="B14" s="8" t="s">
        <v>20</v>
      </c>
      <c r="C14" s="1" t="n">
        <v>1</v>
      </c>
    </row>
    <row r="15" customFormat="false" ht="14.25" hidden="false" customHeight="false" outlineLevel="0" collapsed="false">
      <c r="A15" s="1" t="n">
        <v>12</v>
      </c>
      <c r="B15" s="8" t="s">
        <v>21</v>
      </c>
      <c r="C15" s="1" t="n">
        <v>1</v>
      </c>
    </row>
    <row r="16" customFormat="false" ht="14.25" hidden="false" customHeight="false" outlineLevel="0" collapsed="false">
      <c r="A16" s="1" t="n">
        <v>13</v>
      </c>
      <c r="B16" s="8" t="s">
        <v>22</v>
      </c>
      <c r="C16" s="1" t="n">
        <v>1</v>
      </c>
    </row>
    <row r="17" customFormat="false" ht="14.25" hidden="false" customHeight="false" outlineLevel="0" collapsed="false">
      <c r="A17" s="1" t="n">
        <v>14</v>
      </c>
      <c r="B17" s="8" t="s">
        <v>23</v>
      </c>
      <c r="C17" s="1" t="n">
        <v>1</v>
      </c>
    </row>
    <row r="18" customFormat="false" ht="14.25" hidden="false" customHeight="false" outlineLevel="0" collapsed="false">
      <c r="A18" s="1" t="n">
        <v>15</v>
      </c>
      <c r="B18" s="8" t="s">
        <v>24</v>
      </c>
      <c r="C18" s="1" t="n">
        <v>1</v>
      </c>
    </row>
    <row r="19" customFormat="false" ht="14.25" hidden="false" customHeight="false" outlineLevel="0" collapsed="false">
      <c r="A19" s="1" t="n">
        <v>16</v>
      </c>
      <c r="B19" s="8" t="s">
        <v>25</v>
      </c>
      <c r="C19" s="1" t="n">
        <v>1</v>
      </c>
    </row>
    <row r="20" customFormat="false" ht="14.25" hidden="false" customHeight="false" outlineLevel="0" collapsed="false">
      <c r="A20" s="1" t="n">
        <v>17</v>
      </c>
      <c r="B20" s="8" t="s">
        <v>26</v>
      </c>
      <c r="C20" s="1" t="n">
        <v>1</v>
      </c>
    </row>
    <row r="21" customFormat="false" ht="14.25" hidden="false" customHeight="false" outlineLevel="0" collapsed="false">
      <c r="A21" s="1" t="n">
        <v>18</v>
      </c>
      <c r="B21" s="8" t="s">
        <v>27</v>
      </c>
      <c r="C21" s="1" t="n">
        <v>1</v>
      </c>
    </row>
    <row r="22" customFormat="false" ht="14.25" hidden="false" customHeight="false" outlineLevel="0" collapsed="false">
      <c r="A22" s="1" t="n">
        <v>19</v>
      </c>
      <c r="B22" s="8" t="s">
        <v>28</v>
      </c>
      <c r="C22" s="1" t="n">
        <v>1</v>
      </c>
    </row>
    <row r="23" customFormat="false" ht="14.25" hidden="false" customHeight="false" outlineLevel="0" collapsed="false">
      <c r="A23" s="1" t="n">
        <v>20</v>
      </c>
      <c r="B23" s="8" t="s">
        <v>29</v>
      </c>
      <c r="C23" s="1" t="n">
        <v>1</v>
      </c>
    </row>
    <row r="24" customFormat="false" ht="14.25" hidden="false" customHeight="false" outlineLevel="0" collapsed="false">
      <c r="A24" s="1" t="n">
        <v>21</v>
      </c>
      <c r="B24" s="8" t="s">
        <v>30</v>
      </c>
      <c r="C24" s="1" t="n">
        <v>1</v>
      </c>
    </row>
    <row r="25" customFormat="false" ht="14.25" hidden="false" customHeight="false" outlineLevel="0" collapsed="false">
      <c r="A25" s="1" t="n">
        <v>22</v>
      </c>
      <c r="B25" s="8" t="s">
        <v>31</v>
      </c>
      <c r="C25" s="1" t="n">
        <v>1</v>
      </c>
    </row>
    <row r="26" customFormat="false" ht="14.25" hidden="false" customHeight="false" outlineLevel="0" collapsed="false">
      <c r="A26" s="1" t="n">
        <v>23</v>
      </c>
      <c r="B26" s="8" t="s">
        <v>32</v>
      </c>
      <c r="C26" s="1" t="n">
        <v>1</v>
      </c>
    </row>
    <row r="27" customFormat="false" ht="14.25" hidden="false" customHeight="false" outlineLevel="0" collapsed="false">
      <c r="A27" s="1" t="n">
        <v>24</v>
      </c>
      <c r="B27" s="8" t="s">
        <v>33</v>
      </c>
      <c r="C27" s="1" t="n">
        <v>1</v>
      </c>
    </row>
    <row r="28" customFormat="false" ht="14.25" hidden="false" customHeight="false" outlineLevel="0" collapsed="false">
      <c r="A28" s="1" t="n">
        <v>25</v>
      </c>
      <c r="B28" s="8" t="s">
        <v>34</v>
      </c>
      <c r="C28" s="1" t="n">
        <v>1</v>
      </c>
    </row>
    <row r="29" customFormat="false" ht="14.25" hidden="false" customHeight="false" outlineLevel="0" collapsed="false">
      <c r="A29" s="1" t="n">
        <v>26</v>
      </c>
      <c r="B29" s="8" t="s">
        <v>35</v>
      </c>
      <c r="C29" s="1" t="n">
        <v>1</v>
      </c>
    </row>
    <row r="30" customFormat="false" ht="14.25" hidden="false" customHeight="false" outlineLevel="0" collapsed="false">
      <c r="A30" s="1" t="n">
        <v>27</v>
      </c>
      <c r="B30" s="8" t="s">
        <v>36</v>
      </c>
      <c r="C30" s="1" t="n">
        <v>1</v>
      </c>
    </row>
    <row r="31" customFormat="false" ht="14.25" hidden="false" customHeight="false" outlineLevel="0" collapsed="false">
      <c r="A31" s="1" t="n">
        <v>28</v>
      </c>
      <c r="B31" s="8" t="s">
        <v>37</v>
      </c>
      <c r="C31" s="1" t="n">
        <v>1</v>
      </c>
    </row>
    <row r="32" customFormat="false" ht="14.25" hidden="false" customHeight="false" outlineLevel="0" collapsed="false">
      <c r="A32" s="1" t="n">
        <v>29</v>
      </c>
      <c r="B32" s="8" t="s">
        <v>38</v>
      </c>
      <c r="C32" s="1" t="n">
        <v>1</v>
      </c>
    </row>
    <row r="33" customFormat="false" ht="14.25" hidden="false" customHeight="false" outlineLevel="0" collapsed="false">
      <c r="A33" s="1" t="n">
        <v>30</v>
      </c>
      <c r="B33" s="8" t="s">
        <v>39</v>
      </c>
      <c r="C33" s="1" t="n">
        <v>1</v>
      </c>
    </row>
    <row r="34" customFormat="false" ht="14.25" hidden="false" customHeight="false" outlineLevel="0" collapsed="false">
      <c r="A34" s="1" t="n">
        <v>31</v>
      </c>
      <c r="B34" s="8" t="s">
        <v>40</v>
      </c>
      <c r="C34" s="1" t="n">
        <v>1</v>
      </c>
    </row>
    <row r="35" customFormat="false" ht="14.25" hidden="false" customHeight="false" outlineLevel="0" collapsed="false">
      <c r="A35" s="1" t="n">
        <v>32</v>
      </c>
      <c r="B35" s="8" t="s">
        <v>41</v>
      </c>
      <c r="C35" s="1" t="n">
        <v>1</v>
      </c>
    </row>
    <row r="36" customFormat="false" ht="14.25" hidden="false" customHeight="false" outlineLevel="0" collapsed="false">
      <c r="A36" s="1" t="n">
        <v>33</v>
      </c>
      <c r="B36" s="8" t="s">
        <v>42</v>
      </c>
      <c r="C36" s="1" t="n">
        <v>1</v>
      </c>
    </row>
    <row r="37" customFormat="false" ht="14.25" hidden="false" customHeight="false" outlineLevel="0" collapsed="false">
      <c r="A37" s="1" t="n">
        <v>34</v>
      </c>
      <c r="B37" s="8" t="s">
        <v>43</v>
      </c>
      <c r="C37" s="1" t="n">
        <v>1</v>
      </c>
    </row>
    <row r="38" customFormat="false" ht="14.25" hidden="false" customHeight="false" outlineLevel="0" collapsed="false">
      <c r="A38" s="1" t="n">
        <v>35</v>
      </c>
      <c r="B38" s="8" t="s">
        <v>44</v>
      </c>
      <c r="C38" s="1" t="n">
        <v>1</v>
      </c>
    </row>
    <row r="39" customFormat="false" ht="14.25" hidden="false" customHeight="false" outlineLevel="0" collapsed="false">
      <c r="A39" s="1" t="n">
        <v>36</v>
      </c>
      <c r="B39" s="8" t="s">
        <v>45</v>
      </c>
      <c r="C39" s="1" t="n">
        <v>1</v>
      </c>
    </row>
    <row r="40" customFormat="false" ht="14.25" hidden="false" customHeight="false" outlineLevel="0" collapsed="false">
      <c r="A40" s="1" t="n">
        <v>37</v>
      </c>
      <c r="B40" s="8" t="s">
        <v>46</v>
      </c>
      <c r="C40" s="1" t="n">
        <v>1</v>
      </c>
    </row>
    <row r="41" customFormat="false" ht="14.25" hidden="false" customHeight="false" outlineLevel="0" collapsed="false">
      <c r="A41" s="1" t="n">
        <v>38</v>
      </c>
      <c r="B41" s="8" t="s">
        <v>47</v>
      </c>
      <c r="C41" s="1" t="n">
        <v>1</v>
      </c>
    </row>
    <row r="42" customFormat="false" ht="14.25" hidden="false" customHeight="false" outlineLevel="0" collapsed="false">
      <c r="A42" s="1" t="n">
        <v>39</v>
      </c>
      <c r="B42" s="8" t="s">
        <v>48</v>
      </c>
      <c r="C42" s="1" t="n">
        <v>1</v>
      </c>
    </row>
    <row r="43" customFormat="false" ht="14.25" hidden="false" customHeight="false" outlineLevel="0" collapsed="false">
      <c r="A43" s="1" t="n">
        <v>40</v>
      </c>
      <c r="B43" s="8" t="s">
        <v>49</v>
      </c>
      <c r="C43" s="1" t="n">
        <v>1</v>
      </c>
    </row>
    <row r="44" customFormat="false" ht="14.25" hidden="false" customHeight="false" outlineLevel="0" collapsed="false">
      <c r="A44" s="1" t="n">
        <v>41</v>
      </c>
      <c r="B44" s="8" t="s">
        <v>50</v>
      </c>
      <c r="C44" s="1" t="n">
        <v>1</v>
      </c>
    </row>
    <row r="45" customFormat="false" ht="14.25" hidden="false" customHeight="false" outlineLevel="0" collapsed="false">
      <c r="A45" s="1" t="n">
        <v>42</v>
      </c>
      <c r="B45" s="8" t="s">
        <v>51</v>
      </c>
      <c r="C45" s="1" t="n">
        <v>1</v>
      </c>
    </row>
    <row r="46" customFormat="false" ht="14.25" hidden="false" customHeight="false" outlineLevel="0" collapsed="false">
      <c r="A46" s="1" t="n">
        <v>43</v>
      </c>
      <c r="B46" s="8" t="s">
        <v>52</v>
      </c>
      <c r="C46" s="1" t="n">
        <v>1</v>
      </c>
    </row>
    <row r="47" customFormat="false" ht="14.25" hidden="false" customHeight="false" outlineLevel="0" collapsed="false">
      <c r="A47" s="1" t="n">
        <v>44</v>
      </c>
      <c r="B47" s="8" t="s">
        <v>53</v>
      </c>
      <c r="C47" s="1" t="n">
        <v>1</v>
      </c>
    </row>
    <row r="48" customFormat="false" ht="14.25" hidden="false" customHeight="false" outlineLevel="0" collapsed="false">
      <c r="A48" s="1" t="n">
        <v>45</v>
      </c>
      <c r="B48" s="8" t="s">
        <v>54</v>
      </c>
      <c r="C48" s="1" t="n">
        <v>1</v>
      </c>
    </row>
    <row r="49" customFormat="false" ht="14.25" hidden="false" customHeight="false" outlineLevel="0" collapsed="false">
      <c r="A49" s="1" t="n">
        <v>46</v>
      </c>
      <c r="B49" s="8" t="s">
        <v>55</v>
      </c>
      <c r="C49" s="1" t="n">
        <v>1</v>
      </c>
    </row>
    <row r="50" customFormat="false" ht="14.25" hidden="false" customHeight="false" outlineLevel="0" collapsed="false">
      <c r="A50" s="1" t="n">
        <v>47</v>
      </c>
      <c r="B50" s="8" t="s">
        <v>56</v>
      </c>
      <c r="C50" s="1" t="n">
        <v>1</v>
      </c>
    </row>
    <row r="51" customFormat="false" ht="14.25" hidden="false" customHeight="false" outlineLevel="0" collapsed="false">
      <c r="A51" s="1" t="n">
        <v>48</v>
      </c>
      <c r="B51" s="8" t="s">
        <v>57</v>
      </c>
      <c r="C51" s="1" t="n">
        <v>1</v>
      </c>
    </row>
    <row r="52" customFormat="false" ht="14.25" hidden="false" customHeight="false" outlineLevel="0" collapsed="false">
      <c r="A52" s="1" t="n">
        <v>49</v>
      </c>
      <c r="B52" s="8" t="s">
        <v>58</v>
      </c>
      <c r="C52" s="1" t="n">
        <v>1</v>
      </c>
    </row>
    <row r="53" customFormat="false" ht="14.25" hidden="false" customHeight="false" outlineLevel="0" collapsed="false">
      <c r="A53" s="1" t="n">
        <v>50</v>
      </c>
      <c r="B53" s="8" t="s">
        <v>59</v>
      </c>
      <c r="C53" s="1" t="n">
        <v>1</v>
      </c>
    </row>
    <row r="54" customFormat="false" ht="14.25" hidden="false" customHeight="false" outlineLevel="0" collapsed="false">
      <c r="A54" s="1" t="n">
        <v>51</v>
      </c>
      <c r="B54" s="8" t="s">
        <v>60</v>
      </c>
      <c r="C54" s="1" t="n">
        <v>1</v>
      </c>
    </row>
    <row r="55" customFormat="false" ht="14.25" hidden="false" customHeight="false" outlineLevel="0" collapsed="false">
      <c r="A55" s="1" t="n">
        <v>52</v>
      </c>
      <c r="B55" s="8" t="s">
        <v>61</v>
      </c>
      <c r="C55" s="1" t="n">
        <v>1</v>
      </c>
    </row>
    <row r="56" customFormat="false" ht="14.25" hidden="false" customHeight="false" outlineLevel="0" collapsed="false">
      <c r="A56" s="1" t="n">
        <v>53</v>
      </c>
      <c r="B56" s="8" t="s">
        <v>62</v>
      </c>
      <c r="C56" s="1" t="n">
        <v>1</v>
      </c>
    </row>
    <row r="57" customFormat="false" ht="14.25" hidden="false" customHeight="false" outlineLevel="0" collapsed="false">
      <c r="A57" s="1" t="n">
        <v>54</v>
      </c>
      <c r="B57" s="8" t="s">
        <v>63</v>
      </c>
      <c r="C57" s="1" t="n">
        <v>1</v>
      </c>
    </row>
    <row r="58" customFormat="false" ht="14.25" hidden="false" customHeight="false" outlineLevel="0" collapsed="false">
      <c r="A58" s="1" t="n">
        <v>55</v>
      </c>
      <c r="B58" s="8" t="s">
        <v>64</v>
      </c>
      <c r="C58" s="1" t="n">
        <v>1</v>
      </c>
    </row>
    <row r="59" customFormat="false" ht="14.25" hidden="false" customHeight="false" outlineLevel="0" collapsed="false">
      <c r="A59" s="1" t="n">
        <v>56</v>
      </c>
      <c r="B59" s="8" t="s">
        <v>65</v>
      </c>
      <c r="C59" s="1" t="n">
        <v>1</v>
      </c>
    </row>
    <row r="60" customFormat="false" ht="14.25" hidden="false" customHeight="false" outlineLevel="0" collapsed="false">
      <c r="A60" s="1" t="n">
        <v>57</v>
      </c>
      <c r="B60" s="8" t="s">
        <v>66</v>
      </c>
      <c r="C60" s="1" t="n">
        <v>1</v>
      </c>
    </row>
    <row r="61" customFormat="false" ht="14.25" hidden="false" customHeight="false" outlineLevel="0" collapsed="false">
      <c r="A61" s="1" t="n">
        <v>58</v>
      </c>
      <c r="B61" s="8" t="s">
        <v>67</v>
      </c>
      <c r="C61" s="1" t="n">
        <v>1</v>
      </c>
    </row>
    <row r="62" customFormat="false" ht="14.25" hidden="false" customHeight="false" outlineLevel="0" collapsed="false">
      <c r="A62" s="1" t="n">
        <v>59</v>
      </c>
      <c r="B62" s="8" t="s">
        <v>68</v>
      </c>
      <c r="C62" s="1" t="n">
        <v>1</v>
      </c>
    </row>
    <row r="63" customFormat="false" ht="14.25" hidden="false" customHeight="false" outlineLevel="0" collapsed="false">
      <c r="A63" s="1" t="n">
        <v>60</v>
      </c>
      <c r="B63" s="8" t="s">
        <v>69</v>
      </c>
      <c r="C63" s="1" t="n">
        <v>1</v>
      </c>
    </row>
    <row r="64" customFormat="false" ht="14.25" hidden="false" customHeight="false" outlineLevel="0" collapsed="false">
      <c r="A64" s="1" t="n">
        <v>61</v>
      </c>
      <c r="B64" s="8" t="s">
        <v>70</v>
      </c>
      <c r="C64" s="1" t="n">
        <v>1</v>
      </c>
    </row>
    <row r="65" customFormat="false" ht="14.25" hidden="false" customHeight="false" outlineLevel="0" collapsed="false">
      <c r="A65" s="1" t="n">
        <v>62</v>
      </c>
      <c r="B65" s="8" t="s">
        <v>71</v>
      </c>
      <c r="C65" s="1" t="n">
        <v>1</v>
      </c>
    </row>
    <row r="66" customFormat="false" ht="14.25" hidden="false" customHeight="false" outlineLevel="0" collapsed="false">
      <c r="A66" s="1" t="n">
        <v>63</v>
      </c>
      <c r="B66" s="8" t="s">
        <v>72</v>
      </c>
      <c r="C66" s="1" t="n">
        <v>1</v>
      </c>
    </row>
    <row r="67" customFormat="false" ht="14.25" hidden="false" customHeight="false" outlineLevel="0" collapsed="false">
      <c r="A67" s="1" t="n">
        <v>64</v>
      </c>
      <c r="B67" s="8" t="s">
        <v>73</v>
      </c>
      <c r="C67" s="1" t="n">
        <v>1</v>
      </c>
    </row>
    <row r="68" customFormat="false" ht="14.25" hidden="false" customHeight="false" outlineLevel="0" collapsed="false">
      <c r="A68" s="1" t="n">
        <v>65</v>
      </c>
      <c r="B68" s="8" t="s">
        <v>74</v>
      </c>
      <c r="C68" s="1" t="n">
        <v>1</v>
      </c>
    </row>
    <row r="69" customFormat="false" ht="14.25" hidden="false" customHeight="false" outlineLevel="0" collapsed="false">
      <c r="A69" s="1" t="n">
        <v>66</v>
      </c>
      <c r="B69" s="8" t="s">
        <v>75</v>
      </c>
      <c r="C69" s="1" t="n">
        <v>1</v>
      </c>
    </row>
    <row r="70" customFormat="false" ht="14.25" hidden="false" customHeight="false" outlineLevel="0" collapsed="false">
      <c r="A70" s="1" t="n">
        <v>67</v>
      </c>
      <c r="B70" s="8" t="s">
        <v>76</v>
      </c>
      <c r="C70" s="1" t="n">
        <v>1</v>
      </c>
    </row>
    <row r="71" customFormat="false" ht="14.25" hidden="false" customHeight="false" outlineLevel="0" collapsed="false">
      <c r="A71" s="1" t="n">
        <v>68</v>
      </c>
      <c r="B71" s="8" t="s">
        <v>77</v>
      </c>
      <c r="C71" s="1" t="n">
        <v>1</v>
      </c>
    </row>
    <row r="72" customFormat="false" ht="14.25" hidden="false" customHeight="false" outlineLevel="0" collapsed="false">
      <c r="A72" s="1" t="n">
        <v>69</v>
      </c>
      <c r="B72" s="8" t="s">
        <v>78</v>
      </c>
      <c r="C72" s="1" t="n">
        <v>1</v>
      </c>
    </row>
    <row r="73" customFormat="false" ht="14.25" hidden="false" customHeight="false" outlineLevel="0" collapsed="false">
      <c r="A73" s="1" t="n">
        <v>70</v>
      </c>
      <c r="B73" s="8" t="s">
        <v>79</v>
      </c>
      <c r="C73" s="1" t="n">
        <v>1</v>
      </c>
    </row>
    <row r="74" customFormat="false" ht="14.25" hidden="false" customHeight="false" outlineLevel="0" collapsed="false">
      <c r="A74" s="1" t="n">
        <v>71</v>
      </c>
      <c r="B74" s="8" t="s">
        <v>80</v>
      </c>
      <c r="C74" s="1" t="n">
        <v>1</v>
      </c>
    </row>
    <row r="75" customFormat="false" ht="14.25" hidden="false" customHeight="false" outlineLevel="0" collapsed="false">
      <c r="A75" s="1" t="n">
        <v>72</v>
      </c>
      <c r="B75" s="8" t="s">
        <v>81</v>
      </c>
      <c r="C75" s="1" t="n">
        <v>1</v>
      </c>
    </row>
    <row r="76" customFormat="false" ht="14.25" hidden="false" customHeight="false" outlineLevel="0" collapsed="false">
      <c r="A76" s="1" t="n">
        <v>73</v>
      </c>
      <c r="B76" s="8" t="s">
        <v>82</v>
      </c>
      <c r="C76" s="1" t="n">
        <v>1</v>
      </c>
    </row>
    <row r="77" customFormat="false" ht="14.25" hidden="false" customHeight="false" outlineLevel="0" collapsed="false">
      <c r="A77" s="1" t="n">
        <v>74</v>
      </c>
      <c r="B77" s="8" t="s">
        <v>83</v>
      </c>
      <c r="C77" s="1" t="n">
        <v>1</v>
      </c>
    </row>
    <row r="78" customFormat="false" ht="14.25" hidden="false" customHeight="false" outlineLevel="0" collapsed="false">
      <c r="A78" s="1" t="n">
        <v>75</v>
      </c>
      <c r="B78" s="8" t="s">
        <v>84</v>
      </c>
      <c r="C78" s="1" t="n">
        <v>1</v>
      </c>
    </row>
    <row r="79" customFormat="false" ht="14.25" hidden="false" customHeight="false" outlineLevel="0" collapsed="false">
      <c r="A79" s="1" t="n">
        <v>76</v>
      </c>
      <c r="B79" s="8" t="s">
        <v>85</v>
      </c>
      <c r="C79" s="1" t="n">
        <v>1</v>
      </c>
    </row>
    <row r="80" customFormat="false" ht="14.25" hidden="false" customHeight="false" outlineLevel="0" collapsed="false">
      <c r="A80" s="1" t="n">
        <v>77</v>
      </c>
      <c r="B80" s="8" t="s">
        <v>86</v>
      </c>
      <c r="C80" s="1" t="n">
        <v>1</v>
      </c>
    </row>
    <row r="81" customFormat="false" ht="14.25" hidden="false" customHeight="false" outlineLevel="0" collapsed="false">
      <c r="A81" s="1" t="n">
        <v>78</v>
      </c>
      <c r="B81" s="8" t="s">
        <v>87</v>
      </c>
      <c r="C81" s="1" t="n">
        <v>1</v>
      </c>
    </row>
    <row r="82" customFormat="false" ht="14.25" hidden="false" customHeight="false" outlineLevel="0" collapsed="false">
      <c r="A82" s="1" t="n">
        <v>79</v>
      </c>
      <c r="B82" s="8" t="s">
        <v>88</v>
      </c>
      <c r="C82" s="1" t="n">
        <v>1</v>
      </c>
    </row>
    <row r="83" customFormat="false" ht="14.25" hidden="false" customHeight="false" outlineLevel="0" collapsed="false">
      <c r="A83" s="1" t="n">
        <v>80</v>
      </c>
      <c r="B83" s="8" t="s">
        <v>89</v>
      </c>
      <c r="C83" s="1" t="n">
        <v>1</v>
      </c>
    </row>
    <row r="84" customFormat="false" ht="14.25" hidden="false" customHeight="false" outlineLevel="0" collapsed="false">
      <c r="A84" s="1" t="n">
        <v>81</v>
      </c>
      <c r="B84" s="8" t="s">
        <v>90</v>
      </c>
      <c r="C84" s="1" t="n">
        <v>1</v>
      </c>
    </row>
    <row r="85" customFormat="false" ht="14.25" hidden="false" customHeight="false" outlineLevel="0" collapsed="false">
      <c r="A85" s="1" t="n">
        <v>82</v>
      </c>
      <c r="B85" s="8" t="s">
        <v>91</v>
      </c>
      <c r="C85" s="1" t="n">
        <v>1</v>
      </c>
    </row>
    <row r="86" customFormat="false" ht="14.25" hidden="false" customHeight="false" outlineLevel="0" collapsed="false">
      <c r="A86" s="1" t="n">
        <v>83</v>
      </c>
      <c r="B86" s="8" t="s">
        <v>92</v>
      </c>
      <c r="C86" s="1" t="n">
        <v>1</v>
      </c>
    </row>
    <row r="87" customFormat="false" ht="14.25" hidden="false" customHeight="false" outlineLevel="0" collapsed="false">
      <c r="A87" s="1" t="n">
        <v>84</v>
      </c>
      <c r="B87" s="8" t="s">
        <v>93</v>
      </c>
      <c r="C87" s="1" t="n">
        <v>1</v>
      </c>
    </row>
    <row r="88" customFormat="false" ht="14.25" hidden="false" customHeight="false" outlineLevel="0" collapsed="false">
      <c r="A88" s="1" t="n">
        <v>85</v>
      </c>
      <c r="B88" s="8" t="s">
        <v>94</v>
      </c>
      <c r="C88" s="1" t="n">
        <v>1</v>
      </c>
    </row>
    <row r="89" customFormat="false" ht="14.25" hidden="false" customHeight="false" outlineLevel="0" collapsed="false">
      <c r="A89" s="1" t="n">
        <v>86</v>
      </c>
      <c r="B89" s="8" t="s">
        <v>95</v>
      </c>
      <c r="C89" s="1" t="n">
        <v>1</v>
      </c>
    </row>
    <row r="90" customFormat="false" ht="14.25" hidden="false" customHeight="false" outlineLevel="0" collapsed="false">
      <c r="A90" s="1" t="n">
        <v>87</v>
      </c>
      <c r="B90" s="8" t="s">
        <v>96</v>
      </c>
      <c r="C90" s="1" t="n">
        <v>1</v>
      </c>
    </row>
    <row r="91" customFormat="false" ht="14.25" hidden="false" customHeight="false" outlineLevel="0" collapsed="false">
      <c r="A91" s="1" t="n">
        <v>88</v>
      </c>
      <c r="B91" s="8" t="s">
        <v>97</v>
      </c>
      <c r="C91" s="1" t="n">
        <v>1</v>
      </c>
    </row>
    <row r="92" customFormat="false" ht="14.25" hidden="false" customHeight="false" outlineLevel="0" collapsed="false">
      <c r="A92" s="1" t="n">
        <v>89</v>
      </c>
      <c r="B92" s="8" t="s">
        <v>98</v>
      </c>
      <c r="C92" s="1" t="n">
        <v>1</v>
      </c>
    </row>
    <row r="93" customFormat="false" ht="14.25" hidden="false" customHeight="false" outlineLevel="0" collapsed="false">
      <c r="A93" s="1" t="n">
        <v>90</v>
      </c>
      <c r="B93" s="8" t="s">
        <v>99</v>
      </c>
      <c r="C93" s="1" t="n">
        <v>1</v>
      </c>
    </row>
    <row r="94" customFormat="false" ht="14.25" hidden="false" customHeight="false" outlineLevel="0" collapsed="false">
      <c r="A94" s="1" t="n">
        <v>91</v>
      </c>
      <c r="B94" s="8" t="s">
        <v>100</v>
      </c>
      <c r="C94" s="1" t="n">
        <v>1</v>
      </c>
    </row>
    <row r="95" customFormat="false" ht="14.25" hidden="false" customHeight="false" outlineLevel="0" collapsed="false">
      <c r="A95" s="1" t="n">
        <v>92</v>
      </c>
      <c r="B95" s="8" t="s">
        <v>101</v>
      </c>
      <c r="C95" s="1" t="n">
        <v>1</v>
      </c>
    </row>
    <row r="96" customFormat="false" ht="14.25" hidden="false" customHeight="false" outlineLevel="0" collapsed="false">
      <c r="A96" s="1" t="n">
        <v>93</v>
      </c>
      <c r="B96" s="8" t="s">
        <v>102</v>
      </c>
      <c r="C96" s="1" t="n">
        <v>1</v>
      </c>
    </row>
    <row r="97" customFormat="false" ht="14.25" hidden="false" customHeight="false" outlineLevel="0" collapsed="false">
      <c r="A97" s="1" t="n">
        <v>94</v>
      </c>
      <c r="B97" s="8" t="s">
        <v>103</v>
      </c>
      <c r="C97" s="1" t="n">
        <v>1</v>
      </c>
    </row>
    <row r="98" customFormat="false" ht="14.25" hidden="false" customHeight="false" outlineLevel="0" collapsed="false">
      <c r="A98" s="1" t="n">
        <v>95</v>
      </c>
      <c r="B98" s="8" t="s">
        <v>104</v>
      </c>
      <c r="C98" s="1" t="n">
        <v>1</v>
      </c>
    </row>
    <row r="99" customFormat="false" ht="14.25" hidden="false" customHeight="false" outlineLevel="0" collapsed="false">
      <c r="A99" s="1" t="n">
        <v>96</v>
      </c>
      <c r="B99" s="8" t="s">
        <v>105</v>
      </c>
      <c r="C99" s="1" t="n">
        <v>1</v>
      </c>
    </row>
    <row r="100" customFormat="false" ht="14.25" hidden="false" customHeight="false" outlineLevel="0" collapsed="false">
      <c r="A100" s="1" t="n">
        <v>97</v>
      </c>
      <c r="B100" s="8" t="s">
        <v>106</v>
      </c>
      <c r="C100" s="1" t="n">
        <v>1</v>
      </c>
    </row>
    <row r="101" customFormat="false" ht="14.25" hidden="false" customHeight="false" outlineLevel="0" collapsed="false">
      <c r="A101" s="1" t="n">
        <v>98</v>
      </c>
      <c r="B101" s="8" t="s">
        <v>107</v>
      </c>
      <c r="C101" s="1" t="n">
        <v>1</v>
      </c>
    </row>
    <row r="102" customFormat="false" ht="14.25" hidden="false" customHeight="false" outlineLevel="0" collapsed="false">
      <c r="A102" s="1" t="n">
        <v>99</v>
      </c>
      <c r="B102" s="8" t="s">
        <v>108</v>
      </c>
      <c r="C102" s="1" t="n">
        <v>1</v>
      </c>
    </row>
    <row r="103" customFormat="false" ht="14.25" hidden="false" customHeight="false" outlineLevel="0" collapsed="false">
      <c r="A103" s="1" t="n">
        <v>100</v>
      </c>
      <c r="B103" s="8" t="s">
        <v>109</v>
      </c>
      <c r="C103" s="1" t="n">
        <v>1</v>
      </c>
    </row>
    <row r="104" customFormat="false" ht="14.25" hidden="false" customHeight="false" outlineLevel="0" collapsed="false">
      <c r="A104" s="1" t="n">
        <v>101</v>
      </c>
      <c r="B104" s="8" t="s">
        <v>110</v>
      </c>
      <c r="C104" s="1" t="n">
        <v>1</v>
      </c>
    </row>
    <row r="105" customFormat="false" ht="14.25" hidden="false" customHeight="false" outlineLevel="0" collapsed="false">
      <c r="A105" s="1" t="n">
        <v>102</v>
      </c>
      <c r="B105" s="8" t="s">
        <v>111</v>
      </c>
      <c r="C105" s="1" t="n">
        <v>1</v>
      </c>
    </row>
    <row r="106" customFormat="false" ht="14.25" hidden="false" customHeight="false" outlineLevel="0" collapsed="false">
      <c r="A106" s="1" t="n">
        <v>103</v>
      </c>
      <c r="B106" s="8" t="s">
        <v>112</v>
      </c>
      <c r="C106" s="1" t="n">
        <v>1</v>
      </c>
    </row>
    <row r="107" customFormat="false" ht="14.25" hidden="false" customHeight="false" outlineLevel="0" collapsed="false">
      <c r="A107" s="1" t="n">
        <v>104</v>
      </c>
      <c r="B107" s="8" t="s">
        <v>113</v>
      </c>
      <c r="C107" s="1" t="n">
        <v>1</v>
      </c>
    </row>
    <row r="108" customFormat="false" ht="14.25" hidden="false" customHeight="false" outlineLevel="0" collapsed="false">
      <c r="A108" s="1" t="n">
        <v>105</v>
      </c>
      <c r="B108" s="8" t="s">
        <v>114</v>
      </c>
      <c r="C108" s="1" t="n">
        <v>1</v>
      </c>
    </row>
    <row r="109" customFormat="false" ht="14.25" hidden="false" customHeight="false" outlineLevel="0" collapsed="false">
      <c r="A109" s="1" t="n">
        <v>106</v>
      </c>
      <c r="B109" s="8" t="s">
        <v>115</v>
      </c>
      <c r="C109" s="1" t="n">
        <v>1</v>
      </c>
    </row>
    <row r="110" customFormat="false" ht="14.25" hidden="false" customHeight="false" outlineLevel="0" collapsed="false">
      <c r="A110" s="1" t="n">
        <v>107</v>
      </c>
      <c r="B110" s="8" t="s">
        <v>116</v>
      </c>
      <c r="C110" s="1" t="n">
        <v>1</v>
      </c>
    </row>
    <row r="111" customFormat="false" ht="14.25" hidden="false" customHeight="false" outlineLevel="0" collapsed="false">
      <c r="A111" s="1" t="n">
        <v>108</v>
      </c>
      <c r="B111" s="8" t="s">
        <v>117</v>
      </c>
      <c r="C111" s="1" t="n">
        <v>1</v>
      </c>
    </row>
    <row r="112" customFormat="false" ht="14.25" hidden="false" customHeight="false" outlineLevel="0" collapsed="false">
      <c r="A112" s="1" t="n">
        <v>109</v>
      </c>
      <c r="B112" s="8" t="s">
        <v>118</v>
      </c>
      <c r="C112" s="1" t="n">
        <v>1</v>
      </c>
    </row>
    <row r="113" customFormat="false" ht="14.25" hidden="false" customHeight="false" outlineLevel="0" collapsed="false">
      <c r="A113" s="1" t="n">
        <v>110</v>
      </c>
      <c r="B113" s="8" t="s">
        <v>119</v>
      </c>
      <c r="C113" s="1" t="n">
        <v>1</v>
      </c>
    </row>
    <row r="114" customFormat="false" ht="14.25" hidden="false" customHeight="false" outlineLevel="0" collapsed="false">
      <c r="A114" s="1" t="n">
        <v>111</v>
      </c>
      <c r="B114" s="8" t="s">
        <v>120</v>
      </c>
      <c r="C114" s="1" t="n">
        <v>1</v>
      </c>
    </row>
    <row r="115" customFormat="false" ht="14.25" hidden="false" customHeight="false" outlineLevel="0" collapsed="false">
      <c r="A115" s="1" t="n">
        <v>112</v>
      </c>
      <c r="B115" s="8" t="s">
        <v>121</v>
      </c>
      <c r="C115" s="1" t="n">
        <v>1</v>
      </c>
    </row>
    <row r="116" customFormat="false" ht="14.25" hidden="false" customHeight="false" outlineLevel="0" collapsed="false">
      <c r="A116" s="1" t="n">
        <v>113</v>
      </c>
      <c r="B116" s="8" t="s">
        <v>122</v>
      </c>
      <c r="C116" s="1" t="n">
        <v>1</v>
      </c>
    </row>
    <row r="117" customFormat="false" ht="14.25" hidden="false" customHeight="false" outlineLevel="0" collapsed="false">
      <c r="A117" s="1" t="n">
        <v>114</v>
      </c>
      <c r="B117" s="8" t="s">
        <v>123</v>
      </c>
      <c r="C117" s="1" t="n">
        <v>1</v>
      </c>
    </row>
    <row r="118" customFormat="false" ht="14.25" hidden="false" customHeight="false" outlineLevel="0" collapsed="false">
      <c r="A118" s="1" t="n">
        <v>115</v>
      </c>
      <c r="B118" s="8" t="s">
        <v>124</v>
      </c>
      <c r="C118" s="1" t="n">
        <v>1</v>
      </c>
    </row>
    <row r="119" customFormat="false" ht="14.25" hidden="false" customHeight="false" outlineLevel="0" collapsed="false">
      <c r="A119" s="1" t="n">
        <v>116</v>
      </c>
      <c r="B119" s="8" t="s">
        <v>125</v>
      </c>
      <c r="C119" s="1" t="n">
        <v>1</v>
      </c>
    </row>
    <row r="120" customFormat="false" ht="14.25" hidden="false" customHeight="false" outlineLevel="0" collapsed="false">
      <c r="A120" s="1" t="n">
        <v>117</v>
      </c>
      <c r="B120" s="8" t="s">
        <v>126</v>
      </c>
      <c r="C120" s="1" t="n">
        <v>1</v>
      </c>
    </row>
    <row r="121" customFormat="false" ht="14.25" hidden="false" customHeight="false" outlineLevel="0" collapsed="false">
      <c r="A121" s="1" t="n">
        <v>118</v>
      </c>
      <c r="B121" s="8" t="s">
        <v>127</v>
      </c>
      <c r="C121" s="1" t="n">
        <v>1</v>
      </c>
    </row>
    <row r="122" customFormat="false" ht="14.25" hidden="false" customHeight="false" outlineLevel="0" collapsed="false">
      <c r="A122" s="1" t="n">
        <v>119</v>
      </c>
      <c r="B122" s="8" t="s">
        <v>128</v>
      </c>
      <c r="C122" s="1" t="n">
        <v>1</v>
      </c>
    </row>
    <row r="123" customFormat="false" ht="14.25" hidden="false" customHeight="false" outlineLevel="0" collapsed="false">
      <c r="A123" s="1" t="n">
        <v>120</v>
      </c>
      <c r="B123" s="8" t="s">
        <v>129</v>
      </c>
      <c r="C123" s="1" t="n">
        <v>1</v>
      </c>
    </row>
    <row r="124" customFormat="false" ht="14.25" hidden="false" customHeight="false" outlineLevel="0" collapsed="false">
      <c r="A124" s="1" t="n">
        <v>121</v>
      </c>
      <c r="B124" s="8" t="s">
        <v>130</v>
      </c>
      <c r="C124" s="1" t="n">
        <v>1</v>
      </c>
    </row>
    <row r="125" customFormat="false" ht="14.25" hidden="false" customHeight="false" outlineLevel="0" collapsed="false">
      <c r="A125" s="1" t="n">
        <v>122</v>
      </c>
      <c r="B125" s="8" t="s">
        <v>131</v>
      </c>
      <c r="C125" s="1" t="n">
        <v>1</v>
      </c>
    </row>
    <row r="126" customFormat="false" ht="14.25" hidden="false" customHeight="false" outlineLevel="0" collapsed="false">
      <c r="A126" s="1" t="n">
        <v>123</v>
      </c>
      <c r="B126" s="8" t="s">
        <v>132</v>
      </c>
      <c r="C126" s="1" t="n">
        <v>1</v>
      </c>
    </row>
    <row r="127" customFormat="false" ht="14.25" hidden="false" customHeight="false" outlineLevel="0" collapsed="false">
      <c r="A127" s="1" t="n">
        <v>124</v>
      </c>
      <c r="B127" s="8" t="s">
        <v>133</v>
      </c>
      <c r="C127" s="1" t="n">
        <v>1</v>
      </c>
    </row>
    <row r="128" customFormat="false" ht="14.25" hidden="false" customHeight="false" outlineLevel="0" collapsed="false">
      <c r="A128" s="1" t="n">
        <v>125</v>
      </c>
      <c r="B128" s="8" t="s">
        <v>134</v>
      </c>
      <c r="C128" s="1" t="n">
        <v>1</v>
      </c>
    </row>
    <row r="129" customFormat="false" ht="14.25" hidden="false" customHeight="false" outlineLevel="0" collapsed="false">
      <c r="A129" s="1" t="n">
        <v>126</v>
      </c>
      <c r="B129" s="8" t="s">
        <v>135</v>
      </c>
      <c r="C129" s="1" t="n">
        <v>1</v>
      </c>
    </row>
    <row r="130" customFormat="false" ht="14.25" hidden="false" customHeight="false" outlineLevel="0" collapsed="false">
      <c r="A130" s="1" t="n">
        <v>127</v>
      </c>
      <c r="B130" s="8" t="s">
        <v>136</v>
      </c>
      <c r="C130" s="1" t="n">
        <v>1</v>
      </c>
    </row>
    <row r="131" customFormat="false" ht="14.25" hidden="false" customHeight="false" outlineLevel="0" collapsed="false">
      <c r="A131" s="1" t="n">
        <v>128</v>
      </c>
      <c r="B131" s="8" t="s">
        <v>137</v>
      </c>
      <c r="C131" s="1" t="n">
        <v>1</v>
      </c>
    </row>
    <row r="132" customFormat="false" ht="14.25" hidden="false" customHeight="false" outlineLevel="0" collapsed="false">
      <c r="A132" s="1" t="n">
        <v>129</v>
      </c>
      <c r="B132" s="8" t="s">
        <v>138</v>
      </c>
      <c r="C132" s="1" t="n">
        <v>1</v>
      </c>
    </row>
    <row r="133" customFormat="false" ht="14.25" hidden="false" customHeight="false" outlineLevel="0" collapsed="false">
      <c r="A133" s="1" t="n">
        <v>130</v>
      </c>
      <c r="B133" s="8" t="s">
        <v>139</v>
      </c>
      <c r="C133" s="1" t="n">
        <v>1</v>
      </c>
    </row>
    <row r="134" customFormat="false" ht="14.25" hidden="false" customHeight="false" outlineLevel="0" collapsed="false">
      <c r="A134" s="1" t="n">
        <v>131</v>
      </c>
      <c r="B134" s="8" t="s">
        <v>140</v>
      </c>
      <c r="C134" s="1" t="n">
        <v>1</v>
      </c>
    </row>
    <row r="135" customFormat="false" ht="14.25" hidden="false" customHeight="false" outlineLevel="0" collapsed="false">
      <c r="A135" s="1" t="n">
        <v>132</v>
      </c>
      <c r="B135" s="8" t="s">
        <v>141</v>
      </c>
      <c r="C135" s="1" t="n">
        <v>1</v>
      </c>
    </row>
    <row r="136" customFormat="false" ht="14.25" hidden="false" customHeight="false" outlineLevel="0" collapsed="false">
      <c r="A136" s="1" t="n">
        <v>133</v>
      </c>
      <c r="B136" s="8" t="s">
        <v>142</v>
      </c>
      <c r="C136" s="1" t="n">
        <v>1</v>
      </c>
    </row>
    <row r="137" customFormat="false" ht="14.25" hidden="false" customHeight="false" outlineLevel="0" collapsed="false">
      <c r="A137" s="1" t="n">
        <v>134</v>
      </c>
      <c r="B137" s="8" t="s">
        <v>143</v>
      </c>
      <c r="C137" s="1" t="n">
        <v>1</v>
      </c>
    </row>
    <row r="138" customFormat="false" ht="14.25" hidden="false" customHeight="false" outlineLevel="0" collapsed="false">
      <c r="A138" s="1" t="n">
        <v>135</v>
      </c>
      <c r="B138" s="8" t="s">
        <v>144</v>
      </c>
      <c r="C138" s="1" t="n">
        <v>1</v>
      </c>
    </row>
    <row r="139" customFormat="false" ht="14.25" hidden="false" customHeight="false" outlineLevel="0" collapsed="false">
      <c r="A139" s="1" t="n">
        <v>136</v>
      </c>
      <c r="B139" s="8" t="s">
        <v>145</v>
      </c>
      <c r="C139" s="1" t="n">
        <v>1</v>
      </c>
    </row>
    <row r="140" customFormat="false" ht="14.25" hidden="false" customHeight="false" outlineLevel="0" collapsed="false">
      <c r="A140" s="1" t="n">
        <v>137</v>
      </c>
      <c r="B140" s="8" t="s">
        <v>146</v>
      </c>
      <c r="C140" s="1" t="n">
        <v>1</v>
      </c>
    </row>
    <row r="141" customFormat="false" ht="14.25" hidden="false" customHeight="false" outlineLevel="0" collapsed="false">
      <c r="A141" s="1" t="n">
        <v>138</v>
      </c>
      <c r="B141" s="8" t="s">
        <v>147</v>
      </c>
      <c r="C141" s="1" t="n">
        <v>1</v>
      </c>
    </row>
    <row r="142" customFormat="false" ht="14.25" hidden="false" customHeight="false" outlineLevel="0" collapsed="false">
      <c r="A142" s="1" t="n">
        <v>139</v>
      </c>
      <c r="B142" s="8" t="s">
        <v>148</v>
      </c>
      <c r="C142" s="1" t="n">
        <v>1</v>
      </c>
    </row>
    <row r="143" customFormat="false" ht="14.25" hidden="false" customHeight="false" outlineLevel="0" collapsed="false">
      <c r="A143" s="1" t="n">
        <v>140</v>
      </c>
      <c r="B143" s="8" t="s">
        <v>149</v>
      </c>
      <c r="C143" s="1" t="n">
        <v>1</v>
      </c>
    </row>
    <row r="144" customFormat="false" ht="14.25" hidden="false" customHeight="false" outlineLevel="0" collapsed="false">
      <c r="A144" s="1" t="n">
        <v>141</v>
      </c>
      <c r="B144" s="8" t="s">
        <v>150</v>
      </c>
      <c r="C144" s="1" t="n">
        <v>1</v>
      </c>
    </row>
    <row r="145" customFormat="false" ht="14.25" hidden="false" customHeight="false" outlineLevel="0" collapsed="false">
      <c r="A145" s="1" t="n">
        <v>142</v>
      </c>
      <c r="B145" s="8" t="s">
        <v>151</v>
      </c>
      <c r="C145" s="1" t="n">
        <v>1</v>
      </c>
    </row>
    <row r="146" customFormat="false" ht="14.25" hidden="false" customHeight="false" outlineLevel="0" collapsed="false">
      <c r="A146" s="1" t="n">
        <v>143</v>
      </c>
      <c r="B146" s="8" t="s">
        <v>152</v>
      </c>
      <c r="C146" s="1" t="n">
        <v>1</v>
      </c>
    </row>
    <row r="147" customFormat="false" ht="14.25" hidden="false" customHeight="false" outlineLevel="0" collapsed="false">
      <c r="A147" s="1" t="n">
        <v>144</v>
      </c>
      <c r="B147" s="8" t="s">
        <v>153</v>
      </c>
      <c r="C147" s="1" t="n">
        <v>1</v>
      </c>
    </row>
    <row r="148" customFormat="false" ht="14.25" hidden="false" customHeight="false" outlineLevel="0" collapsed="false">
      <c r="A148" s="1" t="n">
        <v>145</v>
      </c>
      <c r="B148" s="8" t="s">
        <v>154</v>
      </c>
      <c r="C148" s="1" t="n">
        <v>1</v>
      </c>
    </row>
    <row r="149" customFormat="false" ht="14.25" hidden="false" customHeight="false" outlineLevel="0" collapsed="false">
      <c r="A149" s="1" t="n">
        <v>146</v>
      </c>
      <c r="B149" s="8" t="s">
        <v>155</v>
      </c>
      <c r="C149" s="1" t="n">
        <v>1</v>
      </c>
    </row>
    <row r="150" customFormat="false" ht="14.25" hidden="false" customHeight="false" outlineLevel="0" collapsed="false">
      <c r="A150" s="1" t="n">
        <v>147</v>
      </c>
      <c r="B150" s="8" t="s">
        <v>156</v>
      </c>
      <c r="C150" s="1" t="n">
        <v>1</v>
      </c>
    </row>
    <row r="151" customFormat="false" ht="14.25" hidden="false" customHeight="false" outlineLevel="0" collapsed="false">
      <c r="A151" s="1" t="n">
        <v>148</v>
      </c>
      <c r="B151" s="8" t="s">
        <v>157</v>
      </c>
      <c r="C151" s="1" t="n">
        <v>1</v>
      </c>
    </row>
    <row r="152" customFormat="false" ht="14.25" hidden="false" customHeight="false" outlineLevel="0" collapsed="false">
      <c r="A152" s="1" t="n">
        <v>149</v>
      </c>
      <c r="B152" s="8" t="s">
        <v>158</v>
      </c>
      <c r="C152" s="1" t="n">
        <v>1</v>
      </c>
    </row>
    <row r="153" customFormat="false" ht="14.25" hidden="false" customHeight="false" outlineLevel="0" collapsed="false">
      <c r="A153" s="1" t="n">
        <v>150</v>
      </c>
      <c r="B153" s="8" t="s">
        <v>159</v>
      </c>
      <c r="C153" s="1" t="n">
        <v>1</v>
      </c>
    </row>
    <row r="154" customFormat="false" ht="14.25" hidden="false" customHeight="false" outlineLevel="0" collapsed="false">
      <c r="A154" s="1" t="n">
        <v>151</v>
      </c>
      <c r="B154" s="8" t="s">
        <v>160</v>
      </c>
      <c r="C154" s="1" t="n">
        <v>1</v>
      </c>
    </row>
    <row r="155" customFormat="false" ht="14.25" hidden="false" customHeight="false" outlineLevel="0" collapsed="false">
      <c r="A155" s="1" t="n">
        <v>152</v>
      </c>
      <c r="B155" s="8" t="s">
        <v>161</v>
      </c>
      <c r="C155" s="1" t="n">
        <v>1</v>
      </c>
    </row>
    <row r="156" customFormat="false" ht="14.25" hidden="false" customHeight="false" outlineLevel="0" collapsed="false">
      <c r="A156" s="1" t="n">
        <v>153</v>
      </c>
      <c r="B156" s="8" t="s">
        <v>162</v>
      </c>
      <c r="C156" s="1" t="n">
        <v>1</v>
      </c>
    </row>
    <row r="157" customFormat="false" ht="14.25" hidden="false" customHeight="false" outlineLevel="0" collapsed="false">
      <c r="A157" s="1" t="n">
        <v>154</v>
      </c>
      <c r="B157" s="8" t="s">
        <v>163</v>
      </c>
      <c r="C157" s="1" t="n">
        <v>1</v>
      </c>
    </row>
    <row r="158" customFormat="false" ht="14.25" hidden="false" customHeight="false" outlineLevel="0" collapsed="false">
      <c r="A158" s="1" t="n">
        <v>155</v>
      </c>
      <c r="B158" s="8" t="s">
        <v>164</v>
      </c>
      <c r="C158" s="1" t="n">
        <v>1</v>
      </c>
    </row>
    <row r="159" customFormat="false" ht="14.25" hidden="false" customHeight="false" outlineLevel="0" collapsed="false">
      <c r="A159" s="1" t="n">
        <v>156</v>
      </c>
      <c r="B159" s="8" t="s">
        <v>165</v>
      </c>
      <c r="C159" s="1" t="n">
        <v>1</v>
      </c>
    </row>
    <row r="160" customFormat="false" ht="14.25" hidden="false" customHeight="false" outlineLevel="0" collapsed="false">
      <c r="A160" s="1" t="n">
        <v>157</v>
      </c>
      <c r="B160" s="8" t="s">
        <v>166</v>
      </c>
      <c r="C160" s="1" t="n">
        <v>1</v>
      </c>
    </row>
    <row r="161" customFormat="false" ht="14.25" hidden="false" customHeight="false" outlineLevel="0" collapsed="false">
      <c r="A161" s="1" t="n">
        <v>158</v>
      </c>
      <c r="B161" s="8" t="s">
        <v>167</v>
      </c>
      <c r="C161" s="1" t="n">
        <v>1</v>
      </c>
    </row>
    <row r="162" customFormat="false" ht="14.25" hidden="false" customHeight="false" outlineLevel="0" collapsed="false">
      <c r="A162" s="1" t="n">
        <v>159</v>
      </c>
      <c r="B162" s="8" t="s">
        <v>168</v>
      </c>
      <c r="C162" s="1" t="n">
        <v>1</v>
      </c>
    </row>
    <row r="163" customFormat="false" ht="14.25" hidden="false" customHeight="false" outlineLevel="0" collapsed="false">
      <c r="A163" s="1" t="n">
        <v>160</v>
      </c>
      <c r="B163" s="8" t="s">
        <v>169</v>
      </c>
      <c r="C163" s="1" t="n">
        <v>1</v>
      </c>
    </row>
    <row r="164" customFormat="false" ht="14.25" hidden="false" customHeight="false" outlineLevel="0" collapsed="false">
      <c r="A164" s="1" t="n">
        <v>161</v>
      </c>
      <c r="B164" s="8" t="s">
        <v>170</v>
      </c>
      <c r="C164" s="1" t="n">
        <v>1</v>
      </c>
    </row>
    <row r="165" customFormat="false" ht="14.25" hidden="false" customHeight="false" outlineLevel="0" collapsed="false">
      <c r="A165" s="1" t="n">
        <v>162</v>
      </c>
      <c r="B165" s="8" t="s">
        <v>171</v>
      </c>
      <c r="C165" s="1" t="n">
        <v>1</v>
      </c>
    </row>
    <row r="166" customFormat="false" ht="14.25" hidden="false" customHeight="false" outlineLevel="0" collapsed="false">
      <c r="A166" s="1" t="n">
        <v>163</v>
      </c>
      <c r="B166" s="8" t="s">
        <v>172</v>
      </c>
      <c r="C166" s="1" t="n">
        <v>1</v>
      </c>
    </row>
    <row r="167" customFormat="false" ht="14.25" hidden="false" customHeight="false" outlineLevel="0" collapsed="false">
      <c r="A167" s="1" t="n">
        <v>164</v>
      </c>
      <c r="B167" s="8" t="s">
        <v>173</v>
      </c>
      <c r="C167" s="1" t="n">
        <v>1</v>
      </c>
    </row>
    <row r="168" customFormat="false" ht="14.25" hidden="false" customHeight="false" outlineLevel="0" collapsed="false">
      <c r="A168" s="1" t="n">
        <v>165</v>
      </c>
      <c r="B168" s="8" t="s">
        <v>174</v>
      </c>
      <c r="C168" s="1" t="n">
        <v>1</v>
      </c>
    </row>
    <row r="169" customFormat="false" ht="14.25" hidden="false" customHeight="false" outlineLevel="0" collapsed="false">
      <c r="A169" s="1" t="n">
        <v>166</v>
      </c>
      <c r="B169" s="8" t="s">
        <v>175</v>
      </c>
      <c r="C169" s="1" t="n">
        <v>1</v>
      </c>
    </row>
    <row r="170" customFormat="false" ht="14.25" hidden="false" customHeight="false" outlineLevel="0" collapsed="false">
      <c r="A170" s="1" t="n">
        <v>167</v>
      </c>
      <c r="B170" s="8" t="s">
        <v>176</v>
      </c>
      <c r="C170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F39" activeCellId="0" sqref="F39"/>
    </sheetView>
  </sheetViews>
  <sheetFormatPr defaultColWidth="8.6796875" defaultRowHeight="14.25" zeroHeight="false" outlineLevelRow="0" outlineLevelCol="0"/>
  <cols>
    <col collapsed="false" customWidth="true" hidden="false" outlineLevel="0" max="2" min="2" style="1" width="27.44"/>
    <col collapsed="false" customWidth="true" hidden="false" outlineLevel="0" max="3" min="3" style="1" width="33.56"/>
    <col collapsed="false" customWidth="true" hidden="false" outlineLevel="0" max="4" min="4" style="1" width="17"/>
  </cols>
  <sheetData>
    <row r="1" customFormat="false" ht="14.25" hidden="false" customHeight="false" outlineLevel="0" collapsed="false">
      <c r="A1" s="7" t="s">
        <v>6</v>
      </c>
    </row>
    <row r="2" customFormat="false" ht="14.25" hidden="false" customHeight="false" outlineLevel="0" collapsed="false">
      <c r="A2" s="7" t="s">
        <v>7</v>
      </c>
      <c r="B2" s="7" t="s">
        <v>177</v>
      </c>
      <c r="C2" s="7" t="s">
        <v>178</v>
      </c>
      <c r="D2" s="7" t="s">
        <v>179</v>
      </c>
      <c r="E2" s="7" t="s">
        <v>180</v>
      </c>
      <c r="F2" s="7" t="s">
        <v>181</v>
      </c>
    </row>
    <row r="3" customFormat="false" ht="14.25" hidden="false" customHeight="false" outlineLevel="0" collapsed="false">
      <c r="A3" s="1" t="n">
        <v>1</v>
      </c>
      <c r="B3" s="1" t="s">
        <v>182</v>
      </c>
      <c r="C3" s="1" t="s">
        <v>183</v>
      </c>
      <c r="D3" s="1" t="n">
        <v>0</v>
      </c>
      <c r="E3" s="1" t="s">
        <v>184</v>
      </c>
      <c r="F3" s="1" t="s">
        <v>185</v>
      </c>
    </row>
    <row r="4" customFormat="false" ht="14.25" hidden="false" customHeight="false" outlineLevel="0" collapsed="false">
      <c r="A4" s="1" t="n">
        <v>2</v>
      </c>
      <c r="B4" s="1" t="s">
        <v>186</v>
      </c>
      <c r="C4" s="1" t="s">
        <v>187</v>
      </c>
      <c r="D4" s="1" t="n">
        <v>0</v>
      </c>
      <c r="E4" s="1" t="s">
        <v>188</v>
      </c>
      <c r="F4" s="1" t="s">
        <v>185</v>
      </c>
    </row>
    <row r="5" customFormat="false" ht="14.25" hidden="false" customHeight="false" outlineLevel="0" collapsed="false">
      <c r="A5" s="1" t="n">
        <v>3</v>
      </c>
      <c r="B5" s="1" t="s">
        <v>189</v>
      </c>
      <c r="C5" s="1" t="s">
        <v>190</v>
      </c>
      <c r="D5" s="1" t="n">
        <v>0</v>
      </c>
      <c r="E5" s="1" t="s">
        <v>191</v>
      </c>
      <c r="F5" s="1" t="s">
        <v>185</v>
      </c>
    </row>
    <row r="6" customFormat="false" ht="14.25" hidden="false" customHeight="false" outlineLevel="0" collapsed="false">
      <c r="A6" s="1" t="n">
        <v>4</v>
      </c>
      <c r="B6" s="1" t="s">
        <v>192</v>
      </c>
      <c r="C6" s="1" t="s">
        <v>193</v>
      </c>
      <c r="D6" s="1" t="n">
        <v>0</v>
      </c>
      <c r="E6" s="1" t="s">
        <v>188</v>
      </c>
      <c r="F6" s="1" t="s">
        <v>185</v>
      </c>
    </row>
    <row r="7" customFormat="false" ht="14.25" hidden="false" customHeight="false" outlineLevel="0" collapsed="false">
      <c r="A7" s="1" t="n">
        <v>5</v>
      </c>
      <c r="B7" s="1" t="s">
        <v>194</v>
      </c>
      <c r="C7" s="1" t="s">
        <v>195</v>
      </c>
      <c r="D7" s="1" t="n">
        <v>0</v>
      </c>
      <c r="E7" s="1" t="s">
        <v>191</v>
      </c>
      <c r="F7" s="1" t="s">
        <v>185</v>
      </c>
    </row>
    <row r="8" customFormat="false" ht="14.25" hidden="false" customHeight="false" outlineLevel="0" collapsed="false">
      <c r="A8" s="1" t="n">
        <v>6</v>
      </c>
      <c r="B8" s="1" t="s">
        <v>196</v>
      </c>
      <c r="C8" s="8" t="s">
        <v>197</v>
      </c>
      <c r="D8" s="1" t="n">
        <v>0</v>
      </c>
      <c r="E8" s="1" t="s">
        <v>188</v>
      </c>
      <c r="F8" s="1" t="s">
        <v>185</v>
      </c>
    </row>
    <row r="9" customFormat="false" ht="14.25" hidden="false" customHeight="false" outlineLevel="0" collapsed="false">
      <c r="A9" s="1" t="n">
        <v>7</v>
      </c>
      <c r="B9" s="1" t="s">
        <v>198</v>
      </c>
      <c r="C9" s="8" t="s">
        <v>199</v>
      </c>
      <c r="D9" s="1" t="n">
        <v>0</v>
      </c>
      <c r="E9" s="1" t="s">
        <v>191</v>
      </c>
      <c r="F9" s="1" t="s">
        <v>185</v>
      </c>
    </row>
    <row r="10" customFormat="false" ht="14.25" hidden="false" customHeight="false" outlineLevel="0" collapsed="false">
      <c r="A10" s="1" t="n">
        <v>8</v>
      </c>
      <c r="B10" s="1" t="s">
        <v>200</v>
      </c>
      <c r="C10" s="1" t="s">
        <v>201</v>
      </c>
      <c r="D10" s="1" t="n">
        <v>0</v>
      </c>
      <c r="E10" s="8" t="s">
        <v>202</v>
      </c>
      <c r="F10" s="1" t="s">
        <v>185</v>
      </c>
    </row>
    <row r="11" customFormat="false" ht="14.25" hidden="false" customHeight="false" outlineLevel="0" collapsed="false">
      <c r="A11" s="1" t="n">
        <v>9</v>
      </c>
      <c r="B11" s="1" t="s">
        <v>203</v>
      </c>
      <c r="C11" s="1" t="s">
        <v>204</v>
      </c>
      <c r="D11" s="1" t="n">
        <v>1</v>
      </c>
      <c r="E11" s="1" t="s">
        <v>188</v>
      </c>
      <c r="F11" s="1" t="s">
        <v>185</v>
      </c>
    </row>
    <row r="12" customFormat="false" ht="14.25" hidden="false" customHeight="false" outlineLevel="0" collapsed="false">
      <c r="A12" s="1" t="n">
        <v>10</v>
      </c>
      <c r="B12" s="1" t="s">
        <v>205</v>
      </c>
      <c r="C12" s="1" t="s">
        <v>206</v>
      </c>
      <c r="D12" s="1" t="n">
        <v>1</v>
      </c>
      <c r="E12" s="1" t="s">
        <v>188</v>
      </c>
      <c r="F12" s="1" t="s">
        <v>185</v>
      </c>
    </row>
    <row r="13" customFormat="false" ht="14.25" hidden="false" customHeight="false" outlineLevel="0" collapsed="false">
      <c r="A13" s="1" t="n">
        <v>11</v>
      </c>
      <c r="B13" s="1" t="s">
        <v>207</v>
      </c>
      <c r="C13" s="1" t="s">
        <v>208</v>
      </c>
      <c r="D13" s="1" t="n">
        <v>0</v>
      </c>
      <c r="E13" s="1" t="s">
        <v>188</v>
      </c>
      <c r="F13" s="1" t="s">
        <v>209</v>
      </c>
    </row>
    <row r="14" customFormat="false" ht="14.25" hidden="false" customHeight="false" outlineLevel="0" collapsed="false">
      <c r="A14" s="1" t="n">
        <v>12</v>
      </c>
      <c r="B14" s="1" t="s">
        <v>210</v>
      </c>
      <c r="C14" s="1" t="s">
        <v>211</v>
      </c>
      <c r="D14" s="1" t="n">
        <v>0</v>
      </c>
      <c r="E14" s="1" t="s">
        <v>191</v>
      </c>
      <c r="F14" s="8" t="s">
        <v>209</v>
      </c>
    </row>
    <row r="15" customFormat="false" ht="14.25" hidden="false" customHeight="false" outlineLevel="0" collapsed="false">
      <c r="A15" s="1" t="n">
        <v>13</v>
      </c>
      <c r="B15" s="1" t="s">
        <v>212</v>
      </c>
      <c r="C15" s="1" t="s">
        <v>213</v>
      </c>
      <c r="D15" s="1" t="n">
        <v>0</v>
      </c>
      <c r="E15" s="1" t="s">
        <v>188</v>
      </c>
      <c r="F15" s="1" t="s">
        <v>209</v>
      </c>
    </row>
    <row r="16" customFormat="false" ht="14.25" hidden="false" customHeight="false" outlineLevel="0" collapsed="false">
      <c r="A16" s="1" t="n">
        <v>14</v>
      </c>
      <c r="B16" s="1" t="s">
        <v>214</v>
      </c>
      <c r="C16" s="1" t="s">
        <v>215</v>
      </c>
      <c r="D16" s="1" t="n">
        <v>0</v>
      </c>
      <c r="E16" s="1" t="s">
        <v>188</v>
      </c>
      <c r="F16" s="1" t="s">
        <v>209</v>
      </c>
    </row>
    <row r="17" customFormat="false" ht="14.25" hidden="false" customHeight="false" outlineLevel="0" collapsed="false">
      <c r="A17" s="1" t="n">
        <v>15</v>
      </c>
      <c r="B17" s="1" t="s">
        <v>216</v>
      </c>
      <c r="C17" s="1" t="s">
        <v>217</v>
      </c>
      <c r="D17" s="1" t="n">
        <v>0</v>
      </c>
      <c r="E17" s="1" t="s">
        <v>188</v>
      </c>
      <c r="F17" s="1" t="s">
        <v>209</v>
      </c>
    </row>
    <row r="18" customFormat="false" ht="14.25" hidden="false" customHeight="false" outlineLevel="0" collapsed="false">
      <c r="A18" s="1" t="n">
        <v>16</v>
      </c>
      <c r="B18" s="1" t="s">
        <v>218</v>
      </c>
      <c r="C18" s="1" t="s">
        <v>219</v>
      </c>
      <c r="D18" s="1" t="n">
        <v>0</v>
      </c>
      <c r="E18" s="1" t="s">
        <v>188</v>
      </c>
      <c r="F18" s="1" t="s">
        <v>209</v>
      </c>
    </row>
    <row r="19" customFormat="false" ht="14.25" hidden="false" customHeight="false" outlineLevel="0" collapsed="false">
      <c r="A19" s="1" t="n">
        <v>17</v>
      </c>
      <c r="B19" s="1" t="s">
        <v>220</v>
      </c>
      <c r="C19" s="1" t="s">
        <v>221</v>
      </c>
      <c r="D19" s="1" t="n">
        <v>0</v>
      </c>
      <c r="E19" s="8" t="s">
        <v>202</v>
      </c>
      <c r="F19" s="1" t="s">
        <v>209</v>
      </c>
    </row>
    <row r="20" customFormat="false" ht="14.25" hidden="false" customHeight="false" outlineLevel="0" collapsed="false">
      <c r="A20" s="1" t="n">
        <v>18</v>
      </c>
      <c r="B20" s="1" t="s">
        <v>222</v>
      </c>
      <c r="C20" s="1" t="s">
        <v>223</v>
      </c>
      <c r="D20" s="1" t="n">
        <v>0</v>
      </c>
      <c r="E20" s="1" t="s">
        <v>188</v>
      </c>
      <c r="F20" s="1" t="s">
        <v>209</v>
      </c>
    </row>
    <row r="21" customFormat="false" ht="14.25" hidden="false" customHeight="false" outlineLevel="0" collapsed="false">
      <c r="A21" s="1" t="n">
        <v>19</v>
      </c>
      <c r="B21" s="1" t="s">
        <v>224</v>
      </c>
      <c r="C21" s="1" t="s">
        <v>225</v>
      </c>
      <c r="D21" s="1" t="n">
        <v>0</v>
      </c>
      <c r="E21" s="1" t="s">
        <v>188</v>
      </c>
      <c r="F21" s="1" t="s">
        <v>209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D164"/>
  <sheetViews>
    <sheetView showFormulas="false" showGridLines="true" showRowColHeaders="true" showZeros="true" rightToLeft="false" tabSelected="false" showOutlineSymbols="true" defaultGridColor="true" view="normal" topLeftCell="A103" colorId="64" zoomScale="66" zoomScaleNormal="66" zoomScalePageLayoutView="100" workbookViewId="0">
      <selection pane="topLeft" activeCell="D33" activeCellId="0" sqref="D33"/>
    </sheetView>
  </sheetViews>
  <sheetFormatPr defaultColWidth="8.88671875" defaultRowHeight="14.25" zeroHeight="false" outlineLevelRow="0" outlineLevelCol="0"/>
  <cols>
    <col collapsed="false" customWidth="true" hidden="false" outlineLevel="0" max="2" min="2" style="1" width="33.56"/>
    <col collapsed="false" customWidth="true" hidden="false" outlineLevel="0" max="3" min="3" style="1" width="28.22"/>
    <col collapsed="false" customWidth="true" hidden="false" outlineLevel="0" max="4" min="4" style="1" width="27.88"/>
  </cols>
  <sheetData>
    <row r="1" customFormat="false" ht="14.25" hidden="false" customHeight="false" outlineLevel="0" collapsed="false">
      <c r="A1" s="7" t="s">
        <v>6</v>
      </c>
    </row>
    <row r="2" customFormat="false" ht="14.25" hidden="false" customHeight="false" outlineLevel="0" collapsed="false">
      <c r="A2" s="7" t="s">
        <v>7</v>
      </c>
      <c r="B2" s="7" t="s">
        <v>226</v>
      </c>
      <c r="C2" s="7" t="s">
        <v>227</v>
      </c>
      <c r="D2" s="7" t="s">
        <v>228</v>
      </c>
    </row>
    <row r="3" customFormat="false" ht="14.25" hidden="false" customHeight="false" outlineLevel="0" collapsed="false">
      <c r="A3" s="1" t="n">
        <v>1</v>
      </c>
      <c r="B3" s="1" t="s">
        <v>14</v>
      </c>
      <c r="C3" s="1" t="s">
        <v>229</v>
      </c>
      <c r="D3" s="6" t="s">
        <v>230</v>
      </c>
    </row>
    <row r="4" customFormat="false" ht="14.25" hidden="false" customHeight="false" outlineLevel="0" collapsed="false">
      <c r="A4" s="1" t="n">
        <v>2</v>
      </c>
      <c r="B4" s="1" t="s">
        <v>16</v>
      </c>
      <c r="C4" s="1" t="s">
        <v>229</v>
      </c>
      <c r="D4" s="6" t="s">
        <v>230</v>
      </c>
    </row>
    <row r="5" customFormat="false" ht="14.25" hidden="false" customHeight="false" outlineLevel="0" collapsed="false">
      <c r="A5" s="1" t="n">
        <v>3</v>
      </c>
      <c r="B5" s="1" t="s">
        <v>70</v>
      </c>
      <c r="C5" s="1" t="s">
        <v>229</v>
      </c>
      <c r="D5" s="6" t="s">
        <v>231</v>
      </c>
    </row>
    <row r="6" customFormat="false" ht="14.25" hidden="false" customHeight="false" outlineLevel="0" collapsed="false">
      <c r="A6" s="1" t="n">
        <v>4</v>
      </c>
      <c r="B6" s="1" t="s">
        <v>77</v>
      </c>
      <c r="C6" s="1" t="s">
        <v>229</v>
      </c>
      <c r="D6" s="6" t="s">
        <v>231</v>
      </c>
    </row>
    <row r="7" customFormat="false" ht="14.25" hidden="false" customHeight="false" outlineLevel="0" collapsed="false">
      <c r="A7" s="1" t="n">
        <v>5</v>
      </c>
      <c r="B7" s="1" t="s">
        <v>87</v>
      </c>
      <c r="C7" s="1" t="s">
        <v>229</v>
      </c>
      <c r="D7" s="9" t="s">
        <v>231</v>
      </c>
    </row>
    <row r="8" customFormat="false" ht="14.25" hidden="false" customHeight="false" outlineLevel="0" collapsed="false">
      <c r="A8" s="1" t="n">
        <v>6</v>
      </c>
      <c r="B8" s="1" t="s">
        <v>100</v>
      </c>
      <c r="C8" s="1" t="s">
        <v>229</v>
      </c>
      <c r="D8" s="9" t="s">
        <v>231</v>
      </c>
    </row>
    <row r="9" customFormat="false" ht="14.25" hidden="false" customHeight="false" outlineLevel="0" collapsed="false">
      <c r="A9" s="1" t="n">
        <v>7</v>
      </c>
      <c r="B9" s="1" t="s">
        <v>112</v>
      </c>
      <c r="C9" s="1" t="s">
        <v>229</v>
      </c>
      <c r="D9" s="9" t="s">
        <v>231</v>
      </c>
    </row>
    <row r="10" customFormat="false" ht="14.25" hidden="false" customHeight="false" outlineLevel="0" collapsed="false">
      <c r="A10" s="1" t="n">
        <v>8</v>
      </c>
      <c r="B10" s="1" t="s">
        <v>113</v>
      </c>
      <c r="C10" s="1" t="s">
        <v>229</v>
      </c>
      <c r="D10" s="9" t="s">
        <v>230</v>
      </c>
    </row>
    <row r="11" customFormat="false" ht="14.25" hidden="false" customHeight="false" outlineLevel="0" collapsed="false">
      <c r="A11" s="1" t="n">
        <v>9</v>
      </c>
      <c r="B11" s="1" t="s">
        <v>123</v>
      </c>
      <c r="C11" s="1" t="s">
        <v>229</v>
      </c>
      <c r="D11" s="9" t="s">
        <v>230</v>
      </c>
    </row>
    <row r="12" customFormat="false" ht="14.25" hidden="false" customHeight="false" outlineLevel="0" collapsed="false">
      <c r="A12" s="1" t="n">
        <v>10</v>
      </c>
      <c r="B12" s="1" t="s">
        <v>129</v>
      </c>
      <c r="C12" s="1" t="s">
        <v>229</v>
      </c>
      <c r="D12" s="9" t="s">
        <v>230</v>
      </c>
    </row>
    <row r="13" customFormat="false" ht="14.25" hidden="false" customHeight="false" outlineLevel="0" collapsed="false">
      <c r="A13" s="1" t="n">
        <v>11</v>
      </c>
      <c r="B13" s="1" t="s">
        <v>136</v>
      </c>
      <c r="C13" s="1" t="s">
        <v>229</v>
      </c>
      <c r="D13" s="9" t="s">
        <v>230</v>
      </c>
    </row>
    <row r="14" customFormat="false" ht="14.25" hidden="false" customHeight="false" outlineLevel="0" collapsed="false">
      <c r="A14" s="1" t="n">
        <v>12</v>
      </c>
      <c r="B14" s="1" t="s">
        <v>138</v>
      </c>
      <c r="C14" s="1" t="s">
        <v>229</v>
      </c>
      <c r="D14" s="9" t="s">
        <v>231</v>
      </c>
    </row>
    <row r="15" customFormat="false" ht="14.25" hidden="false" customHeight="false" outlineLevel="0" collapsed="false">
      <c r="A15" s="1" t="n">
        <v>13</v>
      </c>
      <c r="B15" s="1" t="s">
        <v>149</v>
      </c>
      <c r="C15" s="1" t="s">
        <v>229</v>
      </c>
      <c r="D15" s="9" t="s">
        <v>231</v>
      </c>
    </row>
    <row r="16" customFormat="false" ht="14.25" hidden="false" customHeight="false" outlineLevel="0" collapsed="false">
      <c r="A16" s="1" t="n">
        <v>14</v>
      </c>
      <c r="B16" s="1" t="s">
        <v>150</v>
      </c>
      <c r="C16" s="1" t="s">
        <v>229</v>
      </c>
      <c r="D16" s="9" t="s">
        <v>231</v>
      </c>
    </row>
    <row r="17" customFormat="false" ht="14.25" hidden="false" customHeight="false" outlineLevel="0" collapsed="false">
      <c r="A17" s="1" t="n">
        <v>15</v>
      </c>
      <c r="B17" s="1" t="s">
        <v>155</v>
      </c>
      <c r="C17" s="1" t="s">
        <v>229</v>
      </c>
      <c r="D17" s="9" t="s">
        <v>231</v>
      </c>
    </row>
    <row r="18" customFormat="false" ht="14.25" hidden="false" customHeight="false" outlineLevel="0" collapsed="false">
      <c r="A18" s="1" t="n">
        <v>16</v>
      </c>
      <c r="B18" s="1" t="s">
        <v>174</v>
      </c>
      <c r="C18" s="1" t="s">
        <v>229</v>
      </c>
      <c r="D18" s="9" t="s">
        <v>230</v>
      </c>
    </row>
    <row r="19" customFormat="false" ht="14.25" hidden="false" customHeight="false" outlineLevel="0" collapsed="false">
      <c r="A19" s="1" t="n">
        <v>17</v>
      </c>
      <c r="B19" s="1" t="s">
        <v>14</v>
      </c>
      <c r="C19" s="1" t="s">
        <v>232</v>
      </c>
      <c r="D19" s="6" t="s">
        <v>230</v>
      </c>
    </row>
    <row r="20" customFormat="false" ht="14.25" hidden="false" customHeight="false" outlineLevel="0" collapsed="false">
      <c r="A20" s="1" t="n">
        <v>18</v>
      </c>
      <c r="B20" s="1" t="s">
        <v>16</v>
      </c>
      <c r="C20" s="1" t="s">
        <v>232</v>
      </c>
      <c r="D20" s="6" t="s">
        <v>230</v>
      </c>
    </row>
    <row r="21" customFormat="false" ht="14.25" hidden="false" customHeight="false" outlineLevel="0" collapsed="false">
      <c r="A21" s="1" t="n">
        <v>19</v>
      </c>
      <c r="B21" s="1" t="s">
        <v>18</v>
      </c>
      <c r="C21" s="1" t="s">
        <v>232</v>
      </c>
      <c r="D21" s="6" t="s">
        <v>231</v>
      </c>
    </row>
    <row r="22" customFormat="false" ht="14.25" hidden="false" customHeight="false" outlineLevel="0" collapsed="false">
      <c r="A22" s="1" t="n">
        <v>20</v>
      </c>
      <c r="B22" s="1" t="s">
        <v>20</v>
      </c>
      <c r="C22" s="1" t="s">
        <v>232</v>
      </c>
      <c r="D22" s="6" t="s">
        <v>231</v>
      </c>
    </row>
    <row r="23" customFormat="false" ht="14.25" hidden="false" customHeight="false" outlineLevel="0" collapsed="false">
      <c r="A23" s="1" t="n">
        <v>21</v>
      </c>
      <c r="B23" s="1" t="s">
        <v>25</v>
      </c>
      <c r="C23" s="1" t="s">
        <v>232</v>
      </c>
      <c r="D23" s="6" t="s">
        <v>230</v>
      </c>
    </row>
    <row r="24" customFormat="false" ht="14.25" hidden="false" customHeight="false" outlineLevel="0" collapsed="false">
      <c r="A24" s="1" t="n">
        <v>22</v>
      </c>
      <c r="B24" s="1" t="s">
        <v>43</v>
      </c>
      <c r="C24" s="1" t="s">
        <v>232</v>
      </c>
      <c r="D24" s="6" t="s">
        <v>230</v>
      </c>
    </row>
    <row r="25" customFormat="false" ht="14.25" hidden="false" customHeight="false" outlineLevel="0" collapsed="false">
      <c r="A25" s="1" t="n">
        <v>23</v>
      </c>
      <c r="B25" s="1" t="s">
        <v>54</v>
      </c>
      <c r="C25" s="1" t="s">
        <v>232</v>
      </c>
      <c r="D25" s="6" t="s">
        <v>230</v>
      </c>
    </row>
    <row r="26" customFormat="false" ht="14.25" hidden="false" customHeight="false" outlineLevel="0" collapsed="false">
      <c r="A26" s="1" t="n">
        <v>24</v>
      </c>
      <c r="B26" s="1" t="s">
        <v>56</v>
      </c>
      <c r="C26" s="1" t="s">
        <v>232</v>
      </c>
      <c r="D26" s="6" t="s">
        <v>231</v>
      </c>
    </row>
    <row r="27" customFormat="false" ht="14.25" hidden="false" customHeight="false" outlineLevel="0" collapsed="false">
      <c r="A27" s="1" t="n">
        <v>25</v>
      </c>
      <c r="B27" s="1" t="s">
        <v>59</v>
      </c>
      <c r="C27" s="1" t="s">
        <v>232</v>
      </c>
      <c r="D27" s="6" t="s">
        <v>230</v>
      </c>
    </row>
    <row r="28" customFormat="false" ht="14.25" hidden="false" customHeight="false" outlineLevel="0" collapsed="false">
      <c r="A28" s="1" t="n">
        <v>26</v>
      </c>
      <c r="B28" s="1" t="s">
        <v>68</v>
      </c>
      <c r="C28" s="1" t="s">
        <v>232</v>
      </c>
      <c r="D28" s="6" t="s">
        <v>230</v>
      </c>
    </row>
    <row r="29" customFormat="false" ht="14.25" hidden="false" customHeight="false" outlineLevel="0" collapsed="false">
      <c r="A29" s="1" t="n">
        <v>27</v>
      </c>
      <c r="B29" s="1" t="s">
        <v>70</v>
      </c>
      <c r="C29" s="1" t="s">
        <v>232</v>
      </c>
      <c r="D29" s="6" t="s">
        <v>231</v>
      </c>
    </row>
    <row r="30" customFormat="false" ht="14.25" hidden="false" customHeight="false" outlineLevel="0" collapsed="false">
      <c r="A30" s="1" t="n">
        <v>28</v>
      </c>
      <c r="B30" s="1" t="s">
        <v>75</v>
      </c>
      <c r="C30" s="1" t="s">
        <v>232</v>
      </c>
      <c r="D30" s="6" t="s">
        <v>230</v>
      </c>
    </row>
    <row r="31" customFormat="false" ht="14.25" hidden="false" customHeight="false" outlineLevel="0" collapsed="false">
      <c r="A31" s="1" t="n">
        <v>29</v>
      </c>
      <c r="B31" s="1" t="s">
        <v>77</v>
      </c>
      <c r="C31" s="1" t="s">
        <v>232</v>
      </c>
      <c r="D31" s="6" t="s">
        <v>231</v>
      </c>
    </row>
    <row r="32" customFormat="false" ht="14.25" hidden="false" customHeight="false" outlineLevel="0" collapsed="false">
      <c r="A32" s="1" t="n">
        <v>30</v>
      </c>
      <c r="B32" s="1" t="s">
        <v>85</v>
      </c>
      <c r="C32" s="1" t="s">
        <v>232</v>
      </c>
      <c r="D32" s="9" t="s">
        <v>230</v>
      </c>
    </row>
    <row r="33" customFormat="false" ht="14.25" hidden="false" customHeight="false" outlineLevel="0" collapsed="false">
      <c r="A33" s="1" t="n">
        <v>31</v>
      </c>
      <c r="B33" s="1" t="s">
        <v>87</v>
      </c>
      <c r="C33" s="1" t="s">
        <v>232</v>
      </c>
      <c r="D33" s="9" t="s">
        <v>231</v>
      </c>
    </row>
    <row r="34" customFormat="false" ht="14.25" hidden="false" customHeight="false" outlineLevel="0" collapsed="false">
      <c r="A34" s="1" t="n">
        <v>32</v>
      </c>
      <c r="B34" s="1" t="s">
        <v>89</v>
      </c>
      <c r="C34" s="1" t="s">
        <v>232</v>
      </c>
      <c r="D34" s="9" t="s">
        <v>230</v>
      </c>
    </row>
    <row r="35" customFormat="false" ht="14.25" hidden="false" customHeight="false" outlineLevel="0" collapsed="false">
      <c r="A35" s="1" t="n">
        <v>33</v>
      </c>
      <c r="B35" s="1" t="s">
        <v>98</v>
      </c>
      <c r="C35" s="1" t="s">
        <v>232</v>
      </c>
      <c r="D35" s="9" t="s">
        <v>230</v>
      </c>
    </row>
    <row r="36" customFormat="false" ht="14.25" hidden="false" customHeight="false" outlineLevel="0" collapsed="false">
      <c r="A36" s="1" t="n">
        <v>34</v>
      </c>
      <c r="B36" s="1" t="s">
        <v>100</v>
      </c>
      <c r="C36" s="1" t="s">
        <v>232</v>
      </c>
      <c r="D36" s="9" t="s">
        <v>231</v>
      </c>
    </row>
    <row r="37" customFormat="false" ht="14.25" hidden="false" customHeight="false" outlineLevel="0" collapsed="false">
      <c r="A37" s="1" t="n">
        <v>35</v>
      </c>
      <c r="B37" s="1" t="s">
        <v>102</v>
      </c>
      <c r="C37" s="1" t="s">
        <v>232</v>
      </c>
      <c r="D37" s="9" t="s">
        <v>230</v>
      </c>
    </row>
    <row r="38" customFormat="false" ht="14.25" hidden="false" customHeight="false" outlineLevel="0" collapsed="false">
      <c r="A38" s="1" t="n">
        <v>36</v>
      </c>
      <c r="B38" s="1" t="s">
        <v>110</v>
      </c>
      <c r="C38" s="1" t="s">
        <v>232</v>
      </c>
      <c r="D38" s="9" t="s">
        <v>230</v>
      </c>
    </row>
    <row r="39" customFormat="false" ht="14.25" hidden="false" customHeight="false" outlineLevel="0" collapsed="false">
      <c r="A39" s="1" t="n">
        <v>37</v>
      </c>
      <c r="B39" s="1" t="s">
        <v>112</v>
      </c>
      <c r="C39" s="1" t="s">
        <v>232</v>
      </c>
      <c r="D39" s="9" t="s">
        <v>231</v>
      </c>
    </row>
    <row r="40" customFormat="false" ht="14.25" hidden="false" customHeight="false" outlineLevel="0" collapsed="false">
      <c r="A40" s="1" t="n">
        <v>38</v>
      </c>
      <c r="B40" s="1" t="s">
        <v>113</v>
      </c>
      <c r="C40" s="1" t="s">
        <v>232</v>
      </c>
      <c r="D40" s="9" t="s">
        <v>230</v>
      </c>
    </row>
    <row r="41" customFormat="false" ht="14.25" hidden="false" customHeight="false" outlineLevel="0" collapsed="false">
      <c r="A41" s="1" t="n">
        <v>39</v>
      </c>
      <c r="B41" s="1" t="s">
        <v>121</v>
      </c>
      <c r="C41" s="1" t="s">
        <v>232</v>
      </c>
      <c r="D41" s="6" t="s">
        <v>231</v>
      </c>
    </row>
    <row r="42" customFormat="false" ht="14.25" hidden="false" customHeight="false" outlineLevel="0" collapsed="false">
      <c r="A42" s="1" t="n">
        <v>40</v>
      </c>
      <c r="B42" s="1" t="s">
        <v>123</v>
      </c>
      <c r="C42" s="1" t="s">
        <v>232</v>
      </c>
      <c r="D42" s="9" t="s">
        <v>230</v>
      </c>
    </row>
    <row r="43" customFormat="false" ht="14.25" hidden="false" customHeight="false" outlineLevel="0" collapsed="false">
      <c r="A43" s="1" t="n">
        <v>41</v>
      </c>
      <c r="B43" s="1" t="s">
        <v>127</v>
      </c>
      <c r="C43" s="1" t="s">
        <v>232</v>
      </c>
      <c r="D43" s="9" t="s">
        <v>231</v>
      </c>
    </row>
    <row r="44" customFormat="false" ht="14.25" hidden="false" customHeight="false" outlineLevel="0" collapsed="false">
      <c r="A44" s="1" t="n">
        <v>42</v>
      </c>
      <c r="B44" s="1" t="s">
        <v>129</v>
      </c>
      <c r="C44" s="1" t="s">
        <v>232</v>
      </c>
      <c r="D44" s="9" t="s">
        <v>230</v>
      </c>
    </row>
    <row r="45" customFormat="false" ht="14.25" hidden="false" customHeight="false" outlineLevel="0" collapsed="false">
      <c r="A45" s="1" t="n">
        <v>43</v>
      </c>
      <c r="B45" s="1" t="s">
        <v>132</v>
      </c>
      <c r="C45" s="1" t="s">
        <v>232</v>
      </c>
      <c r="D45" s="9" t="s">
        <v>230</v>
      </c>
    </row>
    <row r="46" customFormat="false" ht="14.25" hidden="false" customHeight="false" outlineLevel="0" collapsed="false">
      <c r="A46" s="1" t="n">
        <v>44</v>
      </c>
      <c r="B46" s="1" t="s">
        <v>138</v>
      </c>
      <c r="C46" s="1" t="s">
        <v>232</v>
      </c>
      <c r="D46" s="6" t="s">
        <v>231</v>
      </c>
    </row>
    <row r="47" customFormat="false" ht="14.25" hidden="false" customHeight="false" outlineLevel="0" collapsed="false">
      <c r="A47" s="1" t="n">
        <v>45</v>
      </c>
      <c r="B47" s="1" t="s">
        <v>139</v>
      </c>
      <c r="C47" s="1" t="s">
        <v>232</v>
      </c>
      <c r="D47" s="9" t="s">
        <v>230</v>
      </c>
    </row>
    <row r="48" customFormat="false" ht="14.25" hidden="false" customHeight="false" outlineLevel="0" collapsed="false">
      <c r="A48" s="1" t="n">
        <v>46</v>
      </c>
      <c r="B48" s="1" t="s">
        <v>140</v>
      </c>
      <c r="C48" s="1" t="s">
        <v>232</v>
      </c>
      <c r="D48" s="6" t="s">
        <v>231</v>
      </c>
    </row>
    <row r="49" customFormat="false" ht="14.25" hidden="false" customHeight="false" outlineLevel="0" collapsed="false">
      <c r="A49" s="1" t="n">
        <v>47</v>
      </c>
      <c r="B49" s="1" t="s">
        <v>147</v>
      </c>
      <c r="C49" s="1" t="s">
        <v>232</v>
      </c>
      <c r="D49" s="9" t="s">
        <v>231</v>
      </c>
    </row>
    <row r="50" customFormat="false" ht="14.25" hidden="false" customHeight="false" outlineLevel="0" collapsed="false">
      <c r="A50" s="1" t="n">
        <v>48</v>
      </c>
      <c r="B50" s="1" t="s">
        <v>148</v>
      </c>
      <c r="C50" s="1" t="s">
        <v>232</v>
      </c>
      <c r="D50" s="9" t="s">
        <v>231</v>
      </c>
    </row>
    <row r="51" customFormat="false" ht="14.25" hidden="false" customHeight="false" outlineLevel="0" collapsed="false">
      <c r="A51" s="1" t="n">
        <v>49</v>
      </c>
      <c r="B51" s="1" t="s">
        <v>149</v>
      </c>
      <c r="C51" s="1" t="s">
        <v>232</v>
      </c>
      <c r="D51" s="9" t="s">
        <v>231</v>
      </c>
    </row>
    <row r="52" customFormat="false" ht="14.25" hidden="false" customHeight="false" outlineLevel="0" collapsed="false">
      <c r="A52" s="1" t="n">
        <v>50</v>
      </c>
      <c r="B52" s="1" t="s">
        <v>150</v>
      </c>
      <c r="C52" s="1" t="s">
        <v>232</v>
      </c>
      <c r="D52" s="9" t="s">
        <v>231</v>
      </c>
    </row>
    <row r="53" customFormat="false" ht="14.25" hidden="false" customHeight="false" outlineLevel="0" collapsed="false">
      <c r="A53" s="1" t="n">
        <v>51</v>
      </c>
      <c r="B53" s="1" t="s">
        <v>153</v>
      </c>
      <c r="C53" s="1" t="s">
        <v>232</v>
      </c>
      <c r="D53" s="9" t="s">
        <v>230</v>
      </c>
    </row>
    <row r="54" customFormat="false" ht="14.25" hidden="false" customHeight="false" outlineLevel="0" collapsed="false">
      <c r="A54" s="1" t="n">
        <v>52</v>
      </c>
      <c r="B54" s="1" t="s">
        <v>155</v>
      </c>
      <c r="C54" s="1" t="s">
        <v>232</v>
      </c>
      <c r="D54" s="9" t="s">
        <v>231</v>
      </c>
    </row>
    <row r="55" customFormat="false" ht="14.25" hidden="false" customHeight="false" outlineLevel="0" collapsed="false">
      <c r="A55" s="1" t="n">
        <v>53</v>
      </c>
      <c r="B55" s="1" t="s">
        <v>172</v>
      </c>
      <c r="C55" s="1" t="s">
        <v>232</v>
      </c>
      <c r="D55" s="9" t="s">
        <v>231</v>
      </c>
    </row>
    <row r="56" customFormat="false" ht="14.25" hidden="false" customHeight="false" outlineLevel="0" collapsed="false">
      <c r="A56" s="1" t="n">
        <v>54</v>
      </c>
      <c r="B56" s="1" t="s">
        <v>174</v>
      </c>
      <c r="C56" s="1" t="s">
        <v>232</v>
      </c>
      <c r="D56" s="9" t="s">
        <v>230</v>
      </c>
    </row>
    <row r="57" customFormat="false" ht="14.25" hidden="false" customHeight="false" outlineLevel="0" collapsed="false">
      <c r="A57" s="1" t="n">
        <v>55</v>
      </c>
      <c r="B57" s="1" t="s">
        <v>12</v>
      </c>
      <c r="C57" s="1" t="s">
        <v>233</v>
      </c>
      <c r="D57" s="6" t="s">
        <v>230</v>
      </c>
    </row>
    <row r="58" customFormat="false" ht="14.25" hidden="false" customHeight="false" outlineLevel="0" collapsed="false">
      <c r="A58" s="1" t="n">
        <v>56</v>
      </c>
      <c r="B58" s="1" t="s">
        <v>15</v>
      </c>
      <c r="C58" s="1" t="s">
        <v>233</v>
      </c>
      <c r="D58" s="6" t="s">
        <v>231</v>
      </c>
    </row>
    <row r="59" customFormat="false" ht="14.25" hidden="false" customHeight="false" outlineLevel="0" collapsed="false">
      <c r="A59" s="1" t="n">
        <v>57</v>
      </c>
      <c r="B59" s="1" t="s">
        <v>67</v>
      </c>
      <c r="C59" s="1" t="s">
        <v>233</v>
      </c>
      <c r="D59" s="6" t="s">
        <v>231</v>
      </c>
    </row>
    <row r="60" customFormat="false" ht="14.25" hidden="false" customHeight="false" outlineLevel="0" collapsed="false">
      <c r="A60" s="1" t="n">
        <v>58</v>
      </c>
      <c r="B60" s="1" t="s">
        <v>74</v>
      </c>
      <c r="C60" s="1" t="s">
        <v>233</v>
      </c>
      <c r="D60" s="6" t="s">
        <v>231</v>
      </c>
    </row>
    <row r="61" customFormat="false" ht="14.25" hidden="false" customHeight="false" outlineLevel="0" collapsed="false">
      <c r="A61" s="1" t="n">
        <v>59</v>
      </c>
      <c r="B61" s="1" t="s">
        <v>84</v>
      </c>
      <c r="C61" s="1" t="s">
        <v>233</v>
      </c>
      <c r="D61" s="6" t="s">
        <v>231</v>
      </c>
    </row>
    <row r="62" customFormat="false" ht="14.25" hidden="false" customHeight="false" outlineLevel="0" collapsed="false">
      <c r="A62" s="1" t="n">
        <v>60</v>
      </c>
      <c r="B62" s="1" t="s">
        <v>97</v>
      </c>
      <c r="C62" s="1" t="s">
        <v>233</v>
      </c>
      <c r="D62" s="6" t="s">
        <v>231</v>
      </c>
    </row>
    <row r="63" customFormat="false" ht="14.25" hidden="false" customHeight="false" outlineLevel="0" collapsed="false">
      <c r="A63" s="1" t="n">
        <v>61</v>
      </c>
      <c r="B63" s="1" t="s">
        <v>109</v>
      </c>
      <c r="C63" s="1" t="s">
        <v>233</v>
      </c>
      <c r="D63" s="6" t="s">
        <v>231</v>
      </c>
    </row>
    <row r="64" customFormat="false" ht="14.25" hidden="false" customHeight="false" outlineLevel="0" collapsed="false">
      <c r="A64" s="1" t="n">
        <v>62</v>
      </c>
      <c r="B64" s="1" t="s">
        <v>120</v>
      </c>
      <c r="C64" s="1" t="s">
        <v>233</v>
      </c>
      <c r="D64" s="6" t="s">
        <v>230</v>
      </c>
    </row>
    <row r="65" customFormat="false" ht="14.25" hidden="false" customHeight="false" outlineLevel="0" collapsed="false">
      <c r="A65" s="1" t="n">
        <v>63</v>
      </c>
      <c r="B65" s="1" t="s">
        <v>126</v>
      </c>
      <c r="C65" s="1" t="s">
        <v>233</v>
      </c>
      <c r="D65" s="6" t="s">
        <v>230</v>
      </c>
    </row>
    <row r="66" customFormat="false" ht="14.25" hidden="false" customHeight="false" outlineLevel="0" collapsed="false">
      <c r="A66" s="1" t="n">
        <v>64</v>
      </c>
      <c r="B66" s="1" t="s">
        <v>135</v>
      </c>
      <c r="C66" s="1" t="s">
        <v>233</v>
      </c>
      <c r="D66" s="6" t="s">
        <v>230</v>
      </c>
    </row>
    <row r="67" customFormat="false" ht="14.25" hidden="false" customHeight="false" outlineLevel="0" collapsed="false">
      <c r="A67" s="1" t="n">
        <v>65</v>
      </c>
      <c r="B67" s="1" t="s">
        <v>137</v>
      </c>
      <c r="C67" s="1" t="s">
        <v>233</v>
      </c>
      <c r="D67" s="6" t="s">
        <v>231</v>
      </c>
    </row>
    <row r="68" customFormat="false" ht="14.25" hidden="false" customHeight="false" outlineLevel="0" collapsed="false">
      <c r="A68" s="1" t="n">
        <v>66</v>
      </c>
      <c r="B68" s="1" t="s">
        <v>154</v>
      </c>
      <c r="C68" s="1" t="s">
        <v>233</v>
      </c>
      <c r="D68" s="6" t="s">
        <v>231</v>
      </c>
    </row>
    <row r="69" customFormat="false" ht="14.25" hidden="false" customHeight="false" outlineLevel="0" collapsed="false">
      <c r="A69" s="1" t="n">
        <v>67</v>
      </c>
      <c r="B69" s="1" t="s">
        <v>171</v>
      </c>
      <c r="C69" s="1" t="s">
        <v>233</v>
      </c>
      <c r="D69" s="9" t="s">
        <v>230</v>
      </c>
    </row>
    <row r="70" customFormat="false" ht="14.25" hidden="false" customHeight="false" outlineLevel="0" collapsed="false">
      <c r="A70" s="1" t="n">
        <v>68</v>
      </c>
      <c r="B70" s="1" t="s">
        <v>12</v>
      </c>
      <c r="C70" s="1" t="s">
        <v>234</v>
      </c>
      <c r="D70" s="6" t="s">
        <v>230</v>
      </c>
    </row>
    <row r="71" customFormat="false" ht="14.25" hidden="false" customHeight="false" outlineLevel="0" collapsed="false">
      <c r="A71" s="1" t="n">
        <v>69</v>
      </c>
      <c r="B71" s="1" t="s">
        <v>15</v>
      </c>
      <c r="C71" s="1" t="s">
        <v>234</v>
      </c>
      <c r="D71" s="6" t="s">
        <v>231</v>
      </c>
    </row>
    <row r="72" customFormat="false" ht="14.25" hidden="false" customHeight="false" outlineLevel="0" collapsed="false">
      <c r="A72" s="1" t="n">
        <v>70</v>
      </c>
      <c r="B72" s="1" t="s">
        <v>19</v>
      </c>
      <c r="C72" s="1" t="s">
        <v>234</v>
      </c>
      <c r="D72" s="6" t="s">
        <v>230</v>
      </c>
    </row>
    <row r="73" customFormat="false" ht="14.25" hidden="false" customHeight="false" outlineLevel="0" collapsed="false">
      <c r="A73" s="1" t="n">
        <v>71</v>
      </c>
      <c r="B73" s="1" t="s">
        <v>22</v>
      </c>
      <c r="C73" s="1" t="s">
        <v>234</v>
      </c>
      <c r="D73" s="6" t="s">
        <v>231</v>
      </c>
    </row>
    <row r="74" customFormat="false" ht="14.25" hidden="false" customHeight="false" outlineLevel="0" collapsed="false">
      <c r="A74" s="1" t="n">
        <v>72</v>
      </c>
      <c r="B74" s="1" t="s">
        <v>24</v>
      </c>
      <c r="C74" s="1" t="s">
        <v>234</v>
      </c>
      <c r="D74" s="6" t="s">
        <v>230</v>
      </c>
    </row>
    <row r="75" customFormat="false" ht="14.25" hidden="false" customHeight="false" outlineLevel="0" collapsed="false">
      <c r="A75" s="1" t="n">
        <v>73</v>
      </c>
      <c r="B75" s="1" t="s">
        <v>45</v>
      </c>
      <c r="C75" s="1" t="s">
        <v>234</v>
      </c>
      <c r="D75" s="6" t="s">
        <v>230</v>
      </c>
    </row>
    <row r="76" customFormat="false" ht="14.25" hidden="false" customHeight="false" outlineLevel="0" collapsed="false">
      <c r="A76" s="1" t="n">
        <v>74</v>
      </c>
      <c r="B76" s="1" t="s">
        <v>53</v>
      </c>
      <c r="C76" s="1" t="s">
        <v>234</v>
      </c>
      <c r="D76" s="6" t="s">
        <v>231</v>
      </c>
    </row>
    <row r="77" customFormat="false" ht="14.25" hidden="false" customHeight="false" outlineLevel="0" collapsed="false">
      <c r="A77" s="1" t="n">
        <v>75</v>
      </c>
      <c r="B77" s="1" t="s">
        <v>58</v>
      </c>
      <c r="C77" s="1" t="s">
        <v>234</v>
      </c>
      <c r="D77" s="6" t="s">
        <v>230</v>
      </c>
    </row>
    <row r="78" customFormat="false" ht="14.25" hidden="false" customHeight="false" outlineLevel="0" collapsed="false">
      <c r="A78" s="1" t="n">
        <v>76</v>
      </c>
      <c r="B78" s="1" t="s">
        <v>67</v>
      </c>
      <c r="C78" s="1" t="s">
        <v>234</v>
      </c>
      <c r="D78" s="6" t="s">
        <v>231</v>
      </c>
    </row>
    <row r="79" customFormat="false" ht="14.25" hidden="false" customHeight="false" outlineLevel="0" collapsed="false">
      <c r="A79" s="1" t="n">
        <v>77</v>
      </c>
      <c r="B79" s="1" t="s">
        <v>74</v>
      </c>
      <c r="C79" s="1" t="s">
        <v>234</v>
      </c>
      <c r="D79" s="6" t="s">
        <v>231</v>
      </c>
    </row>
    <row r="80" customFormat="false" ht="14.25" hidden="false" customHeight="false" outlineLevel="0" collapsed="false">
      <c r="A80" s="1" t="n">
        <v>78</v>
      </c>
      <c r="B80" s="1" t="s">
        <v>78</v>
      </c>
      <c r="C80" s="1" t="s">
        <v>234</v>
      </c>
      <c r="D80" s="6" t="s">
        <v>230</v>
      </c>
    </row>
    <row r="81" customFormat="false" ht="14.25" hidden="false" customHeight="false" outlineLevel="0" collapsed="false">
      <c r="A81" s="1" t="n">
        <v>79</v>
      </c>
      <c r="B81" s="1" t="s">
        <v>84</v>
      </c>
      <c r="C81" s="1" t="s">
        <v>234</v>
      </c>
      <c r="D81" s="6" t="s">
        <v>231</v>
      </c>
    </row>
    <row r="82" customFormat="false" ht="14.25" hidden="false" customHeight="false" outlineLevel="0" collapsed="false">
      <c r="A82" s="1" t="n">
        <v>80</v>
      </c>
      <c r="B82" s="1" t="s">
        <v>88</v>
      </c>
      <c r="C82" s="1" t="s">
        <v>234</v>
      </c>
      <c r="D82" s="6" t="s">
        <v>230</v>
      </c>
    </row>
    <row r="83" customFormat="false" ht="14.25" hidden="false" customHeight="false" outlineLevel="0" collapsed="false">
      <c r="A83" s="1" t="n">
        <v>81</v>
      </c>
      <c r="B83" s="1" t="s">
        <v>97</v>
      </c>
      <c r="C83" s="1" t="s">
        <v>234</v>
      </c>
      <c r="D83" s="6" t="s">
        <v>231</v>
      </c>
    </row>
    <row r="84" customFormat="false" ht="14.25" hidden="false" customHeight="false" outlineLevel="0" collapsed="false">
      <c r="A84" s="1" t="n">
        <v>82</v>
      </c>
      <c r="B84" s="1" t="s">
        <v>101</v>
      </c>
      <c r="C84" s="1" t="s">
        <v>234</v>
      </c>
      <c r="D84" s="6" t="s">
        <v>230</v>
      </c>
    </row>
    <row r="85" customFormat="false" ht="14.25" hidden="false" customHeight="false" outlineLevel="0" collapsed="false">
      <c r="A85" s="1" t="n">
        <v>83</v>
      </c>
      <c r="B85" s="1" t="s">
        <v>109</v>
      </c>
      <c r="C85" s="1" t="s">
        <v>234</v>
      </c>
      <c r="D85" s="6" t="s">
        <v>231</v>
      </c>
    </row>
    <row r="86" customFormat="false" ht="14.25" hidden="false" customHeight="false" outlineLevel="0" collapsed="false">
      <c r="A86" s="1" t="n">
        <v>84</v>
      </c>
      <c r="B86" s="1" t="s">
        <v>120</v>
      </c>
      <c r="C86" s="1" t="s">
        <v>234</v>
      </c>
      <c r="D86" s="6" t="s">
        <v>230</v>
      </c>
    </row>
    <row r="87" customFormat="false" ht="14.25" hidden="false" customHeight="false" outlineLevel="0" collapsed="false">
      <c r="A87" s="1" t="n">
        <v>85</v>
      </c>
      <c r="B87" s="1" t="s">
        <v>126</v>
      </c>
      <c r="C87" s="1" t="s">
        <v>234</v>
      </c>
      <c r="D87" s="6" t="s">
        <v>230</v>
      </c>
    </row>
    <row r="88" customFormat="false" ht="14.25" hidden="false" customHeight="false" outlineLevel="0" collapsed="false">
      <c r="A88" s="1" t="n">
        <v>86</v>
      </c>
      <c r="B88" s="1" t="s">
        <v>137</v>
      </c>
      <c r="C88" s="1" t="s">
        <v>234</v>
      </c>
      <c r="D88" s="6" t="s">
        <v>231</v>
      </c>
    </row>
    <row r="89" customFormat="false" ht="14.25" hidden="false" customHeight="false" outlineLevel="0" collapsed="false">
      <c r="A89" s="1" t="n">
        <v>87</v>
      </c>
      <c r="B89" s="1" t="s">
        <v>144</v>
      </c>
      <c r="C89" s="1" t="s">
        <v>234</v>
      </c>
      <c r="D89" s="6" t="s">
        <v>230</v>
      </c>
    </row>
    <row r="90" customFormat="false" ht="14.25" hidden="false" customHeight="false" outlineLevel="0" collapsed="false">
      <c r="A90" s="1" t="n">
        <v>88</v>
      </c>
      <c r="B90" s="1" t="s">
        <v>146</v>
      </c>
      <c r="C90" s="1" t="s">
        <v>234</v>
      </c>
      <c r="D90" s="6" t="s">
        <v>230</v>
      </c>
    </row>
    <row r="91" customFormat="false" ht="14.25" hidden="false" customHeight="false" outlineLevel="0" collapsed="false">
      <c r="A91" s="1" t="n">
        <v>89</v>
      </c>
      <c r="B91" s="1" t="s">
        <v>152</v>
      </c>
      <c r="C91" s="1" t="s">
        <v>234</v>
      </c>
      <c r="D91" s="6" t="s">
        <v>230</v>
      </c>
    </row>
    <row r="92" customFormat="false" ht="14.25" hidden="false" customHeight="false" outlineLevel="0" collapsed="false">
      <c r="A92" s="1" t="n">
        <v>90</v>
      </c>
      <c r="B92" s="1" t="s">
        <v>154</v>
      </c>
      <c r="C92" s="1" t="s">
        <v>234</v>
      </c>
      <c r="D92" s="6" t="s">
        <v>231</v>
      </c>
    </row>
    <row r="93" customFormat="false" ht="14.25" hidden="false" customHeight="false" outlineLevel="0" collapsed="false">
      <c r="A93" s="1" t="n">
        <v>91</v>
      </c>
      <c r="B93" s="1" t="s">
        <v>171</v>
      </c>
      <c r="C93" s="1" t="s">
        <v>234</v>
      </c>
      <c r="D93" s="9" t="s">
        <v>230</v>
      </c>
    </row>
    <row r="94" customFormat="false" ht="14.25" hidden="false" customHeight="false" outlineLevel="0" collapsed="false">
      <c r="A94" s="1" t="n">
        <v>92</v>
      </c>
      <c r="B94" s="1" t="s">
        <v>27</v>
      </c>
      <c r="C94" s="1" t="s">
        <v>235</v>
      </c>
      <c r="D94" s="6" t="s">
        <v>230</v>
      </c>
    </row>
    <row r="95" customFormat="false" ht="14.25" hidden="false" customHeight="false" outlineLevel="0" collapsed="false">
      <c r="A95" s="1" t="n">
        <v>93</v>
      </c>
      <c r="B95" s="1" t="s">
        <v>31</v>
      </c>
      <c r="C95" s="1" t="s">
        <v>235</v>
      </c>
      <c r="D95" s="6" t="s">
        <v>230</v>
      </c>
    </row>
    <row r="96" customFormat="false" ht="14.25" hidden="false" customHeight="false" outlineLevel="0" collapsed="false">
      <c r="A96" s="1" t="n">
        <v>94</v>
      </c>
      <c r="B96" s="1" t="s">
        <v>35</v>
      </c>
      <c r="C96" s="1" t="s">
        <v>235</v>
      </c>
      <c r="D96" s="6" t="s">
        <v>230</v>
      </c>
    </row>
    <row r="97" customFormat="false" ht="14.25" hidden="false" customHeight="false" outlineLevel="0" collapsed="false">
      <c r="A97" s="1" t="n">
        <v>95</v>
      </c>
      <c r="B97" s="1" t="s">
        <v>39</v>
      </c>
      <c r="C97" s="1" t="s">
        <v>235</v>
      </c>
      <c r="D97" s="6" t="s">
        <v>230</v>
      </c>
    </row>
    <row r="98" customFormat="false" ht="14.25" hidden="false" customHeight="false" outlineLevel="0" collapsed="false">
      <c r="A98" s="1" t="n">
        <v>96</v>
      </c>
      <c r="B98" s="1" t="s">
        <v>42</v>
      </c>
      <c r="C98" s="1" t="s">
        <v>235</v>
      </c>
      <c r="D98" s="6" t="s">
        <v>231</v>
      </c>
    </row>
    <row r="99" customFormat="false" ht="14.25" hidden="false" customHeight="false" outlineLevel="0" collapsed="false">
      <c r="A99" s="1" t="n">
        <v>97</v>
      </c>
      <c r="B99" s="1" t="s">
        <v>44</v>
      </c>
      <c r="C99" s="1" t="s">
        <v>235</v>
      </c>
      <c r="D99" s="6" t="s">
        <v>231</v>
      </c>
    </row>
    <row r="100" customFormat="false" ht="14.25" hidden="false" customHeight="false" outlineLevel="0" collapsed="false">
      <c r="A100" s="1" t="n">
        <v>98</v>
      </c>
      <c r="B100" s="1" t="s">
        <v>47</v>
      </c>
      <c r="C100" s="1" t="s">
        <v>235</v>
      </c>
      <c r="D100" s="6" t="s">
        <v>231</v>
      </c>
    </row>
    <row r="101" customFormat="false" ht="14.25" hidden="false" customHeight="false" outlineLevel="0" collapsed="false">
      <c r="A101" s="1" t="n">
        <v>99</v>
      </c>
      <c r="B101" s="1" t="s">
        <v>49</v>
      </c>
      <c r="C101" s="1" t="s">
        <v>235</v>
      </c>
      <c r="D101" s="6" t="s">
        <v>230</v>
      </c>
    </row>
    <row r="102" customFormat="false" ht="14.25" hidden="false" customHeight="false" outlineLevel="0" collapsed="false">
      <c r="A102" s="1" t="n">
        <v>100</v>
      </c>
      <c r="B102" s="1" t="s">
        <v>62</v>
      </c>
      <c r="C102" s="1" t="s">
        <v>235</v>
      </c>
      <c r="D102" s="6" t="s">
        <v>230</v>
      </c>
    </row>
    <row r="103" customFormat="false" ht="14.25" hidden="false" customHeight="false" outlineLevel="0" collapsed="false">
      <c r="A103" s="1" t="n">
        <v>101</v>
      </c>
      <c r="B103" s="1" t="s">
        <v>72</v>
      </c>
      <c r="C103" s="1" t="s">
        <v>235</v>
      </c>
      <c r="D103" s="6" t="s">
        <v>230</v>
      </c>
    </row>
    <row r="104" customFormat="false" ht="14.25" hidden="false" customHeight="false" outlineLevel="0" collapsed="false">
      <c r="A104" s="1" t="n">
        <v>102</v>
      </c>
      <c r="B104" s="1" t="s">
        <v>80</v>
      </c>
      <c r="C104" s="1" t="s">
        <v>235</v>
      </c>
      <c r="D104" s="6" t="s">
        <v>230</v>
      </c>
    </row>
    <row r="105" customFormat="false" ht="14.25" hidden="false" customHeight="false" outlineLevel="0" collapsed="false">
      <c r="A105" s="1" t="n">
        <v>103</v>
      </c>
      <c r="B105" s="1" t="s">
        <v>92</v>
      </c>
      <c r="C105" s="1" t="s">
        <v>235</v>
      </c>
      <c r="D105" s="6" t="s">
        <v>230</v>
      </c>
    </row>
    <row r="106" customFormat="false" ht="14.25" hidden="false" customHeight="false" outlineLevel="0" collapsed="false">
      <c r="A106" s="1" t="n">
        <v>104</v>
      </c>
      <c r="B106" s="1" t="s">
        <v>104</v>
      </c>
      <c r="C106" s="1" t="s">
        <v>235</v>
      </c>
      <c r="D106" s="6" t="s">
        <v>230</v>
      </c>
    </row>
    <row r="107" customFormat="false" ht="14.25" hidden="false" customHeight="false" outlineLevel="0" collapsed="false">
      <c r="A107" s="1" t="n">
        <v>105</v>
      </c>
      <c r="B107" s="1" t="s">
        <v>117</v>
      </c>
      <c r="C107" s="1" t="s">
        <v>235</v>
      </c>
      <c r="D107" s="6" t="s">
        <v>231</v>
      </c>
    </row>
    <row r="108" customFormat="false" ht="14.25" hidden="false" customHeight="false" outlineLevel="0" collapsed="false">
      <c r="A108" s="1" t="n">
        <v>106</v>
      </c>
      <c r="B108" s="1" t="s">
        <v>161</v>
      </c>
      <c r="C108" s="1" t="s">
        <v>235</v>
      </c>
      <c r="D108" s="6" t="s">
        <v>230</v>
      </c>
    </row>
    <row r="109" customFormat="false" ht="14.25" hidden="false" customHeight="false" outlineLevel="0" collapsed="false">
      <c r="A109" s="1" t="n">
        <v>107</v>
      </c>
      <c r="B109" s="1" t="s">
        <v>168</v>
      </c>
      <c r="C109" s="1" t="s">
        <v>235</v>
      </c>
      <c r="D109" s="9" t="s">
        <v>231</v>
      </c>
    </row>
    <row r="110" customFormat="false" ht="14.25" hidden="false" customHeight="false" outlineLevel="0" collapsed="false">
      <c r="A110" s="1" t="n">
        <v>108</v>
      </c>
      <c r="B110" s="1" t="s">
        <v>26</v>
      </c>
      <c r="C110" s="1" t="s">
        <v>236</v>
      </c>
      <c r="D110" s="6" t="s">
        <v>231</v>
      </c>
    </row>
    <row r="111" customFormat="false" ht="14.25" hidden="false" customHeight="false" outlineLevel="0" collapsed="false">
      <c r="A111" s="1" t="n">
        <v>109</v>
      </c>
      <c r="B111" s="1" t="s">
        <v>30</v>
      </c>
      <c r="C111" s="1" t="s">
        <v>236</v>
      </c>
      <c r="D111" s="6" t="s">
        <v>231</v>
      </c>
    </row>
    <row r="112" customFormat="false" ht="14.25" hidden="false" customHeight="false" outlineLevel="0" collapsed="false">
      <c r="A112" s="1" t="n">
        <v>110</v>
      </c>
      <c r="B112" s="1" t="s">
        <v>34</v>
      </c>
      <c r="C112" s="1" t="s">
        <v>236</v>
      </c>
      <c r="D112" s="6" t="s">
        <v>231</v>
      </c>
    </row>
    <row r="113" customFormat="false" ht="14.25" hidden="false" customHeight="false" outlineLevel="0" collapsed="false">
      <c r="A113" s="1" t="n">
        <v>111</v>
      </c>
      <c r="B113" s="1" t="s">
        <v>38</v>
      </c>
      <c r="C113" s="1" t="s">
        <v>236</v>
      </c>
      <c r="D113" s="6" t="s">
        <v>231</v>
      </c>
    </row>
    <row r="114" customFormat="false" ht="14.25" hidden="false" customHeight="false" outlineLevel="0" collapsed="false">
      <c r="A114" s="1" t="n">
        <v>112</v>
      </c>
      <c r="B114" s="1" t="s">
        <v>46</v>
      </c>
      <c r="C114" s="1" t="s">
        <v>236</v>
      </c>
      <c r="D114" s="6" t="s">
        <v>230</v>
      </c>
    </row>
    <row r="115" customFormat="false" ht="14.25" hidden="false" customHeight="false" outlineLevel="0" collapsed="false">
      <c r="A115" s="1" t="n">
        <v>113</v>
      </c>
      <c r="B115" s="1" t="s">
        <v>48</v>
      </c>
      <c r="C115" s="1" t="s">
        <v>236</v>
      </c>
      <c r="D115" s="6" t="s">
        <v>231</v>
      </c>
    </row>
    <row r="116" customFormat="false" ht="14.25" hidden="false" customHeight="false" outlineLevel="0" collapsed="false">
      <c r="A116" s="1" t="n">
        <v>114</v>
      </c>
      <c r="B116" s="1" t="s">
        <v>61</v>
      </c>
      <c r="C116" s="1" t="s">
        <v>236</v>
      </c>
      <c r="D116" s="6" t="s">
        <v>231</v>
      </c>
    </row>
    <row r="117" customFormat="false" ht="14.25" hidden="false" customHeight="false" outlineLevel="0" collapsed="false">
      <c r="A117" s="1" t="n">
        <v>115</v>
      </c>
      <c r="B117" s="1" t="s">
        <v>71</v>
      </c>
      <c r="C117" s="1" t="s">
        <v>236</v>
      </c>
      <c r="D117" s="6" t="s">
        <v>231</v>
      </c>
    </row>
    <row r="118" customFormat="false" ht="14.25" hidden="false" customHeight="false" outlineLevel="0" collapsed="false">
      <c r="A118" s="1" t="n">
        <v>116</v>
      </c>
      <c r="B118" s="1" t="s">
        <v>79</v>
      </c>
      <c r="C118" s="1" t="s">
        <v>236</v>
      </c>
      <c r="D118" s="6" t="s">
        <v>231</v>
      </c>
    </row>
    <row r="119" customFormat="false" ht="14.25" hidden="false" customHeight="false" outlineLevel="0" collapsed="false">
      <c r="A119" s="1" t="n">
        <v>117</v>
      </c>
      <c r="B119" s="1" t="s">
        <v>91</v>
      </c>
      <c r="C119" s="1" t="s">
        <v>236</v>
      </c>
      <c r="D119" s="6" t="s">
        <v>231</v>
      </c>
    </row>
    <row r="120" customFormat="false" ht="14.25" hidden="false" customHeight="false" outlineLevel="0" collapsed="false">
      <c r="A120" s="1" t="n">
        <v>118</v>
      </c>
      <c r="B120" s="1" t="s">
        <v>103</v>
      </c>
      <c r="C120" s="1" t="s">
        <v>236</v>
      </c>
      <c r="D120" s="6" t="s">
        <v>231</v>
      </c>
    </row>
    <row r="121" customFormat="false" ht="14.25" hidden="false" customHeight="false" outlineLevel="0" collapsed="false">
      <c r="A121" s="1" t="n">
        <v>119</v>
      </c>
      <c r="B121" s="1" t="s">
        <v>116</v>
      </c>
      <c r="C121" s="1" t="s">
        <v>236</v>
      </c>
      <c r="D121" s="6" t="s">
        <v>230</v>
      </c>
    </row>
    <row r="122" customFormat="false" ht="14.25" hidden="false" customHeight="false" outlineLevel="0" collapsed="false">
      <c r="A122" s="1" t="n">
        <v>120</v>
      </c>
      <c r="B122" s="1" t="s">
        <v>160</v>
      </c>
      <c r="C122" s="1" t="s">
        <v>236</v>
      </c>
      <c r="D122" s="6" t="s">
        <v>231</v>
      </c>
    </row>
    <row r="123" customFormat="false" ht="14.25" hidden="false" customHeight="false" outlineLevel="0" collapsed="false">
      <c r="A123" s="1" t="n">
        <v>121</v>
      </c>
      <c r="B123" s="1" t="s">
        <v>167</v>
      </c>
      <c r="C123" s="1" t="s">
        <v>236</v>
      </c>
      <c r="D123" s="9" t="s">
        <v>230</v>
      </c>
    </row>
    <row r="124" customFormat="false" ht="14.25" hidden="false" customHeight="false" outlineLevel="0" collapsed="false">
      <c r="A124" s="1" t="n">
        <v>122</v>
      </c>
      <c r="B124" s="1" t="s">
        <v>29</v>
      </c>
      <c r="C124" s="1" t="s">
        <v>237</v>
      </c>
      <c r="D124" s="6" t="s">
        <v>231</v>
      </c>
    </row>
    <row r="125" customFormat="false" ht="14.25" hidden="false" customHeight="false" outlineLevel="0" collapsed="false">
      <c r="A125" s="1" t="n">
        <v>123</v>
      </c>
      <c r="B125" s="1" t="s">
        <v>33</v>
      </c>
      <c r="C125" s="1" t="s">
        <v>237</v>
      </c>
      <c r="D125" s="6" t="s">
        <v>231</v>
      </c>
    </row>
    <row r="126" customFormat="false" ht="14.25" hidden="false" customHeight="false" outlineLevel="0" collapsed="false">
      <c r="A126" s="1" t="n">
        <v>124</v>
      </c>
      <c r="B126" s="1" t="s">
        <v>37</v>
      </c>
      <c r="C126" s="1" t="s">
        <v>237</v>
      </c>
      <c r="D126" s="6" t="s">
        <v>231</v>
      </c>
    </row>
    <row r="127" customFormat="false" ht="14.25" hidden="false" customHeight="false" outlineLevel="0" collapsed="false">
      <c r="A127" s="1" t="n">
        <v>125</v>
      </c>
      <c r="B127" s="1" t="s">
        <v>41</v>
      </c>
      <c r="C127" s="1" t="s">
        <v>237</v>
      </c>
      <c r="D127" s="6" t="s">
        <v>231</v>
      </c>
    </row>
    <row r="128" customFormat="false" ht="14.25" hidden="false" customHeight="false" outlineLevel="0" collapsed="false">
      <c r="A128" s="1" t="n">
        <v>126</v>
      </c>
      <c r="B128" s="1" t="s">
        <v>55</v>
      </c>
      <c r="C128" s="1" t="s">
        <v>237</v>
      </c>
      <c r="D128" s="6" t="s">
        <v>231</v>
      </c>
    </row>
    <row r="129" customFormat="false" ht="14.25" hidden="false" customHeight="false" outlineLevel="0" collapsed="false">
      <c r="A129" s="1" t="n">
        <v>127</v>
      </c>
      <c r="B129" s="1" t="s">
        <v>69</v>
      </c>
      <c r="C129" s="1" t="s">
        <v>237</v>
      </c>
      <c r="D129" s="6" t="s">
        <v>231</v>
      </c>
    </row>
    <row r="130" customFormat="false" ht="14.25" hidden="false" customHeight="false" outlineLevel="0" collapsed="false">
      <c r="A130" s="1" t="n">
        <v>128</v>
      </c>
      <c r="B130" s="1" t="s">
        <v>76</v>
      </c>
      <c r="C130" s="1" t="s">
        <v>237</v>
      </c>
      <c r="D130" s="6" t="s">
        <v>231</v>
      </c>
    </row>
    <row r="131" customFormat="false" ht="14.25" hidden="false" customHeight="false" outlineLevel="0" collapsed="false">
      <c r="A131" s="1" t="n">
        <v>129</v>
      </c>
      <c r="B131" s="1" t="s">
        <v>86</v>
      </c>
      <c r="C131" s="1" t="s">
        <v>237</v>
      </c>
      <c r="D131" s="6" t="s">
        <v>231</v>
      </c>
    </row>
    <row r="132" customFormat="false" ht="14.25" hidden="false" customHeight="false" outlineLevel="0" collapsed="false">
      <c r="A132" s="1" t="n">
        <v>130</v>
      </c>
      <c r="B132" s="1" t="s">
        <v>99</v>
      </c>
      <c r="C132" s="1" t="s">
        <v>237</v>
      </c>
      <c r="D132" s="6" t="s">
        <v>231</v>
      </c>
    </row>
    <row r="133" customFormat="false" ht="14.25" hidden="false" customHeight="false" outlineLevel="0" collapsed="false">
      <c r="A133" s="1" t="n">
        <v>131</v>
      </c>
      <c r="B133" s="1" t="s">
        <v>111</v>
      </c>
      <c r="C133" s="1" t="s">
        <v>237</v>
      </c>
      <c r="D133" s="6" t="s">
        <v>231</v>
      </c>
    </row>
    <row r="134" customFormat="false" ht="14.25" hidden="false" customHeight="false" outlineLevel="0" collapsed="false">
      <c r="A134" s="1" t="n">
        <v>132</v>
      </c>
      <c r="B134" s="1" t="s">
        <v>122</v>
      </c>
      <c r="C134" s="1" t="s">
        <v>237</v>
      </c>
      <c r="D134" s="6" t="s">
        <v>230</v>
      </c>
    </row>
    <row r="135" customFormat="false" ht="14.25" hidden="false" customHeight="false" outlineLevel="0" collapsed="false">
      <c r="A135" s="1" t="n">
        <v>133</v>
      </c>
      <c r="B135" s="1" t="s">
        <v>128</v>
      </c>
      <c r="C135" s="1" t="s">
        <v>237</v>
      </c>
      <c r="D135" s="6" t="s">
        <v>230</v>
      </c>
    </row>
    <row r="136" customFormat="false" ht="14.25" hidden="false" customHeight="false" outlineLevel="0" collapsed="false">
      <c r="A136" s="1" t="n">
        <v>134</v>
      </c>
      <c r="B136" s="1" t="s">
        <v>163</v>
      </c>
      <c r="C136" s="1" t="s">
        <v>237</v>
      </c>
      <c r="D136" s="6" t="s">
        <v>231</v>
      </c>
    </row>
    <row r="137" customFormat="false" ht="14.25" hidden="false" customHeight="false" outlineLevel="0" collapsed="false">
      <c r="A137" s="1" t="n">
        <v>135</v>
      </c>
      <c r="B137" s="1" t="s">
        <v>173</v>
      </c>
      <c r="C137" s="1" t="s">
        <v>237</v>
      </c>
      <c r="D137" s="9" t="s">
        <v>230</v>
      </c>
    </row>
    <row r="138" customFormat="false" ht="14.25" hidden="false" customHeight="false" outlineLevel="0" collapsed="false">
      <c r="A138" s="1" t="n">
        <v>136</v>
      </c>
      <c r="B138" s="1" t="s">
        <v>28</v>
      </c>
      <c r="C138" s="1" t="s">
        <v>238</v>
      </c>
      <c r="D138" s="6" t="s">
        <v>230</v>
      </c>
    </row>
    <row r="139" customFormat="false" ht="14.25" hidden="false" customHeight="false" outlineLevel="0" collapsed="false">
      <c r="A139" s="1" t="n">
        <v>137</v>
      </c>
      <c r="B139" s="1" t="s">
        <v>32</v>
      </c>
      <c r="C139" s="1" t="s">
        <v>238</v>
      </c>
      <c r="D139" s="6" t="s">
        <v>230</v>
      </c>
    </row>
    <row r="140" customFormat="false" ht="14.25" hidden="false" customHeight="false" outlineLevel="0" collapsed="false">
      <c r="A140" s="1" t="n">
        <v>138</v>
      </c>
      <c r="B140" s="1" t="s">
        <v>36</v>
      </c>
      <c r="C140" s="1" t="s">
        <v>238</v>
      </c>
      <c r="D140" s="6" t="s">
        <v>230</v>
      </c>
    </row>
    <row r="141" customFormat="false" ht="14.25" hidden="false" customHeight="false" outlineLevel="0" collapsed="false">
      <c r="A141" s="1" t="n">
        <v>139</v>
      </c>
      <c r="B141" s="1" t="s">
        <v>40</v>
      </c>
      <c r="C141" s="1" t="s">
        <v>238</v>
      </c>
      <c r="D141" s="6" t="s">
        <v>230</v>
      </c>
    </row>
    <row r="142" customFormat="false" ht="14.25" hidden="false" customHeight="false" outlineLevel="0" collapsed="false">
      <c r="A142" s="1" t="n">
        <v>140</v>
      </c>
      <c r="B142" s="1" t="s">
        <v>50</v>
      </c>
      <c r="C142" s="1" t="s">
        <v>238</v>
      </c>
      <c r="D142" s="6" t="s">
        <v>230</v>
      </c>
    </row>
    <row r="143" customFormat="false" ht="14.25" hidden="false" customHeight="false" outlineLevel="0" collapsed="false">
      <c r="A143" s="1" t="n">
        <v>141</v>
      </c>
      <c r="B143" s="1" t="s">
        <v>63</v>
      </c>
      <c r="C143" s="1" t="s">
        <v>238</v>
      </c>
      <c r="D143" s="6" t="s">
        <v>230</v>
      </c>
    </row>
    <row r="144" customFormat="false" ht="14.25" hidden="false" customHeight="false" outlineLevel="0" collapsed="false">
      <c r="A144" s="1" t="n">
        <v>142</v>
      </c>
      <c r="B144" s="1" t="s">
        <v>73</v>
      </c>
      <c r="C144" s="1" t="s">
        <v>238</v>
      </c>
      <c r="D144" s="6" t="s">
        <v>230</v>
      </c>
    </row>
    <row r="145" customFormat="false" ht="14.25" hidden="false" customHeight="false" outlineLevel="0" collapsed="false">
      <c r="A145" s="1" t="n">
        <v>143</v>
      </c>
      <c r="B145" s="1" t="s">
        <v>81</v>
      </c>
      <c r="C145" s="1" t="s">
        <v>238</v>
      </c>
      <c r="D145" s="6" t="s">
        <v>230</v>
      </c>
    </row>
    <row r="146" customFormat="false" ht="14.25" hidden="false" customHeight="false" outlineLevel="0" collapsed="false">
      <c r="A146" s="1" t="n">
        <v>144</v>
      </c>
      <c r="B146" s="1" t="s">
        <v>93</v>
      </c>
      <c r="C146" s="1" t="s">
        <v>238</v>
      </c>
      <c r="D146" s="6" t="s">
        <v>230</v>
      </c>
    </row>
    <row r="147" customFormat="false" ht="14.25" hidden="false" customHeight="false" outlineLevel="0" collapsed="false">
      <c r="A147" s="1" t="n">
        <v>145</v>
      </c>
      <c r="B147" s="1" t="s">
        <v>105</v>
      </c>
      <c r="C147" s="1" t="s">
        <v>238</v>
      </c>
      <c r="D147" s="6" t="s">
        <v>230</v>
      </c>
    </row>
    <row r="148" customFormat="false" ht="14.25" hidden="false" customHeight="false" outlineLevel="0" collapsed="false">
      <c r="A148" s="1" t="n">
        <v>146</v>
      </c>
      <c r="B148" s="1" t="s">
        <v>118</v>
      </c>
      <c r="C148" s="1" t="s">
        <v>238</v>
      </c>
      <c r="D148" s="6" t="s">
        <v>231</v>
      </c>
    </row>
    <row r="149" customFormat="false" ht="14.25" hidden="false" customHeight="false" outlineLevel="0" collapsed="false">
      <c r="A149" s="1" t="n">
        <v>147</v>
      </c>
      <c r="B149" s="1" t="s">
        <v>124</v>
      </c>
      <c r="C149" s="1" t="s">
        <v>238</v>
      </c>
      <c r="D149" s="6" t="s">
        <v>231</v>
      </c>
    </row>
    <row r="150" customFormat="false" ht="14.25" hidden="false" customHeight="false" outlineLevel="0" collapsed="false">
      <c r="A150" s="1" t="n">
        <v>148</v>
      </c>
      <c r="B150" s="1" t="s">
        <v>162</v>
      </c>
      <c r="C150" s="1" t="s">
        <v>238</v>
      </c>
      <c r="D150" s="6" t="s">
        <v>230</v>
      </c>
    </row>
    <row r="151" customFormat="false" ht="14.25" hidden="false" customHeight="false" outlineLevel="0" collapsed="false">
      <c r="A151" s="1" t="n">
        <v>149</v>
      </c>
      <c r="B151" s="1" t="s">
        <v>169</v>
      </c>
      <c r="C151" s="1" t="s">
        <v>238</v>
      </c>
      <c r="D151" s="9" t="s">
        <v>231</v>
      </c>
    </row>
    <row r="152" customFormat="false" ht="14.25" hidden="false" customHeight="false" outlineLevel="0" collapsed="false">
      <c r="A152" s="1" t="n">
        <v>150</v>
      </c>
      <c r="B152" s="1" t="s">
        <v>25</v>
      </c>
      <c r="C152" s="1" t="s">
        <v>239</v>
      </c>
      <c r="D152" s="6" t="s">
        <v>230</v>
      </c>
    </row>
    <row r="153" customFormat="false" ht="14.25" hidden="false" customHeight="false" outlineLevel="0" collapsed="false">
      <c r="A153" s="1" t="n">
        <v>151</v>
      </c>
      <c r="B153" s="1" t="s">
        <v>43</v>
      </c>
      <c r="C153" s="1" t="s">
        <v>239</v>
      </c>
      <c r="D153" s="6" t="s">
        <v>230</v>
      </c>
    </row>
    <row r="154" customFormat="false" ht="14.25" hidden="false" customHeight="false" outlineLevel="0" collapsed="false">
      <c r="A154" s="1" t="n">
        <v>152</v>
      </c>
      <c r="B154" s="1" t="s">
        <v>54</v>
      </c>
      <c r="C154" s="1" t="s">
        <v>239</v>
      </c>
      <c r="D154" s="6" t="s">
        <v>230</v>
      </c>
    </row>
    <row r="155" customFormat="false" ht="14.25" hidden="false" customHeight="false" outlineLevel="0" collapsed="false">
      <c r="A155" s="1" t="n">
        <v>153</v>
      </c>
      <c r="B155" s="1" t="s">
        <v>68</v>
      </c>
      <c r="C155" s="1" t="s">
        <v>239</v>
      </c>
      <c r="D155" s="6" t="s">
        <v>230</v>
      </c>
    </row>
    <row r="156" customFormat="false" ht="14.25" hidden="false" customHeight="false" outlineLevel="0" collapsed="false">
      <c r="A156" s="1" t="n">
        <v>154</v>
      </c>
      <c r="B156" s="1" t="s">
        <v>75</v>
      </c>
      <c r="C156" s="1" t="s">
        <v>239</v>
      </c>
      <c r="D156" s="6" t="s">
        <v>230</v>
      </c>
    </row>
    <row r="157" customFormat="false" ht="14.25" hidden="false" customHeight="false" outlineLevel="0" collapsed="false">
      <c r="A157" s="1" t="n">
        <v>155</v>
      </c>
      <c r="B157" s="1" t="s">
        <v>85</v>
      </c>
      <c r="C157" s="1" t="s">
        <v>239</v>
      </c>
      <c r="D157" s="6" t="s">
        <v>230</v>
      </c>
    </row>
    <row r="158" customFormat="false" ht="14.25" hidden="false" customHeight="false" outlineLevel="0" collapsed="false">
      <c r="A158" s="1" t="n">
        <v>156</v>
      </c>
      <c r="B158" s="1" t="s">
        <v>98</v>
      </c>
      <c r="C158" s="1" t="s">
        <v>239</v>
      </c>
      <c r="D158" s="6" t="s">
        <v>230</v>
      </c>
    </row>
    <row r="159" customFormat="false" ht="14.25" hidden="false" customHeight="false" outlineLevel="0" collapsed="false">
      <c r="A159" s="1" t="n">
        <v>157</v>
      </c>
      <c r="B159" s="1" t="s">
        <v>110</v>
      </c>
      <c r="C159" s="1" t="s">
        <v>239</v>
      </c>
      <c r="D159" s="6" t="s">
        <v>230</v>
      </c>
    </row>
    <row r="160" customFormat="false" ht="14.25" hidden="false" customHeight="false" outlineLevel="0" collapsed="false">
      <c r="A160" s="1" t="n">
        <v>158</v>
      </c>
      <c r="B160" s="1" t="s">
        <v>121</v>
      </c>
      <c r="C160" s="1" t="s">
        <v>239</v>
      </c>
      <c r="D160" s="6" t="s">
        <v>231</v>
      </c>
    </row>
    <row r="161" customFormat="false" ht="14.25" hidden="false" customHeight="false" outlineLevel="0" collapsed="false">
      <c r="A161" s="1" t="n">
        <v>159</v>
      </c>
      <c r="B161" s="1" t="s">
        <v>127</v>
      </c>
      <c r="C161" s="1" t="s">
        <v>239</v>
      </c>
      <c r="D161" s="6" t="s">
        <v>231</v>
      </c>
    </row>
    <row r="162" customFormat="false" ht="14.25" hidden="false" customHeight="false" outlineLevel="0" collapsed="false">
      <c r="A162" s="1" t="n">
        <v>160</v>
      </c>
      <c r="B162" s="1" t="s">
        <v>147</v>
      </c>
      <c r="C162" s="1" t="s">
        <v>239</v>
      </c>
      <c r="D162" s="6" t="s">
        <v>231</v>
      </c>
    </row>
    <row r="163" customFormat="false" ht="14.25" hidden="false" customHeight="false" outlineLevel="0" collapsed="false">
      <c r="A163" s="1" t="n">
        <v>161</v>
      </c>
      <c r="B163" s="1" t="s">
        <v>148</v>
      </c>
      <c r="C163" s="1" t="s">
        <v>239</v>
      </c>
      <c r="D163" s="6" t="s">
        <v>231</v>
      </c>
    </row>
    <row r="164" customFormat="false" ht="14.25" hidden="false" customHeight="false" outlineLevel="0" collapsed="false">
      <c r="A164" s="1" t="n">
        <v>162</v>
      </c>
      <c r="B164" s="1" t="s">
        <v>172</v>
      </c>
      <c r="C164" s="1" t="s">
        <v>239</v>
      </c>
      <c r="D164" s="9" t="s">
        <v>231</v>
      </c>
    </row>
  </sheetData>
  <conditionalFormatting sqref="D164">
    <cfRule type="cellIs" priority="2" operator="equal" aboveAverage="0" equalAverage="0" bottom="0" percent="0" rank="0" text="" dxfId="0">
      <formula>"No Impact"</formula>
    </cfRule>
  </conditionalFormatting>
  <conditionalFormatting sqref="D164">
    <cfRule type="cellIs" priority="3" operator="equal" aboveAverage="0" equalAverage="0" bottom="0" percent="0" rank="0" text="" dxfId="1">
      <formula>"Increase"</formula>
    </cfRule>
    <cfRule type="cellIs" priority="4" operator="equal" aboveAverage="0" equalAverage="0" bottom="0" percent="0" rank="0" text="" dxfId="2">
      <formula>"Decrease"</formula>
    </cfRule>
  </conditionalFormatting>
  <conditionalFormatting sqref="D152:D163">
    <cfRule type="cellIs" priority="5" operator="equal" aboveAverage="0" equalAverage="0" bottom="0" percent="0" rank="0" text="" dxfId="3">
      <formula>"No Impact"</formula>
    </cfRule>
    <cfRule type="cellIs" priority="6" operator="equal" aboveAverage="0" equalAverage="0" bottom="0" percent="0" rank="0" text="" dxfId="4">
      <formula>"Increase"</formula>
    </cfRule>
    <cfRule type="cellIs" priority="7" operator="equal" aboveAverage="0" equalAverage="0" bottom="0" percent="0" rank="0" text="" dxfId="5">
      <formula>"Decrease"</formula>
    </cfRule>
  </conditionalFormatting>
  <conditionalFormatting sqref="D151">
    <cfRule type="cellIs" priority="8" operator="equal" aboveAverage="0" equalAverage="0" bottom="0" percent="0" rank="0" text="" dxfId="6">
      <formula>"No Impact"</formula>
    </cfRule>
  </conditionalFormatting>
  <conditionalFormatting sqref="D151">
    <cfRule type="cellIs" priority="9" operator="equal" aboveAverage="0" equalAverage="0" bottom="0" percent="0" rank="0" text="" dxfId="7">
      <formula>"Increase"</formula>
    </cfRule>
    <cfRule type="cellIs" priority="10" operator="equal" aboveAverage="0" equalAverage="0" bottom="0" percent="0" rank="0" text="" dxfId="8">
      <formula>"Decrease"</formula>
    </cfRule>
  </conditionalFormatting>
  <conditionalFormatting sqref="D138:D150">
    <cfRule type="cellIs" priority="11" operator="equal" aboveAverage="0" equalAverage="0" bottom="0" percent="0" rank="0" text="" dxfId="9">
      <formula>"No Impact"</formula>
    </cfRule>
    <cfRule type="cellIs" priority="12" operator="equal" aboveAverage="0" equalAverage="0" bottom="0" percent="0" rank="0" text="" dxfId="10">
      <formula>"Increase"</formula>
    </cfRule>
    <cfRule type="cellIs" priority="13" operator="equal" aboveAverage="0" equalAverage="0" bottom="0" percent="0" rank="0" text="" dxfId="11">
      <formula>"Decrease"</formula>
    </cfRule>
  </conditionalFormatting>
  <conditionalFormatting sqref="D137">
    <cfRule type="cellIs" priority="14" operator="equal" aboveAverage="0" equalAverage="0" bottom="0" percent="0" rank="0" text="" dxfId="12">
      <formula>"No Impact"</formula>
    </cfRule>
  </conditionalFormatting>
  <conditionalFormatting sqref="D137">
    <cfRule type="cellIs" priority="15" operator="equal" aboveAverage="0" equalAverage="0" bottom="0" percent="0" rank="0" text="" dxfId="13">
      <formula>"Increase"</formula>
    </cfRule>
    <cfRule type="cellIs" priority="16" operator="equal" aboveAverage="0" equalAverage="0" bottom="0" percent="0" rank="0" text="" dxfId="14">
      <formula>"Decrease"</formula>
    </cfRule>
  </conditionalFormatting>
  <conditionalFormatting sqref="D124:D136">
    <cfRule type="cellIs" priority="17" operator="equal" aboveAverage="0" equalAverage="0" bottom="0" percent="0" rank="0" text="" dxfId="15">
      <formula>"No Impact"</formula>
    </cfRule>
    <cfRule type="cellIs" priority="18" operator="equal" aboveAverage="0" equalAverage="0" bottom="0" percent="0" rank="0" text="" dxfId="16">
      <formula>"Increase"</formula>
    </cfRule>
    <cfRule type="cellIs" priority="19" operator="equal" aboveAverage="0" equalAverage="0" bottom="0" percent="0" rank="0" text="" dxfId="17">
      <formula>"Decrease"</formula>
    </cfRule>
  </conditionalFormatting>
  <conditionalFormatting sqref="D123">
    <cfRule type="cellIs" priority="20" operator="equal" aboveAverage="0" equalAverage="0" bottom="0" percent="0" rank="0" text="" dxfId="18">
      <formula>"No Impact"</formula>
    </cfRule>
  </conditionalFormatting>
  <conditionalFormatting sqref="D123">
    <cfRule type="cellIs" priority="21" operator="equal" aboveAverage="0" equalAverage="0" bottom="0" percent="0" rank="0" text="" dxfId="19">
      <formula>"Increase"</formula>
    </cfRule>
    <cfRule type="cellIs" priority="22" operator="equal" aboveAverage="0" equalAverage="0" bottom="0" percent="0" rank="0" text="" dxfId="20">
      <formula>"Decrease"</formula>
    </cfRule>
  </conditionalFormatting>
  <conditionalFormatting sqref="D110:D122">
    <cfRule type="cellIs" priority="23" operator="equal" aboveAverage="0" equalAverage="0" bottom="0" percent="0" rank="0" text="" dxfId="21">
      <formula>"No Impact"</formula>
    </cfRule>
    <cfRule type="cellIs" priority="24" operator="equal" aboveAverage="0" equalAverage="0" bottom="0" percent="0" rank="0" text="" dxfId="22">
      <formula>"Increase"</formula>
    </cfRule>
    <cfRule type="cellIs" priority="25" operator="equal" aboveAverage="0" equalAverage="0" bottom="0" percent="0" rank="0" text="" dxfId="23">
      <formula>"Decrease"</formula>
    </cfRule>
  </conditionalFormatting>
  <conditionalFormatting sqref="D109">
    <cfRule type="cellIs" priority="26" operator="equal" aboveAverage="0" equalAverage="0" bottom="0" percent="0" rank="0" text="" dxfId="24">
      <formula>"No Impact"</formula>
    </cfRule>
  </conditionalFormatting>
  <conditionalFormatting sqref="D109">
    <cfRule type="cellIs" priority="27" operator="equal" aboveAverage="0" equalAverage="0" bottom="0" percent="0" rank="0" text="" dxfId="25">
      <formula>"Increase"</formula>
    </cfRule>
    <cfRule type="cellIs" priority="28" operator="equal" aboveAverage="0" equalAverage="0" bottom="0" percent="0" rank="0" text="" dxfId="26">
      <formula>"Decrease"</formula>
    </cfRule>
  </conditionalFormatting>
  <conditionalFormatting sqref="D94:D108">
    <cfRule type="cellIs" priority="29" operator="equal" aboveAverage="0" equalAverage="0" bottom="0" percent="0" rank="0" text="" dxfId="27">
      <formula>"No Impact"</formula>
    </cfRule>
    <cfRule type="cellIs" priority="30" operator="equal" aboveAverage="0" equalAverage="0" bottom="0" percent="0" rank="0" text="" dxfId="28">
      <formula>"Increase"</formula>
    </cfRule>
    <cfRule type="cellIs" priority="31" operator="equal" aboveAverage="0" equalAverage="0" bottom="0" percent="0" rank="0" text="" dxfId="29">
      <formula>"Decrease"</formula>
    </cfRule>
  </conditionalFormatting>
  <conditionalFormatting sqref="D93">
    <cfRule type="cellIs" priority="32" operator="equal" aboveAverage="0" equalAverage="0" bottom="0" percent="0" rank="0" text="" dxfId="30">
      <formula>"No Impact"</formula>
    </cfRule>
  </conditionalFormatting>
  <conditionalFormatting sqref="D93">
    <cfRule type="cellIs" priority="33" operator="equal" aboveAverage="0" equalAverage="0" bottom="0" percent="0" rank="0" text="" dxfId="31">
      <formula>"Increase"</formula>
    </cfRule>
    <cfRule type="cellIs" priority="34" operator="equal" aboveAverage="0" equalAverage="0" bottom="0" percent="0" rank="0" text="" dxfId="32">
      <formula>"Decrease"</formula>
    </cfRule>
  </conditionalFormatting>
  <conditionalFormatting sqref="D70:D92">
    <cfRule type="cellIs" priority="35" operator="equal" aboveAverage="0" equalAverage="0" bottom="0" percent="0" rank="0" text="" dxfId="33">
      <formula>"No Impact"</formula>
    </cfRule>
    <cfRule type="cellIs" priority="36" operator="equal" aboveAverage="0" equalAverage="0" bottom="0" percent="0" rank="0" text="" dxfId="34">
      <formula>"Increase"</formula>
    </cfRule>
    <cfRule type="cellIs" priority="37" operator="equal" aboveAverage="0" equalAverage="0" bottom="0" percent="0" rank="0" text="" dxfId="35">
      <formula>"Decrease"</formula>
    </cfRule>
  </conditionalFormatting>
  <conditionalFormatting sqref="D69">
    <cfRule type="cellIs" priority="38" operator="equal" aboveAverage="0" equalAverage="0" bottom="0" percent="0" rank="0" text="" dxfId="36">
      <formula>"No Impact"</formula>
    </cfRule>
  </conditionalFormatting>
  <conditionalFormatting sqref="D69">
    <cfRule type="cellIs" priority="39" operator="equal" aboveAverage="0" equalAverage="0" bottom="0" percent="0" rank="0" text="" dxfId="37">
      <formula>"Increase"</formula>
    </cfRule>
    <cfRule type="cellIs" priority="40" operator="equal" aboveAverage="0" equalAverage="0" bottom="0" percent="0" rank="0" text="" dxfId="38">
      <formula>"Decrease"</formula>
    </cfRule>
  </conditionalFormatting>
  <conditionalFormatting sqref="D57:D68">
    <cfRule type="cellIs" priority="41" operator="equal" aboveAverage="0" equalAverage="0" bottom="0" percent="0" rank="0" text="" dxfId="39">
      <formula>"No Impact"</formula>
    </cfRule>
    <cfRule type="cellIs" priority="42" operator="equal" aboveAverage="0" equalAverage="0" bottom="0" percent="0" rank="0" text="" dxfId="40">
      <formula>"Increase"</formula>
    </cfRule>
    <cfRule type="cellIs" priority="43" operator="equal" aboveAverage="0" equalAverage="0" bottom="0" percent="0" rank="0" text="" dxfId="41">
      <formula>"Decrease"</formula>
    </cfRule>
  </conditionalFormatting>
  <conditionalFormatting sqref="D55:D56">
    <cfRule type="cellIs" priority="44" operator="equal" aboveAverage="0" equalAverage="0" bottom="0" percent="0" rank="0" text="" dxfId="42">
      <formula>"No Impact"</formula>
    </cfRule>
    <cfRule type="cellIs" priority="45" operator="equal" aboveAverage="0" equalAverage="0" bottom="0" percent="0" rank="0" text="" dxfId="43">
      <formula>"Increase"</formula>
    </cfRule>
    <cfRule type="cellIs" priority="46" operator="equal" aboveAverage="0" equalAverage="0" bottom="0" percent="0" rank="0" text="" dxfId="44">
      <formula>"Decrease"</formula>
    </cfRule>
  </conditionalFormatting>
  <conditionalFormatting sqref="D21">
    <cfRule type="cellIs" priority="47" operator="equal" aboveAverage="0" equalAverage="0" bottom="0" percent="0" rank="0" text="" dxfId="45">
      <formula>"No Impact"</formula>
    </cfRule>
  </conditionalFormatting>
  <conditionalFormatting sqref="D21">
    <cfRule type="cellIs" priority="48" operator="equal" aboveAverage="0" equalAverage="0" bottom="0" percent="0" rank="0" text="" dxfId="46">
      <formula>"Increase"</formula>
    </cfRule>
    <cfRule type="cellIs" priority="49" operator="equal" aboveAverage="0" equalAverage="0" bottom="0" percent="0" rank="0" text="" dxfId="47">
      <formula>"Decrease"</formula>
    </cfRule>
  </conditionalFormatting>
  <conditionalFormatting sqref="D22:D54 D20">
    <cfRule type="cellIs" priority="50" operator="equal" aboveAverage="0" equalAverage="0" bottom="0" percent="0" rank="0" text="" dxfId="48">
      <formula>"No Impact"</formula>
    </cfRule>
    <cfRule type="cellIs" priority="51" operator="equal" aboveAverage="0" equalAverage="0" bottom="0" percent="0" rank="0" text="" dxfId="49">
      <formula>"Increase"</formula>
    </cfRule>
    <cfRule type="cellIs" priority="52" operator="equal" aboveAverage="0" equalAverage="0" bottom="0" percent="0" rank="0" text="" dxfId="50">
      <formula>"Decrease"</formula>
    </cfRule>
  </conditionalFormatting>
  <conditionalFormatting sqref="D19">
    <cfRule type="cellIs" priority="53" operator="equal" aboveAverage="0" equalAverage="0" bottom="0" percent="0" rank="0" text="" dxfId="51">
      <formula>"No Impact"</formula>
    </cfRule>
  </conditionalFormatting>
  <conditionalFormatting sqref="D19">
    <cfRule type="cellIs" priority="54" operator="equal" aboveAverage="0" equalAverage="0" bottom="0" percent="0" rank="0" text="" dxfId="52">
      <formula>"Increase"</formula>
    </cfRule>
    <cfRule type="cellIs" priority="55" operator="equal" aboveAverage="0" equalAverage="0" bottom="0" percent="0" rank="0" text="" dxfId="53">
      <formula>"Decrease"</formula>
    </cfRule>
  </conditionalFormatting>
  <conditionalFormatting sqref="D18">
    <cfRule type="cellIs" priority="56" operator="equal" aboveAverage="0" equalAverage="0" bottom="0" percent="0" rank="0" text="" dxfId="54">
      <formula>"No Impact"</formula>
    </cfRule>
  </conditionalFormatting>
  <conditionalFormatting sqref="D18">
    <cfRule type="cellIs" priority="57" operator="equal" aboveAverage="0" equalAverage="0" bottom="0" percent="0" rank="0" text="" dxfId="55">
      <formula>"Increase"</formula>
    </cfRule>
    <cfRule type="cellIs" priority="58" operator="equal" aboveAverage="0" equalAverage="0" bottom="0" percent="0" rank="0" text="" dxfId="56">
      <formula>"Decrease"</formula>
    </cfRule>
  </conditionalFormatting>
  <conditionalFormatting sqref="D4:D17">
    <cfRule type="cellIs" priority="59" operator="equal" aboveAverage="0" equalAverage="0" bottom="0" percent="0" rank="0" text="" dxfId="57">
      <formula>"No Impact"</formula>
    </cfRule>
    <cfRule type="cellIs" priority="60" operator="equal" aboveAverage="0" equalAverage="0" bottom="0" percent="0" rank="0" text="" dxfId="58">
      <formula>"Increase"</formula>
    </cfRule>
    <cfRule type="cellIs" priority="61" operator="equal" aboveAverage="0" equalAverage="0" bottom="0" percent="0" rank="0" text="" dxfId="59">
      <formula>"Decrease"</formula>
    </cfRule>
  </conditionalFormatting>
  <conditionalFormatting sqref="D3">
    <cfRule type="cellIs" priority="62" operator="equal" aboveAverage="0" equalAverage="0" bottom="0" percent="0" rank="0" text="" dxfId="60">
      <formula>"No Impact"</formula>
    </cfRule>
  </conditionalFormatting>
  <conditionalFormatting sqref="D3">
    <cfRule type="cellIs" priority="63" operator="equal" aboveAverage="0" equalAverage="0" bottom="0" percent="0" rank="0" text="" dxfId="61">
      <formula>"Increase"</formula>
    </cfRule>
    <cfRule type="cellIs" priority="64" operator="equal" aboveAverage="0" equalAverage="0" bottom="0" percent="0" rank="0" text="" dxfId="62">
      <formula>"Decrease"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C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796875" defaultRowHeight="14.25" zeroHeight="false" outlineLevelRow="0" outlineLevelCol="0"/>
  <cols>
    <col collapsed="false" customWidth="true" hidden="false" outlineLevel="0" max="2" min="2" style="1" width="18.67"/>
    <col collapsed="false" customWidth="true" hidden="false" outlineLevel="0" max="3" min="3" style="1" width="17.44"/>
  </cols>
  <sheetData>
    <row r="1" customFormat="false" ht="14.25" hidden="false" customHeight="false" outlineLevel="0" collapsed="false">
      <c r="A1" s="7" t="s">
        <v>6</v>
      </c>
    </row>
    <row r="2" customFormat="false" ht="14.25" hidden="false" customHeight="false" outlineLevel="0" collapsed="false">
      <c r="A2" s="7" t="s">
        <v>7</v>
      </c>
      <c r="B2" s="7" t="s">
        <v>240</v>
      </c>
      <c r="C2" s="7" t="s">
        <v>241</v>
      </c>
    </row>
    <row r="3" customFormat="false" ht="14.25" hidden="false" customHeight="false" outlineLevel="0" collapsed="false">
      <c r="A3" s="1" t="n">
        <v>1</v>
      </c>
      <c r="B3" s="1" t="s">
        <v>242</v>
      </c>
      <c r="C3" s="1" t="s">
        <v>243</v>
      </c>
    </row>
    <row r="4" customFormat="false" ht="14.25" hidden="false" customHeight="false" outlineLevel="0" collapsed="false">
      <c r="A4" s="1" t="n">
        <v>2</v>
      </c>
      <c r="B4" s="1" t="s">
        <v>244</v>
      </c>
      <c r="C4" s="1" t="s">
        <v>245</v>
      </c>
    </row>
    <row r="5" customFormat="false" ht="14.25" hidden="false" customHeight="false" outlineLevel="0" collapsed="false">
      <c r="A5" s="1" t="n">
        <v>3</v>
      </c>
      <c r="B5" s="1" t="s">
        <v>246</v>
      </c>
      <c r="C5" s="1" t="s">
        <v>243</v>
      </c>
    </row>
    <row r="6" customFormat="false" ht="14.25" hidden="false" customHeight="false" outlineLevel="0" collapsed="false">
      <c r="A6" s="1" t="n">
        <v>4</v>
      </c>
      <c r="B6" s="8" t="s">
        <v>247</v>
      </c>
      <c r="C6" s="8" t="s">
        <v>243</v>
      </c>
    </row>
    <row r="7" customFormat="false" ht="14.25" hidden="false" customHeight="false" outlineLevel="0" collapsed="false">
      <c r="A7" s="1" t="n">
        <v>5</v>
      </c>
      <c r="B7" s="8" t="s">
        <v>248</v>
      </c>
      <c r="C7" s="8" t="s">
        <v>245</v>
      </c>
    </row>
    <row r="8" customFormat="false" ht="14.25" hidden="false" customHeight="false" outlineLevel="0" collapsed="false">
      <c r="A8" s="1" t="n">
        <v>6</v>
      </c>
      <c r="B8" s="8" t="s">
        <v>249</v>
      </c>
      <c r="C8" s="8" t="s">
        <v>243</v>
      </c>
    </row>
    <row r="9" customFormat="false" ht="14.25" hidden="false" customHeight="false" outlineLevel="0" collapsed="false">
      <c r="A9" s="1" t="n">
        <v>7</v>
      </c>
      <c r="B9" s="8" t="s">
        <v>250</v>
      </c>
      <c r="C9" s="8" t="s">
        <v>251</v>
      </c>
    </row>
    <row r="10" customFormat="false" ht="14.25" hidden="false" customHeight="false" outlineLevel="0" collapsed="false">
      <c r="A10" s="1" t="n">
        <v>8</v>
      </c>
      <c r="B10" s="8" t="s">
        <v>252</v>
      </c>
      <c r="C10" s="8" t="s">
        <v>245</v>
      </c>
    </row>
    <row r="11" customFormat="false" ht="14.25" hidden="false" customHeight="false" outlineLevel="0" collapsed="false">
      <c r="A11" s="1" t="n">
        <v>9</v>
      </c>
      <c r="B11" s="8" t="s">
        <v>253</v>
      </c>
      <c r="C11" s="8" t="s">
        <v>245</v>
      </c>
    </row>
    <row r="12" customFormat="false" ht="14.25" hidden="false" customHeight="false" outlineLevel="0" collapsed="false">
      <c r="A12" s="1" t="n">
        <v>10</v>
      </c>
      <c r="B12" s="8" t="s">
        <v>254</v>
      </c>
      <c r="C12" s="8" t="s">
        <v>243</v>
      </c>
    </row>
    <row r="13" customFormat="false" ht="14.25" hidden="false" customHeight="false" outlineLevel="0" collapsed="false">
      <c r="A13" s="1" t="n">
        <v>11</v>
      </c>
      <c r="B13" s="8" t="s">
        <v>255</v>
      </c>
      <c r="C13" s="8" t="s">
        <v>245</v>
      </c>
    </row>
    <row r="14" customFormat="false" ht="14.25" hidden="false" customHeight="false" outlineLevel="0" collapsed="false">
      <c r="A14" s="1" t="n">
        <v>12</v>
      </c>
      <c r="B14" s="8" t="s">
        <v>256</v>
      </c>
      <c r="C14" s="8" t="s">
        <v>251</v>
      </c>
    </row>
    <row r="15" customFormat="false" ht="14.25" hidden="false" customHeight="false" outlineLevel="0" collapsed="false">
      <c r="A15" s="1" t="n">
        <v>13</v>
      </c>
      <c r="B15" s="8" t="s">
        <v>257</v>
      </c>
      <c r="C15" s="8" t="s">
        <v>251</v>
      </c>
    </row>
    <row r="16" customFormat="false" ht="14.25" hidden="false" customHeight="false" outlineLevel="0" collapsed="false">
      <c r="A16" s="1" t="n">
        <v>14</v>
      </c>
      <c r="B16" s="8" t="s">
        <v>258</v>
      </c>
      <c r="C16" s="8" t="s">
        <v>251</v>
      </c>
    </row>
    <row r="17" customFormat="false" ht="14.25" hidden="false" customHeight="false" outlineLevel="0" collapsed="false">
      <c r="A17" s="1" t="n">
        <v>15</v>
      </c>
      <c r="B17" s="8" t="s">
        <v>259</v>
      </c>
      <c r="C17" s="8" t="s">
        <v>251</v>
      </c>
    </row>
    <row r="18" customFormat="false" ht="14.25" hidden="false" customHeight="false" outlineLevel="0" collapsed="false">
      <c r="A18" s="1" t="n">
        <v>16</v>
      </c>
      <c r="B18" s="8" t="s">
        <v>260</v>
      </c>
      <c r="C18" s="8" t="s">
        <v>245</v>
      </c>
    </row>
    <row r="19" customFormat="false" ht="14.25" hidden="false" customHeight="false" outlineLevel="0" collapsed="false">
      <c r="A19" s="1" t="n">
        <v>17</v>
      </c>
      <c r="B19" s="8" t="s">
        <v>261</v>
      </c>
      <c r="C19" s="8" t="s">
        <v>245</v>
      </c>
    </row>
    <row r="20" customFormat="false" ht="14.25" hidden="false" customHeight="false" outlineLevel="0" collapsed="false">
      <c r="A20" s="1" t="n">
        <v>18</v>
      </c>
      <c r="B20" s="8" t="s">
        <v>262</v>
      </c>
      <c r="C20" s="8" t="s">
        <v>243</v>
      </c>
    </row>
    <row r="21" customFormat="false" ht="14.25" hidden="false" customHeight="false" outlineLevel="0" collapsed="false">
      <c r="A21" s="1" t="n">
        <v>19</v>
      </c>
      <c r="B21" s="8" t="s">
        <v>263</v>
      </c>
      <c r="C21" s="8" t="s">
        <v>251</v>
      </c>
    </row>
    <row r="22" customFormat="false" ht="14.25" hidden="false" customHeight="false" outlineLevel="0" collapsed="false">
      <c r="A22" s="1" t="n">
        <v>20</v>
      </c>
      <c r="B22" s="8" t="s">
        <v>264</v>
      </c>
      <c r="C22" s="8" t="s">
        <v>251</v>
      </c>
    </row>
    <row r="23" customFormat="false" ht="14.25" hidden="false" customHeight="false" outlineLevel="0" collapsed="false">
      <c r="A23" s="1" t="n">
        <v>21</v>
      </c>
      <c r="B23" s="8" t="s">
        <v>265</v>
      </c>
      <c r="C23" s="8" t="s">
        <v>251</v>
      </c>
    </row>
    <row r="24" customFormat="false" ht="14.25" hidden="false" customHeight="false" outlineLevel="0" collapsed="false">
      <c r="A24" s="1" t="n">
        <v>22</v>
      </c>
      <c r="B24" s="8" t="s">
        <v>266</v>
      </c>
      <c r="C24" s="8" t="s">
        <v>251</v>
      </c>
    </row>
    <row r="25" customFormat="false" ht="14.25" hidden="false" customHeight="false" outlineLevel="0" collapsed="false">
      <c r="A25" s="1" t="n">
        <v>23</v>
      </c>
      <c r="B25" s="8" t="s">
        <v>267</v>
      </c>
      <c r="C25" s="8" t="s">
        <v>245</v>
      </c>
    </row>
    <row r="26" customFormat="false" ht="14.25" hidden="false" customHeight="false" outlineLevel="0" collapsed="false">
      <c r="A26" s="1" t="n">
        <v>24</v>
      </c>
      <c r="B26" s="8" t="s">
        <v>268</v>
      </c>
      <c r="C26" s="8" t="s">
        <v>245</v>
      </c>
    </row>
    <row r="27" customFormat="false" ht="14.25" hidden="false" customHeight="false" outlineLevel="0" collapsed="false">
      <c r="A27" s="1" t="n">
        <v>25</v>
      </c>
      <c r="B27" s="8" t="s">
        <v>269</v>
      </c>
      <c r="C27" s="8" t="s">
        <v>245</v>
      </c>
    </row>
    <row r="28" customFormat="false" ht="14.25" hidden="false" customHeight="false" outlineLevel="0" collapsed="false">
      <c r="A28" s="1" t="n">
        <v>26</v>
      </c>
      <c r="B28" s="8" t="s">
        <v>270</v>
      </c>
      <c r="C28" s="8" t="s">
        <v>251</v>
      </c>
    </row>
    <row r="29" customFormat="false" ht="14.25" hidden="false" customHeight="false" outlineLevel="0" collapsed="false">
      <c r="A29" s="1" t="n">
        <v>27</v>
      </c>
      <c r="B29" s="8" t="s">
        <v>271</v>
      </c>
      <c r="C29" s="8" t="s">
        <v>243</v>
      </c>
    </row>
    <row r="30" customFormat="false" ht="14.25" hidden="false" customHeight="false" outlineLevel="0" collapsed="false">
      <c r="A30" s="1" t="n">
        <v>28</v>
      </c>
      <c r="B30" s="8" t="s">
        <v>272</v>
      </c>
      <c r="C30" s="8" t="s">
        <v>251</v>
      </c>
    </row>
    <row r="31" customFormat="false" ht="14.25" hidden="false" customHeight="false" outlineLevel="0" collapsed="false">
      <c r="A31" s="1" t="n">
        <v>29</v>
      </c>
      <c r="B31" s="8" t="s">
        <v>273</v>
      </c>
      <c r="C31" s="8" t="s">
        <v>245</v>
      </c>
    </row>
    <row r="32" customFormat="false" ht="14.25" hidden="false" customHeight="false" outlineLevel="0" collapsed="false">
      <c r="A32" s="1" t="n">
        <v>30</v>
      </c>
      <c r="B32" s="8" t="s">
        <v>274</v>
      </c>
      <c r="C32" s="8" t="s">
        <v>245</v>
      </c>
    </row>
    <row r="33" customFormat="false" ht="14.25" hidden="false" customHeight="false" outlineLevel="0" collapsed="false">
      <c r="A33" s="1" t="n">
        <v>31</v>
      </c>
      <c r="B33" s="8" t="s">
        <v>275</v>
      </c>
      <c r="C33" s="8" t="s">
        <v>245</v>
      </c>
    </row>
    <row r="34" customFormat="false" ht="14.25" hidden="false" customHeight="false" outlineLevel="0" collapsed="false">
      <c r="A34" s="1" t="n">
        <v>32</v>
      </c>
      <c r="B34" s="8" t="s">
        <v>276</v>
      </c>
      <c r="C34" s="8" t="s">
        <v>251</v>
      </c>
    </row>
    <row r="35" customFormat="false" ht="14.25" hidden="false" customHeight="false" outlineLevel="0" collapsed="false">
      <c r="A35" s="1" t="n">
        <v>33</v>
      </c>
      <c r="B35" s="8" t="s">
        <v>277</v>
      </c>
      <c r="C35" s="8" t="s">
        <v>243</v>
      </c>
    </row>
    <row r="36" customFormat="false" ht="14.25" hidden="false" customHeight="false" outlineLevel="0" collapsed="false">
      <c r="A36" s="1" t="n">
        <v>34</v>
      </c>
      <c r="B36" s="8" t="s">
        <v>278</v>
      </c>
      <c r="C36" s="8" t="s">
        <v>245</v>
      </c>
    </row>
    <row r="37" customFormat="false" ht="14.25" hidden="false" customHeight="false" outlineLevel="0" collapsed="false">
      <c r="A37" s="1" t="n">
        <v>35</v>
      </c>
      <c r="B37" s="8" t="s">
        <v>279</v>
      </c>
      <c r="C37" s="8" t="s">
        <v>243</v>
      </c>
    </row>
    <row r="38" customFormat="false" ht="14.25" hidden="false" customHeight="false" outlineLevel="0" collapsed="false">
      <c r="A38" s="1" t="n">
        <v>36</v>
      </c>
      <c r="B38" s="8" t="s">
        <v>280</v>
      </c>
      <c r="C38" s="8" t="s">
        <v>245</v>
      </c>
    </row>
    <row r="39" customFormat="false" ht="14.25" hidden="false" customHeight="false" outlineLevel="0" collapsed="false">
      <c r="A39" s="1" t="n">
        <v>37</v>
      </c>
      <c r="B39" s="8" t="s">
        <v>281</v>
      </c>
      <c r="C39" s="8" t="s">
        <v>243</v>
      </c>
    </row>
    <row r="40" customFormat="false" ht="14.25" hidden="false" customHeight="false" outlineLevel="0" collapsed="false">
      <c r="A40" s="1" t="n">
        <v>38</v>
      </c>
      <c r="B40" s="8" t="s">
        <v>282</v>
      </c>
      <c r="C40" s="8" t="s">
        <v>243</v>
      </c>
    </row>
    <row r="41" customFormat="false" ht="14.25" hidden="false" customHeight="false" outlineLevel="0" collapsed="false">
      <c r="A41" s="1" t="n">
        <v>39</v>
      </c>
      <c r="B41" s="8" t="s">
        <v>283</v>
      </c>
      <c r="C41" s="8" t="s">
        <v>251</v>
      </c>
    </row>
    <row r="42" customFormat="false" ht="14.25" hidden="false" customHeight="false" outlineLevel="0" collapsed="false">
      <c r="A42" s="1" t="n">
        <v>40</v>
      </c>
      <c r="B42" s="8" t="s">
        <v>284</v>
      </c>
      <c r="C42" s="8" t="s">
        <v>243</v>
      </c>
    </row>
    <row r="43" customFormat="false" ht="14.25" hidden="false" customHeight="false" outlineLevel="0" collapsed="false">
      <c r="A43" s="1" t="n">
        <v>41</v>
      </c>
      <c r="B43" s="8" t="s">
        <v>285</v>
      </c>
      <c r="C43" s="8" t="s">
        <v>251</v>
      </c>
    </row>
    <row r="44" customFormat="false" ht="14.25" hidden="false" customHeight="false" outlineLevel="0" collapsed="false">
      <c r="A44" s="1" t="n">
        <v>42</v>
      </c>
      <c r="B44" s="8" t="s">
        <v>286</v>
      </c>
      <c r="C44" s="1" t="s">
        <v>243</v>
      </c>
    </row>
    <row r="45" customFormat="false" ht="14.25" hidden="false" customHeight="false" outlineLevel="0" collapsed="false">
      <c r="A45" s="1" t="n">
        <v>43</v>
      </c>
      <c r="B45" s="8" t="s">
        <v>287</v>
      </c>
      <c r="C45" s="8" t="s">
        <v>245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I67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3" activeCellId="0" sqref="C3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8.88"/>
    <col collapsed="false" customWidth="true" hidden="false" outlineLevel="0" max="2" min="2" style="1" width="10.2"/>
    <col collapsed="false" customWidth="true" hidden="false" outlineLevel="0" max="3" min="3" style="1" width="66.22"/>
    <col collapsed="false" customWidth="true" hidden="false" outlineLevel="0" max="4" min="4" style="1" width="9.33"/>
    <col collapsed="false" customWidth="true" hidden="false" outlineLevel="0" max="5" min="5" style="1" width="5.56"/>
    <col collapsed="false" customWidth="true" hidden="false" outlineLevel="0" max="7" min="6" style="1" width="43.11"/>
    <col collapsed="false" customWidth="true" hidden="false" outlineLevel="0" max="8" min="8" style="1" width="53.56"/>
  </cols>
  <sheetData>
    <row r="1" customFormat="false" ht="14.25" hidden="false" customHeight="false" outlineLevel="0" collapsed="false">
      <c r="B1" s="7" t="s">
        <v>6</v>
      </c>
      <c r="H1" s="7" t="s">
        <v>288</v>
      </c>
    </row>
    <row r="2" customFormat="false" ht="14.25" hidden="false" customHeight="false" outlineLevel="0" collapsed="false">
      <c r="C2" s="7"/>
      <c r="H2" s="7"/>
    </row>
    <row r="3" customFormat="false" ht="14.25" hidden="false" customHeight="false" outlineLevel="0" collapsed="false">
      <c r="A3" s="10" t="s">
        <v>289</v>
      </c>
      <c r="B3" s="11" t="s">
        <v>290</v>
      </c>
      <c r="C3" s="12" t="s">
        <v>291</v>
      </c>
      <c r="D3" s="11" t="s">
        <v>292</v>
      </c>
      <c r="E3" s="13" t="s">
        <v>293</v>
      </c>
      <c r="F3" s="14" t="s">
        <v>294</v>
      </c>
      <c r="G3" s="15" t="s">
        <v>295</v>
      </c>
      <c r="H3" s="16" t="s">
        <v>296</v>
      </c>
    </row>
    <row r="4" customFormat="false" ht="14.25" hidden="false" customHeight="false" outlineLevel="0" collapsed="false">
      <c r="A4" s="17" t="str">
        <f aca="false">CONCATENATE(C4,"-",E4)</f>
        <v>Incur Expense-Cost-Dr</v>
      </c>
      <c r="B4" s="6" t="n">
        <v>1</v>
      </c>
      <c r="C4" s="6" t="s">
        <v>10</v>
      </c>
      <c r="D4" s="6" t="s">
        <v>297</v>
      </c>
      <c r="E4" s="18" t="s">
        <v>298</v>
      </c>
      <c r="F4" s="18" t="s">
        <v>250</v>
      </c>
      <c r="G4" s="18" t="n">
        <v>1</v>
      </c>
      <c r="H4" s="19" t="str">
        <f aca="false">CONCATENATE(F4,D4,E4)</f>
        <v>Cost Expenseamount&gt;1Dr</v>
      </c>
    </row>
    <row r="5" customFormat="false" ht="14.25" hidden="false" customHeight="false" outlineLevel="0" collapsed="false">
      <c r="A5" s="17" t="str">
        <f aca="false">CONCATENATE(C5,"-",E5)</f>
        <v>Incur Expense-Cost-Cr</v>
      </c>
      <c r="B5" s="6" t="n">
        <v>1</v>
      </c>
      <c r="C5" s="6" t="s">
        <v>10</v>
      </c>
      <c r="D5" s="6" t="s">
        <v>297</v>
      </c>
      <c r="E5" s="18" t="s">
        <v>299</v>
      </c>
      <c r="F5" s="18" t="s">
        <v>252</v>
      </c>
      <c r="G5" s="18" t="n">
        <v>1</v>
      </c>
      <c r="H5" s="19" t="str">
        <f aca="false">CONCATENATE(F5,D5,E5)</f>
        <v>Cost Payableamount&gt;1Cr</v>
      </c>
    </row>
    <row r="6" customFormat="false" ht="14.25" hidden="false" customHeight="false" outlineLevel="0" collapsed="false">
      <c r="A6" s="17" t="str">
        <f aca="false">CONCATENATE(C6,"-",E6)</f>
        <v>Accrue Income-Fee-Dr</v>
      </c>
      <c r="B6" s="6" t="n">
        <v>2</v>
      </c>
      <c r="C6" s="6" t="s">
        <v>11</v>
      </c>
      <c r="D6" s="6" t="s">
        <v>297</v>
      </c>
      <c r="E6" s="18" t="s">
        <v>298</v>
      </c>
      <c r="F6" s="18" t="s">
        <v>260</v>
      </c>
      <c r="G6" s="18" t="n">
        <v>1</v>
      </c>
      <c r="H6" s="19" t="str">
        <f aca="false">CONCATENATE(F6,D6,E6)</f>
        <v>Fee Receivableamount&gt;1Dr</v>
      </c>
    </row>
    <row r="7" customFormat="false" ht="14.25" hidden="false" customHeight="false" outlineLevel="0" collapsed="false">
      <c r="A7" s="17" t="str">
        <f aca="false">CONCATENATE(C7,"-",E7)</f>
        <v>Accrue Income-Fee-Cr</v>
      </c>
      <c r="B7" s="6" t="n">
        <v>2</v>
      </c>
      <c r="C7" s="6" t="s">
        <v>11</v>
      </c>
      <c r="D7" s="6" t="s">
        <v>297</v>
      </c>
      <c r="E7" s="18" t="s">
        <v>299</v>
      </c>
      <c r="F7" s="18" t="s">
        <v>258</v>
      </c>
      <c r="G7" s="18" t="n">
        <v>1</v>
      </c>
      <c r="H7" s="19" t="str">
        <f aca="false">CONCATENATE(F7,D7,E7)</f>
        <v>Fee Incomeamount&gt;1Cr</v>
      </c>
    </row>
    <row r="8" customFormat="false" ht="14.25" hidden="false" customHeight="false" outlineLevel="0" collapsed="false">
      <c r="A8" s="17" t="str">
        <f aca="false">CONCATENATE(C8,"-",E8)</f>
        <v>Accrue Income-Interest-Dr</v>
      </c>
      <c r="B8" s="6" t="n">
        <v>3</v>
      </c>
      <c r="C8" s="6" t="s">
        <v>12</v>
      </c>
      <c r="D8" s="6" t="s">
        <v>297</v>
      </c>
      <c r="E8" s="18" t="s">
        <v>298</v>
      </c>
      <c r="F8" s="18" t="s">
        <v>267</v>
      </c>
      <c r="G8" s="18" t="n">
        <v>1</v>
      </c>
      <c r="H8" s="19" t="str">
        <f aca="false">CONCATENATE(F8,D8,E8)</f>
        <v>Interest Receivableamount&gt;1Dr</v>
      </c>
    </row>
    <row r="9" customFormat="false" ht="14.25" hidden="false" customHeight="false" outlineLevel="0" collapsed="false">
      <c r="A9" s="17" t="str">
        <f aca="false">CONCATENATE(C9,"-",E9)</f>
        <v>Accrue Income-Interest-Cr</v>
      </c>
      <c r="B9" s="6" t="n">
        <v>3</v>
      </c>
      <c r="C9" s="6" t="s">
        <v>12</v>
      </c>
      <c r="D9" s="6" t="s">
        <v>297</v>
      </c>
      <c r="E9" s="18" t="s">
        <v>299</v>
      </c>
      <c r="F9" s="18" t="s">
        <v>264</v>
      </c>
      <c r="G9" s="18" t="n">
        <v>1</v>
      </c>
      <c r="H9" s="19" t="str">
        <f aca="false">CONCATENATE(F9,D9,E9)</f>
        <v>Interest Incomeamount&gt;1Cr</v>
      </c>
    </row>
    <row r="10" customFormat="false" ht="14.25" hidden="false" customHeight="false" outlineLevel="0" collapsed="false">
      <c r="A10" s="17" t="str">
        <f aca="false">CONCATENATE(C10,"-",E10)</f>
        <v>Fee Capitalized to Principal-Fee-Dr</v>
      </c>
      <c r="B10" s="6" t="n">
        <v>4</v>
      </c>
      <c r="C10" s="6" t="s">
        <v>13</v>
      </c>
      <c r="D10" s="6" t="s">
        <v>297</v>
      </c>
      <c r="E10" s="18" t="s">
        <v>298</v>
      </c>
      <c r="F10" s="18" t="s">
        <v>246</v>
      </c>
      <c r="G10" s="18" t="n">
        <v>1</v>
      </c>
      <c r="H10" s="19" t="str">
        <f aca="false">CONCATENATE(F10,D10,E10)</f>
        <v>Capitalization Clearingamount&gt;1Dr</v>
      </c>
    </row>
    <row r="11" customFormat="false" ht="14.25" hidden="false" customHeight="false" outlineLevel="0" collapsed="false">
      <c r="A11" s="17" t="str">
        <f aca="false">CONCATENATE(C11,"-",E11)</f>
        <v>Fee Capitalized to Principal-Fee-Cr</v>
      </c>
      <c r="B11" s="6" t="n">
        <v>4</v>
      </c>
      <c r="C11" s="6" t="s">
        <v>13</v>
      </c>
      <c r="D11" s="6" t="s">
        <v>297</v>
      </c>
      <c r="E11" s="18" t="s">
        <v>299</v>
      </c>
      <c r="F11" s="18" t="s">
        <v>260</v>
      </c>
      <c r="G11" s="18" t="n">
        <v>1</v>
      </c>
      <c r="H11" s="19" t="str">
        <f aca="false">CONCATENATE(F11,D11,E11)</f>
        <v>Fee Receivableamount&gt;1Cr</v>
      </c>
    </row>
    <row r="12" customFormat="false" ht="14.25" hidden="false" customHeight="false" outlineLevel="0" collapsed="false">
      <c r="A12" s="17" t="str">
        <f aca="false">CONCATENATE(C12,"-",E12)</f>
        <v>Fee Capitalized to Principal-Principal-Dr</v>
      </c>
      <c r="B12" s="6" t="n">
        <v>5</v>
      </c>
      <c r="C12" s="6" t="s">
        <v>14</v>
      </c>
      <c r="D12" s="6" t="s">
        <v>297</v>
      </c>
      <c r="E12" s="18" t="s">
        <v>298</v>
      </c>
      <c r="F12" s="18" t="s">
        <v>273</v>
      </c>
      <c r="G12" s="18" t="n">
        <v>1</v>
      </c>
      <c r="H12" s="19" t="str">
        <f aca="false">CONCATENATE(F12,D12,E12)</f>
        <v>Principalamount&gt;1Dr</v>
      </c>
    </row>
    <row r="13" customFormat="false" ht="14.25" hidden="false" customHeight="false" outlineLevel="0" collapsed="false">
      <c r="A13" s="17" t="str">
        <f aca="false">CONCATENATE(C13,"-",E13)</f>
        <v>Fee Capitalized to Principal-Principal-Cr</v>
      </c>
      <c r="B13" s="6" t="n">
        <v>5</v>
      </c>
      <c r="C13" s="6" t="s">
        <v>14</v>
      </c>
      <c r="D13" s="6" t="s">
        <v>297</v>
      </c>
      <c r="E13" s="18" t="s">
        <v>299</v>
      </c>
      <c r="F13" s="18" t="s">
        <v>246</v>
      </c>
      <c r="G13" s="18" t="n">
        <v>1</v>
      </c>
      <c r="H13" s="19" t="str">
        <f aca="false">CONCATENATE(F13,D13,E13)</f>
        <v>Capitalization Clearingamount&gt;1Cr</v>
      </c>
    </row>
    <row r="14" customFormat="false" ht="14.25" hidden="false" customHeight="false" outlineLevel="0" collapsed="false">
      <c r="A14" s="17" t="str">
        <f aca="false">CONCATENATE(C14,"-",E14)</f>
        <v>Interest Capitalized to Principal-Interest-Dr</v>
      </c>
      <c r="B14" s="6" t="n">
        <v>6</v>
      </c>
      <c r="C14" s="6" t="s">
        <v>15</v>
      </c>
      <c r="D14" s="6" t="s">
        <v>297</v>
      </c>
      <c r="E14" s="18" t="s">
        <v>298</v>
      </c>
      <c r="F14" s="18" t="s">
        <v>246</v>
      </c>
      <c r="G14" s="18" t="n">
        <v>1</v>
      </c>
      <c r="H14" s="19" t="str">
        <f aca="false">CONCATENATE(F14,D14,E14)</f>
        <v>Capitalization Clearingamount&gt;1Dr</v>
      </c>
    </row>
    <row r="15" customFormat="false" ht="14.25" hidden="false" customHeight="false" outlineLevel="0" collapsed="false">
      <c r="A15" s="17" t="str">
        <f aca="false">CONCATENATE(C15,"-",E15)</f>
        <v>Interest Capitalized to Principal-Interest-Cr</v>
      </c>
      <c r="B15" s="6" t="n">
        <v>6</v>
      </c>
      <c r="C15" s="6" t="s">
        <v>15</v>
      </c>
      <c r="D15" s="6" t="s">
        <v>297</v>
      </c>
      <c r="E15" s="18" t="s">
        <v>299</v>
      </c>
      <c r="F15" s="18" t="s">
        <v>267</v>
      </c>
      <c r="G15" s="18" t="n">
        <v>1</v>
      </c>
      <c r="H15" s="19" t="str">
        <f aca="false">CONCATENATE(F15,D15,E15)</f>
        <v>Interest Receivableamount&gt;1Cr</v>
      </c>
    </row>
    <row r="16" customFormat="false" ht="14.25" hidden="false" customHeight="false" outlineLevel="0" collapsed="false">
      <c r="A16" s="17" t="str">
        <f aca="false">CONCATENATE(C16,"-",E16)</f>
        <v>Interest Capitalized to Principal-Principal-Dr</v>
      </c>
      <c r="B16" s="6" t="n">
        <v>7</v>
      </c>
      <c r="C16" s="6" t="s">
        <v>16</v>
      </c>
      <c r="D16" s="6" t="s">
        <v>297</v>
      </c>
      <c r="E16" s="18" t="s">
        <v>298</v>
      </c>
      <c r="F16" s="18" t="s">
        <v>273</v>
      </c>
      <c r="G16" s="18" t="n">
        <v>1</v>
      </c>
      <c r="H16" s="19" t="str">
        <f aca="false">CONCATENATE(F16,D16,E16)</f>
        <v>Principalamount&gt;1Dr</v>
      </c>
    </row>
    <row r="17" customFormat="false" ht="14.25" hidden="false" customHeight="false" outlineLevel="0" collapsed="false">
      <c r="A17" s="17" t="str">
        <f aca="false">CONCATENATE(C17,"-",E17)</f>
        <v>Interest Capitalized to Principal-Principal-Cr</v>
      </c>
      <c r="B17" s="6" t="n">
        <v>7</v>
      </c>
      <c r="C17" s="6" t="s">
        <v>16</v>
      </c>
      <c r="D17" s="6" t="s">
        <v>297</v>
      </c>
      <c r="E17" s="18" t="s">
        <v>299</v>
      </c>
      <c r="F17" s="18" t="s">
        <v>246</v>
      </c>
      <c r="G17" s="18" t="n">
        <v>1</v>
      </c>
      <c r="H17" s="19" t="str">
        <f aca="false">CONCATENATE(F17,D17,E17)</f>
        <v>Capitalization Clearingamount&gt;1Cr</v>
      </c>
    </row>
    <row r="18" customFormat="false" ht="14.25" hidden="false" customHeight="false" outlineLevel="0" collapsed="false">
      <c r="A18" s="17" t="str">
        <f aca="false">CONCATENATE(C18,"-",E18)</f>
        <v>NA - Reverse Fee Capitalization-Fee-Dr</v>
      </c>
      <c r="B18" s="6" t="n">
        <v>8</v>
      </c>
      <c r="C18" s="6" t="s">
        <v>17</v>
      </c>
      <c r="D18" s="6" t="s">
        <v>297</v>
      </c>
      <c r="E18" s="18" t="s">
        <v>298</v>
      </c>
      <c r="F18" s="18" t="s">
        <v>261</v>
      </c>
      <c r="G18" s="18" t="n">
        <v>1</v>
      </c>
      <c r="H18" s="19" t="str">
        <f aca="false">CONCATENATE(F18,D18,E18)</f>
        <v>Fee Receivable Contraamount&gt;1Dr</v>
      </c>
    </row>
    <row r="19" customFormat="false" ht="14.25" hidden="false" customHeight="false" outlineLevel="0" collapsed="false">
      <c r="A19" s="17" t="str">
        <f aca="false">CONCATENATE(C19,"-",E19)</f>
        <v>NA - Reverse Fee Capitalization-Fee-Cr</v>
      </c>
      <c r="B19" s="6" t="n">
        <v>8</v>
      </c>
      <c r="C19" s="6" t="s">
        <v>17</v>
      </c>
      <c r="D19" s="6" t="s">
        <v>297</v>
      </c>
      <c r="E19" s="18" t="s">
        <v>299</v>
      </c>
      <c r="F19" s="18" t="s">
        <v>246</v>
      </c>
      <c r="G19" s="18" t="n">
        <v>1</v>
      </c>
      <c r="H19" s="19" t="str">
        <f aca="false">CONCATENATE(F19,D19,E19)</f>
        <v>Capitalization Clearingamount&gt;1Cr</v>
      </c>
    </row>
    <row r="20" customFormat="false" ht="14.25" hidden="false" customHeight="false" outlineLevel="0" collapsed="false">
      <c r="A20" s="17" t="str">
        <f aca="false">CONCATENATE(C20,"-",E20)</f>
        <v>NA - Reverse Fee Capitalization-NA Payments Applied to Principal-Dr</v>
      </c>
      <c r="B20" s="6" t="n">
        <v>9</v>
      </c>
      <c r="C20" s="6" t="s">
        <v>18</v>
      </c>
      <c r="D20" s="6" t="s">
        <v>297</v>
      </c>
      <c r="E20" s="18" t="s">
        <v>298</v>
      </c>
      <c r="F20" s="18" t="s">
        <v>246</v>
      </c>
      <c r="G20" s="18" t="n">
        <v>1</v>
      </c>
      <c r="H20" s="19" t="str">
        <f aca="false">CONCATENATE(F20,D20,E20)</f>
        <v>Capitalization Clearingamount&gt;1Dr</v>
      </c>
    </row>
    <row r="21" customFormat="false" ht="14.25" hidden="false" customHeight="false" outlineLevel="0" collapsed="false">
      <c r="A21" s="17" t="str">
        <f aca="false">CONCATENATE(C21,"-",E21)</f>
        <v>NA - Reverse Fee Capitalization-NA Payments Applied to Principal-Cr</v>
      </c>
      <c r="B21" s="6" t="n">
        <v>9</v>
      </c>
      <c r="C21" s="6" t="s">
        <v>18</v>
      </c>
      <c r="D21" s="6" t="s">
        <v>297</v>
      </c>
      <c r="E21" s="18" t="s">
        <v>299</v>
      </c>
      <c r="F21" s="18" t="s">
        <v>300</v>
      </c>
      <c r="G21" s="18" t="n">
        <v>1</v>
      </c>
      <c r="H21" s="19" t="str">
        <f aca="false">CONCATENATE(F21,D21,E21)</f>
        <v>Principal Contra - NA Payments Applied to Principalamount&gt;1Cr</v>
      </c>
    </row>
    <row r="22" customFormat="false" ht="14.25" hidden="false" customHeight="false" outlineLevel="0" collapsed="false">
      <c r="A22" s="17" t="str">
        <f aca="false">CONCATENATE(C22,"-",E22)</f>
        <v>NA - Reverse Interest Capitalization-Interest-Dr</v>
      </c>
      <c r="B22" s="6" t="n">
        <v>10</v>
      </c>
      <c r="C22" s="6" t="s">
        <v>19</v>
      </c>
      <c r="D22" s="6" t="s">
        <v>297</v>
      </c>
      <c r="E22" s="18" t="s">
        <v>298</v>
      </c>
      <c r="F22" s="18" t="s">
        <v>268</v>
      </c>
      <c r="G22" s="18" t="n">
        <v>1</v>
      </c>
      <c r="H22" s="19" t="str">
        <f aca="false">CONCATENATE(F22,D22,E22)</f>
        <v>Interest Receivable Contraamount&gt;1Dr</v>
      </c>
    </row>
    <row r="23" customFormat="false" ht="14.25" hidden="false" customHeight="false" outlineLevel="0" collapsed="false">
      <c r="A23" s="17" t="str">
        <f aca="false">CONCATENATE(C23,"-",E23)</f>
        <v>NA - Reverse Interest Capitalization-Interest-Cr</v>
      </c>
      <c r="B23" s="6" t="n">
        <v>10</v>
      </c>
      <c r="C23" s="6" t="s">
        <v>19</v>
      </c>
      <c r="D23" s="6" t="s">
        <v>297</v>
      </c>
      <c r="E23" s="18" t="s">
        <v>299</v>
      </c>
      <c r="F23" s="18" t="s">
        <v>246</v>
      </c>
      <c r="G23" s="18" t="n">
        <v>1</v>
      </c>
      <c r="H23" s="19" t="str">
        <f aca="false">CONCATENATE(F23,D23,E23)</f>
        <v>Capitalization Clearingamount&gt;1Cr</v>
      </c>
    </row>
    <row r="24" customFormat="false" ht="14.25" hidden="false" customHeight="false" outlineLevel="0" collapsed="false">
      <c r="A24" s="17" t="str">
        <f aca="false">CONCATENATE(C24,"-",E24)</f>
        <v>NA - Reverse Interest Capitalization-NA Payments Applied to Principal-Dr</v>
      </c>
      <c r="B24" s="6" t="n">
        <v>11</v>
      </c>
      <c r="C24" s="6" t="s">
        <v>20</v>
      </c>
      <c r="D24" s="6" t="s">
        <v>297</v>
      </c>
      <c r="E24" s="18" t="s">
        <v>298</v>
      </c>
      <c r="F24" s="18" t="s">
        <v>246</v>
      </c>
      <c r="G24" s="18" t="n">
        <v>1</v>
      </c>
      <c r="H24" s="19" t="str">
        <f aca="false">CONCATENATE(F24,D24,E24)</f>
        <v>Capitalization Clearingamount&gt;1Dr</v>
      </c>
    </row>
    <row r="25" customFormat="false" ht="14.25" hidden="false" customHeight="false" outlineLevel="0" collapsed="false">
      <c r="A25" s="17" t="str">
        <f aca="false">CONCATENATE(C25,"-",E25)</f>
        <v>NA - Reverse Interest Capitalization-NA Payments Applied to Principal-Cr</v>
      </c>
      <c r="B25" s="6" t="n">
        <v>11</v>
      </c>
      <c r="C25" s="6" t="s">
        <v>20</v>
      </c>
      <c r="D25" s="6" t="s">
        <v>297</v>
      </c>
      <c r="E25" s="18" t="s">
        <v>299</v>
      </c>
      <c r="F25" s="18" t="s">
        <v>300</v>
      </c>
      <c r="G25" s="18" t="n">
        <v>1</v>
      </c>
      <c r="H25" s="19" t="str">
        <f aca="false">CONCATENATE(F25,D25,E25)</f>
        <v>Principal Contra - NA Payments Applied to Principalamount&gt;1Cr</v>
      </c>
    </row>
    <row r="26" customFormat="false" ht="14.25" hidden="false" customHeight="false" outlineLevel="0" collapsed="false">
      <c r="A26" s="17" t="str">
        <f aca="false">CONCATENATE(C26,"-",E26)</f>
        <v>NA - Reverse Income-Fee-Dr</v>
      </c>
      <c r="B26" s="6" t="n">
        <v>12</v>
      </c>
      <c r="C26" s="6" t="s">
        <v>21</v>
      </c>
      <c r="D26" s="6" t="s">
        <v>297</v>
      </c>
      <c r="E26" s="18" t="s">
        <v>298</v>
      </c>
      <c r="F26" s="18" t="s">
        <v>259</v>
      </c>
      <c r="G26" s="18" t="n">
        <v>1</v>
      </c>
      <c r="H26" s="19" t="str">
        <f aca="false">CONCATENATE(F26,D26,E26)</f>
        <v>Fee Income Contraamount&gt;1Dr</v>
      </c>
    </row>
    <row r="27" customFormat="false" ht="14.25" hidden="false" customHeight="false" outlineLevel="0" collapsed="false">
      <c r="A27" s="17" t="str">
        <f aca="false">CONCATENATE(C27,"-",E27)</f>
        <v>NA - Reverse Income-Fee-Cr</v>
      </c>
      <c r="B27" s="6" t="n">
        <v>12</v>
      </c>
      <c r="C27" s="6" t="s">
        <v>21</v>
      </c>
      <c r="D27" s="6" t="s">
        <v>297</v>
      </c>
      <c r="E27" s="18" t="s">
        <v>299</v>
      </c>
      <c r="F27" s="18" t="s">
        <v>261</v>
      </c>
      <c r="G27" s="18" t="n">
        <v>1</v>
      </c>
      <c r="H27" s="19" t="str">
        <f aca="false">CONCATENATE(F27,D27,E27)</f>
        <v>Fee Receivable Contraamount&gt;1Cr</v>
      </c>
    </row>
    <row r="28" customFormat="false" ht="14.25" hidden="false" customHeight="false" outlineLevel="0" collapsed="false">
      <c r="A28" s="17" t="str">
        <f aca="false">CONCATENATE(C28,"-",E28)</f>
        <v>NA - Reverse Income-Interest-Dr</v>
      </c>
      <c r="B28" s="6" t="n">
        <v>13</v>
      </c>
      <c r="C28" s="6" t="s">
        <v>22</v>
      </c>
      <c r="D28" s="6" t="s">
        <v>297</v>
      </c>
      <c r="E28" s="18" t="s">
        <v>298</v>
      </c>
      <c r="F28" s="18" t="s">
        <v>266</v>
      </c>
      <c r="G28" s="18" t="n">
        <v>1</v>
      </c>
      <c r="H28" s="19" t="str">
        <f aca="false">CONCATENATE(F28,D28,E28)</f>
        <v>Interest Income Contraamount&gt;1Dr</v>
      </c>
    </row>
    <row r="29" customFormat="false" ht="14.25" hidden="false" customHeight="false" outlineLevel="0" collapsed="false">
      <c r="A29" s="17" t="str">
        <f aca="false">CONCATENATE(C29,"-",E29)</f>
        <v>NA - Reverse Income-Interest-Cr</v>
      </c>
      <c r="B29" s="6" t="n">
        <v>13</v>
      </c>
      <c r="C29" s="6" t="s">
        <v>22</v>
      </c>
      <c r="D29" s="6" t="s">
        <v>297</v>
      </c>
      <c r="E29" s="18" t="s">
        <v>299</v>
      </c>
      <c r="F29" s="18" t="s">
        <v>268</v>
      </c>
      <c r="G29" s="18" t="n">
        <v>1</v>
      </c>
      <c r="H29" s="19" t="str">
        <f aca="false">CONCATENATE(F29,D29,E29)</f>
        <v>Interest Receivable Contraamount&gt;1Cr</v>
      </c>
    </row>
    <row r="30" customFormat="false" ht="14.25" hidden="false" customHeight="false" outlineLevel="0" collapsed="false">
      <c r="A30" s="17" t="str">
        <f aca="false">CONCATENATE(C30,"-",E30)</f>
        <v>RA - Recognize Reversed Income-Fee-Dr</v>
      </c>
      <c r="B30" s="6" t="n">
        <v>14</v>
      </c>
      <c r="C30" s="6" t="s">
        <v>23</v>
      </c>
      <c r="D30" s="6" t="s">
        <v>297</v>
      </c>
      <c r="E30" s="18" t="s">
        <v>298</v>
      </c>
      <c r="F30" s="18" t="s">
        <v>261</v>
      </c>
      <c r="G30" s="18" t="n">
        <v>1</v>
      </c>
      <c r="H30" s="19" t="str">
        <f aca="false">CONCATENATE(F30,D30,E30)</f>
        <v>Fee Receivable Contraamount&gt;1Dr</v>
      </c>
    </row>
    <row r="31" customFormat="false" ht="14.25" hidden="false" customHeight="false" outlineLevel="0" collapsed="false">
      <c r="A31" s="17" t="str">
        <f aca="false">CONCATENATE(C31,"-",E31)</f>
        <v>RA - Recognize Reversed Income-Fee-Cr</v>
      </c>
      <c r="B31" s="6" t="n">
        <v>14</v>
      </c>
      <c r="C31" s="6" t="s">
        <v>23</v>
      </c>
      <c r="D31" s="6" t="s">
        <v>297</v>
      </c>
      <c r="E31" s="18" t="s">
        <v>299</v>
      </c>
      <c r="F31" s="18" t="s">
        <v>259</v>
      </c>
      <c r="G31" s="18" t="n">
        <v>1</v>
      </c>
      <c r="H31" s="19" t="str">
        <f aca="false">CONCATENATE(F31,D31,E31)</f>
        <v>Fee Income Contraamount&gt;1Cr</v>
      </c>
    </row>
    <row r="32" customFormat="false" ht="14.25" hidden="false" customHeight="false" outlineLevel="0" collapsed="false">
      <c r="A32" s="17" t="str">
        <f aca="false">CONCATENATE(C32,"-",E32)</f>
        <v>RA - Recognize Reversed Income-Interest-Dr</v>
      </c>
      <c r="B32" s="6" t="n">
        <v>15</v>
      </c>
      <c r="C32" s="6" t="s">
        <v>24</v>
      </c>
      <c r="D32" s="6" t="s">
        <v>297</v>
      </c>
      <c r="E32" s="18" t="s">
        <v>298</v>
      </c>
      <c r="F32" s="18" t="s">
        <v>268</v>
      </c>
      <c r="G32" s="18" t="n">
        <v>1</v>
      </c>
      <c r="H32" s="19" t="str">
        <f aca="false">CONCATENATE(F32,D32,E32)</f>
        <v>Interest Receivable Contraamount&gt;1Dr</v>
      </c>
    </row>
    <row r="33" customFormat="false" ht="14.25" hidden="false" customHeight="false" outlineLevel="0" collapsed="false">
      <c r="A33" s="17" t="str">
        <f aca="false">CONCATENATE(C33,"-",E33)</f>
        <v>RA - Recognize Reversed Income-Interest-Cr</v>
      </c>
      <c r="B33" s="6" t="n">
        <v>15</v>
      </c>
      <c r="C33" s="6" t="s">
        <v>24</v>
      </c>
      <c r="D33" s="6" t="s">
        <v>297</v>
      </c>
      <c r="E33" s="18" t="s">
        <v>299</v>
      </c>
      <c r="F33" s="18" t="s">
        <v>266</v>
      </c>
      <c r="G33" s="18" t="n">
        <v>1</v>
      </c>
      <c r="H33" s="19" t="str">
        <f aca="false">CONCATENATE(F33,D33,E33)</f>
        <v>Interest Income Contraamount&gt;1Cr</v>
      </c>
    </row>
    <row r="34" customFormat="false" ht="14.25" hidden="false" customHeight="false" outlineLevel="0" collapsed="false">
      <c r="A34" s="17" t="str">
        <f aca="false">CONCATENATE(C34,"-",E34)</f>
        <v>RA - Recongize Payments Applied to Principal-NA Payments Applied to Principal-Dr</v>
      </c>
      <c r="B34" s="6" t="n">
        <v>16</v>
      </c>
      <c r="C34" s="6" t="s">
        <v>25</v>
      </c>
      <c r="D34" s="6" t="s">
        <v>297</v>
      </c>
      <c r="E34" s="18" t="s">
        <v>298</v>
      </c>
      <c r="F34" s="18" t="s">
        <v>300</v>
      </c>
      <c r="G34" s="18" t="n">
        <v>1</v>
      </c>
      <c r="H34" s="19" t="str">
        <f aca="false">CONCATENATE(F34,D34,E34)</f>
        <v>Principal Contra - NA Payments Applied to Principalamount&gt;1Dr</v>
      </c>
    </row>
    <row r="35" customFormat="false" ht="14.25" hidden="false" customHeight="false" outlineLevel="0" collapsed="false">
      <c r="A35" s="17" t="str">
        <f aca="false">CONCATENATE(C35,"-",E35)</f>
        <v>RA - Recongize Payments Applied to Principal-NA Payments Applied to Principal-Cr</v>
      </c>
      <c r="B35" s="6" t="n">
        <v>16</v>
      </c>
      <c r="C35" s="6" t="s">
        <v>25</v>
      </c>
      <c r="D35" s="6" t="s">
        <v>297</v>
      </c>
      <c r="E35" s="18" t="s">
        <v>299</v>
      </c>
      <c r="F35" s="18" t="s">
        <v>266</v>
      </c>
      <c r="G35" s="18" t="n">
        <v>1</v>
      </c>
      <c r="H35" s="19" t="str">
        <f aca="false">CONCATENATE(F35,D35,E35)</f>
        <v>Interest Income Contraamount&gt;1Cr</v>
      </c>
    </row>
    <row r="36" customFormat="false" ht="14.25" hidden="false" customHeight="false" outlineLevel="0" collapsed="false">
      <c r="A36" s="17" t="str">
        <f aca="false">CONCATENATE(C36,"-",E36)</f>
        <v>Catch-Up Amortization-Deferred Cost-Dr</v>
      </c>
      <c r="B36" s="6" t="n">
        <v>17</v>
      </c>
      <c r="C36" s="6" t="s">
        <v>26</v>
      </c>
      <c r="D36" s="6" t="s">
        <v>297</v>
      </c>
      <c r="E36" s="18" t="s">
        <v>298</v>
      </c>
      <c r="F36" s="18" t="s">
        <v>265</v>
      </c>
      <c r="G36" s="18" t="n">
        <v>1</v>
      </c>
      <c r="H36" s="19" t="str">
        <f aca="false">CONCATENATE(F36,D36,E36)</f>
        <v>Interest Income Amortizationamount&gt;1Dr</v>
      </c>
    </row>
    <row r="37" customFormat="false" ht="14.25" hidden="false" customHeight="false" outlineLevel="0" collapsed="false">
      <c r="A37" s="17" t="str">
        <f aca="false">CONCATENATE(C37,"-",E37)</f>
        <v>Catch-Up Amortization-Deferred Cost-Cr</v>
      </c>
      <c r="B37" s="6" t="n">
        <v>17</v>
      </c>
      <c r="C37" s="6" t="s">
        <v>26</v>
      </c>
      <c r="D37" s="6" t="s">
        <v>297</v>
      </c>
      <c r="E37" s="18" t="s">
        <v>299</v>
      </c>
      <c r="F37" s="18" t="s">
        <v>253</v>
      </c>
      <c r="G37" s="18" t="n">
        <v>1</v>
      </c>
      <c r="H37" s="19" t="str">
        <f aca="false">CONCATENATE(F37,D37,E37)</f>
        <v>Deferred Basisamount&gt;1Cr</v>
      </c>
    </row>
    <row r="38" customFormat="false" ht="14.25" hidden="false" customHeight="false" outlineLevel="0" collapsed="false">
      <c r="A38" s="17" t="str">
        <f aca="false">CONCATENATE(C38,"-",E38)</f>
        <v>Catch-Up Amortization-Deferred Fee-Dr</v>
      </c>
      <c r="B38" s="6" t="n">
        <v>18</v>
      </c>
      <c r="C38" s="6" t="s">
        <v>27</v>
      </c>
      <c r="D38" s="6" t="s">
        <v>297</v>
      </c>
      <c r="E38" s="18" t="s">
        <v>298</v>
      </c>
      <c r="F38" s="18" t="s">
        <v>253</v>
      </c>
      <c r="G38" s="18" t="n">
        <v>1</v>
      </c>
      <c r="H38" s="19" t="str">
        <f aca="false">CONCATENATE(F38,D38,E38)</f>
        <v>Deferred Basisamount&gt;1Dr</v>
      </c>
    </row>
    <row r="39" customFormat="false" ht="14.25" hidden="false" customHeight="false" outlineLevel="0" collapsed="false">
      <c r="A39" s="17" t="str">
        <f aca="false">CONCATENATE(C39,"-",E39)</f>
        <v>Catch-Up Amortization-Deferred Fee-Cr</v>
      </c>
      <c r="B39" s="6" t="n">
        <v>18</v>
      </c>
      <c r="C39" s="6" t="s">
        <v>27</v>
      </c>
      <c r="D39" s="6" t="s">
        <v>297</v>
      </c>
      <c r="E39" s="18" t="s">
        <v>299</v>
      </c>
      <c r="F39" s="18" t="s">
        <v>265</v>
      </c>
      <c r="G39" s="18" t="n">
        <v>1</v>
      </c>
      <c r="H39" s="19" t="str">
        <f aca="false">CONCATENATE(F39,D39,E39)</f>
        <v>Interest Income Amortizationamount&gt;1Cr</v>
      </c>
    </row>
    <row r="40" customFormat="false" ht="14.25" hidden="false" customHeight="false" outlineLevel="0" collapsed="false">
      <c r="A40" s="17" t="str">
        <f aca="false">CONCATENATE(C40,"-",E40)</f>
        <v>Catch-Up Amortization-Discount-Dr</v>
      </c>
      <c r="B40" s="6" t="n">
        <v>19</v>
      </c>
      <c r="C40" s="6" t="s">
        <v>28</v>
      </c>
      <c r="D40" s="6" t="s">
        <v>297</v>
      </c>
      <c r="E40" s="18" t="s">
        <v>298</v>
      </c>
      <c r="F40" s="18" t="s">
        <v>253</v>
      </c>
      <c r="G40" s="18" t="n">
        <v>1</v>
      </c>
      <c r="H40" s="19" t="str">
        <f aca="false">CONCATENATE(F40,D40,E40)</f>
        <v>Deferred Basisamount&gt;1Dr</v>
      </c>
    </row>
    <row r="41" customFormat="false" ht="14.25" hidden="false" customHeight="false" outlineLevel="0" collapsed="false">
      <c r="A41" s="17" t="str">
        <f aca="false">CONCATENATE(C41,"-",E41)</f>
        <v>Catch-Up Amortization-Discount-Cr</v>
      </c>
      <c r="B41" s="6" t="n">
        <v>19</v>
      </c>
      <c r="C41" s="6" t="s">
        <v>28</v>
      </c>
      <c r="D41" s="6" t="s">
        <v>297</v>
      </c>
      <c r="E41" s="18" t="s">
        <v>299</v>
      </c>
      <c r="F41" s="18" t="s">
        <v>265</v>
      </c>
      <c r="G41" s="18" t="n">
        <v>1</v>
      </c>
      <c r="H41" s="19" t="str">
        <f aca="false">CONCATENATE(F41,D41,E41)</f>
        <v>Interest Income Amortizationamount&gt;1Cr</v>
      </c>
    </row>
    <row r="42" customFormat="false" ht="14.25" hidden="false" customHeight="false" outlineLevel="0" collapsed="false">
      <c r="A42" s="17" t="str">
        <f aca="false">CONCATENATE(C42,"-",E42)</f>
        <v>Catch-Up Amortization-Premium-Dr</v>
      </c>
      <c r="B42" s="6" t="n">
        <v>20</v>
      </c>
      <c r="C42" s="6" t="s">
        <v>29</v>
      </c>
      <c r="D42" s="6" t="s">
        <v>297</v>
      </c>
      <c r="E42" s="18" t="s">
        <v>298</v>
      </c>
      <c r="F42" s="18" t="s">
        <v>265</v>
      </c>
      <c r="G42" s="18" t="n">
        <v>1</v>
      </c>
      <c r="H42" s="19" t="str">
        <f aca="false">CONCATENATE(F42,D42,E42)</f>
        <v>Interest Income Amortizationamount&gt;1Dr</v>
      </c>
    </row>
    <row r="43" customFormat="false" ht="14.25" hidden="false" customHeight="false" outlineLevel="0" collapsed="false">
      <c r="A43" s="17" t="str">
        <f aca="false">CONCATENATE(C43,"-",E43)</f>
        <v>Catch-Up Amortization-Premium-Cr</v>
      </c>
      <c r="B43" s="6" t="n">
        <v>20</v>
      </c>
      <c r="C43" s="6" t="s">
        <v>29</v>
      </c>
      <c r="D43" s="6" t="s">
        <v>297</v>
      </c>
      <c r="E43" s="18" t="s">
        <v>299</v>
      </c>
      <c r="F43" s="18" t="s">
        <v>253</v>
      </c>
      <c r="G43" s="18" t="n">
        <v>1</v>
      </c>
      <c r="H43" s="19" t="str">
        <f aca="false">CONCATENATE(F43,D43,E43)</f>
        <v>Deferred Basisamount&gt;1Cr</v>
      </c>
    </row>
    <row r="44" customFormat="false" ht="14.25" hidden="false" customHeight="false" outlineLevel="0" collapsed="false">
      <c r="A44" s="17" t="str">
        <f aca="false">CONCATENATE(C44,"-",E44)</f>
        <v>Major Mod Amortization-Deferred Cost-Dr</v>
      </c>
      <c r="B44" s="6" t="n">
        <v>21</v>
      </c>
      <c r="C44" s="6" t="s">
        <v>30</v>
      </c>
      <c r="D44" s="6" t="s">
        <v>297</v>
      </c>
      <c r="E44" s="18" t="s">
        <v>298</v>
      </c>
      <c r="F44" s="18" t="s">
        <v>265</v>
      </c>
      <c r="G44" s="18" t="n">
        <v>1</v>
      </c>
      <c r="H44" s="19" t="str">
        <f aca="false">CONCATENATE(F44,D44,E44)</f>
        <v>Interest Income Amortizationamount&gt;1Dr</v>
      </c>
    </row>
    <row r="45" customFormat="false" ht="14.25" hidden="false" customHeight="false" outlineLevel="0" collapsed="false">
      <c r="A45" s="17" t="str">
        <f aca="false">CONCATENATE(C45,"-",E45)</f>
        <v>Major Mod Amortization-Deferred Cost-Cr</v>
      </c>
      <c r="B45" s="6" t="n">
        <v>21</v>
      </c>
      <c r="C45" s="6" t="s">
        <v>30</v>
      </c>
      <c r="D45" s="6" t="s">
        <v>297</v>
      </c>
      <c r="E45" s="18" t="s">
        <v>299</v>
      </c>
      <c r="F45" s="18" t="s">
        <v>253</v>
      </c>
      <c r="G45" s="18" t="n">
        <v>1</v>
      </c>
      <c r="H45" s="19" t="str">
        <f aca="false">CONCATENATE(F45,D45,E45)</f>
        <v>Deferred Basisamount&gt;1Cr</v>
      </c>
    </row>
    <row r="46" customFormat="false" ht="14.25" hidden="false" customHeight="false" outlineLevel="0" collapsed="false">
      <c r="A46" s="17" t="str">
        <f aca="false">CONCATENATE(C46,"-",E46)</f>
        <v>Major Mod Amortization-Deferred Fee-Dr</v>
      </c>
      <c r="B46" s="6" t="n">
        <v>22</v>
      </c>
      <c r="C46" s="6" t="s">
        <v>31</v>
      </c>
      <c r="D46" s="6" t="s">
        <v>297</v>
      </c>
      <c r="E46" s="18" t="s">
        <v>298</v>
      </c>
      <c r="F46" s="18" t="s">
        <v>253</v>
      </c>
      <c r="G46" s="18" t="n">
        <v>1</v>
      </c>
      <c r="H46" s="19" t="str">
        <f aca="false">CONCATENATE(F46,D46,E46)</f>
        <v>Deferred Basisamount&gt;1Dr</v>
      </c>
    </row>
    <row r="47" customFormat="false" ht="14.25" hidden="false" customHeight="false" outlineLevel="0" collapsed="false">
      <c r="A47" s="17" t="str">
        <f aca="false">CONCATENATE(C47,"-",E47)</f>
        <v>Major Mod Amortization-Deferred Fee-Cr</v>
      </c>
      <c r="B47" s="6" t="n">
        <v>22</v>
      </c>
      <c r="C47" s="6" t="s">
        <v>31</v>
      </c>
      <c r="D47" s="6" t="s">
        <v>297</v>
      </c>
      <c r="E47" s="18" t="s">
        <v>299</v>
      </c>
      <c r="F47" s="18" t="s">
        <v>265</v>
      </c>
      <c r="G47" s="18" t="n">
        <v>1</v>
      </c>
      <c r="H47" s="19" t="str">
        <f aca="false">CONCATENATE(F47,D47,E47)</f>
        <v>Interest Income Amortizationamount&gt;1Cr</v>
      </c>
    </row>
    <row r="48" customFormat="false" ht="14.25" hidden="false" customHeight="false" outlineLevel="0" collapsed="false">
      <c r="A48" s="17" t="str">
        <f aca="false">CONCATENATE(C48,"-",E48)</f>
        <v>Major Mod Amortization-Discount-Dr</v>
      </c>
      <c r="B48" s="6" t="n">
        <v>23</v>
      </c>
      <c r="C48" s="6" t="s">
        <v>32</v>
      </c>
      <c r="D48" s="6" t="s">
        <v>297</v>
      </c>
      <c r="E48" s="18" t="s">
        <v>298</v>
      </c>
      <c r="F48" s="18" t="s">
        <v>253</v>
      </c>
      <c r="G48" s="18" t="n">
        <v>1</v>
      </c>
      <c r="H48" s="19" t="str">
        <f aca="false">CONCATENATE(F48,D48,E48)</f>
        <v>Deferred Basisamount&gt;1Dr</v>
      </c>
    </row>
    <row r="49" customFormat="false" ht="14.25" hidden="false" customHeight="false" outlineLevel="0" collapsed="false">
      <c r="A49" s="17" t="str">
        <f aca="false">CONCATENATE(C49,"-",E49)</f>
        <v>Major Mod Amortization-Discount-Cr</v>
      </c>
      <c r="B49" s="6" t="n">
        <v>23</v>
      </c>
      <c r="C49" s="6" t="s">
        <v>32</v>
      </c>
      <c r="D49" s="6" t="s">
        <v>297</v>
      </c>
      <c r="E49" s="18" t="s">
        <v>299</v>
      </c>
      <c r="F49" s="18" t="s">
        <v>265</v>
      </c>
      <c r="G49" s="18" t="n">
        <v>1</v>
      </c>
      <c r="H49" s="19" t="str">
        <f aca="false">CONCATENATE(F49,D49,E49)</f>
        <v>Interest Income Amortizationamount&gt;1Cr</v>
      </c>
    </row>
    <row r="50" customFormat="false" ht="14.25" hidden="false" customHeight="false" outlineLevel="0" collapsed="false">
      <c r="A50" s="17" t="str">
        <f aca="false">CONCATENATE(C50,"-",E50)</f>
        <v>Major Mod Amortization-Premium-Dr</v>
      </c>
      <c r="B50" s="6" t="n">
        <v>24</v>
      </c>
      <c r="C50" s="6" t="s">
        <v>33</v>
      </c>
      <c r="D50" s="6" t="s">
        <v>297</v>
      </c>
      <c r="E50" s="18" t="s">
        <v>298</v>
      </c>
      <c r="F50" s="18" t="s">
        <v>265</v>
      </c>
      <c r="G50" s="18" t="n">
        <v>1</v>
      </c>
      <c r="H50" s="19" t="str">
        <f aca="false">CONCATENATE(F50,D50,E50)</f>
        <v>Interest Income Amortizationamount&gt;1Dr</v>
      </c>
    </row>
    <row r="51" customFormat="false" ht="14.25" hidden="false" customHeight="false" outlineLevel="0" collapsed="false">
      <c r="A51" s="17" t="str">
        <f aca="false">CONCATENATE(C51,"-",E51)</f>
        <v>Major Mod Amortization-Premium-Cr</v>
      </c>
      <c r="B51" s="6" t="n">
        <v>24</v>
      </c>
      <c r="C51" s="6" t="s">
        <v>33</v>
      </c>
      <c r="D51" s="6" t="s">
        <v>297</v>
      </c>
      <c r="E51" s="18" t="s">
        <v>299</v>
      </c>
      <c r="F51" s="18" t="s">
        <v>253</v>
      </c>
      <c r="G51" s="18" t="n">
        <v>1</v>
      </c>
      <c r="H51" s="19" t="str">
        <f aca="false">CONCATENATE(F51,D51,E51)</f>
        <v>Deferred Basisamount&gt;1Cr</v>
      </c>
    </row>
    <row r="52" customFormat="false" ht="14.25" hidden="false" customHeight="false" outlineLevel="0" collapsed="false">
      <c r="A52" s="17" t="str">
        <f aca="false">CONCATENATE(C52,"-",E52)</f>
        <v>NA - Reverse Amortization-Deferred Cost-Dr</v>
      </c>
      <c r="B52" s="6" t="n">
        <v>25</v>
      </c>
      <c r="C52" s="6" t="s">
        <v>34</v>
      </c>
      <c r="D52" s="6" t="s">
        <v>297</v>
      </c>
      <c r="E52" s="18" t="s">
        <v>298</v>
      </c>
      <c r="F52" s="18" t="s">
        <v>253</v>
      </c>
      <c r="G52" s="18" t="n">
        <v>1</v>
      </c>
      <c r="H52" s="19" t="str">
        <f aca="false">CONCATENATE(F52,D52,E52)</f>
        <v>Deferred Basisamount&gt;1Dr</v>
      </c>
    </row>
    <row r="53" customFormat="false" ht="14.25" hidden="false" customHeight="false" outlineLevel="0" collapsed="false">
      <c r="A53" s="17" t="str">
        <f aca="false">CONCATENATE(C53,"-",E53)</f>
        <v>NA - Reverse Amortization-Deferred Cost-Cr</v>
      </c>
      <c r="B53" s="6" t="n">
        <v>25</v>
      </c>
      <c r="C53" s="6" t="s">
        <v>34</v>
      </c>
      <c r="D53" s="6" t="s">
        <v>297</v>
      </c>
      <c r="E53" s="18" t="s">
        <v>299</v>
      </c>
      <c r="F53" s="18" t="s">
        <v>265</v>
      </c>
      <c r="G53" s="18" t="n">
        <v>1</v>
      </c>
      <c r="H53" s="19" t="str">
        <f aca="false">CONCATENATE(F53,D53,E53)</f>
        <v>Interest Income Amortizationamount&gt;1Cr</v>
      </c>
    </row>
    <row r="54" customFormat="false" ht="14.25" hidden="false" customHeight="false" outlineLevel="0" collapsed="false">
      <c r="A54" s="17" t="str">
        <f aca="false">CONCATENATE(C54,"-",E54)</f>
        <v>NA - Reverse Amortization-Deferred Fee-Dr</v>
      </c>
      <c r="B54" s="6" t="n">
        <v>26</v>
      </c>
      <c r="C54" s="6" t="s">
        <v>35</v>
      </c>
      <c r="D54" s="6" t="s">
        <v>297</v>
      </c>
      <c r="E54" s="18" t="s">
        <v>298</v>
      </c>
      <c r="F54" s="18" t="s">
        <v>265</v>
      </c>
      <c r="G54" s="18" t="n">
        <v>1</v>
      </c>
      <c r="H54" s="19" t="str">
        <f aca="false">CONCATENATE(F54,D54,E54)</f>
        <v>Interest Income Amortizationamount&gt;1Dr</v>
      </c>
    </row>
    <row r="55" customFormat="false" ht="14.25" hidden="false" customHeight="false" outlineLevel="0" collapsed="false">
      <c r="A55" s="17" t="str">
        <f aca="false">CONCATENATE(C55,"-",E55)</f>
        <v>NA - Reverse Amortization-Deferred Fee-Cr</v>
      </c>
      <c r="B55" s="6" t="n">
        <v>26</v>
      </c>
      <c r="C55" s="6" t="s">
        <v>35</v>
      </c>
      <c r="D55" s="6" t="s">
        <v>297</v>
      </c>
      <c r="E55" s="18" t="s">
        <v>299</v>
      </c>
      <c r="F55" s="18" t="s">
        <v>253</v>
      </c>
      <c r="G55" s="18" t="n">
        <v>1</v>
      </c>
      <c r="H55" s="19" t="str">
        <f aca="false">CONCATENATE(F55,D55,E55)</f>
        <v>Deferred Basisamount&gt;1Cr</v>
      </c>
    </row>
    <row r="56" customFormat="false" ht="14.25" hidden="false" customHeight="false" outlineLevel="0" collapsed="false">
      <c r="A56" s="17" t="str">
        <f aca="false">CONCATENATE(C56,"-",E56)</f>
        <v>NA - Reverse Amortization-Discount-Dr</v>
      </c>
      <c r="B56" s="6" t="n">
        <v>27</v>
      </c>
      <c r="C56" s="6" t="s">
        <v>36</v>
      </c>
      <c r="D56" s="6" t="s">
        <v>297</v>
      </c>
      <c r="E56" s="18" t="s">
        <v>298</v>
      </c>
      <c r="F56" s="18" t="s">
        <v>265</v>
      </c>
      <c r="G56" s="18" t="n">
        <v>1</v>
      </c>
      <c r="H56" s="19" t="str">
        <f aca="false">CONCATENATE(F56,D56,E56)</f>
        <v>Interest Income Amortizationamount&gt;1Dr</v>
      </c>
    </row>
    <row r="57" customFormat="false" ht="14.25" hidden="false" customHeight="false" outlineLevel="0" collapsed="false">
      <c r="A57" s="17" t="str">
        <f aca="false">CONCATENATE(C57,"-",E57)</f>
        <v>NA - Reverse Amortization-Discount-Cr</v>
      </c>
      <c r="B57" s="6" t="n">
        <v>27</v>
      </c>
      <c r="C57" s="6" t="s">
        <v>36</v>
      </c>
      <c r="D57" s="6" t="s">
        <v>297</v>
      </c>
      <c r="E57" s="18" t="s">
        <v>299</v>
      </c>
      <c r="F57" s="18" t="s">
        <v>253</v>
      </c>
      <c r="G57" s="18" t="n">
        <v>1</v>
      </c>
      <c r="H57" s="19" t="str">
        <f aca="false">CONCATENATE(F57,D57,E57)</f>
        <v>Deferred Basisamount&gt;1Cr</v>
      </c>
    </row>
    <row r="58" customFormat="false" ht="14.25" hidden="false" customHeight="false" outlineLevel="0" collapsed="false">
      <c r="A58" s="17" t="str">
        <f aca="false">CONCATENATE(C58,"-",E58)</f>
        <v>NA - Reverse Amortization-Premium-Dr</v>
      </c>
      <c r="B58" s="6" t="n">
        <v>28</v>
      </c>
      <c r="C58" s="6" t="s">
        <v>37</v>
      </c>
      <c r="D58" s="6" t="s">
        <v>297</v>
      </c>
      <c r="E58" s="18" t="s">
        <v>298</v>
      </c>
      <c r="F58" s="18" t="s">
        <v>253</v>
      </c>
      <c r="G58" s="18" t="n">
        <v>1</v>
      </c>
      <c r="H58" s="19" t="str">
        <f aca="false">CONCATENATE(F58,D58,E58)</f>
        <v>Deferred Basisamount&gt;1Dr</v>
      </c>
    </row>
    <row r="59" customFormat="false" ht="14.25" hidden="false" customHeight="false" outlineLevel="0" collapsed="false">
      <c r="A59" s="17" t="str">
        <f aca="false">CONCATENATE(C59,"-",E59)</f>
        <v>NA - Reverse Amortization-Premium-Cr</v>
      </c>
      <c r="B59" s="6" t="n">
        <v>28</v>
      </c>
      <c r="C59" s="6" t="s">
        <v>37</v>
      </c>
      <c r="D59" s="6" t="s">
        <v>297</v>
      </c>
      <c r="E59" s="18" t="s">
        <v>299</v>
      </c>
      <c r="F59" s="18" t="s">
        <v>265</v>
      </c>
      <c r="G59" s="18" t="n">
        <v>1</v>
      </c>
      <c r="H59" s="19" t="str">
        <f aca="false">CONCATENATE(F59,D59,E59)</f>
        <v>Interest Income Amortizationamount&gt;1Cr</v>
      </c>
    </row>
    <row r="60" customFormat="false" ht="14.25" hidden="false" customHeight="false" outlineLevel="0" collapsed="false">
      <c r="A60" s="17" t="str">
        <f aca="false">CONCATENATE(C60,"-",E60)</f>
        <v>Scheduled Amortization-Deferred Cost-Dr</v>
      </c>
      <c r="B60" s="6" t="n">
        <v>29</v>
      </c>
      <c r="C60" s="6" t="s">
        <v>38</v>
      </c>
      <c r="D60" s="6" t="s">
        <v>297</v>
      </c>
      <c r="E60" s="18" t="s">
        <v>298</v>
      </c>
      <c r="F60" s="18" t="s">
        <v>265</v>
      </c>
      <c r="G60" s="18" t="n">
        <v>1</v>
      </c>
      <c r="H60" s="19" t="str">
        <f aca="false">CONCATENATE(F60,D60,E60)</f>
        <v>Interest Income Amortizationamount&gt;1Dr</v>
      </c>
    </row>
    <row r="61" customFormat="false" ht="14.25" hidden="false" customHeight="false" outlineLevel="0" collapsed="false">
      <c r="A61" s="17" t="str">
        <f aca="false">CONCATENATE(C61,"-",E61)</f>
        <v>Scheduled Amortization-Deferred Cost-Cr</v>
      </c>
      <c r="B61" s="6" t="n">
        <v>29</v>
      </c>
      <c r="C61" s="6" t="s">
        <v>38</v>
      </c>
      <c r="D61" s="6" t="s">
        <v>297</v>
      </c>
      <c r="E61" s="18" t="s">
        <v>299</v>
      </c>
      <c r="F61" s="18" t="s">
        <v>253</v>
      </c>
      <c r="G61" s="18" t="n">
        <v>1</v>
      </c>
      <c r="H61" s="19" t="str">
        <f aca="false">CONCATENATE(F61,D61,E61)</f>
        <v>Deferred Basisamount&gt;1Cr</v>
      </c>
    </row>
    <row r="62" customFormat="false" ht="14.25" hidden="false" customHeight="false" outlineLevel="0" collapsed="false">
      <c r="A62" s="17" t="str">
        <f aca="false">CONCATENATE(C62,"-",E62)</f>
        <v>Scheduled Amortization-Deferred Fee-Dr</v>
      </c>
      <c r="B62" s="6" t="n">
        <v>30</v>
      </c>
      <c r="C62" s="6" t="s">
        <v>39</v>
      </c>
      <c r="D62" s="6" t="s">
        <v>297</v>
      </c>
      <c r="E62" s="18" t="s">
        <v>298</v>
      </c>
      <c r="F62" s="18" t="s">
        <v>253</v>
      </c>
      <c r="G62" s="18" t="n">
        <v>1</v>
      </c>
      <c r="H62" s="19" t="str">
        <f aca="false">CONCATENATE(F62,D62,E62)</f>
        <v>Deferred Basisamount&gt;1Dr</v>
      </c>
    </row>
    <row r="63" customFormat="false" ht="14.25" hidden="false" customHeight="false" outlineLevel="0" collapsed="false">
      <c r="A63" s="17" t="str">
        <f aca="false">CONCATENATE(C63,"-",E63)</f>
        <v>Scheduled Amortization-Deferred Fee-Cr</v>
      </c>
      <c r="B63" s="6" t="n">
        <v>30</v>
      </c>
      <c r="C63" s="6" t="s">
        <v>39</v>
      </c>
      <c r="D63" s="6" t="s">
        <v>297</v>
      </c>
      <c r="E63" s="18" t="s">
        <v>299</v>
      </c>
      <c r="F63" s="18" t="s">
        <v>265</v>
      </c>
      <c r="G63" s="18" t="n">
        <v>1</v>
      </c>
      <c r="H63" s="19" t="str">
        <f aca="false">CONCATENATE(F63,D63,E63)</f>
        <v>Interest Income Amortizationamount&gt;1Cr</v>
      </c>
    </row>
    <row r="64" customFormat="false" ht="14.25" hidden="false" customHeight="false" outlineLevel="0" collapsed="false">
      <c r="A64" s="17" t="str">
        <f aca="false">CONCATENATE(C64,"-",E64)</f>
        <v>Scheduled Amortization-Discount-Dr</v>
      </c>
      <c r="B64" s="6" t="n">
        <v>31</v>
      </c>
      <c r="C64" s="6" t="s">
        <v>40</v>
      </c>
      <c r="D64" s="6" t="s">
        <v>297</v>
      </c>
      <c r="E64" s="18" t="s">
        <v>298</v>
      </c>
      <c r="F64" s="18" t="s">
        <v>253</v>
      </c>
      <c r="G64" s="18" t="n">
        <v>1</v>
      </c>
      <c r="H64" s="19" t="str">
        <f aca="false">CONCATENATE(F64,D64,E64)</f>
        <v>Deferred Basisamount&gt;1Dr</v>
      </c>
    </row>
    <row r="65" customFormat="false" ht="14.25" hidden="false" customHeight="false" outlineLevel="0" collapsed="false">
      <c r="A65" s="17" t="str">
        <f aca="false">CONCATENATE(C65,"-",E65)</f>
        <v>Scheduled Amortization-Discount-Cr</v>
      </c>
      <c r="B65" s="6" t="n">
        <v>31</v>
      </c>
      <c r="C65" s="6" t="s">
        <v>40</v>
      </c>
      <c r="D65" s="6" t="s">
        <v>297</v>
      </c>
      <c r="E65" s="18" t="s">
        <v>299</v>
      </c>
      <c r="F65" s="18" t="s">
        <v>265</v>
      </c>
      <c r="G65" s="18" t="n">
        <v>1</v>
      </c>
      <c r="H65" s="19" t="str">
        <f aca="false">CONCATENATE(F65,D65,E65)</f>
        <v>Interest Income Amortizationamount&gt;1Cr</v>
      </c>
    </row>
    <row r="66" customFormat="false" ht="14.25" hidden="false" customHeight="false" outlineLevel="0" collapsed="false">
      <c r="A66" s="17" t="str">
        <f aca="false">CONCATENATE(C66,"-",E66)</f>
        <v>Scheduled Amortization-Premium-Dr</v>
      </c>
      <c r="B66" s="6" t="n">
        <v>32</v>
      </c>
      <c r="C66" s="6" t="s">
        <v>41</v>
      </c>
      <c r="D66" s="6" t="s">
        <v>297</v>
      </c>
      <c r="E66" s="18" t="s">
        <v>298</v>
      </c>
      <c r="F66" s="18" t="s">
        <v>265</v>
      </c>
      <c r="G66" s="18" t="n">
        <v>1</v>
      </c>
      <c r="H66" s="19" t="str">
        <f aca="false">CONCATENATE(F66,D66,E66)</f>
        <v>Interest Income Amortizationamount&gt;1Dr</v>
      </c>
    </row>
    <row r="67" customFormat="false" ht="14.25" hidden="false" customHeight="false" outlineLevel="0" collapsed="false">
      <c r="A67" s="17" t="str">
        <f aca="false">CONCATENATE(C67,"-",E67)</f>
        <v>Scheduled Amortization-Premium-Cr</v>
      </c>
      <c r="B67" s="6" t="n">
        <v>32</v>
      </c>
      <c r="C67" s="6" t="s">
        <v>41</v>
      </c>
      <c r="D67" s="6" t="s">
        <v>297</v>
      </c>
      <c r="E67" s="18" t="s">
        <v>299</v>
      </c>
      <c r="F67" s="18" t="s">
        <v>253</v>
      </c>
      <c r="G67" s="18" t="n">
        <v>1</v>
      </c>
      <c r="H67" s="19" t="str">
        <f aca="false">CONCATENATE(F67,D67,E67)</f>
        <v>Deferred Basisamount&gt;1Cr</v>
      </c>
    </row>
    <row r="68" customFormat="false" ht="14.25" hidden="false" customHeight="false" outlineLevel="0" collapsed="false">
      <c r="A68" s="17" t="str">
        <f aca="false">CONCATENATE(C68,"-",E68)</f>
        <v>RA - Defer NA Payments Applied to Principal-Deferred Fee-Dr</v>
      </c>
      <c r="B68" s="6" t="n">
        <v>33</v>
      </c>
      <c r="C68" s="6" t="s">
        <v>42</v>
      </c>
      <c r="D68" s="6" t="s">
        <v>297</v>
      </c>
      <c r="E68" s="18" t="s">
        <v>298</v>
      </c>
      <c r="F68" s="18" t="s">
        <v>271</v>
      </c>
      <c r="G68" s="18" t="n">
        <v>1</v>
      </c>
      <c r="H68" s="19" t="str">
        <f aca="false">CONCATENATE(F68,D68,E68)</f>
        <v>Non-Accrual Clearingamount&gt;1Dr</v>
      </c>
    </row>
    <row r="69" customFormat="false" ht="14.25" hidden="false" customHeight="false" outlineLevel="0" collapsed="false">
      <c r="A69" s="17" t="str">
        <f aca="false">CONCATENATE(C69,"-",E69)</f>
        <v>RA - Defer NA Payments Applied to Principal-Deferred Fee-Cr</v>
      </c>
      <c r="B69" s="6" t="n">
        <v>33</v>
      </c>
      <c r="C69" s="6" t="s">
        <v>42</v>
      </c>
      <c r="D69" s="6" t="s">
        <v>297</v>
      </c>
      <c r="E69" s="18" t="s">
        <v>299</v>
      </c>
      <c r="F69" s="18" t="s">
        <v>253</v>
      </c>
      <c r="G69" s="18" t="n">
        <v>1</v>
      </c>
      <c r="H69" s="19" t="str">
        <f aca="false">CONCATENATE(F69,D69,E69)</f>
        <v>Deferred Basisamount&gt;1Cr</v>
      </c>
    </row>
    <row r="70" customFormat="false" ht="14.25" hidden="false" customHeight="false" outlineLevel="0" collapsed="false">
      <c r="A70" s="17" t="str">
        <f aca="false">CONCATENATE(C70,"-",E70)</f>
        <v>RA - Defer NA Payments Applied to Principal-NA Payments Applied to Principal-Dr</v>
      </c>
      <c r="B70" s="6" t="n">
        <v>34</v>
      </c>
      <c r="C70" s="6" t="s">
        <v>43</v>
      </c>
      <c r="D70" s="6" t="s">
        <v>297</v>
      </c>
      <c r="E70" s="18" t="s">
        <v>298</v>
      </c>
      <c r="F70" s="18" t="s">
        <v>300</v>
      </c>
      <c r="G70" s="18" t="n">
        <v>1</v>
      </c>
      <c r="H70" s="19" t="str">
        <f aca="false">CONCATENATE(F70,D70,E70)</f>
        <v>Principal Contra - NA Payments Applied to Principalamount&gt;1Dr</v>
      </c>
    </row>
    <row r="71" customFormat="false" ht="14.25" hidden="false" customHeight="false" outlineLevel="0" collapsed="false">
      <c r="A71" s="17" t="str">
        <f aca="false">CONCATENATE(C71,"-",E71)</f>
        <v>RA - Defer NA Payments Applied to Principal-NA Payments Applied to Principal-Cr</v>
      </c>
      <c r="B71" s="6" t="n">
        <v>34</v>
      </c>
      <c r="C71" s="6" t="s">
        <v>43</v>
      </c>
      <c r="D71" s="6" t="s">
        <v>297</v>
      </c>
      <c r="E71" s="18" t="s">
        <v>299</v>
      </c>
      <c r="F71" s="18" t="s">
        <v>271</v>
      </c>
      <c r="G71" s="18" t="n">
        <v>1</v>
      </c>
      <c r="H71" s="19" t="str">
        <f aca="false">CONCATENATE(F71,D71,E71)</f>
        <v>Non-Accrual Clearingamount&gt;1Cr</v>
      </c>
    </row>
    <row r="72" customFormat="false" ht="14.25" hidden="false" customHeight="false" outlineLevel="0" collapsed="false">
      <c r="A72" s="17" t="str">
        <f aca="false">CONCATENATE(C72,"-",E72)</f>
        <v>RA - Defer the Reversed Income-Deferred Fee-Dr</v>
      </c>
      <c r="B72" s="6" t="n">
        <v>35</v>
      </c>
      <c r="C72" s="6" t="s">
        <v>44</v>
      </c>
      <c r="D72" s="6" t="s">
        <v>297</v>
      </c>
      <c r="E72" s="18" t="s">
        <v>298</v>
      </c>
      <c r="F72" s="18" t="s">
        <v>271</v>
      </c>
      <c r="G72" s="18" t="n">
        <v>1</v>
      </c>
      <c r="H72" s="19" t="str">
        <f aca="false">CONCATENATE(F72,D72,E72)</f>
        <v>Non-Accrual Clearingamount&gt;1Dr</v>
      </c>
    </row>
    <row r="73" customFormat="false" ht="14.25" hidden="false" customHeight="false" outlineLevel="0" collapsed="false">
      <c r="A73" s="17" t="str">
        <f aca="false">CONCATENATE(C73,"-",E73)</f>
        <v>RA - Defer the Reversed Income-Deferred Fee-Cr</v>
      </c>
      <c r="B73" s="6" t="n">
        <v>35</v>
      </c>
      <c r="C73" s="6" t="s">
        <v>44</v>
      </c>
      <c r="D73" s="6" t="s">
        <v>297</v>
      </c>
      <c r="E73" s="18" t="s">
        <v>299</v>
      </c>
      <c r="F73" s="18" t="s">
        <v>253</v>
      </c>
      <c r="G73" s="18" t="n">
        <v>1</v>
      </c>
      <c r="H73" s="19" t="str">
        <f aca="false">CONCATENATE(F73,D73,E73)</f>
        <v>Deferred Basisamount&gt;1Cr</v>
      </c>
    </row>
    <row r="74" customFormat="false" ht="14.25" hidden="false" customHeight="false" outlineLevel="0" collapsed="false">
      <c r="A74" s="17" t="str">
        <f aca="false">CONCATENATE(C74,"-",E74)</f>
        <v>RA - Defer the Reversed Income-Interest-Dr</v>
      </c>
      <c r="B74" s="6" t="n">
        <v>36</v>
      </c>
      <c r="C74" s="6" t="s">
        <v>45</v>
      </c>
      <c r="D74" s="6" t="s">
        <v>297</v>
      </c>
      <c r="E74" s="18" t="s">
        <v>298</v>
      </c>
      <c r="F74" s="18" t="s">
        <v>268</v>
      </c>
      <c r="G74" s="18" t="n">
        <v>1</v>
      </c>
      <c r="H74" s="19" t="str">
        <f aca="false">CONCATENATE(F74,D74,E74)</f>
        <v>Interest Receivable Contraamount&gt;1Dr</v>
      </c>
    </row>
    <row r="75" customFormat="false" ht="14.25" hidden="false" customHeight="false" outlineLevel="0" collapsed="false">
      <c r="A75" s="17" t="str">
        <f aca="false">CONCATENATE(C75,"-",E75)</f>
        <v>RA - Defer the Reversed Income-Interest-Cr</v>
      </c>
      <c r="B75" s="6" t="n">
        <v>36</v>
      </c>
      <c r="C75" s="6" t="s">
        <v>45</v>
      </c>
      <c r="D75" s="6" t="s">
        <v>297</v>
      </c>
      <c r="E75" s="18" t="s">
        <v>299</v>
      </c>
      <c r="F75" s="18" t="s">
        <v>253</v>
      </c>
      <c r="G75" s="18" t="n">
        <v>1</v>
      </c>
      <c r="H75" s="19" t="str">
        <f aca="false">CONCATENATE(F75,D75,E75)</f>
        <v>Deferred Basisamount&gt;1Cr</v>
      </c>
    </row>
    <row r="76" customFormat="false" ht="14.25" hidden="false" customHeight="false" outlineLevel="0" collapsed="false">
      <c r="A76" s="17" t="str">
        <f aca="false">CONCATENATE(C76,"-",E76)</f>
        <v>Defer Expense - Cost-Deferred Cost-Dr</v>
      </c>
      <c r="B76" s="6" t="n">
        <v>37</v>
      </c>
      <c r="C76" s="6" t="s">
        <v>46</v>
      </c>
      <c r="D76" s="6" t="s">
        <v>297</v>
      </c>
      <c r="E76" s="18" t="s">
        <v>298</v>
      </c>
      <c r="F76" s="18" t="s">
        <v>253</v>
      </c>
      <c r="G76" s="18" t="n">
        <v>1</v>
      </c>
      <c r="H76" s="19" t="str">
        <f aca="false">CONCATENATE(F76,D76,E76)</f>
        <v>Deferred Basisamount&gt;1Dr</v>
      </c>
    </row>
    <row r="77" customFormat="false" ht="14.25" hidden="false" customHeight="false" outlineLevel="0" collapsed="false">
      <c r="A77" s="17" t="str">
        <f aca="false">CONCATENATE(C77,"-",E77)</f>
        <v>Defer Expense - Cost-Deferred Cost-Cr</v>
      </c>
      <c r="B77" s="6" t="n">
        <v>37</v>
      </c>
      <c r="C77" s="6" t="s">
        <v>46</v>
      </c>
      <c r="D77" s="6" t="s">
        <v>297</v>
      </c>
      <c r="E77" s="18" t="s">
        <v>299</v>
      </c>
      <c r="F77" s="18" t="s">
        <v>254</v>
      </c>
      <c r="G77" s="18" t="n">
        <v>1</v>
      </c>
      <c r="H77" s="19" t="str">
        <f aca="false">CONCATENATE(F77,D77,E77)</f>
        <v>Deferred Basis Clearingamount&gt;1Cr</v>
      </c>
    </row>
    <row r="78" customFormat="false" ht="14.25" hidden="false" customHeight="false" outlineLevel="0" collapsed="false">
      <c r="A78" s="17" t="str">
        <f aca="false">CONCATENATE(C78,"-",E78)</f>
        <v>Defer Income - Fee-Deferred Fee-Dr</v>
      </c>
      <c r="B78" s="6" t="n">
        <v>38</v>
      </c>
      <c r="C78" s="6" t="s">
        <v>47</v>
      </c>
      <c r="D78" s="6" t="s">
        <v>297</v>
      </c>
      <c r="E78" s="18" t="s">
        <v>298</v>
      </c>
      <c r="F78" s="18" t="s">
        <v>254</v>
      </c>
      <c r="G78" s="18" t="n">
        <v>1</v>
      </c>
      <c r="H78" s="19" t="str">
        <f aca="false">CONCATENATE(F78,D78,E78)</f>
        <v>Deferred Basis Clearingamount&gt;1Dr</v>
      </c>
    </row>
    <row r="79" customFormat="false" ht="14.25" hidden="false" customHeight="false" outlineLevel="0" collapsed="false">
      <c r="A79" s="17" t="str">
        <f aca="false">CONCATENATE(C79,"-",E79)</f>
        <v>Defer Income - Fee-Deferred Fee-Cr</v>
      </c>
      <c r="B79" s="6" t="n">
        <v>38</v>
      </c>
      <c r="C79" s="6" t="s">
        <v>47</v>
      </c>
      <c r="D79" s="6" t="s">
        <v>297</v>
      </c>
      <c r="E79" s="18" t="s">
        <v>299</v>
      </c>
      <c r="F79" s="18" t="s">
        <v>253</v>
      </c>
      <c r="G79" s="18" t="n">
        <v>1</v>
      </c>
      <c r="H79" s="19" t="str">
        <f aca="false">CONCATENATE(F79,D79,E79)</f>
        <v>Deferred Basisamount&gt;1Cr</v>
      </c>
    </row>
    <row r="80" customFormat="false" ht="14.25" hidden="false" customHeight="false" outlineLevel="0" collapsed="false">
      <c r="A80" s="17" t="str">
        <f aca="false">CONCATENATE(C80,"-",E80)</f>
        <v>Charge-Off Relief-Deferred Cost-Dr</v>
      </c>
      <c r="B80" s="6" t="n">
        <v>39</v>
      </c>
      <c r="C80" s="6" t="s">
        <v>48</v>
      </c>
      <c r="D80" s="6" t="s">
        <v>297</v>
      </c>
      <c r="E80" s="18" t="s">
        <v>298</v>
      </c>
      <c r="F80" s="18" t="s">
        <v>248</v>
      </c>
      <c r="G80" s="18" t="n">
        <v>1</v>
      </c>
      <c r="H80" s="19" t="str">
        <f aca="false">CONCATENATE(F80,D80,E80)</f>
        <v>Charge-Off Allowanceamount&gt;1Dr</v>
      </c>
    </row>
    <row r="81" customFormat="false" ht="14.25" hidden="false" customHeight="false" outlineLevel="0" collapsed="false">
      <c r="A81" s="17" t="str">
        <f aca="false">CONCATENATE(C81,"-",E81)</f>
        <v>Charge-Off Relief-Deferred Cost-Cr</v>
      </c>
      <c r="B81" s="6" t="n">
        <v>39</v>
      </c>
      <c r="C81" s="6" t="s">
        <v>48</v>
      </c>
      <c r="D81" s="6" t="s">
        <v>297</v>
      </c>
      <c r="E81" s="18" t="s">
        <v>299</v>
      </c>
      <c r="F81" s="18" t="s">
        <v>253</v>
      </c>
      <c r="G81" s="18" t="n">
        <v>1</v>
      </c>
      <c r="H81" s="19" t="str">
        <f aca="false">CONCATENATE(F81,D81,E81)</f>
        <v>Deferred Basisamount&gt;1Cr</v>
      </c>
    </row>
    <row r="82" customFormat="false" ht="14.25" hidden="false" customHeight="false" outlineLevel="0" collapsed="false">
      <c r="A82" s="17" t="str">
        <f aca="false">CONCATENATE(C82,"-",E82)</f>
        <v>Charge-Off Relief-Deferred Fee-Dr</v>
      </c>
      <c r="B82" s="6" t="n">
        <v>40</v>
      </c>
      <c r="C82" s="6" t="s">
        <v>49</v>
      </c>
      <c r="D82" s="6" t="s">
        <v>297</v>
      </c>
      <c r="E82" s="18" t="s">
        <v>298</v>
      </c>
      <c r="F82" s="18" t="s">
        <v>253</v>
      </c>
      <c r="G82" s="18" t="n">
        <v>1</v>
      </c>
      <c r="H82" s="19" t="str">
        <f aca="false">CONCATENATE(F82,D82,E82)</f>
        <v>Deferred Basisamount&gt;1Dr</v>
      </c>
    </row>
    <row r="83" customFormat="false" ht="14.25" hidden="false" customHeight="false" outlineLevel="0" collapsed="false">
      <c r="A83" s="17" t="str">
        <f aca="false">CONCATENATE(C83,"-",E83)</f>
        <v>Charge-Off Relief-Deferred Fee-Cr</v>
      </c>
      <c r="B83" s="6" t="n">
        <v>40</v>
      </c>
      <c r="C83" s="6" t="s">
        <v>49</v>
      </c>
      <c r="D83" s="6" t="s">
        <v>297</v>
      </c>
      <c r="E83" s="18" t="s">
        <v>299</v>
      </c>
      <c r="F83" s="18" t="s">
        <v>248</v>
      </c>
      <c r="G83" s="18" t="n">
        <v>1</v>
      </c>
      <c r="H83" s="19" t="str">
        <f aca="false">CONCATENATE(F83,D83,E83)</f>
        <v>Charge-Off Allowanceamount&gt;1Cr</v>
      </c>
    </row>
    <row r="84" customFormat="false" ht="14.25" hidden="false" customHeight="false" outlineLevel="0" collapsed="false">
      <c r="A84" s="17" t="str">
        <f aca="false">CONCATENATE(C84,"-",E84)</f>
        <v>Charge-Off Relief-Discount-Dr</v>
      </c>
      <c r="B84" s="6" t="n">
        <v>41</v>
      </c>
      <c r="C84" s="6" t="s">
        <v>50</v>
      </c>
      <c r="D84" s="6" t="s">
        <v>297</v>
      </c>
      <c r="E84" s="18" t="s">
        <v>298</v>
      </c>
      <c r="F84" s="18" t="s">
        <v>253</v>
      </c>
      <c r="G84" s="18" t="n">
        <v>1</v>
      </c>
      <c r="H84" s="19" t="str">
        <f aca="false">CONCATENATE(F84,D84,E84)</f>
        <v>Deferred Basisamount&gt;1Dr</v>
      </c>
    </row>
    <row r="85" customFormat="false" ht="14.25" hidden="false" customHeight="false" outlineLevel="0" collapsed="false">
      <c r="A85" s="17" t="str">
        <f aca="false">CONCATENATE(C85,"-",E85)</f>
        <v>Charge-Off Relief-Discount-Cr</v>
      </c>
      <c r="B85" s="6" t="n">
        <v>41</v>
      </c>
      <c r="C85" s="6" t="s">
        <v>50</v>
      </c>
      <c r="D85" s="6" t="s">
        <v>297</v>
      </c>
      <c r="E85" s="18" t="s">
        <v>299</v>
      </c>
      <c r="F85" s="18" t="s">
        <v>248</v>
      </c>
      <c r="G85" s="18" t="n">
        <v>1</v>
      </c>
      <c r="H85" s="19" t="str">
        <f aca="false">CONCATENATE(F85,D85,E85)</f>
        <v>Charge-Off Allowanceamount&gt;1Cr</v>
      </c>
    </row>
    <row r="86" customFormat="false" ht="14.25" hidden="false" customHeight="false" outlineLevel="0" collapsed="false">
      <c r="A86" s="17" t="str">
        <f aca="false">CONCATENATE(C86,"-",E86)</f>
        <v>Charge-Off Relief-Fee-Dr</v>
      </c>
      <c r="B86" s="6" t="n">
        <v>42</v>
      </c>
      <c r="C86" s="6" t="s">
        <v>51</v>
      </c>
      <c r="D86" s="6" t="s">
        <v>297</v>
      </c>
      <c r="E86" s="18" t="s">
        <v>298</v>
      </c>
      <c r="F86" s="18" t="s">
        <v>258</v>
      </c>
      <c r="G86" s="18" t="n">
        <v>1</v>
      </c>
      <c r="H86" s="19" t="str">
        <f aca="false">CONCATENATE(F86,D86,E86)</f>
        <v>Fee Incomeamount&gt;1Dr</v>
      </c>
    </row>
    <row r="87" customFormat="false" ht="14.25" hidden="false" customHeight="false" outlineLevel="0" collapsed="false">
      <c r="A87" s="17" t="str">
        <f aca="false">CONCATENATE(C87,"-",E87)</f>
        <v>Charge-Off Relief-Fee-Cr</v>
      </c>
      <c r="B87" s="6" t="n">
        <v>42</v>
      </c>
      <c r="C87" s="6" t="s">
        <v>51</v>
      </c>
      <c r="D87" s="6" t="s">
        <v>297</v>
      </c>
      <c r="E87" s="18" t="s">
        <v>299</v>
      </c>
      <c r="F87" s="18" t="s">
        <v>260</v>
      </c>
      <c r="G87" s="18" t="n">
        <v>1</v>
      </c>
      <c r="H87" s="19" t="str">
        <f aca="false">CONCATENATE(F87,D87,E87)</f>
        <v>Fee Receivableamount&gt;1Cr</v>
      </c>
    </row>
    <row r="88" customFormat="false" ht="14.25" hidden="false" customHeight="false" outlineLevel="0" collapsed="false">
      <c r="A88" s="17" t="str">
        <f aca="false">CONCATENATE(C88,"-",E88)</f>
        <v>Charge-Off Relief-Impairment-Dr</v>
      </c>
      <c r="B88" s="6" t="n">
        <v>43</v>
      </c>
      <c r="C88" s="6" t="s">
        <v>52</v>
      </c>
      <c r="D88" s="6" t="s">
        <v>297</v>
      </c>
      <c r="E88" s="18" t="s">
        <v>298</v>
      </c>
      <c r="F88" s="18" t="s">
        <v>244</v>
      </c>
      <c r="G88" s="18" t="n">
        <v>1</v>
      </c>
      <c r="H88" s="19" t="str">
        <f aca="false">CONCATENATE(F88,D88,E88)</f>
        <v>Allowanceamount&gt;1Dr</v>
      </c>
    </row>
    <row r="89" customFormat="false" ht="14.25" hidden="false" customHeight="false" outlineLevel="0" collapsed="false">
      <c r="A89" s="17" t="str">
        <f aca="false">CONCATENATE(C89,"-",E89)</f>
        <v>Charge-Off Relief-Impairment-Cr</v>
      </c>
      <c r="B89" s="6" t="n">
        <v>43</v>
      </c>
      <c r="C89" s="6" t="s">
        <v>52</v>
      </c>
      <c r="D89" s="6" t="s">
        <v>297</v>
      </c>
      <c r="E89" s="18" t="s">
        <v>299</v>
      </c>
      <c r="F89" s="18" t="s">
        <v>276</v>
      </c>
      <c r="G89" s="18" t="n">
        <v>1</v>
      </c>
      <c r="H89" s="19" t="str">
        <f aca="false">CONCATENATE(F89,D89,E89)</f>
        <v>Provision Expenseamount&gt;1Cr</v>
      </c>
    </row>
    <row r="90" customFormat="false" ht="14.25" hidden="false" customHeight="false" outlineLevel="0" collapsed="false">
      <c r="A90" s="17" t="str">
        <f aca="false">CONCATENATE(C90,"-",E90)</f>
        <v>Charge-Off Relief-Interest-Dr</v>
      </c>
      <c r="B90" s="6" t="n">
        <v>44</v>
      </c>
      <c r="C90" s="6" t="s">
        <v>53</v>
      </c>
      <c r="D90" s="6" t="s">
        <v>297</v>
      </c>
      <c r="E90" s="18" t="s">
        <v>298</v>
      </c>
      <c r="F90" s="18" t="s">
        <v>248</v>
      </c>
      <c r="G90" s="18" t="n">
        <v>1</v>
      </c>
      <c r="H90" s="19" t="str">
        <f aca="false">CONCATENATE(F90,D90,E90)</f>
        <v>Charge-Off Allowanceamount&gt;1Dr</v>
      </c>
    </row>
    <row r="91" customFormat="false" ht="14.25" hidden="false" customHeight="false" outlineLevel="0" collapsed="false">
      <c r="A91" s="17" t="str">
        <f aca="false">CONCATENATE(C91,"-",E91)</f>
        <v>Charge-Off Relief-Interest-Cr</v>
      </c>
      <c r="B91" s="6" t="n">
        <v>44</v>
      </c>
      <c r="C91" s="6" t="s">
        <v>53</v>
      </c>
      <c r="D91" s="6" t="s">
        <v>297</v>
      </c>
      <c r="E91" s="18" t="s">
        <v>299</v>
      </c>
      <c r="F91" s="18" t="s">
        <v>267</v>
      </c>
      <c r="G91" s="18" t="n">
        <v>1</v>
      </c>
      <c r="H91" s="19" t="str">
        <f aca="false">CONCATENATE(F91,D91,E91)</f>
        <v>Interest Receivableamount&gt;1Cr</v>
      </c>
    </row>
    <row r="92" customFormat="false" ht="14.25" hidden="false" customHeight="false" outlineLevel="0" collapsed="false">
      <c r="A92" s="17" t="str">
        <f aca="false">CONCATENATE(C92,"-",E92)</f>
        <v>Charge-Off Relief-NA Payments Applied to Principal-Dr</v>
      </c>
      <c r="B92" s="6" t="n">
        <v>45</v>
      </c>
      <c r="C92" s="6" t="s">
        <v>54</v>
      </c>
      <c r="D92" s="6" t="s">
        <v>297</v>
      </c>
      <c r="E92" s="18" t="s">
        <v>298</v>
      </c>
      <c r="F92" s="18" t="s">
        <v>300</v>
      </c>
      <c r="G92" s="18" t="n">
        <v>1</v>
      </c>
      <c r="H92" s="19" t="str">
        <f aca="false">CONCATENATE(F92,D92,E92)</f>
        <v>Principal Contra - NA Payments Applied to Principalamount&gt;1Dr</v>
      </c>
    </row>
    <row r="93" customFormat="false" ht="14.25" hidden="false" customHeight="false" outlineLevel="0" collapsed="false">
      <c r="A93" s="17" t="str">
        <f aca="false">CONCATENATE(C93,"-",E93)</f>
        <v>Charge-Off Relief-NA Payments Applied to Principal-Cr</v>
      </c>
      <c r="B93" s="6" t="n">
        <v>45</v>
      </c>
      <c r="C93" s="6" t="s">
        <v>54</v>
      </c>
      <c r="D93" s="6" t="s">
        <v>297</v>
      </c>
      <c r="E93" s="18" t="s">
        <v>299</v>
      </c>
      <c r="F93" s="18" t="s">
        <v>248</v>
      </c>
      <c r="G93" s="18" t="n">
        <v>1</v>
      </c>
      <c r="H93" s="19" t="str">
        <f aca="false">CONCATENATE(F93,D93,E93)</f>
        <v>Charge-Off Allowanceamount&gt;1Cr</v>
      </c>
    </row>
    <row r="94" customFormat="false" ht="14.25" hidden="false" customHeight="false" outlineLevel="0" collapsed="false">
      <c r="A94" s="17" t="str">
        <f aca="false">CONCATENATE(C94,"-",E94)</f>
        <v>Charge-Off Relief-Premium-Dr</v>
      </c>
      <c r="B94" s="6" t="n">
        <v>46</v>
      </c>
      <c r="C94" s="6" t="s">
        <v>55</v>
      </c>
      <c r="D94" s="6" t="s">
        <v>297</v>
      </c>
      <c r="E94" s="18" t="s">
        <v>298</v>
      </c>
      <c r="F94" s="18" t="s">
        <v>248</v>
      </c>
      <c r="G94" s="18" t="n">
        <v>1</v>
      </c>
      <c r="H94" s="19" t="str">
        <f aca="false">CONCATENATE(F94,D94,E94)</f>
        <v>Charge-Off Allowanceamount&gt;1Dr</v>
      </c>
    </row>
    <row r="95" customFormat="false" ht="14.25" hidden="false" customHeight="false" outlineLevel="0" collapsed="false">
      <c r="A95" s="17" t="str">
        <f aca="false">CONCATENATE(C95,"-",E95)</f>
        <v>Charge-Off Relief-Premium-Cr</v>
      </c>
      <c r="B95" s="6" t="n">
        <v>46</v>
      </c>
      <c r="C95" s="6" t="s">
        <v>55</v>
      </c>
      <c r="D95" s="6" t="s">
        <v>297</v>
      </c>
      <c r="E95" s="18" t="s">
        <v>299</v>
      </c>
      <c r="F95" s="18" t="s">
        <v>253</v>
      </c>
      <c r="G95" s="18" t="n">
        <v>1</v>
      </c>
      <c r="H95" s="19" t="str">
        <f aca="false">CONCATENATE(F95,D95,E95)</f>
        <v>Deferred Basisamount&gt;1Cr</v>
      </c>
    </row>
    <row r="96" customFormat="false" ht="14.25" hidden="false" customHeight="false" outlineLevel="0" collapsed="false">
      <c r="A96" s="17" t="str">
        <f aca="false">CONCATENATE(C96,"-",E96)</f>
        <v>Charge-Off Relief-Principal-Dr</v>
      </c>
      <c r="B96" s="6" t="n">
        <v>47</v>
      </c>
      <c r="C96" s="6" t="s">
        <v>56</v>
      </c>
      <c r="D96" s="6" t="s">
        <v>297</v>
      </c>
      <c r="E96" s="18" t="s">
        <v>298</v>
      </c>
      <c r="F96" s="18" t="s">
        <v>248</v>
      </c>
      <c r="G96" s="18" t="n">
        <v>1</v>
      </c>
      <c r="H96" s="19" t="str">
        <f aca="false">CONCATENATE(F96,D96,E96)</f>
        <v>Charge-Off Allowanceamount&gt;1Dr</v>
      </c>
    </row>
    <row r="97" customFormat="false" ht="14.25" hidden="false" customHeight="false" outlineLevel="0" collapsed="false">
      <c r="A97" s="17" t="str">
        <f aca="false">CONCATENATE(C97,"-",E97)</f>
        <v>Charge-Off Relief-Principal-Cr</v>
      </c>
      <c r="B97" s="6" t="n">
        <v>47</v>
      </c>
      <c r="C97" s="6" t="s">
        <v>56</v>
      </c>
      <c r="D97" s="6" t="s">
        <v>297</v>
      </c>
      <c r="E97" s="18" t="s">
        <v>299</v>
      </c>
      <c r="F97" s="18" t="s">
        <v>301</v>
      </c>
      <c r="G97" s="18" t="n">
        <v>1</v>
      </c>
      <c r="H97" s="19" t="str">
        <f aca="false">CONCATENATE(F97,D97,E97)</f>
        <v>Principal Contra - Charge-Offamount&gt;1Cr</v>
      </c>
    </row>
    <row r="98" customFormat="false" ht="14.25" hidden="false" customHeight="false" outlineLevel="0" collapsed="false">
      <c r="A98" s="17" t="str">
        <f aca="false">CONCATENATE(C98,"-",E98)</f>
        <v>Foreclosure - Recover Charge-Off-Impairment-Dr</v>
      </c>
      <c r="B98" s="6" t="n">
        <v>48</v>
      </c>
      <c r="C98" s="6" t="s">
        <v>57</v>
      </c>
      <c r="D98" s="6" t="s">
        <v>297</v>
      </c>
      <c r="E98" s="18" t="s">
        <v>298</v>
      </c>
      <c r="F98" s="18" t="s">
        <v>276</v>
      </c>
      <c r="G98" s="18" t="n">
        <v>1</v>
      </c>
      <c r="H98" s="19" t="str">
        <f aca="false">CONCATENATE(F98,D98,E98)</f>
        <v>Provision Expenseamount&gt;1Dr</v>
      </c>
    </row>
    <row r="99" customFormat="false" ht="14.25" hidden="false" customHeight="false" outlineLevel="0" collapsed="false">
      <c r="A99" s="17" t="str">
        <f aca="false">CONCATENATE(C99,"-",E99)</f>
        <v>Foreclosure - Recover Charge-Off-Impairment-Cr</v>
      </c>
      <c r="B99" s="6" t="n">
        <v>48</v>
      </c>
      <c r="C99" s="6" t="s">
        <v>57</v>
      </c>
      <c r="D99" s="6" t="s">
        <v>297</v>
      </c>
      <c r="E99" s="18" t="s">
        <v>299</v>
      </c>
      <c r="F99" s="18" t="s">
        <v>244</v>
      </c>
      <c r="G99" s="18" t="n">
        <v>1</v>
      </c>
      <c r="H99" s="19" t="str">
        <f aca="false">CONCATENATE(F99,D99,E99)</f>
        <v>Allowanceamount&gt;1Cr</v>
      </c>
    </row>
    <row r="100" customFormat="false" ht="14.25" hidden="false" customHeight="false" outlineLevel="0" collapsed="false">
      <c r="A100" s="17" t="str">
        <f aca="false">CONCATENATE(C100,"-",E100)</f>
        <v>Foreclosure - Recover Charge-Off-Interest-Dr</v>
      </c>
      <c r="B100" s="6" t="n">
        <v>49</v>
      </c>
      <c r="C100" s="6" t="s">
        <v>58</v>
      </c>
      <c r="D100" s="6" t="s">
        <v>297</v>
      </c>
      <c r="E100" s="18" t="s">
        <v>298</v>
      </c>
      <c r="F100" s="18" t="s">
        <v>268</v>
      </c>
      <c r="G100" s="18" t="n">
        <v>1</v>
      </c>
      <c r="H100" s="19" t="str">
        <f aca="false">CONCATENATE(F100,D100,E100)</f>
        <v>Interest Receivable Contraamount&gt;1Dr</v>
      </c>
    </row>
    <row r="101" customFormat="false" ht="14.25" hidden="false" customHeight="false" outlineLevel="0" collapsed="false">
      <c r="A101" s="17" t="str">
        <f aca="false">CONCATENATE(C101,"-",E101)</f>
        <v>Foreclosure - Recover Charge-Off-Interest-Cr</v>
      </c>
      <c r="B101" s="6" t="n">
        <v>49</v>
      </c>
      <c r="C101" s="6" t="s">
        <v>58</v>
      </c>
      <c r="D101" s="6" t="s">
        <v>297</v>
      </c>
      <c r="E101" s="18" t="s">
        <v>299</v>
      </c>
      <c r="F101" s="18" t="s">
        <v>278</v>
      </c>
      <c r="G101" s="18" t="n">
        <v>1</v>
      </c>
      <c r="H101" s="19" t="str">
        <f aca="false">CONCATENATE(F101,D101,E101)</f>
        <v>Recovery Allowanceamount&gt;1Cr</v>
      </c>
    </row>
    <row r="102" customFormat="false" ht="14.25" hidden="false" customHeight="false" outlineLevel="0" collapsed="false">
      <c r="A102" s="17" t="str">
        <f aca="false">CONCATENATE(C102,"-",E102)</f>
        <v>Foreclosure - Recover Charge-Off-Principal-Dr</v>
      </c>
      <c r="B102" s="6" t="n">
        <v>50</v>
      </c>
      <c r="C102" s="6" t="s">
        <v>59</v>
      </c>
      <c r="D102" s="6" t="s">
        <v>297</v>
      </c>
      <c r="E102" s="18" t="s">
        <v>298</v>
      </c>
      <c r="F102" s="18" t="s">
        <v>301</v>
      </c>
      <c r="G102" s="18" t="n">
        <v>1</v>
      </c>
      <c r="H102" s="19" t="str">
        <f aca="false">CONCATENATE(F102,D102,E102)</f>
        <v>Principal Contra - Charge-Offamount&gt;1Dr</v>
      </c>
    </row>
    <row r="103" customFormat="false" ht="14.25" hidden="false" customHeight="false" outlineLevel="0" collapsed="false">
      <c r="A103" s="17" t="str">
        <f aca="false">CONCATENATE(C103,"-",E103)</f>
        <v>Foreclosure - Recover Charge-Off-Principal-Cr</v>
      </c>
      <c r="B103" s="6" t="n">
        <v>50</v>
      </c>
      <c r="C103" s="6" t="s">
        <v>59</v>
      </c>
      <c r="D103" s="6" t="s">
        <v>297</v>
      </c>
      <c r="E103" s="18" t="s">
        <v>299</v>
      </c>
      <c r="F103" s="18" t="s">
        <v>278</v>
      </c>
      <c r="G103" s="18" t="n">
        <v>1</v>
      </c>
      <c r="H103" s="19" t="str">
        <f aca="false">CONCATENATE(F103,D103,E103)</f>
        <v>Recovery Allowanceamount&gt;1Cr</v>
      </c>
    </row>
    <row r="104" customFormat="false" ht="14.25" hidden="false" customHeight="false" outlineLevel="0" collapsed="false">
      <c r="A104" s="17" t="str">
        <f aca="false">CONCATENATE(C104,"-",E104)</f>
        <v>Foreclosure - Relief-Cost-Dr</v>
      </c>
      <c r="B104" s="6" t="n">
        <v>51</v>
      </c>
      <c r="C104" s="6" t="s">
        <v>60</v>
      </c>
      <c r="D104" s="6" t="s">
        <v>297</v>
      </c>
      <c r="E104" s="18" t="s">
        <v>298</v>
      </c>
      <c r="F104" s="18" t="s">
        <v>252</v>
      </c>
      <c r="G104" s="18" t="n">
        <v>1</v>
      </c>
      <c r="H104" s="19" t="str">
        <f aca="false">CONCATENATE(F104,D104,E104)</f>
        <v>Cost Payableamount&gt;1Dr</v>
      </c>
    </row>
    <row r="105" customFormat="false" ht="14.25" hidden="false" customHeight="false" outlineLevel="0" collapsed="false">
      <c r="A105" s="17" t="str">
        <f aca="false">CONCATENATE(C105,"-",E105)</f>
        <v>Foreclosure - Relief-Cost-Cr</v>
      </c>
      <c r="B105" s="6" t="n">
        <v>51</v>
      </c>
      <c r="C105" s="6" t="s">
        <v>60</v>
      </c>
      <c r="D105" s="6" t="s">
        <v>297</v>
      </c>
      <c r="E105" s="18" t="s">
        <v>299</v>
      </c>
      <c r="F105" s="18" t="s">
        <v>279</v>
      </c>
      <c r="G105" s="18" t="n">
        <v>1</v>
      </c>
      <c r="H105" s="19" t="str">
        <f aca="false">CONCATENATE(F105,D105,E105)</f>
        <v>REO Clearingamount&gt;1Cr</v>
      </c>
    </row>
    <row r="106" customFormat="false" ht="14.25" hidden="false" customHeight="false" outlineLevel="0" collapsed="false">
      <c r="A106" s="17" t="str">
        <f aca="false">CONCATENATE(C106,"-",E106)</f>
        <v>Foreclosure - Relief-Deferred Cost-Dr</v>
      </c>
      <c r="B106" s="6" t="n">
        <v>52</v>
      </c>
      <c r="C106" s="6" t="s">
        <v>61</v>
      </c>
      <c r="D106" s="6" t="s">
        <v>297</v>
      </c>
      <c r="E106" s="18" t="s">
        <v>298</v>
      </c>
      <c r="F106" s="18" t="s">
        <v>279</v>
      </c>
      <c r="G106" s="18" t="n">
        <v>1</v>
      </c>
      <c r="H106" s="19" t="str">
        <f aca="false">CONCATENATE(F106,D106,E106)</f>
        <v>REO Clearingamount&gt;1Dr</v>
      </c>
    </row>
    <row r="107" customFormat="false" ht="14.25" hidden="false" customHeight="false" outlineLevel="0" collapsed="false">
      <c r="A107" s="17" t="str">
        <f aca="false">CONCATENATE(C107,"-",E107)</f>
        <v>Foreclosure - Relief-Deferred Cost-Cr</v>
      </c>
      <c r="B107" s="6" t="n">
        <v>52</v>
      </c>
      <c r="C107" s="6" t="s">
        <v>61</v>
      </c>
      <c r="D107" s="6" t="s">
        <v>297</v>
      </c>
      <c r="E107" s="18" t="s">
        <v>299</v>
      </c>
      <c r="F107" s="18" t="s">
        <v>253</v>
      </c>
      <c r="G107" s="18" t="n">
        <v>1</v>
      </c>
      <c r="H107" s="19" t="str">
        <f aca="false">CONCATENATE(F107,D107,E107)</f>
        <v>Deferred Basisamount&gt;1Cr</v>
      </c>
    </row>
    <row r="108" customFormat="false" ht="14.25" hidden="false" customHeight="false" outlineLevel="0" collapsed="false">
      <c r="A108" s="17" t="str">
        <f aca="false">CONCATENATE(C108,"-",E108)</f>
        <v>Foreclosure - Relief-Deferred Fee-Dr</v>
      </c>
      <c r="B108" s="6" t="n">
        <v>53</v>
      </c>
      <c r="C108" s="6" t="s">
        <v>62</v>
      </c>
      <c r="D108" s="6" t="s">
        <v>297</v>
      </c>
      <c r="E108" s="18" t="s">
        <v>298</v>
      </c>
      <c r="F108" s="18" t="s">
        <v>253</v>
      </c>
      <c r="G108" s="18" t="n">
        <v>1</v>
      </c>
      <c r="H108" s="19" t="str">
        <f aca="false">CONCATENATE(F108,D108,E108)</f>
        <v>Deferred Basisamount&gt;1Dr</v>
      </c>
    </row>
    <row r="109" customFormat="false" ht="14.25" hidden="false" customHeight="false" outlineLevel="0" collapsed="false">
      <c r="A109" s="17" t="str">
        <f aca="false">CONCATENATE(C109,"-",E109)</f>
        <v>Foreclosure - Relief-Deferred Fee-Cr</v>
      </c>
      <c r="B109" s="6" t="n">
        <v>53</v>
      </c>
      <c r="C109" s="6" t="s">
        <v>62</v>
      </c>
      <c r="D109" s="6" t="s">
        <v>297</v>
      </c>
      <c r="E109" s="18" t="s">
        <v>299</v>
      </c>
      <c r="F109" s="18" t="s">
        <v>279</v>
      </c>
      <c r="G109" s="18" t="n">
        <v>1</v>
      </c>
      <c r="H109" s="19" t="str">
        <f aca="false">CONCATENATE(F109,D109,E109)</f>
        <v>REO Clearingamount&gt;1Cr</v>
      </c>
    </row>
    <row r="110" customFormat="false" ht="14.25" hidden="false" customHeight="false" outlineLevel="0" collapsed="false">
      <c r="A110" s="17" t="str">
        <f aca="false">CONCATENATE(C110,"-",E110)</f>
        <v>Foreclosure - Relief-Discount-Dr</v>
      </c>
      <c r="B110" s="6" t="n">
        <v>54</v>
      </c>
      <c r="C110" s="6" t="s">
        <v>63</v>
      </c>
      <c r="D110" s="6" t="s">
        <v>297</v>
      </c>
      <c r="E110" s="18" t="s">
        <v>298</v>
      </c>
      <c r="F110" s="18" t="s">
        <v>253</v>
      </c>
      <c r="G110" s="18" t="n">
        <v>1</v>
      </c>
      <c r="H110" s="19" t="str">
        <f aca="false">CONCATENATE(F110,D110,E110)</f>
        <v>Deferred Basisamount&gt;1Dr</v>
      </c>
    </row>
    <row r="111" customFormat="false" ht="14.25" hidden="false" customHeight="false" outlineLevel="0" collapsed="false">
      <c r="A111" s="17" t="str">
        <f aca="false">CONCATENATE(C111,"-",E111)</f>
        <v>Foreclosure - Relief-Discount-Cr</v>
      </c>
      <c r="B111" s="6" t="n">
        <v>54</v>
      </c>
      <c r="C111" s="6" t="s">
        <v>63</v>
      </c>
      <c r="D111" s="6" t="s">
        <v>297</v>
      </c>
      <c r="E111" s="18" t="s">
        <v>299</v>
      </c>
      <c r="F111" s="18" t="s">
        <v>279</v>
      </c>
      <c r="G111" s="18" t="n">
        <v>1</v>
      </c>
      <c r="H111" s="19" t="str">
        <f aca="false">CONCATENATE(F111,D111,E111)</f>
        <v>REO Clearingamount&gt;1Cr</v>
      </c>
    </row>
    <row r="112" customFormat="false" ht="14.25" hidden="false" customHeight="false" outlineLevel="0" collapsed="false">
      <c r="A112" s="17" t="str">
        <f aca="false">CONCATENATE(C112,"-",E112)</f>
        <v>Foreclosure - Relief-Fee-Dr</v>
      </c>
      <c r="B112" s="6" t="n">
        <v>55</v>
      </c>
      <c r="C112" s="6" t="s">
        <v>64</v>
      </c>
      <c r="D112" s="6" t="s">
        <v>297</v>
      </c>
      <c r="E112" s="18" t="s">
        <v>298</v>
      </c>
      <c r="F112" s="18" t="s">
        <v>279</v>
      </c>
      <c r="G112" s="18" t="n">
        <v>1</v>
      </c>
      <c r="H112" s="19" t="str">
        <f aca="false">CONCATENATE(F112,D112,E112)</f>
        <v>REO Clearingamount&gt;1Dr</v>
      </c>
    </row>
    <row r="113" customFormat="false" ht="14.25" hidden="false" customHeight="false" outlineLevel="0" collapsed="false">
      <c r="A113" s="17" t="str">
        <f aca="false">CONCATENATE(C113,"-",E113)</f>
        <v>Foreclosure - Relief-Fee-Cr</v>
      </c>
      <c r="B113" s="6" t="n">
        <v>55</v>
      </c>
      <c r="C113" s="6" t="s">
        <v>64</v>
      </c>
      <c r="D113" s="6" t="s">
        <v>297</v>
      </c>
      <c r="E113" s="18" t="s">
        <v>299</v>
      </c>
      <c r="F113" s="18" t="s">
        <v>260</v>
      </c>
      <c r="G113" s="18" t="n">
        <v>1</v>
      </c>
      <c r="H113" s="19" t="str">
        <f aca="false">CONCATENATE(F113,D113,E113)</f>
        <v>Fee Receivableamount&gt;1Cr</v>
      </c>
    </row>
    <row r="114" customFormat="false" ht="14.25" hidden="false" customHeight="false" outlineLevel="0" collapsed="false">
      <c r="A114" s="17" t="str">
        <f aca="false">CONCATENATE(C114,"-",E114)</f>
        <v>Foreclosure - Relief-Gain or Loss-Dr</v>
      </c>
      <c r="B114" s="6" t="n">
        <v>56</v>
      </c>
      <c r="C114" s="6" t="s">
        <v>65</v>
      </c>
      <c r="D114" s="6" t="s">
        <v>297</v>
      </c>
      <c r="E114" s="18" t="s">
        <v>298</v>
      </c>
      <c r="F114" s="18" t="s">
        <v>263</v>
      </c>
      <c r="G114" s="18" t="n">
        <v>1</v>
      </c>
      <c r="H114" s="19" t="str">
        <f aca="false">CONCATENATE(F114,D114,E114)</f>
        <v>Foreclosure Gain Lossamount&gt;1Dr</v>
      </c>
    </row>
    <row r="115" customFormat="false" ht="14.25" hidden="false" customHeight="false" outlineLevel="0" collapsed="false">
      <c r="A115" s="17" t="str">
        <f aca="false">CONCATENATE(C115,"-",E115)</f>
        <v>Foreclosure - Relief-Gain or Loss-Cr</v>
      </c>
      <c r="B115" s="6" t="n">
        <v>56</v>
      </c>
      <c r="C115" s="6" t="s">
        <v>65</v>
      </c>
      <c r="D115" s="6" t="s">
        <v>297</v>
      </c>
      <c r="E115" s="18" t="s">
        <v>299</v>
      </c>
      <c r="F115" s="18" t="s">
        <v>262</v>
      </c>
      <c r="G115" s="18" t="n">
        <v>1</v>
      </c>
      <c r="H115" s="19" t="str">
        <f aca="false">CONCATENATE(F115,D115,E115)</f>
        <v>Foreclosure Clearingamount&gt;1Cr</v>
      </c>
    </row>
    <row r="116" customFormat="false" ht="14.25" hidden="false" customHeight="false" outlineLevel="0" collapsed="false">
      <c r="A116" s="17" t="str">
        <f aca="false">CONCATENATE(C116,"-",E116)</f>
        <v>Foreclosure - Relief-Impairment-Dr</v>
      </c>
      <c r="B116" s="6" t="n">
        <v>57</v>
      </c>
      <c r="C116" s="6" t="s">
        <v>66</v>
      </c>
      <c r="D116" s="6" t="s">
        <v>297</v>
      </c>
      <c r="E116" s="18" t="s">
        <v>298</v>
      </c>
      <c r="F116" s="18" t="s">
        <v>244</v>
      </c>
      <c r="G116" s="18" t="n">
        <v>1</v>
      </c>
      <c r="H116" s="19" t="str">
        <f aca="false">CONCATENATE(F116,D116,E116)</f>
        <v>Allowanceamount&gt;1Dr</v>
      </c>
    </row>
    <row r="117" customFormat="false" ht="14.25" hidden="false" customHeight="false" outlineLevel="0" collapsed="false">
      <c r="A117" s="17" t="str">
        <f aca="false">CONCATENATE(C117,"-",E117)</f>
        <v>Foreclosure - Relief-Impairment-Cr</v>
      </c>
      <c r="B117" s="6" t="n">
        <v>57</v>
      </c>
      <c r="C117" s="6" t="s">
        <v>66</v>
      </c>
      <c r="D117" s="6" t="s">
        <v>297</v>
      </c>
      <c r="E117" s="18" t="s">
        <v>299</v>
      </c>
      <c r="F117" s="18" t="s">
        <v>276</v>
      </c>
      <c r="G117" s="18" t="n">
        <v>1</v>
      </c>
      <c r="H117" s="19" t="str">
        <f aca="false">CONCATENATE(F117,D117,E117)</f>
        <v>Provision Expenseamount&gt;1Cr</v>
      </c>
    </row>
    <row r="118" customFormat="false" ht="14.25" hidden="false" customHeight="false" outlineLevel="0" collapsed="false">
      <c r="A118" s="17" t="str">
        <f aca="false">CONCATENATE(C118,"-",E118)</f>
        <v>Foreclosure - Relief-Interest-Dr</v>
      </c>
      <c r="B118" s="6" t="n">
        <v>58</v>
      </c>
      <c r="C118" s="6" t="s">
        <v>67</v>
      </c>
      <c r="D118" s="6" t="s">
        <v>297</v>
      </c>
      <c r="E118" s="18" t="s">
        <v>298</v>
      </c>
      <c r="F118" s="18" t="s">
        <v>279</v>
      </c>
      <c r="G118" s="18" t="n">
        <v>1</v>
      </c>
      <c r="H118" s="19" t="str">
        <f aca="false">CONCATENATE(F118,D118,E118)</f>
        <v>REO Clearingamount&gt;1Dr</v>
      </c>
    </row>
    <row r="119" customFormat="false" ht="14.25" hidden="false" customHeight="false" outlineLevel="0" collapsed="false">
      <c r="A119" s="17" t="str">
        <f aca="false">CONCATENATE(C119,"-",E119)</f>
        <v>Foreclosure - Relief-Interest-Cr</v>
      </c>
      <c r="B119" s="6" t="n">
        <v>58</v>
      </c>
      <c r="C119" s="6" t="s">
        <v>67</v>
      </c>
      <c r="D119" s="6" t="s">
        <v>297</v>
      </c>
      <c r="E119" s="18" t="s">
        <v>299</v>
      </c>
      <c r="F119" s="18" t="s">
        <v>267</v>
      </c>
      <c r="G119" s="18" t="n">
        <v>1</v>
      </c>
      <c r="H119" s="19" t="str">
        <f aca="false">CONCATENATE(F119,D119,E119)</f>
        <v>Interest Receivableamount&gt;1Cr</v>
      </c>
    </row>
    <row r="120" customFormat="false" ht="14.25" hidden="false" customHeight="false" outlineLevel="0" collapsed="false">
      <c r="A120" s="17" t="str">
        <f aca="false">CONCATENATE(C120,"-",E120)</f>
        <v>Foreclosure - Relief-NA Payments Applied to Principal-Dr</v>
      </c>
      <c r="B120" s="6" t="n">
        <v>59</v>
      </c>
      <c r="C120" s="6" t="s">
        <v>68</v>
      </c>
      <c r="D120" s="6" t="s">
        <v>297</v>
      </c>
      <c r="E120" s="18" t="s">
        <v>298</v>
      </c>
      <c r="F120" s="18" t="s">
        <v>300</v>
      </c>
      <c r="G120" s="18" t="n">
        <v>1</v>
      </c>
      <c r="H120" s="19" t="str">
        <f aca="false">CONCATENATE(F120,D120,E120)</f>
        <v>Principal Contra - NA Payments Applied to Principalamount&gt;1Dr</v>
      </c>
    </row>
    <row r="121" customFormat="false" ht="14.25" hidden="false" customHeight="false" outlineLevel="0" collapsed="false">
      <c r="A121" s="17" t="str">
        <f aca="false">CONCATENATE(C121,"-",E121)</f>
        <v>Foreclosure - Relief-NA Payments Applied to Principal-Cr</v>
      </c>
      <c r="B121" s="6" t="n">
        <v>59</v>
      </c>
      <c r="C121" s="6" t="s">
        <v>68</v>
      </c>
      <c r="D121" s="6" t="s">
        <v>297</v>
      </c>
      <c r="E121" s="18" t="s">
        <v>299</v>
      </c>
      <c r="F121" s="18" t="s">
        <v>279</v>
      </c>
      <c r="G121" s="18" t="n">
        <v>1</v>
      </c>
      <c r="H121" s="19" t="str">
        <f aca="false">CONCATENATE(F121,D121,E121)</f>
        <v>REO Clearingamount&gt;1Cr</v>
      </c>
    </row>
    <row r="122" customFormat="false" ht="14.25" hidden="false" customHeight="false" outlineLevel="0" collapsed="false">
      <c r="A122" s="17" t="str">
        <f aca="false">CONCATENATE(C122,"-",E122)</f>
        <v>Foreclosure - Relief-Premium-Dr</v>
      </c>
      <c r="B122" s="6" t="n">
        <v>60</v>
      </c>
      <c r="C122" s="6" t="s">
        <v>69</v>
      </c>
      <c r="D122" s="6" t="s">
        <v>297</v>
      </c>
      <c r="E122" s="18" t="s">
        <v>298</v>
      </c>
      <c r="F122" s="18" t="s">
        <v>279</v>
      </c>
      <c r="G122" s="18" t="n">
        <v>1</v>
      </c>
      <c r="H122" s="19" t="str">
        <f aca="false">CONCATENATE(F122,D122,E122)</f>
        <v>REO Clearingamount&gt;1Dr</v>
      </c>
    </row>
    <row r="123" customFormat="false" ht="14.25" hidden="false" customHeight="false" outlineLevel="0" collapsed="false">
      <c r="A123" s="17" t="str">
        <f aca="false">CONCATENATE(C123,"-",E123)</f>
        <v>Foreclosure - Relief-Premium-Cr</v>
      </c>
      <c r="B123" s="6" t="n">
        <v>60</v>
      </c>
      <c r="C123" s="6" t="s">
        <v>69</v>
      </c>
      <c r="D123" s="6" t="s">
        <v>297</v>
      </c>
      <c r="E123" s="18" t="s">
        <v>299</v>
      </c>
      <c r="F123" s="18" t="s">
        <v>253</v>
      </c>
      <c r="G123" s="18" t="n">
        <v>1</v>
      </c>
      <c r="H123" s="19" t="str">
        <f aca="false">CONCATENATE(F123,D123,E123)</f>
        <v>Deferred Basisamount&gt;1Cr</v>
      </c>
    </row>
    <row r="124" customFormat="false" ht="14.25" hidden="false" customHeight="false" outlineLevel="0" collapsed="false">
      <c r="A124" s="17" t="str">
        <f aca="false">CONCATENATE(C124,"-",E124)</f>
        <v>Foreclosure - Relief-Principal-Dr</v>
      </c>
      <c r="B124" s="6" t="n">
        <v>61</v>
      </c>
      <c r="C124" s="6" t="s">
        <v>70</v>
      </c>
      <c r="D124" s="6" t="s">
        <v>297</v>
      </c>
      <c r="E124" s="18" t="s">
        <v>298</v>
      </c>
      <c r="F124" s="18" t="s">
        <v>279</v>
      </c>
      <c r="G124" s="18" t="n">
        <v>1</v>
      </c>
      <c r="H124" s="19" t="str">
        <f aca="false">CONCATENATE(F124,D124,E124)</f>
        <v>REO Clearingamount&gt;1Dr</v>
      </c>
    </row>
    <row r="125" customFormat="false" ht="14.25" hidden="false" customHeight="false" outlineLevel="0" collapsed="false">
      <c r="A125" s="17" t="str">
        <f aca="false">CONCATENATE(C125,"-",E125)</f>
        <v>Foreclosure - Relief-Principal-Cr</v>
      </c>
      <c r="B125" s="6" t="n">
        <v>61</v>
      </c>
      <c r="C125" s="6" t="s">
        <v>70</v>
      </c>
      <c r="D125" s="6" t="s">
        <v>297</v>
      </c>
      <c r="E125" s="18" t="s">
        <v>299</v>
      </c>
      <c r="F125" s="18" t="s">
        <v>273</v>
      </c>
      <c r="G125" s="18" t="n">
        <v>1</v>
      </c>
      <c r="H125" s="19" t="str">
        <f aca="false">CONCATENATE(F125,D125,E125)</f>
        <v>Principalamount&gt;1Cr</v>
      </c>
    </row>
    <row r="126" customFormat="false" ht="14.25" hidden="false" customHeight="false" outlineLevel="0" collapsed="false">
      <c r="A126" s="17" t="str">
        <f aca="false">CONCATENATE(C126,"-",E126)</f>
        <v>Liquidation - Relief-Deferred Cost-Dr</v>
      </c>
      <c r="B126" s="6" t="n">
        <v>62</v>
      </c>
      <c r="C126" s="6" t="s">
        <v>71</v>
      </c>
      <c r="D126" s="6" t="s">
        <v>297</v>
      </c>
      <c r="E126" s="18" t="s">
        <v>298</v>
      </c>
      <c r="F126" s="18" t="s">
        <v>265</v>
      </c>
      <c r="G126" s="18" t="n">
        <v>1</v>
      </c>
      <c r="H126" s="19" t="str">
        <f aca="false">CONCATENATE(F126,D126,E126)</f>
        <v>Interest Income Amortizationamount&gt;1Dr</v>
      </c>
    </row>
    <row r="127" customFormat="false" ht="14.25" hidden="false" customHeight="false" outlineLevel="0" collapsed="false">
      <c r="A127" s="17" t="str">
        <f aca="false">CONCATENATE(C127,"-",E127)</f>
        <v>Liquidation - Relief-Deferred Cost-Cr</v>
      </c>
      <c r="B127" s="6" t="n">
        <v>62</v>
      </c>
      <c r="C127" s="6" t="s">
        <v>71</v>
      </c>
      <c r="D127" s="6" t="s">
        <v>297</v>
      </c>
      <c r="E127" s="18" t="s">
        <v>299</v>
      </c>
      <c r="F127" s="18" t="s">
        <v>253</v>
      </c>
      <c r="G127" s="18" t="n">
        <v>1</v>
      </c>
      <c r="H127" s="19" t="str">
        <f aca="false">CONCATENATE(F127,D127,E127)</f>
        <v>Deferred Basisamount&gt;1Cr</v>
      </c>
    </row>
    <row r="128" customFormat="false" ht="14.25" hidden="false" customHeight="false" outlineLevel="0" collapsed="false">
      <c r="A128" s="17" t="str">
        <f aca="false">CONCATENATE(C128,"-",E128)</f>
        <v>Liquidation - Relief-Deferred Fee-Dr</v>
      </c>
      <c r="B128" s="6" t="n">
        <v>63</v>
      </c>
      <c r="C128" s="6" t="s">
        <v>72</v>
      </c>
      <c r="D128" s="6" t="s">
        <v>297</v>
      </c>
      <c r="E128" s="18" t="s">
        <v>298</v>
      </c>
      <c r="F128" s="18" t="s">
        <v>253</v>
      </c>
      <c r="G128" s="18" t="n">
        <v>1</v>
      </c>
      <c r="H128" s="19" t="str">
        <f aca="false">CONCATENATE(F128,D128,E128)</f>
        <v>Deferred Basisamount&gt;1Dr</v>
      </c>
    </row>
    <row r="129" customFormat="false" ht="14.25" hidden="false" customHeight="false" outlineLevel="0" collapsed="false">
      <c r="A129" s="17" t="str">
        <f aca="false">CONCATENATE(C129,"-",E129)</f>
        <v>Liquidation - Relief-Deferred Fee-Cr</v>
      </c>
      <c r="B129" s="6" t="n">
        <v>63</v>
      </c>
      <c r="C129" s="6" t="s">
        <v>72</v>
      </c>
      <c r="D129" s="6" t="s">
        <v>297</v>
      </c>
      <c r="E129" s="18" t="s">
        <v>299</v>
      </c>
      <c r="F129" s="18" t="s">
        <v>265</v>
      </c>
      <c r="G129" s="18" t="n">
        <v>1</v>
      </c>
      <c r="H129" s="19" t="str">
        <f aca="false">CONCATENATE(F129,D129,E129)</f>
        <v>Interest Income Amortizationamount&gt;1Cr</v>
      </c>
    </row>
    <row r="130" customFormat="false" ht="14.25" hidden="false" customHeight="false" outlineLevel="0" collapsed="false">
      <c r="A130" s="17" t="str">
        <f aca="false">CONCATENATE(C130,"-",E130)</f>
        <v>Liquidation - Relief-Discount-Dr</v>
      </c>
      <c r="B130" s="6" t="n">
        <v>64</v>
      </c>
      <c r="C130" s="6" t="s">
        <v>73</v>
      </c>
      <c r="D130" s="6" t="s">
        <v>297</v>
      </c>
      <c r="E130" s="18" t="s">
        <v>298</v>
      </c>
      <c r="F130" s="18" t="s">
        <v>253</v>
      </c>
      <c r="G130" s="18" t="n">
        <v>1</v>
      </c>
      <c r="H130" s="19" t="str">
        <f aca="false">CONCATENATE(F130,D130,E130)</f>
        <v>Deferred Basisamount&gt;1Dr</v>
      </c>
    </row>
    <row r="131" customFormat="false" ht="14.25" hidden="false" customHeight="false" outlineLevel="0" collapsed="false">
      <c r="A131" s="17" t="str">
        <f aca="false">CONCATENATE(C131,"-",E131)</f>
        <v>Liquidation - Relief-Discount-Cr</v>
      </c>
      <c r="B131" s="6" t="n">
        <v>64</v>
      </c>
      <c r="C131" s="6" t="s">
        <v>73</v>
      </c>
      <c r="D131" s="6" t="s">
        <v>297</v>
      </c>
      <c r="E131" s="18" t="s">
        <v>299</v>
      </c>
      <c r="F131" s="18" t="s">
        <v>265</v>
      </c>
      <c r="G131" s="18" t="n">
        <v>1</v>
      </c>
      <c r="H131" s="19" t="str">
        <f aca="false">CONCATENATE(F131,D131,E131)</f>
        <v>Interest Income Amortizationamount&gt;1Cr</v>
      </c>
    </row>
    <row r="132" customFormat="false" ht="14.25" hidden="false" customHeight="false" outlineLevel="0" collapsed="false">
      <c r="A132" s="17" t="str">
        <f aca="false">CONCATENATE(C132,"-",E132)</f>
        <v>Liquidation - Relief-Interest-Dr</v>
      </c>
      <c r="B132" s="6" t="n">
        <v>65</v>
      </c>
      <c r="C132" s="6" t="s">
        <v>74</v>
      </c>
      <c r="D132" s="6" t="s">
        <v>297</v>
      </c>
      <c r="E132" s="18" t="s">
        <v>298</v>
      </c>
      <c r="F132" s="18" t="s">
        <v>247</v>
      </c>
      <c r="G132" s="18" t="n">
        <v>1</v>
      </c>
      <c r="H132" s="19" t="str">
        <f aca="false">CONCATENATE(F132,D132,E132)</f>
        <v>Cash Clearingamount&gt;1Dr</v>
      </c>
    </row>
    <row r="133" customFormat="false" ht="14.25" hidden="false" customHeight="false" outlineLevel="0" collapsed="false">
      <c r="A133" s="17" t="str">
        <f aca="false">CONCATENATE(C133,"-",E133)</f>
        <v>Liquidation - Relief-Interest-Cr</v>
      </c>
      <c r="B133" s="6" t="n">
        <v>65</v>
      </c>
      <c r="C133" s="6" t="s">
        <v>74</v>
      </c>
      <c r="D133" s="6" t="s">
        <v>297</v>
      </c>
      <c r="E133" s="18" t="s">
        <v>299</v>
      </c>
      <c r="F133" s="18" t="s">
        <v>267</v>
      </c>
      <c r="G133" s="18" t="n">
        <v>1</v>
      </c>
      <c r="H133" s="19" t="str">
        <f aca="false">CONCATENATE(F133,D133,E133)</f>
        <v>Interest Receivableamount&gt;1Cr</v>
      </c>
    </row>
    <row r="134" customFormat="false" ht="14.25" hidden="false" customHeight="false" outlineLevel="0" collapsed="false">
      <c r="A134" s="17" t="str">
        <f aca="false">CONCATENATE(C134,"-",E134)</f>
        <v>Liquidation - Relief-NA Payments Applied to Principal-Dr</v>
      </c>
      <c r="B134" s="6" t="n">
        <v>66</v>
      </c>
      <c r="C134" s="6" t="s">
        <v>75</v>
      </c>
      <c r="D134" s="6" t="s">
        <v>297</v>
      </c>
      <c r="E134" s="18" t="s">
        <v>298</v>
      </c>
      <c r="F134" s="18" t="s">
        <v>300</v>
      </c>
      <c r="G134" s="18" t="n">
        <v>1</v>
      </c>
      <c r="H134" s="19" t="str">
        <f aca="false">CONCATENATE(F134,D134,E134)</f>
        <v>Principal Contra - NA Payments Applied to Principalamount&gt;1Dr</v>
      </c>
    </row>
    <row r="135" customFormat="false" ht="14.25" hidden="false" customHeight="false" outlineLevel="0" collapsed="false">
      <c r="A135" s="17" t="str">
        <f aca="false">CONCATENATE(C135,"-",E135)</f>
        <v>Liquidation - Relief-NA Payments Applied to Principal-Cr</v>
      </c>
      <c r="B135" s="6" t="n">
        <v>66</v>
      </c>
      <c r="C135" s="6" t="s">
        <v>75</v>
      </c>
      <c r="D135" s="6" t="s">
        <v>297</v>
      </c>
      <c r="E135" s="18" t="s">
        <v>299</v>
      </c>
      <c r="F135" s="18" t="s">
        <v>266</v>
      </c>
      <c r="G135" s="18" t="n">
        <v>1</v>
      </c>
      <c r="H135" s="19" t="str">
        <f aca="false">CONCATENATE(F135,D135,E135)</f>
        <v>Interest Income Contraamount&gt;1Cr</v>
      </c>
    </row>
    <row r="136" customFormat="false" ht="14.25" hidden="false" customHeight="false" outlineLevel="0" collapsed="false">
      <c r="A136" s="17" t="str">
        <f aca="false">CONCATENATE(C136,"-",E136)</f>
        <v>Liquidation - Relief-Premium-Dr</v>
      </c>
      <c r="B136" s="6" t="n">
        <v>67</v>
      </c>
      <c r="C136" s="6" t="s">
        <v>76</v>
      </c>
      <c r="D136" s="6" t="s">
        <v>297</v>
      </c>
      <c r="E136" s="18" t="s">
        <v>298</v>
      </c>
      <c r="F136" s="18" t="s">
        <v>265</v>
      </c>
      <c r="G136" s="18" t="n">
        <v>1</v>
      </c>
      <c r="H136" s="19" t="str">
        <f aca="false">CONCATENATE(F136,D136,E136)</f>
        <v>Interest Income Amortizationamount&gt;1Dr</v>
      </c>
    </row>
    <row r="137" customFormat="false" ht="14.25" hidden="false" customHeight="false" outlineLevel="0" collapsed="false">
      <c r="A137" s="17" t="str">
        <f aca="false">CONCATENATE(C137,"-",E137)</f>
        <v>Liquidation - Relief-Premium-Cr</v>
      </c>
      <c r="B137" s="6" t="n">
        <v>67</v>
      </c>
      <c r="C137" s="6" t="s">
        <v>76</v>
      </c>
      <c r="D137" s="6" t="s">
        <v>297</v>
      </c>
      <c r="E137" s="18" t="s">
        <v>299</v>
      </c>
      <c r="F137" s="18" t="s">
        <v>253</v>
      </c>
      <c r="G137" s="18" t="n">
        <v>1</v>
      </c>
      <c r="H137" s="19" t="str">
        <f aca="false">CONCATENATE(F137,D137,E137)</f>
        <v>Deferred Basisamount&gt;1Cr</v>
      </c>
    </row>
    <row r="138" customFormat="false" ht="14.25" hidden="false" customHeight="false" outlineLevel="0" collapsed="false">
      <c r="A138" s="17" t="str">
        <f aca="false">CONCATENATE(C138,"-",E138)</f>
        <v>Liquidation - Relief-Principal-Dr</v>
      </c>
      <c r="B138" s="6" t="n">
        <v>68</v>
      </c>
      <c r="C138" s="6" t="s">
        <v>77</v>
      </c>
      <c r="D138" s="6" t="s">
        <v>297</v>
      </c>
      <c r="E138" s="18" t="s">
        <v>298</v>
      </c>
      <c r="F138" s="18" t="s">
        <v>247</v>
      </c>
      <c r="G138" s="18" t="n">
        <v>1</v>
      </c>
      <c r="H138" s="19" t="str">
        <f aca="false">CONCATENATE(F138,D138,E138)</f>
        <v>Cash Clearingamount&gt;1Dr</v>
      </c>
    </row>
    <row r="139" customFormat="false" ht="14.25" hidden="false" customHeight="false" outlineLevel="0" collapsed="false">
      <c r="A139" s="17" t="str">
        <f aca="false">CONCATENATE(C139,"-",E139)</f>
        <v>Liquidation - Relief-Principal-Cr</v>
      </c>
      <c r="B139" s="6" t="n">
        <v>68</v>
      </c>
      <c r="C139" s="6" t="s">
        <v>77</v>
      </c>
      <c r="D139" s="6" t="s">
        <v>297</v>
      </c>
      <c r="E139" s="18" t="s">
        <v>299</v>
      </c>
      <c r="F139" s="18" t="s">
        <v>273</v>
      </c>
      <c r="G139" s="18" t="n">
        <v>1</v>
      </c>
      <c r="H139" s="19" t="str">
        <f aca="false">CONCATENATE(F139,D139,E139)</f>
        <v>Principalamount&gt;1Cr</v>
      </c>
    </row>
    <row r="140" customFormat="false" ht="14.25" hidden="false" customHeight="false" outlineLevel="0" collapsed="false">
      <c r="A140" s="17" t="str">
        <f aca="false">CONCATENATE(C140,"-",E140)</f>
        <v>NA - Reverse Charge-Off Relief-Interest-Dr</v>
      </c>
      <c r="B140" s="6" t="n">
        <v>69</v>
      </c>
      <c r="C140" s="6" t="s">
        <v>78</v>
      </c>
      <c r="D140" s="6" t="s">
        <v>297</v>
      </c>
      <c r="E140" s="18" t="s">
        <v>298</v>
      </c>
      <c r="F140" s="18" t="s">
        <v>268</v>
      </c>
      <c r="G140" s="18" t="n">
        <v>1</v>
      </c>
      <c r="H140" s="19" t="str">
        <f aca="false">CONCATENATE(F140,D140,E140)</f>
        <v>Interest Receivable Contraamount&gt;1Dr</v>
      </c>
    </row>
    <row r="141" customFormat="false" ht="14.25" hidden="false" customHeight="false" outlineLevel="0" collapsed="false">
      <c r="A141" s="17" t="str">
        <f aca="false">CONCATENATE(C141,"-",E141)</f>
        <v>NA - Reverse Charge-Off Relief-Interest-Cr</v>
      </c>
      <c r="B141" s="6" t="n">
        <v>69</v>
      </c>
      <c r="C141" s="6" t="s">
        <v>78</v>
      </c>
      <c r="D141" s="6" t="s">
        <v>297</v>
      </c>
      <c r="E141" s="18" t="s">
        <v>299</v>
      </c>
      <c r="F141" s="18" t="s">
        <v>248</v>
      </c>
      <c r="G141" s="18" t="n">
        <v>1</v>
      </c>
      <c r="H141" s="19" t="str">
        <f aca="false">CONCATENATE(F141,D141,E141)</f>
        <v>Charge-Off Allowanceamount&gt;1Cr</v>
      </c>
    </row>
    <row r="142" customFormat="false" ht="14.25" hidden="false" customHeight="false" outlineLevel="0" collapsed="false">
      <c r="A142" s="17" t="str">
        <f aca="false">CONCATENATE(C142,"-",E142)</f>
        <v>Repossession - Relief-Deferred Cost-Dr</v>
      </c>
      <c r="B142" s="6" t="n">
        <v>70</v>
      </c>
      <c r="C142" s="6" t="s">
        <v>79</v>
      </c>
      <c r="D142" s="6" t="s">
        <v>297</v>
      </c>
      <c r="E142" s="18" t="s">
        <v>298</v>
      </c>
      <c r="F142" s="18" t="s">
        <v>280</v>
      </c>
      <c r="G142" s="18" t="n">
        <v>1</v>
      </c>
      <c r="H142" s="19" t="str">
        <f aca="false">CONCATENATE(F142,D142,E142)</f>
        <v>Repossession Assetamount&gt;1Dr</v>
      </c>
    </row>
    <row r="143" customFormat="false" ht="14.25" hidden="false" customHeight="false" outlineLevel="0" collapsed="false">
      <c r="A143" s="17" t="str">
        <f aca="false">CONCATENATE(C143,"-",E143)</f>
        <v>Repossession - Relief-Deferred Cost-Cr</v>
      </c>
      <c r="B143" s="6" t="n">
        <v>70</v>
      </c>
      <c r="C143" s="6" t="s">
        <v>79</v>
      </c>
      <c r="D143" s="6" t="s">
        <v>297</v>
      </c>
      <c r="E143" s="18" t="s">
        <v>299</v>
      </c>
      <c r="F143" s="18" t="s">
        <v>253</v>
      </c>
      <c r="G143" s="18" t="n">
        <v>1</v>
      </c>
      <c r="H143" s="19" t="str">
        <f aca="false">CONCATENATE(F143,D143,E143)</f>
        <v>Deferred Basisamount&gt;1Cr</v>
      </c>
    </row>
    <row r="144" customFormat="false" ht="14.25" hidden="false" customHeight="false" outlineLevel="0" collapsed="false">
      <c r="A144" s="17" t="str">
        <f aca="false">CONCATENATE(C144,"-",E144)</f>
        <v>Repossession - Relief-Deferred Fee-Dr</v>
      </c>
      <c r="B144" s="6" t="n">
        <v>71</v>
      </c>
      <c r="C144" s="6" t="s">
        <v>80</v>
      </c>
      <c r="D144" s="6" t="s">
        <v>297</v>
      </c>
      <c r="E144" s="18" t="s">
        <v>298</v>
      </c>
      <c r="F144" s="18" t="s">
        <v>253</v>
      </c>
      <c r="G144" s="18" t="n">
        <v>1</v>
      </c>
      <c r="H144" s="19" t="str">
        <f aca="false">CONCATENATE(F144,D144,E144)</f>
        <v>Deferred Basisamount&gt;1Dr</v>
      </c>
    </row>
    <row r="145" customFormat="false" ht="14.25" hidden="false" customHeight="false" outlineLevel="0" collapsed="false">
      <c r="A145" s="17" t="str">
        <f aca="false">CONCATENATE(C145,"-",E145)</f>
        <v>Repossession - Relief-Deferred Fee-Cr</v>
      </c>
      <c r="B145" s="6" t="n">
        <v>71</v>
      </c>
      <c r="C145" s="6" t="s">
        <v>80</v>
      </c>
      <c r="D145" s="6" t="s">
        <v>297</v>
      </c>
      <c r="E145" s="18" t="s">
        <v>299</v>
      </c>
      <c r="F145" s="18" t="s">
        <v>280</v>
      </c>
      <c r="G145" s="18" t="n">
        <v>1</v>
      </c>
      <c r="H145" s="19" t="str">
        <f aca="false">CONCATENATE(F145,D145,E145)</f>
        <v>Repossession Assetamount&gt;1Cr</v>
      </c>
    </row>
    <row r="146" customFormat="false" ht="14.25" hidden="false" customHeight="false" outlineLevel="0" collapsed="false">
      <c r="A146" s="17" t="str">
        <f aca="false">CONCATENATE(C146,"-",E146)</f>
        <v>Repossession - Relief-Discount-Dr</v>
      </c>
      <c r="B146" s="6" t="n">
        <v>72</v>
      </c>
      <c r="C146" s="6" t="s">
        <v>81</v>
      </c>
      <c r="D146" s="6" t="s">
        <v>297</v>
      </c>
      <c r="E146" s="18" t="s">
        <v>298</v>
      </c>
      <c r="F146" s="18" t="s">
        <v>253</v>
      </c>
      <c r="G146" s="18" t="n">
        <v>1</v>
      </c>
      <c r="H146" s="19" t="str">
        <f aca="false">CONCATENATE(F146,D146,E146)</f>
        <v>Deferred Basisamount&gt;1Dr</v>
      </c>
    </row>
    <row r="147" customFormat="false" ht="14.25" hidden="false" customHeight="false" outlineLevel="0" collapsed="false">
      <c r="A147" s="17" t="str">
        <f aca="false">CONCATENATE(C147,"-",E147)</f>
        <v>Repossession - Relief-Discount-Cr</v>
      </c>
      <c r="B147" s="6" t="n">
        <v>72</v>
      </c>
      <c r="C147" s="6" t="s">
        <v>81</v>
      </c>
      <c r="D147" s="6" t="s">
        <v>297</v>
      </c>
      <c r="E147" s="18" t="s">
        <v>299</v>
      </c>
      <c r="F147" s="18" t="s">
        <v>280</v>
      </c>
      <c r="G147" s="18" t="n">
        <v>1</v>
      </c>
      <c r="H147" s="19" t="str">
        <f aca="false">CONCATENATE(F147,D147,E147)</f>
        <v>Repossession Assetamount&gt;1Cr</v>
      </c>
    </row>
    <row r="148" customFormat="false" ht="14.25" hidden="false" customHeight="false" outlineLevel="0" collapsed="false">
      <c r="A148" s="17" t="str">
        <f aca="false">CONCATENATE(C148,"-",E148)</f>
        <v>Repossession - Relief-Fee-Dr</v>
      </c>
      <c r="B148" s="6" t="n">
        <v>73</v>
      </c>
      <c r="C148" s="6" t="s">
        <v>82</v>
      </c>
      <c r="D148" s="6" t="s">
        <v>297</v>
      </c>
      <c r="E148" s="18" t="s">
        <v>298</v>
      </c>
      <c r="F148" s="18" t="s">
        <v>258</v>
      </c>
      <c r="G148" s="18" t="n">
        <v>1</v>
      </c>
      <c r="H148" s="19" t="str">
        <f aca="false">CONCATENATE(F148,D148,E148)</f>
        <v>Fee Incomeamount&gt;1Dr</v>
      </c>
    </row>
    <row r="149" customFormat="false" ht="14.25" hidden="false" customHeight="false" outlineLevel="0" collapsed="false">
      <c r="A149" s="17" t="str">
        <f aca="false">CONCATENATE(C149,"-",E149)</f>
        <v>Repossession - Relief-Fee-Cr</v>
      </c>
      <c r="B149" s="6" t="n">
        <v>73</v>
      </c>
      <c r="C149" s="6" t="s">
        <v>82</v>
      </c>
      <c r="D149" s="6" t="s">
        <v>297</v>
      </c>
      <c r="E149" s="18" t="s">
        <v>299</v>
      </c>
      <c r="F149" s="18" t="s">
        <v>260</v>
      </c>
      <c r="G149" s="18" t="n">
        <v>1</v>
      </c>
      <c r="H149" s="19" t="str">
        <f aca="false">CONCATENATE(F149,D149,E149)</f>
        <v>Fee Receivableamount&gt;1Cr</v>
      </c>
    </row>
    <row r="150" customFormat="false" ht="14.25" hidden="false" customHeight="false" outlineLevel="0" collapsed="false">
      <c r="A150" s="17" t="str">
        <f aca="false">CONCATENATE(C150,"-",E150)</f>
        <v>Repossession - Relief-Impairment-Dr</v>
      </c>
      <c r="B150" s="6" t="n">
        <v>74</v>
      </c>
      <c r="C150" s="6" t="s">
        <v>83</v>
      </c>
      <c r="D150" s="6" t="s">
        <v>297</v>
      </c>
      <c r="E150" s="18" t="s">
        <v>298</v>
      </c>
      <c r="F150" s="18" t="s">
        <v>244</v>
      </c>
      <c r="G150" s="18" t="n">
        <v>1</v>
      </c>
      <c r="H150" s="19" t="str">
        <f aca="false">CONCATENATE(F150,D150,E150)</f>
        <v>Allowanceamount&gt;1Dr</v>
      </c>
    </row>
    <row r="151" customFormat="false" ht="14.25" hidden="false" customHeight="false" outlineLevel="0" collapsed="false">
      <c r="A151" s="17" t="str">
        <f aca="false">CONCATENATE(C151,"-",E151)</f>
        <v>Repossession - Relief-Impairment-Cr</v>
      </c>
      <c r="B151" s="6" t="n">
        <v>74</v>
      </c>
      <c r="C151" s="6" t="s">
        <v>83</v>
      </c>
      <c r="D151" s="6" t="s">
        <v>297</v>
      </c>
      <c r="E151" s="18" t="s">
        <v>299</v>
      </c>
      <c r="F151" s="18" t="s">
        <v>276</v>
      </c>
      <c r="G151" s="18" t="n">
        <v>1</v>
      </c>
      <c r="H151" s="19" t="str">
        <f aca="false">CONCATENATE(F151,D151,E151)</f>
        <v>Provision Expenseamount&gt;1Cr</v>
      </c>
    </row>
    <row r="152" customFormat="false" ht="14.25" hidden="false" customHeight="false" outlineLevel="0" collapsed="false">
      <c r="A152" s="17" t="str">
        <f aca="false">CONCATENATE(C152,"-",E152)</f>
        <v>Repossession - Relief-Interest-Dr</v>
      </c>
      <c r="B152" s="6" t="n">
        <v>75</v>
      </c>
      <c r="C152" s="6" t="s">
        <v>84</v>
      </c>
      <c r="D152" s="6" t="s">
        <v>297</v>
      </c>
      <c r="E152" s="18" t="s">
        <v>298</v>
      </c>
      <c r="F152" s="18" t="s">
        <v>281</v>
      </c>
      <c r="G152" s="18" t="n">
        <v>1</v>
      </c>
      <c r="H152" s="19" t="str">
        <f aca="false">CONCATENATE(F152,D152,E152)</f>
        <v>Repossession Clearingamount&gt;1Dr</v>
      </c>
    </row>
    <row r="153" customFormat="false" ht="14.25" hidden="false" customHeight="false" outlineLevel="0" collapsed="false">
      <c r="A153" s="17" t="str">
        <f aca="false">CONCATENATE(C153,"-",E153)</f>
        <v>Repossession - Relief-Interest-Cr</v>
      </c>
      <c r="B153" s="6" t="n">
        <v>75</v>
      </c>
      <c r="C153" s="6" t="s">
        <v>84</v>
      </c>
      <c r="D153" s="6" t="s">
        <v>297</v>
      </c>
      <c r="E153" s="18" t="s">
        <v>299</v>
      </c>
      <c r="F153" s="18" t="s">
        <v>268</v>
      </c>
      <c r="G153" s="18" t="n">
        <v>1</v>
      </c>
      <c r="H153" s="19" t="str">
        <f aca="false">CONCATENATE(F153,D153,E153)</f>
        <v>Interest Receivable Contraamount&gt;1Cr</v>
      </c>
    </row>
    <row r="154" customFormat="false" ht="14.25" hidden="false" customHeight="false" outlineLevel="0" collapsed="false">
      <c r="A154" s="17" t="str">
        <f aca="false">CONCATENATE(C154,"-",E154)</f>
        <v>Repossession - Relief-NA Payments Applied to Principal-Dr</v>
      </c>
      <c r="B154" s="6" t="n">
        <v>76</v>
      </c>
      <c r="C154" s="6" t="s">
        <v>85</v>
      </c>
      <c r="D154" s="6" t="s">
        <v>297</v>
      </c>
      <c r="E154" s="18" t="s">
        <v>298</v>
      </c>
      <c r="F154" s="18" t="s">
        <v>300</v>
      </c>
      <c r="G154" s="18" t="n">
        <v>1</v>
      </c>
      <c r="H154" s="19" t="str">
        <f aca="false">CONCATENATE(F154,D154,E154)</f>
        <v>Principal Contra - NA Payments Applied to Principalamount&gt;1Dr</v>
      </c>
    </row>
    <row r="155" customFormat="false" ht="14.25" hidden="false" customHeight="false" outlineLevel="0" collapsed="false">
      <c r="A155" s="17" t="str">
        <f aca="false">CONCATENATE(C155,"-",E155)</f>
        <v>Repossession - Relief-NA Payments Applied to Principal-Cr</v>
      </c>
      <c r="B155" s="6" t="n">
        <v>76</v>
      </c>
      <c r="C155" s="6" t="s">
        <v>85</v>
      </c>
      <c r="D155" s="6" t="s">
        <v>297</v>
      </c>
      <c r="E155" s="18" t="s">
        <v>299</v>
      </c>
      <c r="F155" s="18" t="s">
        <v>281</v>
      </c>
      <c r="G155" s="18" t="n">
        <v>1</v>
      </c>
      <c r="H155" s="19" t="str">
        <f aca="false">CONCATENATE(F155,D155,E155)</f>
        <v>Repossession Clearingamount&gt;1Cr</v>
      </c>
    </row>
    <row r="156" customFormat="false" ht="14.25" hidden="false" customHeight="false" outlineLevel="0" collapsed="false">
      <c r="A156" s="17" t="str">
        <f aca="false">CONCATENATE(C156,"-",E156)</f>
        <v>Repossession - Relief-Premium-Dr</v>
      </c>
      <c r="B156" s="6" t="n">
        <v>77</v>
      </c>
      <c r="C156" s="6" t="s">
        <v>86</v>
      </c>
      <c r="D156" s="6" t="s">
        <v>297</v>
      </c>
      <c r="E156" s="18" t="s">
        <v>298</v>
      </c>
      <c r="F156" s="18" t="s">
        <v>280</v>
      </c>
      <c r="G156" s="18" t="n">
        <v>1</v>
      </c>
      <c r="H156" s="19" t="str">
        <f aca="false">CONCATENATE(F156,D156,E156)</f>
        <v>Repossession Assetamount&gt;1Dr</v>
      </c>
    </row>
    <row r="157" customFormat="false" ht="14.25" hidden="false" customHeight="false" outlineLevel="0" collapsed="false">
      <c r="A157" s="17" t="str">
        <f aca="false">CONCATENATE(C157,"-",E157)</f>
        <v>Repossession - Relief-Premium-Cr</v>
      </c>
      <c r="B157" s="6" t="n">
        <v>77</v>
      </c>
      <c r="C157" s="6" t="s">
        <v>86</v>
      </c>
      <c r="D157" s="6" t="s">
        <v>297</v>
      </c>
      <c r="E157" s="18" t="s">
        <v>299</v>
      </c>
      <c r="F157" s="18" t="s">
        <v>253</v>
      </c>
      <c r="G157" s="18" t="n">
        <v>1</v>
      </c>
      <c r="H157" s="19" t="str">
        <f aca="false">CONCATENATE(F157,D157,E157)</f>
        <v>Deferred Basisamount&gt;1Cr</v>
      </c>
    </row>
    <row r="158" customFormat="false" ht="14.25" hidden="false" customHeight="false" outlineLevel="0" collapsed="false">
      <c r="A158" s="17" t="str">
        <f aca="false">CONCATENATE(C158,"-",E158)</f>
        <v>Repossession - Relief-Principal-Dr</v>
      </c>
      <c r="B158" s="6" t="n">
        <v>78</v>
      </c>
      <c r="C158" s="6" t="s">
        <v>87</v>
      </c>
      <c r="D158" s="6" t="s">
        <v>297</v>
      </c>
      <c r="E158" s="18" t="s">
        <v>298</v>
      </c>
      <c r="F158" s="18" t="s">
        <v>281</v>
      </c>
      <c r="G158" s="18" t="n">
        <v>1</v>
      </c>
      <c r="H158" s="19" t="str">
        <f aca="false">CONCATENATE(F158,D158,E158)</f>
        <v>Repossession Clearingamount&gt;1Dr</v>
      </c>
    </row>
    <row r="159" customFormat="false" ht="14.25" hidden="false" customHeight="false" outlineLevel="0" collapsed="false">
      <c r="A159" s="17" t="str">
        <f aca="false">CONCATENATE(C159,"-",E159)</f>
        <v>Repossession - Relief-Principal-Cr</v>
      </c>
      <c r="B159" s="6" t="n">
        <v>78</v>
      </c>
      <c r="C159" s="6" t="s">
        <v>87</v>
      </c>
      <c r="D159" s="6" t="s">
        <v>297</v>
      </c>
      <c r="E159" s="18" t="s">
        <v>299</v>
      </c>
      <c r="F159" s="18" t="s">
        <v>273</v>
      </c>
      <c r="G159" s="18" t="n">
        <v>1</v>
      </c>
      <c r="H159" s="19" t="str">
        <f aca="false">CONCATENATE(F159,D159,E159)</f>
        <v>Principalamount&gt;1Cr</v>
      </c>
    </row>
    <row r="160" customFormat="false" ht="14.25" hidden="false" customHeight="false" outlineLevel="0" collapsed="false">
      <c r="A160" s="17" t="str">
        <f aca="false">CONCATENATE(C160,"-",E160)</f>
        <v>Sale  - Recover Charge-Off-Interest-Dr</v>
      </c>
      <c r="B160" s="6" t="n">
        <v>79</v>
      </c>
      <c r="C160" s="6" t="s">
        <v>88</v>
      </c>
      <c r="D160" s="6" t="s">
        <v>297</v>
      </c>
      <c r="E160" s="18" t="s">
        <v>298</v>
      </c>
      <c r="F160" s="18" t="s">
        <v>268</v>
      </c>
      <c r="G160" s="18" t="n">
        <v>1</v>
      </c>
      <c r="H160" s="19" t="str">
        <f aca="false">CONCATENATE(F160,D160,E160)</f>
        <v>Interest Receivable Contraamount&gt;1Dr</v>
      </c>
    </row>
    <row r="161" customFormat="false" ht="14.25" hidden="false" customHeight="false" outlineLevel="0" collapsed="false">
      <c r="A161" s="17" t="str">
        <f aca="false">CONCATENATE(C161,"-",E161)</f>
        <v>Sale  - Recover Charge-Off-Interest-Cr</v>
      </c>
      <c r="B161" s="6" t="n">
        <v>79</v>
      </c>
      <c r="C161" s="6" t="s">
        <v>88</v>
      </c>
      <c r="D161" s="6" t="s">
        <v>297</v>
      </c>
      <c r="E161" s="18" t="s">
        <v>299</v>
      </c>
      <c r="F161" s="18" t="s">
        <v>282</v>
      </c>
      <c r="G161" s="18" t="n">
        <v>1</v>
      </c>
      <c r="H161" s="19" t="str">
        <f aca="false">CONCATENATE(F161,D161,E161)</f>
        <v>Sale Clearingamount&gt;1Cr</v>
      </c>
    </row>
    <row r="162" customFormat="false" ht="14.25" hidden="false" customHeight="false" outlineLevel="0" collapsed="false">
      <c r="A162" s="17" t="str">
        <f aca="false">CONCATENATE(C162,"-",E162)</f>
        <v>Sale  - Recover Charge-Off-Principal-Dr</v>
      </c>
      <c r="B162" s="6" t="n">
        <v>80</v>
      </c>
      <c r="C162" s="6" t="s">
        <v>89</v>
      </c>
      <c r="D162" s="6" t="s">
        <v>297</v>
      </c>
      <c r="E162" s="18" t="s">
        <v>298</v>
      </c>
      <c r="F162" s="18" t="s">
        <v>301</v>
      </c>
      <c r="G162" s="18" t="n">
        <v>1</v>
      </c>
      <c r="H162" s="19" t="str">
        <f aca="false">CONCATENATE(F162,D162,E162)</f>
        <v>Principal Contra - Charge-Offamount&gt;1Dr</v>
      </c>
    </row>
    <row r="163" customFormat="false" ht="14.25" hidden="false" customHeight="false" outlineLevel="0" collapsed="false">
      <c r="A163" s="17" t="str">
        <f aca="false">CONCATENATE(C163,"-",E163)</f>
        <v>Sale  - Recover Charge-Off-Principal-Cr</v>
      </c>
      <c r="B163" s="6" t="n">
        <v>80</v>
      </c>
      <c r="C163" s="6" t="s">
        <v>89</v>
      </c>
      <c r="D163" s="6" t="s">
        <v>297</v>
      </c>
      <c r="E163" s="18" t="s">
        <v>299</v>
      </c>
      <c r="F163" s="18" t="s">
        <v>282</v>
      </c>
      <c r="G163" s="18" t="n">
        <v>1</v>
      </c>
      <c r="H163" s="19" t="str">
        <f aca="false">CONCATENATE(F163,D163,E163)</f>
        <v>Sale Clearingamount&gt;1Cr</v>
      </c>
    </row>
    <row r="164" customFormat="false" ht="14.25" hidden="false" customHeight="false" outlineLevel="0" collapsed="false">
      <c r="A164" s="17" t="str">
        <f aca="false">CONCATENATE(C164,"-",E164)</f>
        <v>Sale - Relief-Cost-Dr</v>
      </c>
      <c r="B164" s="6" t="n">
        <v>81</v>
      </c>
      <c r="C164" s="6" t="s">
        <v>90</v>
      </c>
      <c r="D164" s="6" t="s">
        <v>297</v>
      </c>
      <c r="E164" s="18" t="s">
        <v>298</v>
      </c>
      <c r="F164" s="18" t="s">
        <v>252</v>
      </c>
      <c r="G164" s="18" t="n">
        <v>1</v>
      </c>
      <c r="H164" s="19" t="str">
        <f aca="false">CONCATENATE(F164,D164,E164)</f>
        <v>Cost Payableamount&gt;1Dr</v>
      </c>
    </row>
    <row r="165" customFormat="false" ht="14.25" hidden="false" customHeight="false" outlineLevel="0" collapsed="false">
      <c r="A165" s="17" t="str">
        <f aca="false">CONCATENATE(C165,"-",E165)</f>
        <v>Sale - Relief-Cost-Cr</v>
      </c>
      <c r="B165" s="6" t="n">
        <v>81</v>
      </c>
      <c r="C165" s="6" t="s">
        <v>90</v>
      </c>
      <c r="D165" s="6" t="s">
        <v>297</v>
      </c>
      <c r="E165" s="18" t="s">
        <v>299</v>
      </c>
      <c r="F165" s="18" t="s">
        <v>282</v>
      </c>
      <c r="G165" s="18" t="n">
        <v>1</v>
      </c>
      <c r="H165" s="19" t="str">
        <f aca="false">CONCATENATE(F165,D165,E165)</f>
        <v>Sale Clearingamount&gt;1Cr</v>
      </c>
    </row>
    <row r="166" customFormat="false" ht="14.25" hidden="false" customHeight="false" outlineLevel="0" collapsed="false">
      <c r="A166" s="17" t="str">
        <f aca="false">CONCATENATE(C166,"-",E166)</f>
        <v>Sale - Relief-Deferred Cost-Dr</v>
      </c>
      <c r="B166" s="6" t="n">
        <v>82</v>
      </c>
      <c r="C166" s="6" t="s">
        <v>91</v>
      </c>
      <c r="D166" s="6" t="s">
        <v>297</v>
      </c>
      <c r="E166" s="18" t="s">
        <v>298</v>
      </c>
      <c r="F166" s="18" t="s">
        <v>282</v>
      </c>
      <c r="G166" s="18" t="n">
        <v>1</v>
      </c>
      <c r="H166" s="19" t="str">
        <f aca="false">CONCATENATE(F166,D166,E166)</f>
        <v>Sale Clearingamount&gt;1Dr</v>
      </c>
    </row>
    <row r="167" customFormat="false" ht="14.25" hidden="false" customHeight="false" outlineLevel="0" collapsed="false">
      <c r="A167" s="17" t="str">
        <f aca="false">CONCATENATE(C167,"-",E167)</f>
        <v>Sale - Relief-Deferred Cost-Cr</v>
      </c>
      <c r="B167" s="6" t="n">
        <v>82</v>
      </c>
      <c r="C167" s="6" t="s">
        <v>91</v>
      </c>
      <c r="D167" s="6" t="s">
        <v>297</v>
      </c>
      <c r="E167" s="18" t="s">
        <v>299</v>
      </c>
      <c r="F167" s="18" t="s">
        <v>253</v>
      </c>
      <c r="G167" s="18" t="n">
        <v>1</v>
      </c>
      <c r="H167" s="19" t="str">
        <f aca="false">CONCATENATE(F167,D167,E167)</f>
        <v>Deferred Basisamount&gt;1Cr</v>
      </c>
    </row>
    <row r="168" customFormat="false" ht="14.25" hidden="false" customHeight="false" outlineLevel="0" collapsed="false">
      <c r="A168" s="17" t="str">
        <f aca="false">CONCATENATE(C168,"-",E168)</f>
        <v>Sale - Relief-Deferred Fee-Dr</v>
      </c>
      <c r="B168" s="6" t="n">
        <v>83</v>
      </c>
      <c r="C168" s="6" t="s">
        <v>92</v>
      </c>
      <c r="D168" s="6" t="s">
        <v>297</v>
      </c>
      <c r="E168" s="18" t="s">
        <v>298</v>
      </c>
      <c r="F168" s="18" t="s">
        <v>253</v>
      </c>
      <c r="G168" s="18" t="n">
        <v>1</v>
      </c>
      <c r="H168" s="19" t="str">
        <f aca="false">CONCATENATE(F168,D168,E168)</f>
        <v>Deferred Basisamount&gt;1Dr</v>
      </c>
    </row>
    <row r="169" customFormat="false" ht="14.25" hidden="false" customHeight="false" outlineLevel="0" collapsed="false">
      <c r="A169" s="17" t="str">
        <f aca="false">CONCATENATE(C169,"-",E169)</f>
        <v>Sale - Relief-Deferred Fee-Cr</v>
      </c>
      <c r="B169" s="6" t="n">
        <v>83</v>
      </c>
      <c r="C169" s="6" t="s">
        <v>92</v>
      </c>
      <c r="D169" s="6" t="s">
        <v>297</v>
      </c>
      <c r="E169" s="18" t="s">
        <v>299</v>
      </c>
      <c r="F169" s="18" t="s">
        <v>282</v>
      </c>
      <c r="G169" s="18" t="n">
        <v>1</v>
      </c>
      <c r="H169" s="19" t="str">
        <f aca="false">CONCATENATE(F169,D169,E169)</f>
        <v>Sale Clearingamount&gt;1Cr</v>
      </c>
    </row>
    <row r="170" customFormat="false" ht="14.25" hidden="false" customHeight="false" outlineLevel="0" collapsed="false">
      <c r="A170" s="17" t="str">
        <f aca="false">CONCATENATE(C170,"-",E170)</f>
        <v>Sale - Relief-Discount-Dr</v>
      </c>
      <c r="B170" s="6" t="n">
        <v>84</v>
      </c>
      <c r="C170" s="6" t="s">
        <v>93</v>
      </c>
      <c r="D170" s="6" t="s">
        <v>297</v>
      </c>
      <c r="E170" s="18" t="s">
        <v>298</v>
      </c>
      <c r="F170" s="18" t="s">
        <v>253</v>
      </c>
      <c r="G170" s="18" t="n">
        <v>1</v>
      </c>
      <c r="H170" s="19" t="str">
        <f aca="false">CONCATENATE(F170,D170,E170)</f>
        <v>Deferred Basisamount&gt;1Dr</v>
      </c>
    </row>
    <row r="171" customFormat="false" ht="14.25" hidden="false" customHeight="false" outlineLevel="0" collapsed="false">
      <c r="A171" s="17" t="str">
        <f aca="false">CONCATENATE(C171,"-",E171)</f>
        <v>Sale - Relief-Discount-Cr</v>
      </c>
      <c r="B171" s="6" t="n">
        <v>84</v>
      </c>
      <c r="C171" s="6" t="s">
        <v>93</v>
      </c>
      <c r="D171" s="6" t="s">
        <v>297</v>
      </c>
      <c r="E171" s="18" t="s">
        <v>299</v>
      </c>
      <c r="F171" s="18" t="s">
        <v>282</v>
      </c>
      <c r="G171" s="18" t="n">
        <v>1</v>
      </c>
      <c r="H171" s="19" t="str">
        <f aca="false">CONCATENATE(F171,D171,E171)</f>
        <v>Sale Clearingamount&gt;1Cr</v>
      </c>
    </row>
    <row r="172" customFormat="false" ht="14.25" hidden="false" customHeight="false" outlineLevel="0" collapsed="false">
      <c r="A172" s="17" t="str">
        <f aca="false">CONCATENATE(C172,"-",E172)</f>
        <v>Sale - Relief-Fee-Dr</v>
      </c>
      <c r="B172" s="6" t="n">
        <v>85</v>
      </c>
      <c r="C172" s="6" t="s">
        <v>94</v>
      </c>
      <c r="D172" s="6" t="s">
        <v>297</v>
      </c>
      <c r="E172" s="18" t="s">
        <v>298</v>
      </c>
      <c r="F172" s="18" t="s">
        <v>282</v>
      </c>
      <c r="G172" s="18" t="n">
        <v>1</v>
      </c>
      <c r="H172" s="19" t="str">
        <f aca="false">CONCATENATE(F172,D172,E172)</f>
        <v>Sale Clearingamount&gt;1Dr</v>
      </c>
    </row>
    <row r="173" customFormat="false" ht="14.25" hidden="false" customHeight="false" outlineLevel="0" collapsed="false">
      <c r="A173" s="17" t="str">
        <f aca="false">CONCATENATE(C173,"-",E173)</f>
        <v>Sale - Relief-Fee-Cr</v>
      </c>
      <c r="B173" s="6" t="n">
        <v>85</v>
      </c>
      <c r="C173" s="6" t="s">
        <v>94</v>
      </c>
      <c r="D173" s="6" t="s">
        <v>297</v>
      </c>
      <c r="E173" s="18" t="s">
        <v>299</v>
      </c>
      <c r="F173" s="18" t="s">
        <v>260</v>
      </c>
      <c r="G173" s="18" t="n">
        <v>1</v>
      </c>
      <c r="H173" s="19" t="str">
        <f aca="false">CONCATENATE(F173,D173,E173)</f>
        <v>Fee Receivableamount&gt;1Cr</v>
      </c>
    </row>
    <row r="174" customFormat="false" ht="14.25" hidden="false" customHeight="false" outlineLevel="0" collapsed="false">
      <c r="A174" s="17" t="str">
        <f aca="false">CONCATENATE(C174,"-",E174)</f>
        <v>Sale - Relief-Gain or Loss-Dr</v>
      </c>
      <c r="B174" s="6" t="n">
        <v>86</v>
      </c>
      <c r="C174" s="6" t="s">
        <v>95</v>
      </c>
      <c r="D174" s="6" t="s">
        <v>297</v>
      </c>
      <c r="E174" s="18" t="s">
        <v>298</v>
      </c>
      <c r="F174" s="18" t="s">
        <v>283</v>
      </c>
      <c r="G174" s="18" t="n">
        <v>1</v>
      </c>
      <c r="H174" s="19" t="str">
        <f aca="false">CONCATENATE(F174,D174,E174)</f>
        <v>Sale Gain Lossamount&gt;1Dr</v>
      </c>
    </row>
    <row r="175" customFormat="false" ht="14.25" hidden="false" customHeight="false" outlineLevel="0" collapsed="false">
      <c r="A175" s="17" t="str">
        <f aca="false">CONCATENATE(C175,"-",E175)</f>
        <v>Sale - Relief-Gain or Loss-Cr</v>
      </c>
      <c r="B175" s="6" t="n">
        <v>86</v>
      </c>
      <c r="C175" s="6" t="s">
        <v>95</v>
      </c>
      <c r="D175" s="6" t="s">
        <v>297</v>
      </c>
      <c r="E175" s="18" t="s">
        <v>299</v>
      </c>
      <c r="F175" s="18" t="s">
        <v>282</v>
      </c>
      <c r="G175" s="18" t="n">
        <v>1</v>
      </c>
      <c r="H175" s="19" t="str">
        <f aca="false">CONCATENATE(F175,D175,E175)</f>
        <v>Sale Clearingamount&gt;1Cr</v>
      </c>
    </row>
    <row r="176" customFormat="false" ht="14.25" hidden="false" customHeight="false" outlineLevel="0" collapsed="false">
      <c r="A176" s="17" t="str">
        <f aca="false">CONCATENATE(C176,"-",E176)</f>
        <v>Sale - Relief-Impairment-Dr</v>
      </c>
      <c r="B176" s="6" t="n">
        <v>87</v>
      </c>
      <c r="C176" s="6" t="s">
        <v>96</v>
      </c>
      <c r="D176" s="6" t="s">
        <v>297</v>
      </c>
      <c r="E176" s="18" t="s">
        <v>298</v>
      </c>
      <c r="F176" s="18" t="s">
        <v>244</v>
      </c>
      <c r="G176" s="18" t="n">
        <v>1</v>
      </c>
      <c r="H176" s="19" t="str">
        <f aca="false">CONCATENATE(F176,D176,E176)</f>
        <v>Allowanceamount&gt;1Dr</v>
      </c>
    </row>
    <row r="177" customFormat="false" ht="14.25" hidden="false" customHeight="false" outlineLevel="0" collapsed="false">
      <c r="A177" s="17" t="str">
        <f aca="false">CONCATENATE(C177,"-",E177)</f>
        <v>Sale - Relief-Impairment-Cr</v>
      </c>
      <c r="B177" s="6" t="n">
        <v>87</v>
      </c>
      <c r="C177" s="6" t="s">
        <v>96</v>
      </c>
      <c r="D177" s="6" t="s">
        <v>297</v>
      </c>
      <c r="E177" s="18" t="s">
        <v>299</v>
      </c>
      <c r="F177" s="18" t="s">
        <v>276</v>
      </c>
      <c r="G177" s="18" t="n">
        <v>1</v>
      </c>
      <c r="H177" s="19" t="str">
        <f aca="false">CONCATENATE(F177,D177,E177)</f>
        <v>Provision Expenseamount&gt;1Cr</v>
      </c>
    </row>
    <row r="178" customFormat="false" ht="14.25" hidden="false" customHeight="false" outlineLevel="0" collapsed="false">
      <c r="A178" s="17" t="str">
        <f aca="false">CONCATENATE(C178,"-",E178)</f>
        <v>Sale - Relief-Interest-Dr</v>
      </c>
      <c r="B178" s="6" t="n">
        <v>88</v>
      </c>
      <c r="C178" s="6" t="s">
        <v>97</v>
      </c>
      <c r="D178" s="6" t="s">
        <v>297</v>
      </c>
      <c r="E178" s="18" t="s">
        <v>298</v>
      </c>
      <c r="F178" s="18" t="s">
        <v>282</v>
      </c>
      <c r="G178" s="18" t="n">
        <v>1</v>
      </c>
      <c r="H178" s="19" t="str">
        <f aca="false">CONCATENATE(F178,D178,E178)</f>
        <v>Sale Clearingamount&gt;1Dr</v>
      </c>
    </row>
    <row r="179" customFormat="false" ht="14.25" hidden="false" customHeight="false" outlineLevel="0" collapsed="false">
      <c r="A179" s="17" t="str">
        <f aca="false">CONCATENATE(C179,"-",E179)</f>
        <v>Sale - Relief-Interest-Cr</v>
      </c>
      <c r="B179" s="6" t="n">
        <v>88</v>
      </c>
      <c r="C179" s="6" t="s">
        <v>97</v>
      </c>
      <c r="D179" s="6" t="s">
        <v>297</v>
      </c>
      <c r="E179" s="18" t="s">
        <v>299</v>
      </c>
      <c r="F179" s="18" t="s">
        <v>267</v>
      </c>
      <c r="G179" s="18" t="n">
        <v>1</v>
      </c>
      <c r="H179" s="19" t="str">
        <f aca="false">CONCATENATE(F179,D179,E179)</f>
        <v>Interest Receivableamount&gt;1Cr</v>
      </c>
    </row>
    <row r="180" customFormat="false" ht="14.25" hidden="false" customHeight="false" outlineLevel="0" collapsed="false">
      <c r="A180" s="17" t="str">
        <f aca="false">CONCATENATE(C180,"-",E180)</f>
        <v>Sale - Relief-NA Payments Applied to Principal-Dr</v>
      </c>
      <c r="B180" s="6" t="n">
        <v>89</v>
      </c>
      <c r="C180" s="6" t="s">
        <v>98</v>
      </c>
      <c r="D180" s="6" t="s">
        <v>297</v>
      </c>
      <c r="E180" s="18" t="s">
        <v>298</v>
      </c>
      <c r="F180" s="18" t="s">
        <v>300</v>
      </c>
      <c r="G180" s="18" t="n">
        <v>1</v>
      </c>
      <c r="H180" s="19" t="str">
        <f aca="false">CONCATENATE(F180,D180,E180)</f>
        <v>Principal Contra - NA Payments Applied to Principalamount&gt;1Dr</v>
      </c>
    </row>
    <row r="181" customFormat="false" ht="14.25" hidden="false" customHeight="false" outlineLevel="0" collapsed="false">
      <c r="A181" s="17" t="str">
        <f aca="false">CONCATENATE(C181,"-",E181)</f>
        <v>Sale - Relief-NA Payments Applied to Principal-Cr</v>
      </c>
      <c r="B181" s="6" t="n">
        <v>89</v>
      </c>
      <c r="C181" s="6" t="s">
        <v>98</v>
      </c>
      <c r="D181" s="6" t="s">
        <v>297</v>
      </c>
      <c r="E181" s="18" t="s">
        <v>299</v>
      </c>
      <c r="F181" s="18" t="s">
        <v>282</v>
      </c>
      <c r="G181" s="18" t="n">
        <v>1</v>
      </c>
      <c r="H181" s="19" t="str">
        <f aca="false">CONCATENATE(F181,D181,E181)</f>
        <v>Sale Clearingamount&gt;1Cr</v>
      </c>
    </row>
    <row r="182" customFormat="false" ht="14.25" hidden="false" customHeight="false" outlineLevel="0" collapsed="false">
      <c r="A182" s="17" t="str">
        <f aca="false">CONCATENATE(C182,"-",E182)</f>
        <v>Sale - Relief-Premium-Dr</v>
      </c>
      <c r="B182" s="6" t="n">
        <v>90</v>
      </c>
      <c r="C182" s="6" t="s">
        <v>99</v>
      </c>
      <c r="D182" s="6" t="s">
        <v>297</v>
      </c>
      <c r="E182" s="18" t="s">
        <v>298</v>
      </c>
      <c r="F182" s="18" t="s">
        <v>282</v>
      </c>
      <c r="G182" s="18" t="n">
        <v>1</v>
      </c>
      <c r="H182" s="19" t="str">
        <f aca="false">CONCATENATE(F182,D182,E182)</f>
        <v>Sale Clearingamount&gt;1Dr</v>
      </c>
    </row>
    <row r="183" customFormat="false" ht="14.25" hidden="false" customHeight="false" outlineLevel="0" collapsed="false">
      <c r="A183" s="17" t="str">
        <f aca="false">CONCATENATE(C183,"-",E183)</f>
        <v>Sale - Relief-Premium-Cr</v>
      </c>
      <c r="B183" s="6" t="n">
        <v>90</v>
      </c>
      <c r="C183" s="6" t="s">
        <v>99</v>
      </c>
      <c r="D183" s="6" t="s">
        <v>297</v>
      </c>
      <c r="E183" s="18" t="s">
        <v>299</v>
      </c>
      <c r="F183" s="18" t="s">
        <v>253</v>
      </c>
      <c r="G183" s="18" t="n">
        <v>1</v>
      </c>
      <c r="H183" s="19" t="str">
        <f aca="false">CONCATENATE(F183,D183,E183)</f>
        <v>Deferred Basisamount&gt;1Cr</v>
      </c>
    </row>
    <row r="184" customFormat="false" ht="14.25" hidden="false" customHeight="false" outlineLevel="0" collapsed="false">
      <c r="A184" s="17" t="str">
        <f aca="false">CONCATENATE(C184,"-",E184)</f>
        <v>Sale - Relief-Principal-Dr</v>
      </c>
      <c r="B184" s="6" t="n">
        <v>91</v>
      </c>
      <c r="C184" s="6" t="s">
        <v>100</v>
      </c>
      <c r="D184" s="6" t="s">
        <v>297</v>
      </c>
      <c r="E184" s="18" t="s">
        <v>298</v>
      </c>
      <c r="F184" s="18" t="s">
        <v>282</v>
      </c>
      <c r="G184" s="18" t="n">
        <v>1</v>
      </c>
      <c r="H184" s="19" t="str">
        <f aca="false">CONCATENATE(F184,D184,E184)</f>
        <v>Sale Clearingamount&gt;1Dr</v>
      </c>
    </row>
    <row r="185" customFormat="false" ht="14.25" hidden="false" customHeight="false" outlineLevel="0" collapsed="false">
      <c r="A185" s="17" t="str">
        <f aca="false">CONCATENATE(C185,"-",E185)</f>
        <v>Sale - Relief-Principal-Cr</v>
      </c>
      <c r="B185" s="6" t="n">
        <v>91</v>
      </c>
      <c r="C185" s="6" t="s">
        <v>100</v>
      </c>
      <c r="D185" s="6" t="s">
        <v>297</v>
      </c>
      <c r="E185" s="18" t="s">
        <v>299</v>
      </c>
      <c r="F185" s="18" t="s">
        <v>273</v>
      </c>
      <c r="G185" s="18" t="n">
        <v>1</v>
      </c>
      <c r="H185" s="19" t="str">
        <f aca="false">CONCATENATE(F185,D185,E185)</f>
        <v>Principalamount&gt;1Cr</v>
      </c>
    </row>
    <row r="186" customFormat="false" ht="14.25" hidden="false" customHeight="false" outlineLevel="0" collapsed="false">
      <c r="A186" s="17" t="str">
        <f aca="false">CONCATENATE(C186,"-",E186)</f>
        <v>Securitization - Recover Charge-Off-Interest-Dr</v>
      </c>
      <c r="B186" s="6" t="n">
        <v>92</v>
      </c>
      <c r="C186" s="6" t="s">
        <v>101</v>
      </c>
      <c r="D186" s="6" t="s">
        <v>297</v>
      </c>
      <c r="E186" s="18" t="s">
        <v>298</v>
      </c>
      <c r="F186" s="18" t="s">
        <v>268</v>
      </c>
      <c r="G186" s="18" t="n">
        <v>1</v>
      </c>
      <c r="H186" s="19" t="str">
        <f aca="false">CONCATENATE(F186,D186,E186)</f>
        <v>Interest Receivable Contraamount&gt;1Dr</v>
      </c>
    </row>
    <row r="187" customFormat="false" ht="14.25" hidden="false" customHeight="false" outlineLevel="0" collapsed="false">
      <c r="A187" s="17" t="str">
        <f aca="false">CONCATENATE(C187,"-",E187)</f>
        <v>Securitization - Recover Charge-Off-Interest-Cr</v>
      </c>
      <c r="B187" s="6" t="n">
        <v>92</v>
      </c>
      <c r="C187" s="6" t="s">
        <v>101</v>
      </c>
      <c r="D187" s="6" t="s">
        <v>297</v>
      </c>
      <c r="E187" s="18" t="s">
        <v>299</v>
      </c>
      <c r="F187" s="18" t="s">
        <v>278</v>
      </c>
      <c r="G187" s="18" t="n">
        <v>1</v>
      </c>
      <c r="H187" s="19" t="str">
        <f aca="false">CONCATENATE(F187,D187,E187)</f>
        <v>Recovery Allowanceamount&gt;1Cr</v>
      </c>
    </row>
    <row r="188" customFormat="false" ht="14.25" hidden="false" customHeight="false" outlineLevel="0" collapsed="false">
      <c r="A188" s="17" t="str">
        <f aca="false">CONCATENATE(C188,"-",E188)</f>
        <v>Securitization - Recover Charge-Off-Principal-Dr</v>
      </c>
      <c r="B188" s="6" t="n">
        <v>93</v>
      </c>
      <c r="C188" s="6" t="s">
        <v>102</v>
      </c>
      <c r="D188" s="6" t="s">
        <v>297</v>
      </c>
      <c r="E188" s="18" t="s">
        <v>298</v>
      </c>
      <c r="F188" s="18" t="s">
        <v>301</v>
      </c>
      <c r="G188" s="18" t="n">
        <v>1</v>
      </c>
      <c r="H188" s="19" t="str">
        <f aca="false">CONCATENATE(F188,D188,E188)</f>
        <v>Principal Contra - Charge-Offamount&gt;1Dr</v>
      </c>
    </row>
    <row r="189" customFormat="false" ht="14.25" hidden="false" customHeight="false" outlineLevel="0" collapsed="false">
      <c r="A189" s="17" t="str">
        <f aca="false">CONCATENATE(C189,"-",E189)</f>
        <v>Securitization - Recover Charge-Off-Principal-Cr</v>
      </c>
      <c r="B189" s="6" t="n">
        <v>93</v>
      </c>
      <c r="C189" s="6" t="s">
        <v>102</v>
      </c>
      <c r="D189" s="6" t="s">
        <v>297</v>
      </c>
      <c r="E189" s="18" t="s">
        <v>299</v>
      </c>
      <c r="F189" s="18" t="s">
        <v>284</v>
      </c>
      <c r="G189" s="18" t="n">
        <v>1</v>
      </c>
      <c r="H189" s="19" t="str">
        <f aca="false">CONCATENATE(F189,D189,E189)</f>
        <v>Securitization Clearingamount&gt;1Cr</v>
      </c>
    </row>
    <row r="190" customFormat="false" ht="14.25" hidden="false" customHeight="false" outlineLevel="0" collapsed="false">
      <c r="A190" s="17" t="str">
        <f aca="false">CONCATENATE(C190,"-",E190)</f>
        <v>Securitization - Relief-Deferred Cost-Dr</v>
      </c>
      <c r="B190" s="6" t="n">
        <v>94</v>
      </c>
      <c r="C190" s="6" t="s">
        <v>103</v>
      </c>
      <c r="D190" s="6" t="s">
        <v>297</v>
      </c>
      <c r="E190" s="18" t="s">
        <v>298</v>
      </c>
      <c r="F190" s="18" t="s">
        <v>284</v>
      </c>
      <c r="G190" s="18" t="n">
        <v>1</v>
      </c>
      <c r="H190" s="19" t="str">
        <f aca="false">CONCATENATE(F190,D190,E190)</f>
        <v>Securitization Clearingamount&gt;1Dr</v>
      </c>
    </row>
    <row r="191" customFormat="false" ht="14.25" hidden="false" customHeight="false" outlineLevel="0" collapsed="false">
      <c r="A191" s="17" t="str">
        <f aca="false">CONCATENATE(C191,"-",E191)</f>
        <v>Securitization - Relief-Deferred Cost-Cr</v>
      </c>
      <c r="B191" s="6" t="n">
        <v>94</v>
      </c>
      <c r="C191" s="6" t="s">
        <v>103</v>
      </c>
      <c r="D191" s="6" t="s">
        <v>297</v>
      </c>
      <c r="E191" s="18" t="s">
        <v>299</v>
      </c>
      <c r="F191" s="18" t="s">
        <v>253</v>
      </c>
      <c r="G191" s="18" t="n">
        <v>1</v>
      </c>
      <c r="H191" s="19" t="str">
        <f aca="false">CONCATENATE(F191,D191,E191)</f>
        <v>Deferred Basisamount&gt;1Cr</v>
      </c>
    </row>
    <row r="192" customFormat="false" ht="14.25" hidden="false" customHeight="false" outlineLevel="0" collapsed="false">
      <c r="A192" s="17" t="str">
        <f aca="false">CONCATENATE(C192,"-",E192)</f>
        <v>Securitization - Relief-Deferred Fee-Dr</v>
      </c>
      <c r="B192" s="6" t="n">
        <v>95</v>
      </c>
      <c r="C192" s="6" t="s">
        <v>104</v>
      </c>
      <c r="D192" s="6" t="s">
        <v>297</v>
      </c>
      <c r="E192" s="18" t="s">
        <v>298</v>
      </c>
      <c r="F192" s="18" t="s">
        <v>253</v>
      </c>
      <c r="G192" s="18" t="n">
        <v>1</v>
      </c>
      <c r="H192" s="19" t="str">
        <f aca="false">CONCATENATE(F192,D192,E192)</f>
        <v>Deferred Basisamount&gt;1Dr</v>
      </c>
    </row>
    <row r="193" customFormat="false" ht="14.25" hidden="false" customHeight="false" outlineLevel="0" collapsed="false">
      <c r="A193" s="17" t="str">
        <f aca="false">CONCATENATE(C193,"-",E193)</f>
        <v>Securitization - Relief-Deferred Fee-Cr</v>
      </c>
      <c r="B193" s="6" t="n">
        <v>95</v>
      </c>
      <c r="C193" s="6" t="s">
        <v>104</v>
      </c>
      <c r="D193" s="6" t="s">
        <v>297</v>
      </c>
      <c r="E193" s="18" t="s">
        <v>299</v>
      </c>
      <c r="F193" s="18" t="s">
        <v>284</v>
      </c>
      <c r="G193" s="18" t="n">
        <v>1</v>
      </c>
      <c r="H193" s="19" t="str">
        <f aca="false">CONCATENATE(F193,D193,E193)</f>
        <v>Securitization Clearingamount&gt;1Cr</v>
      </c>
    </row>
    <row r="194" customFormat="false" ht="14.25" hidden="false" customHeight="false" outlineLevel="0" collapsed="false">
      <c r="A194" s="17" t="str">
        <f aca="false">CONCATENATE(C194,"-",E194)</f>
        <v>Securitization - Relief-Discount-Dr</v>
      </c>
      <c r="B194" s="6" t="n">
        <v>96</v>
      </c>
      <c r="C194" s="6" t="s">
        <v>105</v>
      </c>
      <c r="D194" s="6" t="s">
        <v>297</v>
      </c>
      <c r="E194" s="18" t="s">
        <v>298</v>
      </c>
      <c r="F194" s="18" t="s">
        <v>253</v>
      </c>
      <c r="G194" s="18" t="n">
        <v>1</v>
      </c>
      <c r="H194" s="19" t="str">
        <f aca="false">CONCATENATE(F194,D194,E194)</f>
        <v>Deferred Basisamount&gt;1Dr</v>
      </c>
    </row>
    <row r="195" customFormat="false" ht="14.25" hidden="false" customHeight="false" outlineLevel="0" collapsed="false">
      <c r="A195" s="17" t="str">
        <f aca="false">CONCATENATE(C195,"-",E195)</f>
        <v>Securitization - Relief-Discount-Cr</v>
      </c>
      <c r="B195" s="6" t="n">
        <v>96</v>
      </c>
      <c r="C195" s="6" t="s">
        <v>105</v>
      </c>
      <c r="D195" s="6" t="s">
        <v>297</v>
      </c>
      <c r="E195" s="18" t="s">
        <v>299</v>
      </c>
      <c r="F195" s="18" t="s">
        <v>284</v>
      </c>
      <c r="G195" s="18" t="n">
        <v>1</v>
      </c>
      <c r="H195" s="19" t="str">
        <f aca="false">CONCATENATE(F195,D195,E195)</f>
        <v>Securitization Clearingamount&gt;1Cr</v>
      </c>
    </row>
    <row r="196" customFormat="false" ht="14.25" hidden="false" customHeight="false" outlineLevel="0" collapsed="false">
      <c r="A196" s="17" t="str">
        <f aca="false">CONCATENATE(C196,"-",E196)</f>
        <v>Securitization - Relief-Fee-Dr</v>
      </c>
      <c r="B196" s="6" t="n">
        <v>97</v>
      </c>
      <c r="C196" s="6" t="s">
        <v>106</v>
      </c>
      <c r="D196" s="6" t="s">
        <v>297</v>
      </c>
      <c r="E196" s="18" t="s">
        <v>298</v>
      </c>
      <c r="F196" s="18" t="s">
        <v>284</v>
      </c>
      <c r="G196" s="18" t="n">
        <v>1</v>
      </c>
      <c r="H196" s="19" t="str">
        <f aca="false">CONCATENATE(F196,D196,E196)</f>
        <v>Securitization Clearingamount&gt;1Dr</v>
      </c>
    </row>
    <row r="197" customFormat="false" ht="14.25" hidden="false" customHeight="false" outlineLevel="0" collapsed="false">
      <c r="A197" s="17" t="str">
        <f aca="false">CONCATENATE(C197,"-",E197)</f>
        <v>Securitization - Relief-Fee-Cr</v>
      </c>
      <c r="B197" s="6" t="n">
        <v>97</v>
      </c>
      <c r="C197" s="6" t="s">
        <v>106</v>
      </c>
      <c r="D197" s="6" t="s">
        <v>297</v>
      </c>
      <c r="E197" s="18" t="s">
        <v>299</v>
      </c>
      <c r="F197" s="18" t="s">
        <v>260</v>
      </c>
      <c r="G197" s="18" t="n">
        <v>1</v>
      </c>
      <c r="H197" s="19" t="str">
        <f aca="false">CONCATENATE(F197,D197,E197)</f>
        <v>Fee Receivableamount&gt;1Cr</v>
      </c>
    </row>
    <row r="198" customFormat="false" ht="14.25" hidden="false" customHeight="false" outlineLevel="0" collapsed="false">
      <c r="A198" s="17" t="str">
        <f aca="false">CONCATENATE(C198,"-",E198)</f>
        <v>Securitization - Relief-Gain or Loss-Dr</v>
      </c>
      <c r="B198" s="6" t="n">
        <v>98</v>
      </c>
      <c r="C198" s="6" t="s">
        <v>107</v>
      </c>
      <c r="D198" s="6" t="s">
        <v>297</v>
      </c>
      <c r="E198" s="18" t="s">
        <v>298</v>
      </c>
      <c r="F198" s="18" t="s">
        <v>285</v>
      </c>
      <c r="G198" s="18" t="n">
        <v>1</v>
      </c>
      <c r="H198" s="19" t="str">
        <f aca="false">CONCATENATE(F198,D198,E198)</f>
        <v>Securitization Gain Lossamount&gt;1Dr</v>
      </c>
    </row>
    <row r="199" customFormat="false" ht="14.25" hidden="false" customHeight="false" outlineLevel="0" collapsed="false">
      <c r="A199" s="17" t="str">
        <f aca="false">CONCATENATE(C199,"-",E199)</f>
        <v>Securitization - Relief-Gain or Loss-Cr</v>
      </c>
      <c r="B199" s="6" t="n">
        <v>98</v>
      </c>
      <c r="C199" s="6" t="s">
        <v>107</v>
      </c>
      <c r="D199" s="6" t="s">
        <v>297</v>
      </c>
      <c r="E199" s="18" t="s">
        <v>299</v>
      </c>
      <c r="F199" s="18" t="s">
        <v>284</v>
      </c>
      <c r="G199" s="18" t="n">
        <v>1</v>
      </c>
      <c r="H199" s="19" t="str">
        <f aca="false">CONCATENATE(F199,D199,E199)</f>
        <v>Securitization Clearingamount&gt;1Cr</v>
      </c>
    </row>
    <row r="200" customFormat="false" ht="14.25" hidden="false" customHeight="false" outlineLevel="0" collapsed="false">
      <c r="A200" s="17" t="str">
        <f aca="false">CONCATENATE(C200,"-",E200)</f>
        <v>Securitization - Relief-Impairment-Dr</v>
      </c>
      <c r="B200" s="6" t="n">
        <v>99</v>
      </c>
      <c r="C200" s="6" t="s">
        <v>108</v>
      </c>
      <c r="D200" s="6" t="s">
        <v>297</v>
      </c>
      <c r="E200" s="18" t="s">
        <v>298</v>
      </c>
      <c r="F200" s="18" t="s">
        <v>244</v>
      </c>
      <c r="G200" s="18" t="n">
        <v>1</v>
      </c>
      <c r="H200" s="19" t="str">
        <f aca="false">CONCATENATE(F200,D200,E200)</f>
        <v>Allowanceamount&gt;1Dr</v>
      </c>
    </row>
    <row r="201" customFormat="false" ht="14.25" hidden="false" customHeight="false" outlineLevel="0" collapsed="false">
      <c r="A201" s="17" t="str">
        <f aca="false">CONCATENATE(C201,"-",E201)</f>
        <v>Securitization - Relief-Impairment-Cr</v>
      </c>
      <c r="B201" s="6" t="n">
        <v>99</v>
      </c>
      <c r="C201" s="6" t="s">
        <v>108</v>
      </c>
      <c r="D201" s="6" t="s">
        <v>297</v>
      </c>
      <c r="E201" s="18" t="s">
        <v>299</v>
      </c>
      <c r="F201" s="18" t="s">
        <v>276</v>
      </c>
      <c r="G201" s="18" t="n">
        <v>1</v>
      </c>
      <c r="H201" s="19" t="str">
        <f aca="false">CONCATENATE(F201,D201,E201)</f>
        <v>Provision Expenseamount&gt;1Cr</v>
      </c>
    </row>
    <row r="202" customFormat="false" ht="14.25" hidden="false" customHeight="false" outlineLevel="0" collapsed="false">
      <c r="A202" s="17" t="str">
        <f aca="false">CONCATENATE(C202,"-",E202)</f>
        <v>Securitization - Relief-Interest-Dr</v>
      </c>
      <c r="B202" s="6" t="n">
        <v>100</v>
      </c>
      <c r="C202" s="6" t="s">
        <v>109</v>
      </c>
      <c r="D202" s="6" t="s">
        <v>297</v>
      </c>
      <c r="E202" s="18" t="s">
        <v>298</v>
      </c>
      <c r="F202" s="18" t="s">
        <v>284</v>
      </c>
      <c r="G202" s="18" t="n">
        <v>1</v>
      </c>
      <c r="H202" s="19" t="str">
        <f aca="false">CONCATENATE(F202,D202,E202)</f>
        <v>Securitization Clearingamount&gt;1Dr</v>
      </c>
    </row>
    <row r="203" customFormat="false" ht="14.25" hidden="false" customHeight="false" outlineLevel="0" collapsed="false">
      <c r="A203" s="17" t="str">
        <f aca="false">CONCATENATE(C203,"-",E203)</f>
        <v>Securitization - Relief-Interest-Cr</v>
      </c>
      <c r="B203" s="6" t="n">
        <v>100</v>
      </c>
      <c r="C203" s="6" t="s">
        <v>109</v>
      </c>
      <c r="D203" s="6" t="s">
        <v>297</v>
      </c>
      <c r="E203" s="18" t="s">
        <v>299</v>
      </c>
      <c r="F203" s="18" t="s">
        <v>267</v>
      </c>
      <c r="G203" s="18" t="n">
        <v>1</v>
      </c>
      <c r="H203" s="19" t="str">
        <f aca="false">CONCATENATE(F203,D203,E203)</f>
        <v>Interest Receivableamount&gt;1Cr</v>
      </c>
    </row>
    <row r="204" customFormat="false" ht="14.25" hidden="false" customHeight="false" outlineLevel="0" collapsed="false">
      <c r="A204" s="17" t="str">
        <f aca="false">CONCATENATE(C204,"-",E204)</f>
        <v>Securitization - Relief-NA Payments Applied to Principal-Dr</v>
      </c>
      <c r="B204" s="6" t="n">
        <v>101</v>
      </c>
      <c r="C204" s="6" t="s">
        <v>110</v>
      </c>
      <c r="D204" s="6" t="s">
        <v>297</v>
      </c>
      <c r="E204" s="18" t="s">
        <v>298</v>
      </c>
      <c r="F204" s="18" t="s">
        <v>300</v>
      </c>
      <c r="G204" s="18" t="n">
        <v>1</v>
      </c>
      <c r="H204" s="19" t="str">
        <f aca="false">CONCATENATE(F204,D204,E204)</f>
        <v>Principal Contra - NA Payments Applied to Principalamount&gt;1Dr</v>
      </c>
    </row>
    <row r="205" customFormat="false" ht="14.25" hidden="false" customHeight="false" outlineLevel="0" collapsed="false">
      <c r="A205" s="17" t="str">
        <f aca="false">CONCATENATE(C205,"-",E205)</f>
        <v>Securitization - Relief-NA Payments Applied to Principal-Cr</v>
      </c>
      <c r="B205" s="6" t="n">
        <v>101</v>
      </c>
      <c r="C205" s="6" t="s">
        <v>110</v>
      </c>
      <c r="D205" s="6" t="s">
        <v>297</v>
      </c>
      <c r="E205" s="18" t="s">
        <v>299</v>
      </c>
      <c r="F205" s="18" t="s">
        <v>284</v>
      </c>
      <c r="G205" s="18" t="n">
        <v>1</v>
      </c>
      <c r="H205" s="19" t="str">
        <f aca="false">CONCATENATE(F205,D205,E205)</f>
        <v>Securitization Clearingamount&gt;1Cr</v>
      </c>
    </row>
    <row r="206" customFormat="false" ht="14.25" hidden="false" customHeight="false" outlineLevel="0" collapsed="false">
      <c r="A206" s="17" t="str">
        <f aca="false">CONCATENATE(C206,"-",E206)</f>
        <v>Securitization - Relief-Premium-Dr</v>
      </c>
      <c r="B206" s="6" t="n">
        <v>102</v>
      </c>
      <c r="C206" s="6" t="s">
        <v>111</v>
      </c>
      <c r="D206" s="6" t="s">
        <v>297</v>
      </c>
      <c r="E206" s="18" t="s">
        <v>298</v>
      </c>
      <c r="F206" s="18" t="s">
        <v>284</v>
      </c>
      <c r="G206" s="18" t="n">
        <v>1</v>
      </c>
      <c r="H206" s="19" t="str">
        <f aca="false">CONCATENATE(F206,D206,E206)</f>
        <v>Securitization Clearingamount&gt;1Dr</v>
      </c>
    </row>
    <row r="207" customFormat="false" ht="14.25" hidden="false" customHeight="false" outlineLevel="0" collapsed="false">
      <c r="A207" s="17" t="str">
        <f aca="false">CONCATENATE(C207,"-",E207)</f>
        <v>Securitization - Relief-Premium-Cr</v>
      </c>
      <c r="B207" s="6" t="n">
        <v>102</v>
      </c>
      <c r="C207" s="6" t="s">
        <v>111</v>
      </c>
      <c r="D207" s="6" t="s">
        <v>297</v>
      </c>
      <c r="E207" s="18" t="s">
        <v>299</v>
      </c>
      <c r="F207" s="18" t="s">
        <v>253</v>
      </c>
      <c r="G207" s="18" t="n">
        <v>1</v>
      </c>
      <c r="H207" s="19" t="str">
        <f aca="false">CONCATENATE(F207,D207,E207)</f>
        <v>Deferred Basisamount&gt;1Cr</v>
      </c>
    </row>
    <row r="208" customFormat="false" ht="14.25" hidden="false" customHeight="false" outlineLevel="0" collapsed="false">
      <c r="A208" s="17" t="str">
        <f aca="false">CONCATENATE(C208,"-",E208)</f>
        <v>Securitization - Relief-Principal-Dr</v>
      </c>
      <c r="B208" s="6" t="n">
        <v>103</v>
      </c>
      <c r="C208" s="6" t="s">
        <v>112</v>
      </c>
      <c r="D208" s="6" t="s">
        <v>297</v>
      </c>
      <c r="E208" s="18" t="s">
        <v>298</v>
      </c>
      <c r="F208" s="18" t="s">
        <v>284</v>
      </c>
      <c r="G208" s="18" t="n">
        <v>1</v>
      </c>
      <c r="H208" s="19" t="str">
        <f aca="false">CONCATENATE(F208,D208,E208)</f>
        <v>Securitization Clearingamount&gt;1Dr</v>
      </c>
    </row>
    <row r="209" customFormat="false" ht="14.25" hidden="false" customHeight="false" outlineLevel="0" collapsed="false">
      <c r="A209" s="17" t="str">
        <f aca="false">CONCATENATE(C209,"-",E209)</f>
        <v>Securitization - Relief-Principal-Cr</v>
      </c>
      <c r="B209" s="6" t="n">
        <v>103</v>
      </c>
      <c r="C209" s="6" t="s">
        <v>112</v>
      </c>
      <c r="D209" s="6" t="s">
        <v>297</v>
      </c>
      <c r="E209" s="18" t="s">
        <v>299</v>
      </c>
      <c r="F209" s="18" t="s">
        <v>273</v>
      </c>
      <c r="G209" s="18" t="n">
        <v>1</v>
      </c>
      <c r="H209" s="19" t="str">
        <f aca="false">CONCATENATE(F209,D209,E209)</f>
        <v>Principalamount&gt;1Cr</v>
      </c>
    </row>
    <row r="210" customFormat="false" ht="14.25" hidden="false" customHeight="false" outlineLevel="0" collapsed="false">
      <c r="A210" s="17" t="str">
        <f aca="false">CONCATENATE(C210,"-",E210)</f>
        <v>Disburse Principal-Principal-Dr</v>
      </c>
      <c r="B210" s="6" t="n">
        <v>104</v>
      </c>
      <c r="C210" s="6" t="s">
        <v>113</v>
      </c>
      <c r="D210" s="6" t="s">
        <v>297</v>
      </c>
      <c r="E210" s="18" t="s">
        <v>298</v>
      </c>
      <c r="F210" s="18" t="s">
        <v>273</v>
      </c>
      <c r="G210" s="18" t="n">
        <v>1</v>
      </c>
      <c r="H210" s="19" t="str">
        <f aca="false">CONCATENATE(F210,D210,E210)</f>
        <v>Principalamount&gt;1Dr</v>
      </c>
    </row>
    <row r="211" customFormat="false" ht="14.25" hidden="false" customHeight="false" outlineLevel="0" collapsed="false">
      <c r="A211" s="17" t="str">
        <f aca="false">CONCATENATE(C211,"-",E211)</f>
        <v>Disburse Principal-Principal-Cr</v>
      </c>
      <c r="B211" s="6" t="n">
        <v>104</v>
      </c>
      <c r="C211" s="6" t="s">
        <v>113</v>
      </c>
      <c r="D211" s="6" t="s">
        <v>297</v>
      </c>
      <c r="E211" s="18" t="s">
        <v>299</v>
      </c>
      <c r="F211" s="18" t="s">
        <v>247</v>
      </c>
      <c r="G211" s="18" t="n">
        <v>1</v>
      </c>
      <c r="H211" s="19" t="str">
        <f aca="false">CONCATENATE(F211,D211,E211)</f>
        <v>Cash Clearingamount&gt;1Cr</v>
      </c>
    </row>
    <row r="212" customFormat="false" ht="14.25" hidden="false" customHeight="false" outlineLevel="0" collapsed="false">
      <c r="A212" s="17" t="str">
        <f aca="false">CONCATENATE(C212,"-",E212)</f>
        <v>Drawdown Credit-Credit Line-Dr</v>
      </c>
      <c r="B212" s="6" t="n">
        <v>105</v>
      </c>
      <c r="C212" s="6" t="s">
        <v>114</v>
      </c>
      <c r="D212" s="6" t="s">
        <v>297</v>
      </c>
      <c r="E212" s="18" t="s">
        <v>298</v>
      </c>
      <c r="F212" s="18" t="s">
        <v>249</v>
      </c>
      <c r="G212" s="18" t="n">
        <v>1</v>
      </c>
      <c r="H212" s="19" t="str">
        <f aca="false">CONCATENATE(F212,D212,E212)</f>
        <v>Commitment Clearingamount&gt;1Dr</v>
      </c>
    </row>
    <row r="213" customFormat="false" ht="14.25" hidden="false" customHeight="false" outlineLevel="0" collapsed="false">
      <c r="A213" s="17" t="str">
        <f aca="false">CONCATENATE(C213,"-",E213)</f>
        <v>Drawdown Credit-Credit Line-Cr</v>
      </c>
      <c r="B213" s="6" t="n">
        <v>105</v>
      </c>
      <c r="C213" s="6" t="s">
        <v>114</v>
      </c>
      <c r="D213" s="6" t="s">
        <v>297</v>
      </c>
      <c r="E213" s="18" t="s">
        <v>299</v>
      </c>
      <c r="F213" s="18" t="s">
        <v>286</v>
      </c>
      <c r="G213" s="18" t="n">
        <v>1</v>
      </c>
      <c r="H213" s="19" t="str">
        <f aca="false">CONCATENATE(F213,D213,E213)</f>
        <v>Unfunded Commitment Balanceamount&gt;1Cr</v>
      </c>
    </row>
    <row r="214" customFormat="false" ht="14.25" hidden="false" customHeight="false" outlineLevel="0" collapsed="false">
      <c r="A214" s="17" t="str">
        <f aca="false">CONCATENATE(C214,"-",E214)</f>
        <v>Originate Credit Line-Credit Line-Dr</v>
      </c>
      <c r="B214" s="6" t="n">
        <v>106</v>
      </c>
      <c r="C214" s="6" t="s">
        <v>115</v>
      </c>
      <c r="D214" s="6" t="s">
        <v>297</v>
      </c>
      <c r="E214" s="18" t="s">
        <v>298</v>
      </c>
      <c r="F214" s="18" t="s">
        <v>286</v>
      </c>
      <c r="G214" s="18" t="n">
        <v>1</v>
      </c>
      <c r="H214" s="19" t="str">
        <f aca="false">CONCATENATE(F214,D214,E214)</f>
        <v>Unfunded Commitment Balanceamount&gt;1Dr</v>
      </c>
    </row>
    <row r="215" customFormat="false" ht="14.25" hidden="false" customHeight="false" outlineLevel="0" collapsed="false">
      <c r="A215" s="17" t="str">
        <f aca="false">CONCATENATE(C215,"-",E215)</f>
        <v>Originate Credit Line-Credit Line-Cr</v>
      </c>
      <c r="B215" s="6" t="n">
        <v>106</v>
      </c>
      <c r="C215" s="6" t="s">
        <v>115</v>
      </c>
      <c r="D215" s="6" t="s">
        <v>297</v>
      </c>
      <c r="E215" s="18" t="s">
        <v>299</v>
      </c>
      <c r="F215" s="18" t="s">
        <v>249</v>
      </c>
      <c r="G215" s="18" t="n">
        <v>1</v>
      </c>
      <c r="H215" s="19" t="str">
        <f aca="false">CONCATENATE(F215,D215,E215)</f>
        <v>Commitment Clearingamount&gt;1Cr</v>
      </c>
    </row>
    <row r="216" customFormat="false" ht="14.25" hidden="false" customHeight="false" outlineLevel="0" collapsed="false">
      <c r="A216" s="17" t="str">
        <f aca="false">CONCATENATE(C216,"-",E216)</f>
        <v>Prorate Deferred Expense-Deferred Cost-Dr</v>
      </c>
      <c r="B216" s="6" t="n">
        <v>107</v>
      </c>
      <c r="C216" s="6" t="s">
        <v>116</v>
      </c>
      <c r="D216" s="6" t="s">
        <v>297</v>
      </c>
      <c r="E216" s="18" t="s">
        <v>298</v>
      </c>
      <c r="F216" s="18" t="s">
        <v>253</v>
      </c>
      <c r="G216" s="18" t="n">
        <v>1</v>
      </c>
      <c r="H216" s="19" t="str">
        <f aca="false">CONCATENATE(F216,D216,E216)</f>
        <v>Deferred Basisamount&gt;1Dr</v>
      </c>
    </row>
    <row r="217" customFormat="false" ht="14.25" hidden="false" customHeight="false" outlineLevel="0" collapsed="false">
      <c r="A217" s="17" t="str">
        <f aca="false">CONCATENATE(C217,"-",E217)</f>
        <v>Prorate Deferred Expense-Deferred Cost-Cr</v>
      </c>
      <c r="B217" s="6" t="n">
        <v>107</v>
      </c>
      <c r="C217" s="6" t="s">
        <v>116</v>
      </c>
      <c r="D217" s="6" t="s">
        <v>297</v>
      </c>
      <c r="E217" s="18" t="s">
        <v>299</v>
      </c>
      <c r="F217" s="18" t="s">
        <v>254</v>
      </c>
      <c r="G217" s="18" t="n">
        <v>1</v>
      </c>
      <c r="H217" s="19" t="str">
        <f aca="false">CONCATENATE(F217,D217,E217)</f>
        <v>Deferred Basis Clearingamount&gt;1Cr</v>
      </c>
    </row>
    <row r="218" customFormat="false" ht="14.25" hidden="false" customHeight="false" outlineLevel="0" collapsed="false">
      <c r="A218" s="17" t="str">
        <f aca="false">CONCATENATE(C218,"-",E218)</f>
        <v>Prorate Deferred Income-Deferred Fee-Dr</v>
      </c>
      <c r="B218" s="6" t="n">
        <v>108</v>
      </c>
      <c r="C218" s="6" t="s">
        <v>117</v>
      </c>
      <c r="D218" s="6" t="s">
        <v>297</v>
      </c>
      <c r="E218" s="18" t="s">
        <v>298</v>
      </c>
      <c r="F218" s="18" t="s">
        <v>254</v>
      </c>
      <c r="G218" s="18" t="n">
        <v>1</v>
      </c>
      <c r="H218" s="19" t="str">
        <f aca="false">CONCATENATE(F218,D218,E218)</f>
        <v>Deferred Basis Clearingamount&gt;1Dr</v>
      </c>
    </row>
    <row r="219" customFormat="false" ht="14.25" hidden="false" customHeight="false" outlineLevel="0" collapsed="false">
      <c r="A219" s="17" t="str">
        <f aca="false">CONCATENATE(C219,"-",E219)</f>
        <v>Prorate Deferred Income-Deferred Fee-Cr</v>
      </c>
      <c r="B219" s="6" t="n">
        <v>108</v>
      </c>
      <c r="C219" s="6" t="s">
        <v>117</v>
      </c>
      <c r="D219" s="6" t="s">
        <v>297</v>
      </c>
      <c r="E219" s="18" t="s">
        <v>299</v>
      </c>
      <c r="F219" s="18" t="s">
        <v>253</v>
      </c>
      <c r="G219" s="18" t="n">
        <v>1</v>
      </c>
      <c r="H219" s="19" t="str">
        <f aca="false">CONCATENATE(F219,D219,E219)</f>
        <v>Deferred Basisamount&gt;1Cr</v>
      </c>
    </row>
    <row r="220" customFormat="false" ht="14.25" hidden="false" customHeight="false" outlineLevel="0" collapsed="false">
      <c r="A220" s="17" t="str">
        <f aca="false">CONCATENATE(C220,"-",E220)</f>
        <v>Purchase-Discount-Dr</v>
      </c>
      <c r="B220" s="6" t="n">
        <v>109</v>
      </c>
      <c r="C220" s="6" t="s">
        <v>118</v>
      </c>
      <c r="D220" s="6" t="s">
        <v>297</v>
      </c>
      <c r="E220" s="18" t="s">
        <v>298</v>
      </c>
      <c r="F220" s="18" t="s">
        <v>254</v>
      </c>
      <c r="G220" s="18" t="n">
        <v>1</v>
      </c>
      <c r="H220" s="19" t="str">
        <f aca="false">CONCATENATE(F220,D220,E220)</f>
        <v>Deferred Basis Clearingamount&gt;1Dr</v>
      </c>
    </row>
    <row r="221" customFormat="false" ht="14.25" hidden="false" customHeight="false" outlineLevel="0" collapsed="false">
      <c r="A221" s="17" t="str">
        <f aca="false">CONCATENATE(C221,"-",E221)</f>
        <v>Purchase-Discount-Cr</v>
      </c>
      <c r="B221" s="6" t="n">
        <v>109</v>
      </c>
      <c r="C221" s="6" t="s">
        <v>118</v>
      </c>
      <c r="D221" s="6" t="s">
        <v>297</v>
      </c>
      <c r="E221" s="18" t="s">
        <v>299</v>
      </c>
      <c r="F221" s="18" t="s">
        <v>253</v>
      </c>
      <c r="G221" s="18" t="n">
        <v>1</v>
      </c>
      <c r="H221" s="19" t="str">
        <f aca="false">CONCATENATE(F221,D221,E221)</f>
        <v>Deferred Basisamount&gt;1Cr</v>
      </c>
    </row>
    <row r="222" customFormat="false" ht="14.25" hidden="false" customHeight="false" outlineLevel="0" collapsed="false">
      <c r="A222" s="17" t="str">
        <f aca="false">CONCATENATE(C222,"-",E222)</f>
        <v>Purchase-Fee-Dr</v>
      </c>
      <c r="B222" s="6" t="n">
        <v>110</v>
      </c>
      <c r="C222" s="6" t="s">
        <v>119</v>
      </c>
      <c r="D222" s="6" t="s">
        <v>297</v>
      </c>
      <c r="E222" s="18" t="s">
        <v>298</v>
      </c>
      <c r="F222" s="18" t="s">
        <v>260</v>
      </c>
      <c r="G222" s="18" t="n">
        <v>1</v>
      </c>
      <c r="H222" s="19" t="str">
        <f aca="false">CONCATENATE(F222,D222,E222)</f>
        <v>Fee Receivableamount&gt;1Dr</v>
      </c>
    </row>
    <row r="223" customFormat="false" ht="14.25" hidden="false" customHeight="false" outlineLevel="0" collapsed="false">
      <c r="A223" s="17" t="str">
        <f aca="false">CONCATENATE(C223,"-",E223)</f>
        <v>Purchase-Fee-Cr</v>
      </c>
      <c r="B223" s="6" t="n">
        <v>110</v>
      </c>
      <c r="C223" s="6" t="s">
        <v>119</v>
      </c>
      <c r="D223" s="6" t="s">
        <v>297</v>
      </c>
      <c r="E223" s="18" t="s">
        <v>299</v>
      </c>
      <c r="F223" s="18" t="s">
        <v>258</v>
      </c>
      <c r="G223" s="18" t="n">
        <v>1</v>
      </c>
      <c r="H223" s="19" t="str">
        <f aca="false">CONCATENATE(F223,D223,E223)</f>
        <v>Fee Incomeamount&gt;1Cr</v>
      </c>
    </row>
    <row r="224" customFormat="false" ht="14.25" hidden="false" customHeight="false" outlineLevel="0" collapsed="false">
      <c r="A224" s="17" t="str">
        <f aca="false">CONCATENATE(C224,"-",E224)</f>
        <v>Purchase-Interest-Dr</v>
      </c>
      <c r="B224" s="6" t="n">
        <v>111</v>
      </c>
      <c r="C224" s="6" t="s">
        <v>120</v>
      </c>
      <c r="D224" s="6" t="s">
        <v>297</v>
      </c>
      <c r="E224" s="18" t="s">
        <v>298</v>
      </c>
      <c r="F224" s="18" t="s">
        <v>267</v>
      </c>
      <c r="G224" s="18" t="n">
        <v>1</v>
      </c>
      <c r="H224" s="19" t="str">
        <f aca="false">CONCATENATE(F224,D224,E224)</f>
        <v>Interest Receivableamount&gt;1Dr</v>
      </c>
    </row>
    <row r="225" customFormat="false" ht="14.25" hidden="false" customHeight="false" outlineLevel="0" collapsed="false">
      <c r="A225" s="17" t="str">
        <f aca="false">CONCATENATE(C225,"-",E225)</f>
        <v>Purchase-Interest-Cr</v>
      </c>
      <c r="B225" s="6" t="n">
        <v>111</v>
      </c>
      <c r="C225" s="6" t="s">
        <v>120</v>
      </c>
      <c r="D225" s="6" t="s">
        <v>297</v>
      </c>
      <c r="E225" s="18" t="s">
        <v>299</v>
      </c>
      <c r="F225" s="18" t="s">
        <v>277</v>
      </c>
      <c r="G225" s="18" t="n">
        <v>1</v>
      </c>
      <c r="H225" s="19" t="str">
        <f aca="false">CONCATENATE(F225,D225,E225)</f>
        <v>Purchase Clearingamount&gt;1Cr</v>
      </c>
    </row>
    <row r="226" customFormat="false" ht="14.25" hidden="false" customHeight="false" outlineLevel="0" collapsed="false">
      <c r="A226" s="17" t="str">
        <f aca="false">CONCATENATE(C226,"-",E226)</f>
        <v>Purchase-NA Payments Applied to Principal-Dr</v>
      </c>
      <c r="B226" s="6" t="n">
        <v>112</v>
      </c>
      <c r="C226" s="6" t="s">
        <v>121</v>
      </c>
      <c r="D226" s="6" t="s">
        <v>297</v>
      </c>
      <c r="E226" s="18" t="s">
        <v>298</v>
      </c>
      <c r="F226" s="18" t="s">
        <v>277</v>
      </c>
      <c r="G226" s="18" t="n">
        <v>1</v>
      </c>
      <c r="H226" s="19" t="str">
        <f aca="false">CONCATENATE(F226,D226,E226)</f>
        <v>Purchase Clearingamount&gt;1Dr</v>
      </c>
    </row>
    <row r="227" customFormat="false" ht="14.25" hidden="false" customHeight="false" outlineLevel="0" collapsed="false">
      <c r="A227" s="17" t="str">
        <f aca="false">CONCATENATE(C227,"-",E227)</f>
        <v>Purchase-NA Payments Applied to Principal-Cr</v>
      </c>
      <c r="B227" s="6" t="n">
        <v>112</v>
      </c>
      <c r="C227" s="6" t="s">
        <v>121</v>
      </c>
      <c r="D227" s="6" t="s">
        <v>297</v>
      </c>
      <c r="E227" s="18" t="s">
        <v>299</v>
      </c>
      <c r="F227" s="18" t="s">
        <v>300</v>
      </c>
      <c r="G227" s="18" t="n">
        <v>1</v>
      </c>
      <c r="H227" s="19" t="str">
        <f aca="false">CONCATENATE(F227,D227,E227)</f>
        <v>Principal Contra - NA Payments Applied to Principalamount&gt;1Cr</v>
      </c>
    </row>
    <row r="228" customFormat="false" ht="14.25" hidden="false" customHeight="false" outlineLevel="0" collapsed="false">
      <c r="A228" s="17" t="str">
        <f aca="false">CONCATENATE(C228,"-",E228)</f>
        <v>Purchase-Premium-Dr</v>
      </c>
      <c r="B228" s="6" t="n">
        <v>113</v>
      </c>
      <c r="C228" s="6" t="s">
        <v>122</v>
      </c>
      <c r="D228" s="6" t="s">
        <v>297</v>
      </c>
      <c r="E228" s="18" t="s">
        <v>298</v>
      </c>
      <c r="F228" s="18" t="s">
        <v>253</v>
      </c>
      <c r="G228" s="18" t="n">
        <v>1</v>
      </c>
      <c r="H228" s="19" t="str">
        <f aca="false">CONCATENATE(F228,D228,E228)</f>
        <v>Deferred Basisamount&gt;1Dr</v>
      </c>
    </row>
    <row r="229" customFormat="false" ht="14.25" hidden="false" customHeight="false" outlineLevel="0" collapsed="false">
      <c r="A229" s="17" t="str">
        <f aca="false">CONCATENATE(C229,"-",E229)</f>
        <v>Purchase-Premium-Cr</v>
      </c>
      <c r="B229" s="6" t="n">
        <v>113</v>
      </c>
      <c r="C229" s="6" t="s">
        <v>122</v>
      </c>
      <c r="D229" s="6" t="s">
        <v>297</v>
      </c>
      <c r="E229" s="18" t="s">
        <v>299</v>
      </c>
      <c r="F229" s="18" t="s">
        <v>254</v>
      </c>
      <c r="G229" s="18" t="n">
        <v>1</v>
      </c>
      <c r="H229" s="19" t="str">
        <f aca="false">CONCATENATE(F229,D229,E229)</f>
        <v>Deferred Basis Clearingamount&gt;1Cr</v>
      </c>
    </row>
    <row r="230" customFormat="false" ht="14.25" hidden="false" customHeight="false" outlineLevel="0" collapsed="false">
      <c r="A230" s="17" t="str">
        <f aca="false">CONCATENATE(C230,"-",E230)</f>
        <v>Purchase-Principal-Dr</v>
      </c>
      <c r="B230" s="6" t="n">
        <v>114</v>
      </c>
      <c r="C230" s="6" t="s">
        <v>123</v>
      </c>
      <c r="D230" s="6" t="s">
        <v>297</v>
      </c>
      <c r="E230" s="18" t="s">
        <v>298</v>
      </c>
      <c r="F230" s="18" t="s">
        <v>273</v>
      </c>
      <c r="G230" s="18" t="n">
        <v>1</v>
      </c>
      <c r="H230" s="19" t="str">
        <f aca="false">CONCATENATE(F230,D230,E230)</f>
        <v>Principalamount&gt;1Dr</v>
      </c>
    </row>
    <row r="231" customFormat="false" ht="14.25" hidden="false" customHeight="false" outlineLevel="0" collapsed="false">
      <c r="A231" s="17" t="str">
        <f aca="false">CONCATENATE(C231,"-",E231)</f>
        <v>Purchase-Principal-Cr</v>
      </c>
      <c r="B231" s="6" t="n">
        <v>114</v>
      </c>
      <c r="C231" s="6" t="s">
        <v>123</v>
      </c>
      <c r="D231" s="6" t="s">
        <v>297</v>
      </c>
      <c r="E231" s="18" t="s">
        <v>299</v>
      </c>
      <c r="F231" s="18" t="s">
        <v>277</v>
      </c>
      <c r="G231" s="18" t="n">
        <v>1</v>
      </c>
      <c r="H231" s="19" t="str">
        <f aca="false">CONCATENATE(F231,D231,E231)</f>
        <v>Purchase Clearingamount&gt;1Cr</v>
      </c>
    </row>
    <row r="232" customFormat="false" ht="14.25" hidden="false" customHeight="false" outlineLevel="0" collapsed="false">
      <c r="A232" s="17" t="str">
        <f aca="false">CONCATENATE(C232,"-",E232)</f>
        <v>Purchase - Securitization-Discount-Dr</v>
      </c>
      <c r="B232" s="6" t="n">
        <v>115</v>
      </c>
      <c r="C232" s="6" t="s">
        <v>124</v>
      </c>
      <c r="D232" s="6" t="s">
        <v>297</v>
      </c>
      <c r="E232" s="18" t="s">
        <v>298</v>
      </c>
      <c r="F232" s="18" t="s">
        <v>254</v>
      </c>
      <c r="G232" s="18" t="n">
        <v>1</v>
      </c>
      <c r="H232" s="19" t="str">
        <f aca="false">CONCATENATE(F232,D232,E232)</f>
        <v>Deferred Basis Clearingamount&gt;1Dr</v>
      </c>
    </row>
    <row r="233" customFormat="false" ht="14.25" hidden="false" customHeight="false" outlineLevel="0" collapsed="false">
      <c r="A233" s="17" t="str">
        <f aca="false">CONCATENATE(C233,"-",E233)</f>
        <v>Purchase - Securitization-Discount-Cr</v>
      </c>
      <c r="B233" s="6" t="n">
        <v>115</v>
      </c>
      <c r="C233" s="6" t="s">
        <v>124</v>
      </c>
      <c r="D233" s="6" t="s">
        <v>297</v>
      </c>
      <c r="E233" s="18" t="s">
        <v>299</v>
      </c>
      <c r="F233" s="18" t="s">
        <v>253</v>
      </c>
      <c r="G233" s="18" t="n">
        <v>1</v>
      </c>
      <c r="H233" s="19" t="str">
        <f aca="false">CONCATENATE(F233,D233,E233)</f>
        <v>Deferred Basisamount&gt;1Cr</v>
      </c>
    </row>
    <row r="234" customFormat="false" ht="14.25" hidden="false" customHeight="false" outlineLevel="0" collapsed="false">
      <c r="A234" s="17" t="str">
        <f aca="false">CONCATENATE(C234,"-",E234)</f>
        <v>Purchase - Securitization-Fee-Dr</v>
      </c>
      <c r="B234" s="6" t="n">
        <v>116</v>
      </c>
      <c r="C234" s="6" t="s">
        <v>125</v>
      </c>
      <c r="D234" s="6" t="s">
        <v>297</v>
      </c>
      <c r="E234" s="18" t="s">
        <v>298</v>
      </c>
      <c r="F234" s="18" t="s">
        <v>260</v>
      </c>
      <c r="G234" s="18" t="n">
        <v>1</v>
      </c>
      <c r="H234" s="19" t="str">
        <f aca="false">CONCATENATE(F234,D234,E234)</f>
        <v>Fee Receivableamount&gt;1Dr</v>
      </c>
    </row>
    <row r="235" customFormat="false" ht="14.25" hidden="false" customHeight="false" outlineLevel="0" collapsed="false">
      <c r="A235" s="17" t="str">
        <f aca="false">CONCATENATE(C235,"-",E235)</f>
        <v>Purchase - Securitization-Fee-Cr</v>
      </c>
      <c r="B235" s="6" t="n">
        <v>116</v>
      </c>
      <c r="C235" s="6" t="s">
        <v>125</v>
      </c>
      <c r="D235" s="6" t="s">
        <v>297</v>
      </c>
      <c r="E235" s="18" t="s">
        <v>299</v>
      </c>
      <c r="F235" s="18" t="s">
        <v>258</v>
      </c>
      <c r="G235" s="18" t="n">
        <v>1</v>
      </c>
      <c r="H235" s="19" t="str">
        <f aca="false">CONCATENATE(F235,D235,E235)</f>
        <v>Fee Incomeamount&gt;1Cr</v>
      </c>
    </row>
    <row r="236" customFormat="false" ht="14.25" hidden="false" customHeight="false" outlineLevel="0" collapsed="false">
      <c r="A236" s="17" t="str">
        <f aca="false">CONCATENATE(C236,"-",E236)</f>
        <v>Purchase - Securitization-Interest-Dr</v>
      </c>
      <c r="B236" s="6" t="n">
        <v>117</v>
      </c>
      <c r="C236" s="6" t="s">
        <v>126</v>
      </c>
      <c r="D236" s="6" t="s">
        <v>297</v>
      </c>
      <c r="E236" s="18" t="s">
        <v>298</v>
      </c>
      <c r="F236" s="18" t="s">
        <v>267</v>
      </c>
      <c r="G236" s="18" t="n">
        <v>1</v>
      </c>
      <c r="H236" s="19" t="str">
        <f aca="false">CONCATENATE(F236,D236,E236)</f>
        <v>Interest Receivableamount&gt;1Dr</v>
      </c>
    </row>
    <row r="237" customFormat="false" ht="14.25" hidden="false" customHeight="false" outlineLevel="0" collapsed="false">
      <c r="A237" s="17" t="str">
        <f aca="false">CONCATENATE(C237,"-",E237)</f>
        <v>Purchase - Securitization-Interest-Cr</v>
      </c>
      <c r="B237" s="6" t="n">
        <v>117</v>
      </c>
      <c r="C237" s="6" t="s">
        <v>126</v>
      </c>
      <c r="D237" s="6" t="s">
        <v>297</v>
      </c>
      <c r="E237" s="18" t="s">
        <v>299</v>
      </c>
      <c r="F237" s="18" t="s">
        <v>284</v>
      </c>
      <c r="G237" s="18" t="n">
        <v>1</v>
      </c>
      <c r="H237" s="19" t="str">
        <f aca="false">CONCATENATE(F237,D237,E237)</f>
        <v>Securitization Clearingamount&gt;1Cr</v>
      </c>
    </row>
    <row r="238" customFormat="false" ht="14.25" hidden="false" customHeight="false" outlineLevel="0" collapsed="false">
      <c r="A238" s="17" t="str">
        <f aca="false">CONCATENATE(C238,"-",E238)</f>
        <v>Purchase - Securitization-NA Payments Applied to Principal-Dr</v>
      </c>
      <c r="B238" s="6" t="n">
        <v>118</v>
      </c>
      <c r="C238" s="6" t="s">
        <v>127</v>
      </c>
      <c r="D238" s="6" t="s">
        <v>297</v>
      </c>
      <c r="E238" s="18" t="s">
        <v>298</v>
      </c>
      <c r="F238" s="18" t="s">
        <v>284</v>
      </c>
      <c r="G238" s="18" t="n">
        <v>1</v>
      </c>
      <c r="H238" s="19" t="str">
        <f aca="false">CONCATENATE(F238,D238,E238)</f>
        <v>Securitization Clearingamount&gt;1Dr</v>
      </c>
    </row>
    <row r="239" customFormat="false" ht="14.25" hidden="false" customHeight="false" outlineLevel="0" collapsed="false">
      <c r="A239" s="17" t="str">
        <f aca="false">CONCATENATE(C239,"-",E239)</f>
        <v>Purchase - Securitization-NA Payments Applied to Principal-Cr</v>
      </c>
      <c r="B239" s="6" t="n">
        <v>118</v>
      </c>
      <c r="C239" s="6" t="s">
        <v>127</v>
      </c>
      <c r="D239" s="6" t="s">
        <v>297</v>
      </c>
      <c r="E239" s="18" t="s">
        <v>299</v>
      </c>
      <c r="F239" s="18" t="s">
        <v>300</v>
      </c>
      <c r="G239" s="18" t="n">
        <v>1</v>
      </c>
      <c r="H239" s="19" t="str">
        <f aca="false">CONCATENATE(F239,D239,E239)</f>
        <v>Principal Contra - NA Payments Applied to Principalamount&gt;1Cr</v>
      </c>
    </row>
    <row r="240" customFormat="false" ht="14.25" hidden="false" customHeight="false" outlineLevel="0" collapsed="false">
      <c r="A240" s="17" t="str">
        <f aca="false">CONCATENATE(C240,"-",E240)</f>
        <v>Purchase - Securitization-Premium-Dr</v>
      </c>
      <c r="B240" s="6" t="n">
        <v>119</v>
      </c>
      <c r="C240" s="6" t="s">
        <v>128</v>
      </c>
      <c r="D240" s="6" t="s">
        <v>297</v>
      </c>
      <c r="E240" s="18" t="s">
        <v>298</v>
      </c>
      <c r="F240" s="18" t="s">
        <v>253</v>
      </c>
      <c r="G240" s="18" t="n">
        <v>1</v>
      </c>
      <c r="H240" s="19" t="str">
        <f aca="false">CONCATENATE(F240,D240,E240)</f>
        <v>Deferred Basisamount&gt;1Dr</v>
      </c>
    </row>
    <row r="241" customFormat="false" ht="14.25" hidden="false" customHeight="false" outlineLevel="0" collapsed="false">
      <c r="A241" s="17" t="str">
        <f aca="false">CONCATENATE(C241,"-",E241)</f>
        <v>Purchase - Securitization-Premium-Cr</v>
      </c>
      <c r="B241" s="6" t="n">
        <v>119</v>
      </c>
      <c r="C241" s="6" t="s">
        <v>128</v>
      </c>
      <c r="D241" s="6" t="s">
        <v>297</v>
      </c>
      <c r="E241" s="18" t="s">
        <v>299</v>
      </c>
      <c r="F241" s="18" t="s">
        <v>254</v>
      </c>
      <c r="G241" s="18" t="n">
        <v>1</v>
      </c>
      <c r="H241" s="19" t="str">
        <f aca="false">CONCATENATE(F241,D241,E241)</f>
        <v>Deferred Basis Clearingamount&gt;1Cr</v>
      </c>
    </row>
    <row r="242" customFormat="false" ht="14.25" hidden="false" customHeight="false" outlineLevel="0" collapsed="false">
      <c r="A242" s="17" t="str">
        <f aca="false">CONCATENATE(C242,"-",E242)</f>
        <v>Purchase - Securitization-Principal-Dr</v>
      </c>
      <c r="B242" s="6" t="n">
        <v>120</v>
      </c>
      <c r="C242" s="6" t="s">
        <v>129</v>
      </c>
      <c r="D242" s="6" t="s">
        <v>297</v>
      </c>
      <c r="E242" s="18" t="s">
        <v>298</v>
      </c>
      <c r="F242" s="18" t="s">
        <v>273</v>
      </c>
      <c r="G242" s="18" t="n">
        <v>1</v>
      </c>
      <c r="H242" s="19" t="str">
        <f aca="false">CONCATENATE(F242,D242,E242)</f>
        <v>Principalamount&gt;1Dr</v>
      </c>
    </row>
    <row r="243" customFormat="false" ht="14.25" hidden="false" customHeight="false" outlineLevel="0" collapsed="false">
      <c r="A243" s="17" t="str">
        <f aca="false">CONCATENATE(C243,"-",E243)</f>
        <v>Purchase - Securitization-Principal-Cr</v>
      </c>
      <c r="B243" s="6" t="n">
        <v>120</v>
      </c>
      <c r="C243" s="6" t="s">
        <v>129</v>
      </c>
      <c r="D243" s="6" t="s">
        <v>297</v>
      </c>
      <c r="E243" s="18" t="s">
        <v>299</v>
      </c>
      <c r="F243" s="18" t="s">
        <v>284</v>
      </c>
      <c r="G243" s="18" t="n">
        <v>1</v>
      </c>
      <c r="H243" s="19" t="str">
        <f aca="false">CONCATENATE(F243,D243,E243)</f>
        <v>Securitization Clearingamount&gt;1Cr</v>
      </c>
    </row>
    <row r="244" customFormat="false" ht="14.25" hidden="false" customHeight="false" outlineLevel="0" collapsed="false">
      <c r="A244" s="17" t="str">
        <f aca="false">CONCATENATE(C244,"-",E244)</f>
        <v>Replenish Credit-Credit Line-Dr</v>
      </c>
      <c r="B244" s="6" t="n">
        <v>121</v>
      </c>
      <c r="C244" s="6" t="s">
        <v>130</v>
      </c>
      <c r="D244" s="6" t="s">
        <v>297</v>
      </c>
      <c r="E244" s="18" t="s">
        <v>298</v>
      </c>
      <c r="F244" s="18" t="s">
        <v>286</v>
      </c>
      <c r="G244" s="18" t="n">
        <v>1</v>
      </c>
      <c r="H244" s="19" t="str">
        <f aca="false">CONCATENATE(F244,D244,E244)</f>
        <v>Unfunded Commitment Balanceamount&gt;1Dr</v>
      </c>
    </row>
    <row r="245" customFormat="false" ht="14.25" hidden="false" customHeight="false" outlineLevel="0" collapsed="false">
      <c r="A245" s="17" t="str">
        <f aca="false">CONCATENATE(C245,"-",E245)</f>
        <v>Replenish Credit-Credit Line-Cr</v>
      </c>
      <c r="B245" s="6" t="n">
        <v>121</v>
      </c>
      <c r="C245" s="6" t="s">
        <v>130</v>
      </c>
      <c r="D245" s="6" t="s">
        <v>297</v>
      </c>
      <c r="E245" s="18" t="s">
        <v>299</v>
      </c>
      <c r="F245" s="18" t="s">
        <v>249</v>
      </c>
      <c r="G245" s="18" t="n">
        <v>1</v>
      </c>
      <c r="H245" s="19" t="str">
        <f aca="false">CONCATENATE(F245,D245,E245)</f>
        <v>Commitment Clearingamount&gt;1Cr</v>
      </c>
    </row>
    <row r="246" customFormat="false" ht="14.25" hidden="false" customHeight="false" outlineLevel="0" collapsed="false">
      <c r="A246" s="17" t="str">
        <f aca="false">CONCATENATE(C246,"-",E246)</f>
        <v>Accounting Basis-Cost-Dr</v>
      </c>
      <c r="B246" s="6" t="n">
        <v>122</v>
      </c>
      <c r="C246" s="6" t="s">
        <v>131</v>
      </c>
      <c r="D246" s="6" t="s">
        <v>297</v>
      </c>
      <c r="E246" s="18" t="s">
        <v>298</v>
      </c>
      <c r="F246" s="18" t="s">
        <v>242</v>
      </c>
      <c r="G246" s="18" t="n">
        <v>1</v>
      </c>
      <c r="H246" s="19" t="str">
        <f aca="false">CONCATENATE(F246,D246,E246)</f>
        <v>Adjustment Clearingamount&gt;1Dr</v>
      </c>
    </row>
    <row r="247" customFormat="false" ht="14.25" hidden="false" customHeight="false" outlineLevel="0" collapsed="false">
      <c r="A247" s="17" t="str">
        <f aca="false">CONCATENATE(C247,"-",E247)</f>
        <v>Accounting Basis-Cost-Cr</v>
      </c>
      <c r="B247" s="6" t="n">
        <v>122</v>
      </c>
      <c r="C247" s="6" t="s">
        <v>131</v>
      </c>
      <c r="D247" s="6" t="s">
        <v>297</v>
      </c>
      <c r="E247" s="18" t="s">
        <v>299</v>
      </c>
      <c r="F247" s="18" t="s">
        <v>252</v>
      </c>
      <c r="G247" s="18" t="n">
        <v>1</v>
      </c>
      <c r="H247" s="19" t="str">
        <f aca="false">CONCATENATE(F247,D247,E247)</f>
        <v>Cost Payableamount&gt;1Cr</v>
      </c>
    </row>
    <row r="248" customFormat="false" ht="14.25" hidden="false" customHeight="false" outlineLevel="0" collapsed="false">
      <c r="A248" s="17" t="str">
        <f aca="false">CONCATENATE(C248,"-",E248)</f>
        <v>Accounting Basis-Principal-Dr</v>
      </c>
      <c r="B248" s="6" t="n">
        <v>123</v>
      </c>
      <c r="C248" s="6" t="s">
        <v>132</v>
      </c>
      <c r="D248" s="6" t="s">
        <v>297</v>
      </c>
      <c r="E248" s="18" t="s">
        <v>298</v>
      </c>
      <c r="F248" s="18" t="s">
        <v>302</v>
      </c>
      <c r="G248" s="18" t="n">
        <v>1</v>
      </c>
      <c r="H248" s="19" t="str">
        <f aca="false">CONCATENATE(F248,D248,E248)</f>
        <v>Principal Contra - Adjustmentamount&gt;1Dr</v>
      </c>
    </row>
    <row r="249" customFormat="false" ht="14.25" hidden="false" customHeight="false" outlineLevel="0" collapsed="false">
      <c r="A249" s="17" t="str">
        <f aca="false">CONCATENATE(C249,"-",E249)</f>
        <v>Accounting Basis-Principal-Cr</v>
      </c>
      <c r="B249" s="6" t="n">
        <v>123</v>
      </c>
      <c r="C249" s="6" t="s">
        <v>132</v>
      </c>
      <c r="D249" s="6" t="s">
        <v>297</v>
      </c>
      <c r="E249" s="18" t="s">
        <v>299</v>
      </c>
      <c r="F249" s="18" t="s">
        <v>242</v>
      </c>
      <c r="G249" s="18" t="n">
        <v>1</v>
      </c>
      <c r="H249" s="19" t="str">
        <f aca="false">CONCATENATE(F249,D249,E249)</f>
        <v>Adjustment Clearingamount&gt;1Cr</v>
      </c>
    </row>
    <row r="250" customFormat="false" ht="14.25" hidden="false" customHeight="false" outlineLevel="0" collapsed="false">
      <c r="A250" s="17" t="str">
        <f aca="false">CONCATENATE(C250,"-",E250)</f>
        <v>Legal Basis-Cost-Dr</v>
      </c>
      <c r="B250" s="6" t="n">
        <v>124</v>
      </c>
      <c r="C250" s="6" t="s">
        <v>133</v>
      </c>
      <c r="D250" s="6" t="s">
        <v>297</v>
      </c>
      <c r="E250" s="18" t="s">
        <v>298</v>
      </c>
      <c r="F250" s="18" t="s">
        <v>242</v>
      </c>
      <c r="G250" s="18" t="n">
        <v>1</v>
      </c>
      <c r="H250" s="19" t="str">
        <f aca="false">CONCATENATE(F250,D250,E250)</f>
        <v>Adjustment Clearingamount&gt;1Dr</v>
      </c>
    </row>
    <row r="251" customFormat="false" ht="14.25" hidden="false" customHeight="false" outlineLevel="0" collapsed="false">
      <c r="A251" s="17" t="str">
        <f aca="false">CONCATENATE(C251,"-",E251)</f>
        <v>Legal Basis-Cost-Cr</v>
      </c>
      <c r="B251" s="6" t="n">
        <v>124</v>
      </c>
      <c r="C251" s="6" t="s">
        <v>133</v>
      </c>
      <c r="D251" s="6" t="s">
        <v>297</v>
      </c>
      <c r="E251" s="18" t="s">
        <v>299</v>
      </c>
      <c r="F251" s="18" t="s">
        <v>252</v>
      </c>
      <c r="G251" s="18" t="n">
        <v>1</v>
      </c>
      <c r="H251" s="19" t="str">
        <f aca="false">CONCATENATE(F251,D251,E251)</f>
        <v>Cost Payableamount&gt;1Cr</v>
      </c>
    </row>
    <row r="252" customFormat="false" ht="14.25" hidden="false" customHeight="false" outlineLevel="0" collapsed="false">
      <c r="A252" s="17" t="str">
        <f aca="false">CONCATENATE(C252,"-",E252)</f>
        <v>Legal Basis-Fee-Dr</v>
      </c>
      <c r="B252" s="6" t="n">
        <v>125</v>
      </c>
      <c r="C252" s="6" t="s">
        <v>134</v>
      </c>
      <c r="D252" s="6" t="s">
        <v>297</v>
      </c>
      <c r="E252" s="18" t="s">
        <v>298</v>
      </c>
      <c r="F252" s="18" t="s">
        <v>260</v>
      </c>
      <c r="G252" s="18" t="n">
        <v>1</v>
      </c>
      <c r="H252" s="19" t="str">
        <f aca="false">CONCATENATE(F252,D252,E252)</f>
        <v>Fee Receivableamount&gt;1Dr</v>
      </c>
    </row>
    <row r="253" customFormat="false" ht="14.25" hidden="false" customHeight="false" outlineLevel="0" collapsed="false">
      <c r="A253" s="17" t="str">
        <f aca="false">CONCATENATE(C253,"-",E253)</f>
        <v>Legal Basis-Fee-Cr</v>
      </c>
      <c r="B253" s="6" t="n">
        <v>125</v>
      </c>
      <c r="C253" s="6" t="s">
        <v>134</v>
      </c>
      <c r="D253" s="6" t="s">
        <v>297</v>
      </c>
      <c r="E253" s="18" t="s">
        <v>299</v>
      </c>
      <c r="F253" s="18" t="s">
        <v>242</v>
      </c>
      <c r="G253" s="18" t="n">
        <v>1</v>
      </c>
      <c r="H253" s="19" t="str">
        <f aca="false">CONCATENATE(F253,D253,E253)</f>
        <v>Adjustment Clearingamount&gt;1Cr</v>
      </c>
    </row>
    <row r="254" customFormat="false" ht="14.25" hidden="false" customHeight="false" outlineLevel="0" collapsed="false">
      <c r="A254" s="17" t="str">
        <f aca="false">CONCATENATE(C254,"-",E254)</f>
        <v>Legal Basis-Interest-Dr</v>
      </c>
      <c r="B254" s="6" t="n">
        <v>126</v>
      </c>
      <c r="C254" s="6" t="s">
        <v>135</v>
      </c>
      <c r="D254" s="6" t="s">
        <v>297</v>
      </c>
      <c r="E254" s="18" t="s">
        <v>298</v>
      </c>
      <c r="F254" s="18" t="s">
        <v>267</v>
      </c>
      <c r="G254" s="18" t="n">
        <v>1</v>
      </c>
      <c r="H254" s="19" t="str">
        <f aca="false">CONCATENATE(F254,D254,E254)</f>
        <v>Interest Receivableamount&gt;1Dr</v>
      </c>
    </row>
    <row r="255" customFormat="false" ht="14.25" hidden="false" customHeight="false" outlineLevel="0" collapsed="false">
      <c r="A255" s="17" t="str">
        <f aca="false">CONCATENATE(C255,"-",E255)</f>
        <v>Legal Basis-Interest-Cr</v>
      </c>
      <c r="B255" s="6" t="n">
        <v>126</v>
      </c>
      <c r="C255" s="6" t="s">
        <v>135</v>
      </c>
      <c r="D255" s="6" t="s">
        <v>297</v>
      </c>
      <c r="E255" s="18" t="s">
        <v>299</v>
      </c>
      <c r="F255" s="18" t="s">
        <v>242</v>
      </c>
      <c r="G255" s="18" t="n">
        <v>1</v>
      </c>
      <c r="H255" s="19" t="str">
        <f aca="false">CONCATENATE(F255,D255,E255)</f>
        <v>Adjustment Clearingamount&gt;1Cr</v>
      </c>
    </row>
    <row r="256" customFormat="false" ht="14.25" hidden="false" customHeight="false" outlineLevel="0" collapsed="false">
      <c r="A256" s="17" t="str">
        <f aca="false">CONCATENATE(C256,"-",E256)</f>
        <v>Legal Basis-Principal-Dr</v>
      </c>
      <c r="B256" s="6" t="n">
        <v>127</v>
      </c>
      <c r="C256" s="6" t="s">
        <v>136</v>
      </c>
      <c r="D256" s="6" t="s">
        <v>297</v>
      </c>
      <c r="E256" s="18" t="s">
        <v>298</v>
      </c>
      <c r="F256" s="18" t="s">
        <v>273</v>
      </c>
      <c r="G256" s="18" t="n">
        <v>1</v>
      </c>
      <c r="H256" s="19" t="str">
        <f aca="false">CONCATENATE(F256,D256,E256)</f>
        <v>Principalamount&gt;1Dr</v>
      </c>
    </row>
    <row r="257" customFormat="false" ht="14.25" hidden="false" customHeight="false" outlineLevel="0" collapsed="false">
      <c r="A257" s="17" t="str">
        <f aca="false">CONCATENATE(C257,"-",E257)</f>
        <v>Legal Basis-Principal-Cr</v>
      </c>
      <c r="B257" s="6" t="n">
        <v>127</v>
      </c>
      <c r="C257" s="6" t="s">
        <v>136</v>
      </c>
      <c r="D257" s="6" t="s">
        <v>297</v>
      </c>
      <c r="E257" s="18" t="s">
        <v>299</v>
      </c>
      <c r="F257" s="18" t="s">
        <v>242</v>
      </c>
      <c r="G257" s="18" t="n">
        <v>1</v>
      </c>
      <c r="H257" s="19" t="str">
        <f aca="false">CONCATENATE(F257,D257,E257)</f>
        <v>Adjustment Clearingamount&gt;1Cr</v>
      </c>
    </row>
    <row r="258" customFormat="false" ht="14.25" hidden="false" customHeight="false" outlineLevel="0" collapsed="false">
      <c r="A258" s="17" t="str">
        <f aca="false">CONCATENATE(C258,"-",E258)</f>
        <v>Forgiveness-Interest-Dr</v>
      </c>
      <c r="B258" s="6" t="n">
        <v>128</v>
      </c>
      <c r="C258" s="6" t="s">
        <v>137</v>
      </c>
      <c r="D258" s="6" t="s">
        <v>297</v>
      </c>
      <c r="E258" s="18" t="s">
        <v>298</v>
      </c>
      <c r="F258" s="18" t="s">
        <v>264</v>
      </c>
      <c r="G258" s="18" t="n">
        <v>1</v>
      </c>
      <c r="H258" s="19" t="str">
        <f aca="false">CONCATENATE(F258,D258,E258)</f>
        <v>Interest Incomeamount&gt;1Dr</v>
      </c>
    </row>
    <row r="259" customFormat="false" ht="14.25" hidden="false" customHeight="false" outlineLevel="0" collapsed="false">
      <c r="A259" s="17" t="str">
        <f aca="false">CONCATENATE(C259,"-",E259)</f>
        <v>Forgiveness-Interest-Cr</v>
      </c>
      <c r="B259" s="6" t="n">
        <v>128</v>
      </c>
      <c r="C259" s="6" t="s">
        <v>137</v>
      </c>
      <c r="D259" s="6" t="s">
        <v>297</v>
      </c>
      <c r="E259" s="18" t="s">
        <v>299</v>
      </c>
      <c r="F259" s="18" t="s">
        <v>267</v>
      </c>
      <c r="G259" s="18" t="n">
        <v>1</v>
      </c>
      <c r="H259" s="19" t="str">
        <f aca="false">CONCATENATE(F259,D259,E259)</f>
        <v>Interest Receivableamount&gt;1Cr</v>
      </c>
    </row>
    <row r="260" customFormat="false" ht="14.25" hidden="false" customHeight="false" outlineLevel="0" collapsed="false">
      <c r="A260" s="17" t="str">
        <f aca="false">CONCATENATE(C260,"-",E260)</f>
        <v>Forgiveness-Principal-Dr</v>
      </c>
      <c r="B260" s="6" t="n">
        <v>129</v>
      </c>
      <c r="C260" s="6" t="s">
        <v>138</v>
      </c>
      <c r="D260" s="6" t="s">
        <v>297</v>
      </c>
      <c r="E260" s="18" t="s">
        <v>298</v>
      </c>
      <c r="F260" s="18" t="s">
        <v>248</v>
      </c>
      <c r="G260" s="18" t="n">
        <v>1</v>
      </c>
      <c r="H260" s="19" t="str">
        <f aca="false">CONCATENATE(F260,D260,E260)</f>
        <v>Charge-Off Allowanceamount&gt;1Dr</v>
      </c>
    </row>
    <row r="261" customFormat="false" ht="14.25" hidden="false" customHeight="false" outlineLevel="0" collapsed="false">
      <c r="A261" s="17" t="str">
        <f aca="false">CONCATENATE(C261,"-",E261)</f>
        <v>Forgiveness-Principal-Cr</v>
      </c>
      <c r="B261" s="6" t="n">
        <v>129</v>
      </c>
      <c r="C261" s="6" t="s">
        <v>138</v>
      </c>
      <c r="D261" s="6" t="s">
        <v>297</v>
      </c>
      <c r="E261" s="18" t="s">
        <v>299</v>
      </c>
      <c r="F261" s="18" t="s">
        <v>273</v>
      </c>
      <c r="G261" s="18" t="n">
        <v>1</v>
      </c>
      <c r="H261" s="19" t="str">
        <f aca="false">CONCATENATE(F261,D261,E261)</f>
        <v>Principalamount&gt;1Cr</v>
      </c>
    </row>
    <row r="262" customFormat="false" ht="14.25" hidden="false" customHeight="false" outlineLevel="0" collapsed="false">
      <c r="A262" s="17" t="str">
        <f aca="false">CONCATENATE(C262,"-",E262)</f>
        <v>Overpayment To Payable-Principal-Dr</v>
      </c>
      <c r="B262" s="6" t="n">
        <v>130</v>
      </c>
      <c r="C262" s="6" t="s">
        <v>139</v>
      </c>
      <c r="D262" s="6" t="s">
        <v>297</v>
      </c>
      <c r="E262" s="18" t="s">
        <v>298</v>
      </c>
      <c r="F262" s="18" t="s">
        <v>303</v>
      </c>
      <c r="G262" s="18" t="n">
        <v>1</v>
      </c>
      <c r="H262" s="19" t="str">
        <f aca="false">CONCATENATE(F262,D262,E262)</f>
        <v>Principal Contra - Overpaymentamount&gt;1Dr</v>
      </c>
    </row>
    <row r="263" customFormat="false" ht="14.25" hidden="false" customHeight="false" outlineLevel="0" collapsed="false">
      <c r="A263" s="17" t="str">
        <f aca="false">CONCATENATE(C263,"-",E263)</f>
        <v>Overpayment To Payable-Principal-Cr</v>
      </c>
      <c r="B263" s="6" t="n">
        <v>130</v>
      </c>
      <c r="C263" s="6" t="s">
        <v>139</v>
      </c>
      <c r="D263" s="6" t="s">
        <v>297</v>
      </c>
      <c r="E263" s="18" t="s">
        <v>299</v>
      </c>
      <c r="F263" s="18" t="s">
        <v>275</v>
      </c>
      <c r="G263" s="18" t="n">
        <v>1</v>
      </c>
      <c r="H263" s="19" t="str">
        <f aca="false">CONCATENATE(F263,D263,E263)</f>
        <v>Principal Payableamount&gt;1Cr</v>
      </c>
    </row>
    <row r="264" customFormat="false" ht="14.25" hidden="false" customHeight="false" outlineLevel="0" collapsed="false">
      <c r="A264" s="17" t="str">
        <f aca="false">CONCATENATE(C264,"-",E264)</f>
        <v>Overpayment Refund-Principal-Dr</v>
      </c>
      <c r="B264" s="6" t="n">
        <v>131</v>
      </c>
      <c r="C264" s="6" t="s">
        <v>140</v>
      </c>
      <c r="D264" s="6" t="s">
        <v>297</v>
      </c>
      <c r="E264" s="18" t="s">
        <v>298</v>
      </c>
      <c r="F264" s="18" t="s">
        <v>275</v>
      </c>
      <c r="G264" s="18" t="n">
        <v>1</v>
      </c>
      <c r="H264" s="19" t="str">
        <f aca="false">CONCATENATE(F264,D264,E264)</f>
        <v>Principal Payableamount&gt;1Dr</v>
      </c>
    </row>
    <row r="265" customFormat="false" ht="14.25" hidden="false" customHeight="false" outlineLevel="0" collapsed="false">
      <c r="A265" s="17" t="str">
        <f aca="false">CONCATENATE(C265,"-",E265)</f>
        <v>Overpayment Refund-Principal-Cr</v>
      </c>
      <c r="B265" s="6" t="n">
        <v>131</v>
      </c>
      <c r="C265" s="6" t="s">
        <v>140</v>
      </c>
      <c r="D265" s="6" t="s">
        <v>297</v>
      </c>
      <c r="E265" s="18" t="s">
        <v>299</v>
      </c>
      <c r="F265" s="18" t="s">
        <v>303</v>
      </c>
      <c r="G265" s="18" t="n">
        <v>1</v>
      </c>
      <c r="H265" s="19" t="str">
        <f aca="false">CONCATENATE(F265,D265,E265)</f>
        <v>Principal Contra - Overpaymentamount&gt;1Cr</v>
      </c>
    </row>
    <row r="266" customFormat="false" ht="14.25" hidden="false" customHeight="false" outlineLevel="0" collapsed="false">
      <c r="A266" s="17" t="str">
        <f aca="false">CONCATENATE(C266,"-",E266)</f>
        <v>Payment to Expense-Cost-Dr</v>
      </c>
      <c r="B266" s="6" t="n">
        <v>132</v>
      </c>
      <c r="C266" s="6" t="s">
        <v>141</v>
      </c>
      <c r="D266" s="6" t="s">
        <v>297</v>
      </c>
      <c r="E266" s="18" t="s">
        <v>298</v>
      </c>
      <c r="F266" s="18" t="s">
        <v>252</v>
      </c>
      <c r="G266" s="18" t="n">
        <v>1</v>
      </c>
      <c r="H266" s="19" t="str">
        <f aca="false">CONCATENATE(F266,D266,E266)</f>
        <v>Cost Payableamount&gt;1Dr</v>
      </c>
    </row>
    <row r="267" customFormat="false" ht="14.25" hidden="false" customHeight="false" outlineLevel="0" collapsed="false">
      <c r="A267" s="17" t="str">
        <f aca="false">CONCATENATE(C267,"-",E267)</f>
        <v>Payment to Expense-Cost-Cr</v>
      </c>
      <c r="B267" s="6" t="n">
        <v>132</v>
      </c>
      <c r="C267" s="6" t="s">
        <v>141</v>
      </c>
      <c r="D267" s="6" t="s">
        <v>297</v>
      </c>
      <c r="E267" s="18" t="s">
        <v>299</v>
      </c>
      <c r="F267" s="18" t="s">
        <v>247</v>
      </c>
      <c r="G267" s="18" t="n">
        <v>1</v>
      </c>
      <c r="H267" s="19" t="str">
        <f aca="false">CONCATENATE(F267,D267,E267)</f>
        <v>Cash Clearingamount&gt;1Cr</v>
      </c>
    </row>
    <row r="268" customFormat="false" ht="14.25" hidden="false" customHeight="false" outlineLevel="0" collapsed="false">
      <c r="A268" s="17" t="str">
        <f aca="false">CONCATENATE(C268,"-",E268)</f>
        <v>Payment to Income-Fee-Dr</v>
      </c>
      <c r="B268" s="6" t="n">
        <v>133</v>
      </c>
      <c r="C268" s="6" t="s">
        <v>142</v>
      </c>
      <c r="D268" s="6" t="s">
        <v>297</v>
      </c>
      <c r="E268" s="18" t="s">
        <v>298</v>
      </c>
      <c r="F268" s="18" t="s">
        <v>247</v>
      </c>
      <c r="G268" s="18" t="n">
        <v>1</v>
      </c>
      <c r="H268" s="19" t="str">
        <f aca="false">CONCATENATE(F268,D268,E268)</f>
        <v>Cash Clearingamount&gt;1Dr</v>
      </c>
    </row>
    <row r="269" customFormat="false" ht="14.25" hidden="false" customHeight="false" outlineLevel="0" collapsed="false">
      <c r="A269" s="17" t="str">
        <f aca="false">CONCATENATE(C269,"-",E269)</f>
        <v>Payment to Income-Fee-Cr</v>
      </c>
      <c r="B269" s="6" t="n">
        <v>133</v>
      </c>
      <c r="C269" s="6" t="s">
        <v>142</v>
      </c>
      <c r="D269" s="6" t="s">
        <v>297</v>
      </c>
      <c r="E269" s="18" t="s">
        <v>299</v>
      </c>
      <c r="F269" s="18" t="s">
        <v>260</v>
      </c>
      <c r="G269" s="18" t="n">
        <v>1</v>
      </c>
      <c r="H269" s="19" t="str">
        <f aca="false">CONCATENATE(F269,D269,E269)</f>
        <v>Fee Receivableamount&gt;1Cr</v>
      </c>
    </row>
    <row r="270" customFormat="false" ht="14.25" hidden="false" customHeight="false" outlineLevel="0" collapsed="false">
      <c r="A270" s="17" t="str">
        <f aca="false">CONCATENATE(C270,"-",E270)</f>
        <v>NA - Apply to Income-Fee-Dr</v>
      </c>
      <c r="B270" s="6" t="n">
        <v>134</v>
      </c>
      <c r="C270" s="6" t="s">
        <v>143</v>
      </c>
      <c r="D270" s="6" t="s">
        <v>297</v>
      </c>
      <c r="E270" s="18" t="s">
        <v>298</v>
      </c>
      <c r="F270" s="18" t="s">
        <v>259</v>
      </c>
      <c r="G270" s="18" t="n">
        <v>1</v>
      </c>
      <c r="H270" s="19" t="str">
        <f aca="false">CONCATENATE(F270,D270,E270)</f>
        <v>Fee Income Contraamount&gt;1Dr</v>
      </c>
    </row>
    <row r="271" customFormat="false" ht="14.25" hidden="false" customHeight="false" outlineLevel="0" collapsed="false">
      <c r="A271" s="17" t="str">
        <f aca="false">CONCATENATE(C271,"-",E271)</f>
        <v>NA - Apply to Income-Fee-Cr</v>
      </c>
      <c r="B271" s="6" t="n">
        <v>134</v>
      </c>
      <c r="C271" s="6" t="s">
        <v>143</v>
      </c>
      <c r="D271" s="6" t="s">
        <v>297</v>
      </c>
      <c r="E271" s="18" t="s">
        <v>299</v>
      </c>
      <c r="F271" s="18" t="s">
        <v>261</v>
      </c>
      <c r="G271" s="18" t="n">
        <v>1</v>
      </c>
      <c r="H271" s="19" t="str">
        <f aca="false">CONCATENATE(F271,D271,E271)</f>
        <v>Fee Receivable Contraamount&gt;1Cr</v>
      </c>
    </row>
    <row r="272" customFormat="false" ht="14.25" hidden="false" customHeight="false" outlineLevel="0" collapsed="false">
      <c r="A272" s="17" t="str">
        <f aca="false">CONCATENATE(C272,"-",E272)</f>
        <v>NA - Apply to Income-Interest-Dr</v>
      </c>
      <c r="B272" s="6" t="n">
        <v>135</v>
      </c>
      <c r="C272" s="6" t="s">
        <v>144</v>
      </c>
      <c r="D272" s="6" t="s">
        <v>297</v>
      </c>
      <c r="E272" s="18" t="s">
        <v>298</v>
      </c>
      <c r="F272" s="18" t="s">
        <v>268</v>
      </c>
      <c r="G272" s="18" t="n">
        <v>1</v>
      </c>
      <c r="H272" s="19" t="str">
        <f aca="false">CONCATENATE(F272,D272,E272)</f>
        <v>Interest Receivable Contraamount&gt;1Dr</v>
      </c>
    </row>
    <row r="273" customFormat="false" ht="14.25" hidden="false" customHeight="false" outlineLevel="0" collapsed="false">
      <c r="A273" s="17" t="str">
        <f aca="false">CONCATENATE(C273,"-",E273)</f>
        <v>NA - Apply to Income-Interest-Cr</v>
      </c>
      <c r="B273" s="6" t="n">
        <v>135</v>
      </c>
      <c r="C273" s="6" t="s">
        <v>144</v>
      </c>
      <c r="D273" s="6" t="s">
        <v>297</v>
      </c>
      <c r="E273" s="18" t="s">
        <v>299</v>
      </c>
      <c r="F273" s="18" t="s">
        <v>266</v>
      </c>
      <c r="G273" s="18" t="n">
        <v>1</v>
      </c>
      <c r="H273" s="19" t="str">
        <f aca="false">CONCATENATE(F273,D273,E273)</f>
        <v>Interest Income Contraamount&gt;1Cr</v>
      </c>
    </row>
    <row r="274" customFormat="false" ht="14.25" hidden="false" customHeight="false" outlineLevel="0" collapsed="false">
      <c r="A274" s="17" t="str">
        <f aca="false">CONCATENATE(C274,"-",E274)</f>
        <v>NA - Fee Payments Applied to Principal-Fee-Dr</v>
      </c>
      <c r="B274" s="6" t="n">
        <v>136</v>
      </c>
      <c r="C274" s="6" t="s">
        <v>145</v>
      </c>
      <c r="D274" s="6" t="s">
        <v>297</v>
      </c>
      <c r="E274" s="18" t="s">
        <v>298</v>
      </c>
      <c r="F274" s="18" t="s">
        <v>261</v>
      </c>
      <c r="G274" s="18" t="n">
        <v>1</v>
      </c>
      <c r="H274" s="19" t="str">
        <f aca="false">CONCATENATE(F274,D274,E274)</f>
        <v>Fee Receivable Contraamount&gt;1Dr</v>
      </c>
    </row>
    <row r="275" customFormat="false" ht="14.25" hidden="false" customHeight="false" outlineLevel="0" collapsed="false">
      <c r="A275" s="17" t="str">
        <f aca="false">CONCATENATE(C275,"-",E275)</f>
        <v>NA - Fee Payments Applied to Principal-Fee-Cr</v>
      </c>
      <c r="B275" s="6" t="n">
        <v>136</v>
      </c>
      <c r="C275" s="6" t="s">
        <v>145</v>
      </c>
      <c r="D275" s="6" t="s">
        <v>297</v>
      </c>
      <c r="E275" s="18" t="s">
        <v>299</v>
      </c>
      <c r="F275" s="18" t="s">
        <v>247</v>
      </c>
      <c r="G275" s="18" t="n">
        <v>1</v>
      </c>
      <c r="H275" s="19" t="str">
        <f aca="false">CONCATENATE(F275,D275,E275)</f>
        <v>Cash Clearingamount&gt;1Cr</v>
      </c>
    </row>
    <row r="276" customFormat="false" ht="14.25" hidden="false" customHeight="false" outlineLevel="0" collapsed="false">
      <c r="A276" s="17" t="str">
        <f aca="false">CONCATENATE(C276,"-",E276)</f>
        <v>NA - Fee Payments Applied to Principal-NA Payments Applied to Principal-Dr</v>
      </c>
      <c r="B276" s="6" t="n">
        <v>137</v>
      </c>
      <c r="C276" s="6" t="s">
        <v>147</v>
      </c>
      <c r="D276" s="6" t="s">
        <v>297</v>
      </c>
      <c r="E276" s="18" t="s">
        <v>298</v>
      </c>
      <c r="F276" s="18" t="s">
        <v>247</v>
      </c>
      <c r="G276" s="18" t="n">
        <v>1</v>
      </c>
      <c r="H276" s="19" t="str">
        <f aca="false">CONCATENATE(F276,D276,E276)</f>
        <v>Cash Clearingamount&gt;1Dr</v>
      </c>
    </row>
    <row r="277" customFormat="false" ht="14.25" hidden="false" customHeight="false" outlineLevel="0" collapsed="false">
      <c r="A277" s="17" t="str">
        <f aca="false">CONCATENATE(C277,"-",E277)</f>
        <v>NA - Fee Payments Applied to Principal-NA Payments Applied to Principal-Cr</v>
      </c>
      <c r="B277" s="6" t="n">
        <v>137</v>
      </c>
      <c r="C277" s="6" t="s">
        <v>147</v>
      </c>
      <c r="D277" s="6" t="s">
        <v>297</v>
      </c>
      <c r="E277" s="18" t="s">
        <v>299</v>
      </c>
      <c r="F277" s="18" t="s">
        <v>300</v>
      </c>
      <c r="G277" s="18" t="n">
        <v>1</v>
      </c>
      <c r="H277" s="19" t="str">
        <f aca="false">CONCATENATE(F277,D277,E277)</f>
        <v>Principal Contra - NA Payments Applied to Principalamount&gt;1Cr</v>
      </c>
    </row>
    <row r="278" customFormat="false" ht="14.25" hidden="false" customHeight="false" outlineLevel="0" collapsed="false">
      <c r="A278" s="17" t="str">
        <f aca="false">CONCATENATE(C278,"-",E278)</f>
        <v>NA - Interest Payments Applied to Principal-Interest-Dr</v>
      </c>
      <c r="B278" s="6" t="n">
        <v>138</v>
      </c>
      <c r="C278" s="6" t="s">
        <v>146</v>
      </c>
      <c r="D278" s="6" t="s">
        <v>297</v>
      </c>
      <c r="E278" s="18" t="s">
        <v>298</v>
      </c>
      <c r="F278" s="18" t="s">
        <v>268</v>
      </c>
      <c r="G278" s="18" t="n">
        <v>1</v>
      </c>
      <c r="H278" s="19" t="str">
        <f aca="false">CONCATENATE(F278,D278,E278)</f>
        <v>Interest Receivable Contraamount&gt;1Dr</v>
      </c>
    </row>
    <row r="279" customFormat="false" ht="14.25" hidden="false" customHeight="false" outlineLevel="0" collapsed="false">
      <c r="A279" s="17" t="str">
        <f aca="false">CONCATENATE(C279,"-",E279)</f>
        <v>NA - Interest Payments Applied to Principal-Interest-Cr</v>
      </c>
      <c r="B279" s="6" t="n">
        <v>138</v>
      </c>
      <c r="C279" s="6" t="s">
        <v>146</v>
      </c>
      <c r="D279" s="6" t="s">
        <v>297</v>
      </c>
      <c r="E279" s="18" t="s">
        <v>299</v>
      </c>
      <c r="F279" s="18" t="s">
        <v>247</v>
      </c>
      <c r="G279" s="18" t="n">
        <v>1</v>
      </c>
      <c r="H279" s="19" t="str">
        <f aca="false">CONCATENATE(F279,D279,E279)</f>
        <v>Cash Clearingamount&gt;1Cr</v>
      </c>
    </row>
    <row r="280" customFormat="false" ht="14.25" hidden="false" customHeight="false" outlineLevel="0" collapsed="false">
      <c r="A280" s="17" t="str">
        <f aca="false">CONCATENATE(C280,"-",E280)</f>
        <v>NA - Interest Payments Applied to Principal-NA Payments Applied to Principal-Dr</v>
      </c>
      <c r="B280" s="6" t="n">
        <v>139</v>
      </c>
      <c r="C280" s="6" t="s">
        <v>148</v>
      </c>
      <c r="D280" s="6" t="s">
        <v>297</v>
      </c>
      <c r="E280" s="18" t="s">
        <v>298</v>
      </c>
      <c r="F280" s="18" t="s">
        <v>247</v>
      </c>
      <c r="G280" s="18" t="n">
        <v>1</v>
      </c>
      <c r="H280" s="19" t="str">
        <f aca="false">CONCATENATE(F280,D280,E280)</f>
        <v>Cash Clearingamount&gt;1Dr</v>
      </c>
    </row>
    <row r="281" customFormat="false" ht="14.25" hidden="false" customHeight="false" outlineLevel="0" collapsed="false">
      <c r="A281" s="17" t="str">
        <f aca="false">CONCATENATE(C281,"-",E281)</f>
        <v>NA - Interest Payments Applied to Principal-NA Payments Applied to Principal-Cr</v>
      </c>
      <c r="B281" s="6" t="n">
        <v>139</v>
      </c>
      <c r="C281" s="6" t="s">
        <v>148</v>
      </c>
      <c r="D281" s="6" t="s">
        <v>297</v>
      </c>
      <c r="E281" s="18" t="s">
        <v>299</v>
      </c>
      <c r="F281" s="18" t="s">
        <v>300</v>
      </c>
      <c r="G281" s="18" t="n">
        <v>1</v>
      </c>
      <c r="H281" s="19" t="str">
        <f aca="false">CONCATENATE(F281,D281,E281)</f>
        <v>Principal Contra - NA Payments Applied to Principalamount&gt;1Cr</v>
      </c>
    </row>
    <row r="282" customFormat="false" ht="14.25" hidden="false" customHeight="false" outlineLevel="0" collapsed="false">
      <c r="A282" s="17" t="str">
        <f aca="false">CONCATENATE(C282,"-",E282)</f>
        <v>Curtailment-Principal-Dr</v>
      </c>
      <c r="B282" s="6" t="n">
        <v>140</v>
      </c>
      <c r="C282" s="6" t="s">
        <v>149</v>
      </c>
      <c r="D282" s="6" t="s">
        <v>297</v>
      </c>
      <c r="E282" s="18" t="s">
        <v>298</v>
      </c>
      <c r="F282" s="18" t="s">
        <v>247</v>
      </c>
      <c r="G282" s="18" t="n">
        <v>1</v>
      </c>
      <c r="H282" s="19" t="str">
        <f aca="false">CONCATENATE(F282,D282,E282)</f>
        <v>Cash Clearingamount&gt;1Dr</v>
      </c>
    </row>
    <row r="283" customFormat="false" ht="14.25" hidden="false" customHeight="false" outlineLevel="0" collapsed="false">
      <c r="A283" s="17" t="str">
        <f aca="false">CONCATENATE(C283,"-",E283)</f>
        <v>Curtailment-Principal-Cr</v>
      </c>
      <c r="B283" s="6" t="n">
        <v>140</v>
      </c>
      <c r="C283" s="6" t="s">
        <v>149</v>
      </c>
      <c r="D283" s="6" t="s">
        <v>297</v>
      </c>
      <c r="E283" s="18" t="s">
        <v>299</v>
      </c>
      <c r="F283" s="18" t="s">
        <v>273</v>
      </c>
      <c r="G283" s="18" t="n">
        <v>1</v>
      </c>
      <c r="H283" s="19" t="str">
        <f aca="false">CONCATENATE(F283,D283,E283)</f>
        <v>Principalamount&gt;1Cr</v>
      </c>
    </row>
    <row r="284" customFormat="false" ht="14.25" hidden="false" customHeight="false" outlineLevel="0" collapsed="false">
      <c r="A284" s="17" t="str">
        <f aca="false">CONCATENATE(C284,"-",E284)</f>
        <v>Overpayment-Principal-Dr</v>
      </c>
      <c r="B284" s="6" t="n">
        <v>141</v>
      </c>
      <c r="C284" s="6" t="s">
        <v>150</v>
      </c>
      <c r="D284" s="6" t="s">
        <v>297</v>
      </c>
      <c r="E284" s="18" t="s">
        <v>298</v>
      </c>
      <c r="F284" s="18" t="s">
        <v>272</v>
      </c>
      <c r="G284" s="18" t="n">
        <v>1</v>
      </c>
      <c r="H284" s="19" t="str">
        <f aca="false">CONCATENATE(F284,D284,E284)</f>
        <v>Other Incomeamount&gt;1Dr</v>
      </c>
    </row>
    <row r="285" customFormat="false" ht="14.25" hidden="false" customHeight="false" outlineLevel="0" collapsed="false">
      <c r="A285" s="17" t="str">
        <f aca="false">CONCATENATE(C285,"-",E285)</f>
        <v>Overpayment-Principal-Cr</v>
      </c>
      <c r="B285" s="6" t="n">
        <v>141</v>
      </c>
      <c r="C285" s="6" t="s">
        <v>150</v>
      </c>
      <c r="D285" s="6" t="s">
        <v>297</v>
      </c>
      <c r="E285" s="18" t="s">
        <v>299</v>
      </c>
      <c r="F285" s="18" t="s">
        <v>273</v>
      </c>
      <c r="G285" s="18" t="n">
        <v>1</v>
      </c>
      <c r="H285" s="19" t="str">
        <f aca="false">CONCATENATE(F285,D285,E285)</f>
        <v>Principalamount&gt;1Cr</v>
      </c>
    </row>
    <row r="286" customFormat="false" ht="14.25" hidden="false" customHeight="false" outlineLevel="0" collapsed="false">
      <c r="A286" s="17" t="str">
        <f aca="false">CONCATENATE(C286,"-",E286)</f>
        <v>Recover Charge-Off-Fee-Dr</v>
      </c>
      <c r="B286" s="6" t="n">
        <v>142</v>
      </c>
      <c r="C286" s="6" t="s">
        <v>151</v>
      </c>
      <c r="D286" s="6" t="s">
        <v>297</v>
      </c>
      <c r="E286" s="18" t="s">
        <v>298</v>
      </c>
      <c r="F286" s="18" t="s">
        <v>260</v>
      </c>
      <c r="G286" s="18" t="n">
        <v>1</v>
      </c>
      <c r="H286" s="19" t="str">
        <f aca="false">CONCATENATE(F286,D286,E286)</f>
        <v>Fee Receivableamount&gt;1Dr</v>
      </c>
    </row>
    <row r="287" customFormat="false" ht="14.25" hidden="false" customHeight="false" outlineLevel="0" collapsed="false">
      <c r="A287" s="17" t="str">
        <f aca="false">CONCATENATE(C287,"-",E287)</f>
        <v>Recover Charge-Off-Fee-Cr</v>
      </c>
      <c r="B287" s="6" t="n">
        <v>142</v>
      </c>
      <c r="C287" s="6" t="s">
        <v>151</v>
      </c>
      <c r="D287" s="6" t="s">
        <v>297</v>
      </c>
      <c r="E287" s="18" t="s">
        <v>299</v>
      </c>
      <c r="F287" s="18" t="s">
        <v>258</v>
      </c>
      <c r="G287" s="18" t="n">
        <v>1</v>
      </c>
      <c r="H287" s="19" t="str">
        <f aca="false">CONCATENATE(F287,D287,E287)</f>
        <v>Fee Incomeamount&gt;1Cr</v>
      </c>
    </row>
    <row r="288" customFormat="false" ht="14.25" hidden="false" customHeight="false" outlineLevel="0" collapsed="false">
      <c r="A288" s="17" t="str">
        <f aca="false">CONCATENATE(C288,"-",E288)</f>
        <v>Recover Charge-Off-Interest-Dr</v>
      </c>
      <c r="B288" s="6" t="n">
        <v>143</v>
      </c>
      <c r="C288" s="6" t="s">
        <v>152</v>
      </c>
      <c r="D288" s="6" t="s">
        <v>297</v>
      </c>
      <c r="E288" s="18" t="s">
        <v>298</v>
      </c>
      <c r="F288" s="18" t="s">
        <v>267</v>
      </c>
      <c r="G288" s="18" t="n">
        <v>1</v>
      </c>
      <c r="H288" s="19" t="str">
        <f aca="false">CONCATENATE(F288,D288,E288)</f>
        <v>Interest Receivableamount&gt;1Dr</v>
      </c>
    </row>
    <row r="289" customFormat="false" ht="14.25" hidden="false" customHeight="false" outlineLevel="0" collapsed="false">
      <c r="A289" s="17" t="str">
        <f aca="false">CONCATENATE(C289,"-",E289)</f>
        <v>Recover Charge-Off-Interest-Cr</v>
      </c>
      <c r="B289" s="6" t="n">
        <v>143</v>
      </c>
      <c r="C289" s="6" t="s">
        <v>152</v>
      </c>
      <c r="D289" s="6" t="s">
        <v>297</v>
      </c>
      <c r="E289" s="18" t="s">
        <v>299</v>
      </c>
      <c r="F289" s="18" t="s">
        <v>278</v>
      </c>
      <c r="G289" s="18" t="n">
        <v>1</v>
      </c>
      <c r="H289" s="19" t="str">
        <f aca="false">CONCATENATE(F289,D289,E289)</f>
        <v>Recovery Allowanceamount&gt;1Cr</v>
      </c>
    </row>
    <row r="290" customFormat="false" ht="14.25" hidden="false" customHeight="false" outlineLevel="0" collapsed="false">
      <c r="A290" s="17" t="str">
        <f aca="false">CONCATENATE(C290,"-",E290)</f>
        <v>Recover Charge-Off-Principal-Dr</v>
      </c>
      <c r="B290" s="6" t="n">
        <v>144</v>
      </c>
      <c r="C290" s="6" t="s">
        <v>153</v>
      </c>
      <c r="D290" s="6" t="s">
        <v>297</v>
      </c>
      <c r="E290" s="18" t="s">
        <v>298</v>
      </c>
      <c r="F290" s="18" t="s">
        <v>278</v>
      </c>
      <c r="G290" s="18" t="n">
        <v>1</v>
      </c>
      <c r="H290" s="19" t="str">
        <f aca="false">CONCATENATE(F290,D290,E290)</f>
        <v>Recovery Allowanceamount&gt;1Dr</v>
      </c>
    </row>
    <row r="291" customFormat="false" ht="14.25" hidden="false" customHeight="false" outlineLevel="0" collapsed="false">
      <c r="A291" s="17" t="str">
        <f aca="false">CONCATENATE(C291,"-",E291)</f>
        <v>Recover Charge-Off-Principal-Cr</v>
      </c>
      <c r="B291" s="6" t="n">
        <v>144</v>
      </c>
      <c r="C291" s="6" t="s">
        <v>153</v>
      </c>
      <c r="D291" s="6" t="s">
        <v>297</v>
      </c>
      <c r="E291" s="18" t="s">
        <v>299</v>
      </c>
      <c r="F291" s="18" t="s">
        <v>301</v>
      </c>
      <c r="G291" s="18" t="n">
        <v>1</v>
      </c>
      <c r="H291" s="19" t="str">
        <f aca="false">CONCATENATE(F291,D291,E291)</f>
        <v>Principal Contra - Charge-Offamount&gt;1Cr</v>
      </c>
    </row>
    <row r="292" customFormat="false" ht="14.25" hidden="false" customHeight="false" outlineLevel="0" collapsed="false">
      <c r="A292" s="17" t="str">
        <f aca="false">CONCATENATE(C292,"-",E292)</f>
        <v>Scheduled Payment-Interest-Dr</v>
      </c>
      <c r="B292" s="6" t="n">
        <v>145</v>
      </c>
      <c r="C292" s="6" t="s">
        <v>154</v>
      </c>
      <c r="D292" s="6" t="s">
        <v>297</v>
      </c>
      <c r="E292" s="18" t="s">
        <v>298</v>
      </c>
      <c r="F292" s="18" t="s">
        <v>247</v>
      </c>
      <c r="G292" s="18" t="n">
        <v>1</v>
      </c>
      <c r="H292" s="19" t="str">
        <f aca="false">CONCATENATE(F292,D292,E292)</f>
        <v>Cash Clearingamount&gt;1Dr</v>
      </c>
    </row>
    <row r="293" customFormat="false" ht="14.25" hidden="false" customHeight="false" outlineLevel="0" collapsed="false">
      <c r="A293" s="17" t="str">
        <f aca="false">CONCATENATE(C293,"-",E293)</f>
        <v>Scheduled Payment-Interest-Cr</v>
      </c>
      <c r="B293" s="6" t="n">
        <v>145</v>
      </c>
      <c r="C293" s="6" t="s">
        <v>154</v>
      </c>
      <c r="D293" s="6" t="s">
        <v>297</v>
      </c>
      <c r="E293" s="18" t="s">
        <v>299</v>
      </c>
      <c r="F293" s="18" t="s">
        <v>267</v>
      </c>
      <c r="G293" s="18" t="n">
        <v>1</v>
      </c>
      <c r="H293" s="19" t="str">
        <f aca="false">CONCATENATE(F293,D293,E293)</f>
        <v>Interest Receivableamount&gt;1Cr</v>
      </c>
    </row>
    <row r="294" customFormat="false" ht="14.25" hidden="false" customHeight="false" outlineLevel="0" collapsed="false">
      <c r="A294" s="17" t="str">
        <f aca="false">CONCATENATE(C294,"-",E294)</f>
        <v>Scheduled Payment-Principal-Dr</v>
      </c>
      <c r="B294" s="6" t="n">
        <v>146</v>
      </c>
      <c r="C294" s="6" t="s">
        <v>155</v>
      </c>
      <c r="D294" s="6" t="s">
        <v>297</v>
      </c>
      <c r="E294" s="18" t="s">
        <v>298</v>
      </c>
      <c r="F294" s="18" t="s">
        <v>247</v>
      </c>
      <c r="G294" s="18" t="n">
        <v>1</v>
      </c>
      <c r="H294" s="19" t="str">
        <f aca="false">CONCATENATE(F294,D294,E294)</f>
        <v>Cash Clearingamount&gt;1Dr</v>
      </c>
    </row>
    <row r="295" customFormat="false" ht="14.25" hidden="false" customHeight="false" outlineLevel="0" collapsed="false">
      <c r="A295" s="17" t="str">
        <f aca="false">CONCATENATE(C295,"-",E295)</f>
        <v>Scheduled Payment-Principal-Cr</v>
      </c>
      <c r="B295" s="6" t="n">
        <v>146</v>
      </c>
      <c r="C295" s="6" t="s">
        <v>155</v>
      </c>
      <c r="D295" s="6" t="s">
        <v>297</v>
      </c>
      <c r="E295" s="18" t="s">
        <v>299</v>
      </c>
      <c r="F295" s="18" t="s">
        <v>273</v>
      </c>
      <c r="G295" s="18" t="n">
        <v>1</v>
      </c>
      <c r="H295" s="19" t="str">
        <f aca="false">CONCATENATE(F295,D295,E295)</f>
        <v>Principalamount&gt;1Cr</v>
      </c>
    </row>
    <row r="296" customFormat="false" ht="14.25" hidden="false" customHeight="false" outlineLevel="0" collapsed="false">
      <c r="A296" s="17" t="str">
        <f aca="false">CONCATENATE(C296,"-",E296)</f>
        <v>Allowance - Collectively Evaluated-Qualitative Adjustment-Dr</v>
      </c>
      <c r="B296" s="6" t="n">
        <v>147</v>
      </c>
      <c r="C296" s="6" t="s">
        <v>156</v>
      </c>
      <c r="D296" s="6" t="s">
        <v>297</v>
      </c>
      <c r="E296" s="18" t="s">
        <v>298</v>
      </c>
      <c r="F296" s="18" t="s">
        <v>276</v>
      </c>
      <c r="G296" s="18" t="n">
        <v>1</v>
      </c>
      <c r="H296" s="19" t="str">
        <f aca="false">CONCATENATE(F296,D296,E296)</f>
        <v>Provision Expenseamount&gt;1Dr</v>
      </c>
    </row>
    <row r="297" customFormat="false" ht="14.25" hidden="false" customHeight="false" outlineLevel="0" collapsed="false">
      <c r="A297" s="17" t="str">
        <f aca="false">CONCATENATE(C297,"-",E297)</f>
        <v>Allowance - Collectively Evaluated-Qualitative Adjustment-Cr</v>
      </c>
      <c r="B297" s="6" t="n">
        <v>147</v>
      </c>
      <c r="C297" s="6" t="s">
        <v>156</v>
      </c>
      <c r="D297" s="6" t="s">
        <v>297</v>
      </c>
      <c r="E297" s="18" t="s">
        <v>299</v>
      </c>
      <c r="F297" s="18" t="s">
        <v>244</v>
      </c>
      <c r="G297" s="18" t="n">
        <v>1</v>
      </c>
      <c r="H297" s="19" t="str">
        <f aca="false">CONCATENATE(F297,D297,E297)</f>
        <v>Allowanceamount&gt;1Cr</v>
      </c>
    </row>
    <row r="298" customFormat="false" ht="14.25" hidden="false" customHeight="false" outlineLevel="0" collapsed="false">
      <c r="A298" s="17" t="str">
        <f aca="false">CONCATENATE(C298,"-",E298)</f>
        <v>Allowance - Collectively Evaluated-Quantitative Allowance-Dr</v>
      </c>
      <c r="B298" s="6" t="n">
        <v>148</v>
      </c>
      <c r="C298" s="6" t="s">
        <v>157</v>
      </c>
      <c r="D298" s="6" t="s">
        <v>297</v>
      </c>
      <c r="E298" s="18" t="s">
        <v>298</v>
      </c>
      <c r="F298" s="18" t="s">
        <v>276</v>
      </c>
      <c r="G298" s="18" t="n">
        <v>1</v>
      </c>
      <c r="H298" s="19" t="str">
        <f aca="false">CONCATENATE(F298,D298,E298)</f>
        <v>Provision Expenseamount&gt;1Dr</v>
      </c>
    </row>
    <row r="299" customFormat="false" ht="14.25" hidden="false" customHeight="false" outlineLevel="0" collapsed="false">
      <c r="A299" s="17" t="str">
        <f aca="false">CONCATENATE(C299,"-",E299)</f>
        <v>Allowance - Collectively Evaluated-Quantitative Allowance-Cr</v>
      </c>
      <c r="B299" s="6" t="n">
        <v>148</v>
      </c>
      <c r="C299" s="6" t="s">
        <v>157</v>
      </c>
      <c r="D299" s="6" t="s">
        <v>297</v>
      </c>
      <c r="E299" s="18" t="s">
        <v>299</v>
      </c>
      <c r="F299" s="18" t="s">
        <v>244</v>
      </c>
      <c r="G299" s="18" t="n">
        <v>1</v>
      </c>
      <c r="H299" s="19" t="str">
        <f aca="false">CONCATENATE(F299,D299,E299)</f>
        <v>Allowanceamount&gt;1Cr</v>
      </c>
    </row>
    <row r="300" customFormat="false" ht="14.25" hidden="false" customHeight="false" outlineLevel="0" collapsed="false">
      <c r="A300" s="17" t="str">
        <f aca="false">CONCATENATE(C300,"-",E300)</f>
        <v>Allowance - Collectively Evaluated-Unfunded Commitment-Dr</v>
      </c>
      <c r="B300" s="6" t="n">
        <v>149</v>
      </c>
      <c r="C300" s="6" t="s">
        <v>158</v>
      </c>
      <c r="D300" s="6" t="s">
        <v>297</v>
      </c>
      <c r="E300" s="18" t="s">
        <v>298</v>
      </c>
      <c r="F300" s="18" t="s">
        <v>276</v>
      </c>
      <c r="G300" s="18" t="n">
        <v>1</v>
      </c>
      <c r="H300" s="19" t="str">
        <f aca="false">CONCATENATE(F300,D300,E300)</f>
        <v>Provision Expenseamount&gt;1Dr</v>
      </c>
    </row>
    <row r="301" customFormat="false" ht="14.25" hidden="false" customHeight="false" outlineLevel="0" collapsed="false">
      <c r="A301" s="17" t="str">
        <f aca="false">CONCATENATE(C301,"-",E301)</f>
        <v>Allowance - Collectively Evaluated-Unfunded Commitment-Cr</v>
      </c>
      <c r="B301" s="6" t="n">
        <v>149</v>
      </c>
      <c r="C301" s="6" t="s">
        <v>158</v>
      </c>
      <c r="D301" s="6" t="s">
        <v>297</v>
      </c>
      <c r="E301" s="18" t="s">
        <v>299</v>
      </c>
      <c r="F301" s="18" t="s">
        <v>244</v>
      </c>
      <c r="G301" s="18" t="n">
        <v>1</v>
      </c>
      <c r="H301" s="19" t="str">
        <f aca="false">CONCATENATE(F301,D301,E301)</f>
        <v>Allowanceamount&gt;1Cr</v>
      </c>
    </row>
    <row r="302" customFormat="false" ht="14.25" hidden="false" customHeight="false" outlineLevel="0" collapsed="false">
      <c r="A302" s="17" t="str">
        <f aca="false">CONCATENATE(C302,"-",E302)</f>
        <v>Allowance - Individually Evaluated-Impairment-Dr</v>
      </c>
      <c r="B302" s="6" t="n">
        <v>150</v>
      </c>
      <c r="C302" s="6" t="s">
        <v>159</v>
      </c>
      <c r="D302" s="6" t="s">
        <v>297</v>
      </c>
      <c r="E302" s="18" t="s">
        <v>298</v>
      </c>
      <c r="F302" s="18" t="s">
        <v>276</v>
      </c>
      <c r="G302" s="18" t="n">
        <v>1</v>
      </c>
      <c r="H302" s="19" t="str">
        <f aca="false">CONCATENATE(F302,D302,E302)</f>
        <v>Provision Expenseamount&gt;1Dr</v>
      </c>
    </row>
    <row r="303" customFormat="false" ht="14.25" hidden="false" customHeight="false" outlineLevel="0" collapsed="false">
      <c r="A303" s="17" t="str">
        <f aca="false">CONCATENATE(C303,"-",E303)</f>
        <v>Allowance - Individually Evaluated-Impairment-Cr</v>
      </c>
      <c r="B303" s="6" t="n">
        <v>150</v>
      </c>
      <c r="C303" s="6" t="s">
        <v>159</v>
      </c>
      <c r="D303" s="6" t="s">
        <v>297</v>
      </c>
      <c r="E303" s="18" t="s">
        <v>299</v>
      </c>
      <c r="F303" s="18" t="s">
        <v>244</v>
      </c>
      <c r="G303" s="18" t="n">
        <v>1</v>
      </c>
      <c r="H303" s="19" t="str">
        <f aca="false">CONCATENATE(F303,D303,E303)</f>
        <v>Allowanceamount&gt;1Cr</v>
      </c>
    </row>
    <row r="304" customFormat="false" ht="14.25" hidden="false" customHeight="false" outlineLevel="0" collapsed="false">
      <c r="A304" s="17" t="str">
        <f aca="false">CONCATENATE(C304,"-",E304)</f>
        <v>FVO - Reverse Deferral-Deferred Cost-Dr</v>
      </c>
      <c r="B304" s="6" t="n">
        <v>151</v>
      </c>
      <c r="C304" s="6" t="s">
        <v>160</v>
      </c>
      <c r="D304" s="6" t="s">
        <v>297</v>
      </c>
      <c r="E304" s="18" t="s">
        <v>298</v>
      </c>
      <c r="F304" s="18" t="s">
        <v>254</v>
      </c>
      <c r="G304" s="18" t="n">
        <v>1</v>
      </c>
      <c r="H304" s="19" t="str">
        <f aca="false">CONCATENATE(F304,D304,E304)</f>
        <v>Deferred Basis Clearingamount&gt;1Dr</v>
      </c>
    </row>
    <row r="305" customFormat="false" ht="14.25" hidden="false" customHeight="false" outlineLevel="0" collapsed="false">
      <c r="A305" s="17" t="str">
        <f aca="false">CONCATENATE(C305,"-",E305)</f>
        <v>FVO - Reverse Deferral-Deferred Cost-Cr</v>
      </c>
      <c r="B305" s="6" t="n">
        <v>151</v>
      </c>
      <c r="C305" s="6" t="s">
        <v>160</v>
      </c>
      <c r="D305" s="6" t="s">
        <v>297</v>
      </c>
      <c r="E305" s="18" t="s">
        <v>299</v>
      </c>
      <c r="F305" s="18" t="s">
        <v>253</v>
      </c>
      <c r="G305" s="18" t="n">
        <v>1</v>
      </c>
      <c r="H305" s="19" t="str">
        <f aca="false">CONCATENATE(F305,D305,E305)</f>
        <v>Deferred Basisamount&gt;1Cr</v>
      </c>
    </row>
    <row r="306" customFormat="false" ht="14.25" hidden="false" customHeight="false" outlineLevel="0" collapsed="false">
      <c r="A306" s="17" t="str">
        <f aca="false">CONCATENATE(C306,"-",E306)</f>
        <v>FVO - Reverse Deferral-Deferred Fee-Dr</v>
      </c>
      <c r="B306" s="6" t="n">
        <v>152</v>
      </c>
      <c r="C306" s="6" t="s">
        <v>161</v>
      </c>
      <c r="D306" s="6" t="s">
        <v>297</v>
      </c>
      <c r="E306" s="18" t="s">
        <v>298</v>
      </c>
      <c r="F306" s="18" t="s">
        <v>253</v>
      </c>
      <c r="G306" s="18" t="n">
        <v>1</v>
      </c>
      <c r="H306" s="19" t="str">
        <f aca="false">CONCATENATE(F306,D306,E306)</f>
        <v>Deferred Basisamount&gt;1Dr</v>
      </c>
    </row>
    <row r="307" customFormat="false" ht="14.25" hidden="false" customHeight="false" outlineLevel="0" collapsed="false">
      <c r="A307" s="17" t="str">
        <f aca="false">CONCATENATE(C307,"-",E307)</f>
        <v>FVO - Reverse Deferral-Deferred Fee-Cr</v>
      </c>
      <c r="B307" s="6" t="n">
        <v>152</v>
      </c>
      <c r="C307" s="6" t="s">
        <v>161</v>
      </c>
      <c r="D307" s="6" t="s">
        <v>297</v>
      </c>
      <c r="E307" s="18" t="s">
        <v>299</v>
      </c>
      <c r="F307" s="18" t="s">
        <v>254</v>
      </c>
      <c r="G307" s="18" t="n">
        <v>1</v>
      </c>
      <c r="H307" s="19" t="str">
        <f aca="false">CONCATENATE(F307,D307,E307)</f>
        <v>Deferred Basis Clearingamount&gt;1Cr</v>
      </c>
    </row>
    <row r="308" customFormat="false" ht="14.25" hidden="false" customHeight="false" outlineLevel="0" collapsed="false">
      <c r="A308" s="17" t="str">
        <f aca="false">CONCATENATE(C308,"-",E308)</f>
        <v>FVO - Recognize Discount-Discount-Dr</v>
      </c>
      <c r="B308" s="6" t="n">
        <v>153</v>
      </c>
      <c r="C308" s="6" t="s">
        <v>162</v>
      </c>
      <c r="D308" s="6" t="s">
        <v>297</v>
      </c>
      <c r="E308" s="18" t="s">
        <v>298</v>
      </c>
      <c r="F308" s="18" t="s">
        <v>253</v>
      </c>
      <c r="G308" s="18" t="n">
        <v>1</v>
      </c>
      <c r="H308" s="19" t="str">
        <f aca="false">CONCATENATE(F308,D308,E308)</f>
        <v>Deferred Basisamount&gt;1Dr</v>
      </c>
    </row>
    <row r="309" customFormat="false" ht="14.25" hidden="false" customHeight="false" outlineLevel="0" collapsed="false">
      <c r="A309" s="17" t="str">
        <f aca="false">CONCATENATE(C309,"-",E309)</f>
        <v>FVO - Recognize Discount-Discount-Cr</v>
      </c>
      <c r="B309" s="6" t="n">
        <v>153</v>
      </c>
      <c r="C309" s="6" t="s">
        <v>162</v>
      </c>
      <c r="D309" s="6" t="s">
        <v>297</v>
      </c>
      <c r="E309" s="18" t="s">
        <v>299</v>
      </c>
      <c r="F309" s="18" t="s">
        <v>256</v>
      </c>
      <c r="G309" s="18" t="n">
        <v>1</v>
      </c>
      <c r="H309" s="19" t="str">
        <f aca="false">CONCATENATE(F309,D309,E309)</f>
        <v>Fair Value Incomeamount&gt;1Cr</v>
      </c>
    </row>
    <row r="310" customFormat="false" ht="14.25" hidden="false" customHeight="false" outlineLevel="0" collapsed="false">
      <c r="A310" s="17" t="str">
        <f aca="false">CONCATENATE(C310,"-",E310)</f>
        <v>FVO - Expense Premium-Premium-Dr</v>
      </c>
      <c r="B310" s="6" t="n">
        <v>154</v>
      </c>
      <c r="C310" s="6" t="s">
        <v>163</v>
      </c>
      <c r="D310" s="6" t="s">
        <v>297</v>
      </c>
      <c r="E310" s="18" t="s">
        <v>298</v>
      </c>
      <c r="F310" s="18" t="s">
        <v>256</v>
      </c>
      <c r="G310" s="18" t="n">
        <v>1</v>
      </c>
      <c r="H310" s="19" t="str">
        <f aca="false">CONCATENATE(F310,D310,E310)</f>
        <v>Fair Value Incomeamount&gt;1Dr</v>
      </c>
    </row>
    <row r="311" customFormat="false" ht="14.25" hidden="false" customHeight="false" outlineLevel="0" collapsed="false">
      <c r="A311" s="17" t="str">
        <f aca="false">CONCATENATE(C311,"-",E311)</f>
        <v>FVO - Expense Premium-Premium-Cr</v>
      </c>
      <c r="B311" s="6" t="n">
        <v>154</v>
      </c>
      <c r="C311" s="6" t="s">
        <v>163</v>
      </c>
      <c r="D311" s="6" t="s">
        <v>297</v>
      </c>
      <c r="E311" s="18" t="s">
        <v>299</v>
      </c>
      <c r="F311" s="18" t="s">
        <v>253</v>
      </c>
      <c r="G311" s="18" t="n">
        <v>1</v>
      </c>
      <c r="H311" s="19" t="str">
        <f aca="false">CONCATENATE(F311,D311,E311)</f>
        <v>Deferred Basisamount&gt;1Cr</v>
      </c>
    </row>
    <row r="312" customFormat="false" ht="14.25" hidden="false" customHeight="false" outlineLevel="0" collapsed="false">
      <c r="A312" s="17" t="str">
        <f aca="false">CONCATENATE(C312,"-",E312)</f>
        <v>Market Adjustment - Fair Value-Fair Value Adjustment-Dr</v>
      </c>
      <c r="B312" s="6" t="n">
        <v>155</v>
      </c>
      <c r="C312" s="6" t="s">
        <v>164</v>
      </c>
      <c r="D312" s="6" t="s">
        <v>297</v>
      </c>
      <c r="E312" s="18" t="s">
        <v>298</v>
      </c>
      <c r="F312" s="18" t="s">
        <v>255</v>
      </c>
      <c r="G312" s="18" t="n">
        <v>1</v>
      </c>
      <c r="H312" s="19" t="str">
        <f aca="false">CONCATENATE(F312,D312,E312)</f>
        <v>Fair Value Adjustmentamount&gt;1Dr</v>
      </c>
    </row>
    <row r="313" customFormat="false" ht="14.25" hidden="false" customHeight="false" outlineLevel="0" collapsed="false">
      <c r="A313" s="17" t="str">
        <f aca="false">CONCATENATE(C313,"-",E313)</f>
        <v>Market Adjustment - Fair Value-Fair Value Adjustment-Cr</v>
      </c>
      <c r="B313" s="6" t="n">
        <v>155</v>
      </c>
      <c r="C313" s="6" t="s">
        <v>164</v>
      </c>
      <c r="D313" s="6" t="s">
        <v>297</v>
      </c>
      <c r="E313" s="18" t="s">
        <v>299</v>
      </c>
      <c r="F313" s="18" t="s">
        <v>257</v>
      </c>
      <c r="G313" s="18" t="n">
        <v>1</v>
      </c>
      <c r="H313" s="19" t="str">
        <f aca="false">CONCATENATE(F313,D313,E313)</f>
        <v>Fair Value Unrealized Gain Lossamount&gt;1Cr</v>
      </c>
    </row>
    <row r="314" customFormat="false" ht="14.25" hidden="false" customHeight="false" outlineLevel="0" collapsed="false">
      <c r="A314" s="17" t="str">
        <f aca="false">CONCATENATE(C314,"-",E314)</f>
        <v>Market Adjustment - LOCOM-LOCOM-Dr</v>
      </c>
      <c r="B314" s="6" t="n">
        <v>156</v>
      </c>
      <c r="C314" s="6" t="s">
        <v>165</v>
      </c>
      <c r="D314" s="6" t="s">
        <v>297</v>
      </c>
      <c r="E314" s="18" t="s">
        <v>298</v>
      </c>
      <c r="F314" s="18" t="s">
        <v>269</v>
      </c>
      <c r="G314" s="18" t="n">
        <v>1</v>
      </c>
      <c r="H314" s="19" t="str">
        <f aca="false">CONCATENATE(F314,D314,E314)</f>
        <v>LOCOM Adjustmentamount&gt;1Dr</v>
      </c>
    </row>
    <row r="315" customFormat="false" ht="14.25" hidden="false" customHeight="false" outlineLevel="0" collapsed="false">
      <c r="A315" s="17" t="str">
        <f aca="false">CONCATENATE(C315,"-",E315)</f>
        <v>Market Adjustment - LOCOM-LOCOM-Cr</v>
      </c>
      <c r="B315" s="6" t="n">
        <v>156</v>
      </c>
      <c r="C315" s="6" t="s">
        <v>165</v>
      </c>
      <c r="D315" s="6" t="s">
        <v>297</v>
      </c>
      <c r="E315" s="18" t="s">
        <v>299</v>
      </c>
      <c r="F315" s="18" t="s">
        <v>270</v>
      </c>
      <c r="G315" s="18" t="n">
        <v>1</v>
      </c>
      <c r="H315" s="19" t="str">
        <f aca="false">CONCATENATE(F315,D315,E315)</f>
        <v>LOCOM Unrealized Lossamount&gt;1Cr</v>
      </c>
    </row>
    <row r="316" customFormat="false" ht="14.25" hidden="false" customHeight="false" outlineLevel="0" collapsed="false">
      <c r="A316" s="17" t="str">
        <f aca="false">CONCATENATE(C316,"-",E316)</f>
        <v>Conversion-Cost-Dr</v>
      </c>
      <c r="B316" s="6" t="n">
        <v>157</v>
      </c>
      <c r="C316" s="6" t="s">
        <v>166</v>
      </c>
      <c r="D316" s="6" t="s">
        <v>297</v>
      </c>
      <c r="E316" s="18" t="s">
        <v>298</v>
      </c>
      <c r="F316" s="18" t="s">
        <v>250</v>
      </c>
      <c r="G316" s="18" t="n">
        <v>1</v>
      </c>
      <c r="H316" s="19" t="str">
        <f aca="false">CONCATENATE(F316,D316,E316)</f>
        <v>Cost Expenseamount&gt;1Dr</v>
      </c>
    </row>
    <row r="317" customFormat="false" ht="14.25" hidden="false" customHeight="false" outlineLevel="0" collapsed="false">
      <c r="A317" s="17" t="str">
        <f aca="false">CONCATENATE(C317,"-",E317)</f>
        <v>Conversion-Cost-Cr</v>
      </c>
      <c r="B317" s="6" t="n">
        <v>157</v>
      </c>
      <c r="C317" s="6" t="s">
        <v>166</v>
      </c>
      <c r="D317" s="6" t="s">
        <v>297</v>
      </c>
      <c r="E317" s="18" t="s">
        <v>299</v>
      </c>
      <c r="F317" s="18" t="s">
        <v>252</v>
      </c>
      <c r="G317" s="18" t="n">
        <v>1</v>
      </c>
      <c r="H317" s="19" t="str">
        <f aca="false">CONCATENATE(F317,D317,E317)</f>
        <v>Cost Payableamount&gt;1Cr</v>
      </c>
    </row>
    <row r="318" customFormat="false" ht="14.25" hidden="false" customHeight="false" outlineLevel="0" collapsed="false">
      <c r="A318" s="17" t="str">
        <f aca="false">CONCATENATE(C318,"-",E318)</f>
        <v>Conversion-Deferred Cost-Dr</v>
      </c>
      <c r="B318" s="6" t="n">
        <v>158</v>
      </c>
      <c r="C318" s="6" t="s">
        <v>167</v>
      </c>
      <c r="D318" s="6" t="s">
        <v>297</v>
      </c>
      <c r="E318" s="18" t="s">
        <v>298</v>
      </c>
      <c r="F318" s="18" t="s">
        <v>253</v>
      </c>
      <c r="G318" s="18" t="n">
        <v>1</v>
      </c>
      <c r="H318" s="19" t="str">
        <f aca="false">CONCATENATE(F318,D318,E318)</f>
        <v>Deferred Basisamount&gt;1Dr</v>
      </c>
    </row>
    <row r="319" customFormat="false" ht="14.25" hidden="false" customHeight="false" outlineLevel="0" collapsed="false">
      <c r="A319" s="17" t="str">
        <f aca="false">CONCATENATE(C319,"-",E319)</f>
        <v>Conversion-Deferred Cost-Cr</v>
      </c>
      <c r="B319" s="6" t="n">
        <v>158</v>
      </c>
      <c r="C319" s="6" t="s">
        <v>167</v>
      </c>
      <c r="D319" s="6" t="s">
        <v>297</v>
      </c>
      <c r="E319" s="18" t="s">
        <v>299</v>
      </c>
      <c r="F319" s="18" t="s">
        <v>254</v>
      </c>
      <c r="G319" s="18" t="n">
        <v>1</v>
      </c>
      <c r="H319" s="19" t="str">
        <f aca="false">CONCATENATE(F319,D319,E319)</f>
        <v>Deferred Basis Clearingamount&gt;1Cr</v>
      </c>
    </row>
    <row r="320" customFormat="false" ht="14.25" hidden="false" customHeight="false" outlineLevel="0" collapsed="false">
      <c r="A320" s="17" t="str">
        <f aca="false">CONCATENATE(C320,"-",E320)</f>
        <v>Conversion-Deferred Fee-Dr</v>
      </c>
      <c r="B320" s="6" t="n">
        <v>159</v>
      </c>
      <c r="C320" s="6" t="s">
        <v>168</v>
      </c>
      <c r="D320" s="6" t="s">
        <v>297</v>
      </c>
      <c r="E320" s="18" t="s">
        <v>298</v>
      </c>
      <c r="F320" s="18" t="s">
        <v>254</v>
      </c>
      <c r="G320" s="18" t="n">
        <v>1</v>
      </c>
      <c r="H320" s="19" t="str">
        <f aca="false">CONCATENATE(F320,D320,E320)</f>
        <v>Deferred Basis Clearingamount&gt;1Dr</v>
      </c>
    </row>
    <row r="321" customFormat="false" ht="14.25" hidden="false" customHeight="false" outlineLevel="0" collapsed="false">
      <c r="A321" s="17" t="str">
        <f aca="false">CONCATENATE(C321,"-",E321)</f>
        <v>Conversion-Deferred Fee-Cr</v>
      </c>
      <c r="B321" s="6" t="n">
        <v>159</v>
      </c>
      <c r="C321" s="6" t="s">
        <v>168</v>
      </c>
      <c r="D321" s="6" t="s">
        <v>297</v>
      </c>
      <c r="E321" s="18" t="s">
        <v>299</v>
      </c>
      <c r="F321" s="18" t="s">
        <v>253</v>
      </c>
      <c r="G321" s="18" t="n">
        <v>1</v>
      </c>
      <c r="H321" s="19" t="str">
        <f aca="false">CONCATENATE(F321,D321,E321)</f>
        <v>Deferred Basisamount&gt;1Cr</v>
      </c>
    </row>
    <row r="322" customFormat="false" ht="14.25" hidden="false" customHeight="false" outlineLevel="0" collapsed="false">
      <c r="A322" s="17" t="str">
        <f aca="false">CONCATENATE(C322,"-",E322)</f>
        <v>Conversion-Discount-Dr</v>
      </c>
      <c r="B322" s="6" t="n">
        <v>160</v>
      </c>
      <c r="C322" s="6" t="s">
        <v>169</v>
      </c>
      <c r="D322" s="6" t="s">
        <v>297</v>
      </c>
      <c r="E322" s="18" t="s">
        <v>298</v>
      </c>
      <c r="F322" s="18" t="s">
        <v>254</v>
      </c>
      <c r="G322" s="18" t="n">
        <v>1</v>
      </c>
      <c r="H322" s="19" t="str">
        <f aca="false">CONCATENATE(F322,D322,E322)</f>
        <v>Deferred Basis Clearingamount&gt;1Dr</v>
      </c>
    </row>
    <row r="323" customFormat="false" ht="14.25" hidden="false" customHeight="false" outlineLevel="0" collapsed="false">
      <c r="A323" s="17" t="str">
        <f aca="false">CONCATENATE(C323,"-",E323)</f>
        <v>Conversion-Discount-Cr</v>
      </c>
      <c r="B323" s="6" t="n">
        <v>160</v>
      </c>
      <c r="C323" s="6" t="s">
        <v>169</v>
      </c>
      <c r="D323" s="6" t="s">
        <v>297</v>
      </c>
      <c r="E323" s="18" t="s">
        <v>299</v>
      </c>
      <c r="F323" s="18" t="s">
        <v>253</v>
      </c>
      <c r="G323" s="18" t="n">
        <v>1</v>
      </c>
      <c r="H323" s="19" t="str">
        <f aca="false">CONCATENATE(F323,D323,E323)</f>
        <v>Deferred Basisamount&gt;1Cr</v>
      </c>
    </row>
    <row r="324" customFormat="false" ht="14.25" hidden="false" customHeight="false" outlineLevel="0" collapsed="false">
      <c r="A324" s="17" t="str">
        <f aca="false">CONCATENATE(C324,"-",E324)</f>
        <v>Conversion-Fee-Dr</v>
      </c>
      <c r="B324" s="6" t="n">
        <v>161</v>
      </c>
      <c r="C324" s="6" t="s">
        <v>170</v>
      </c>
      <c r="D324" s="6" t="s">
        <v>297</v>
      </c>
      <c r="E324" s="18" t="s">
        <v>298</v>
      </c>
      <c r="F324" s="18" t="s">
        <v>260</v>
      </c>
      <c r="G324" s="18" t="n">
        <v>1</v>
      </c>
      <c r="H324" s="19" t="str">
        <f aca="false">CONCATENATE(F324,D324,E324)</f>
        <v>Fee Receivableamount&gt;1Dr</v>
      </c>
    </row>
    <row r="325" customFormat="false" ht="14.25" hidden="false" customHeight="false" outlineLevel="0" collapsed="false">
      <c r="A325" s="17" t="str">
        <f aca="false">CONCATENATE(C325,"-",E325)</f>
        <v>Conversion-Fee-Cr</v>
      </c>
      <c r="B325" s="6" t="n">
        <v>161</v>
      </c>
      <c r="C325" s="6" t="s">
        <v>170</v>
      </c>
      <c r="D325" s="6" t="s">
        <v>297</v>
      </c>
      <c r="E325" s="18" t="s">
        <v>299</v>
      </c>
      <c r="F325" s="18" t="s">
        <v>258</v>
      </c>
      <c r="G325" s="18" t="n">
        <v>1</v>
      </c>
      <c r="H325" s="19" t="str">
        <f aca="false">CONCATENATE(F325,D325,E325)</f>
        <v>Fee Incomeamount&gt;1Cr</v>
      </c>
    </row>
    <row r="326" customFormat="false" ht="14.25" hidden="false" customHeight="false" outlineLevel="0" collapsed="false">
      <c r="A326" s="17" t="str">
        <f aca="false">CONCATENATE(C326,"-",E326)</f>
        <v>Conversion-Interest-Dr</v>
      </c>
      <c r="B326" s="6" t="n">
        <v>162</v>
      </c>
      <c r="C326" s="6" t="s">
        <v>171</v>
      </c>
      <c r="D326" s="6" t="s">
        <v>297</v>
      </c>
      <c r="E326" s="18" t="s">
        <v>298</v>
      </c>
      <c r="F326" s="18" t="s">
        <v>267</v>
      </c>
      <c r="G326" s="18" t="n">
        <v>1</v>
      </c>
      <c r="H326" s="19" t="str">
        <f aca="false">CONCATENATE(F326,D326,E326)</f>
        <v>Interest Receivableamount&gt;1Dr</v>
      </c>
    </row>
    <row r="327" customFormat="false" ht="14.25" hidden="false" customHeight="false" outlineLevel="0" collapsed="false">
      <c r="A327" s="17" t="str">
        <f aca="false">CONCATENATE(C327,"-",E327)</f>
        <v>Conversion-Interest-Cr</v>
      </c>
      <c r="B327" s="6" t="n">
        <v>162</v>
      </c>
      <c r="C327" s="6" t="s">
        <v>171</v>
      </c>
      <c r="D327" s="6" t="s">
        <v>297</v>
      </c>
      <c r="E327" s="18" t="s">
        <v>299</v>
      </c>
      <c r="F327" s="18" t="s">
        <v>264</v>
      </c>
      <c r="G327" s="18" t="n">
        <v>1</v>
      </c>
      <c r="H327" s="19" t="str">
        <f aca="false">CONCATENATE(F327,D327,E327)</f>
        <v>Interest Incomeamount&gt;1Cr</v>
      </c>
    </row>
    <row r="328" customFormat="false" ht="14.25" hidden="false" customHeight="false" outlineLevel="0" collapsed="false">
      <c r="A328" s="17" t="str">
        <f aca="false">CONCATENATE(C328,"-",E328)</f>
        <v>Conversion-NA Payments Applied to Principal-Dr</v>
      </c>
      <c r="B328" s="6" t="n">
        <v>163</v>
      </c>
      <c r="C328" s="6" t="s">
        <v>172</v>
      </c>
      <c r="D328" s="6" t="s">
        <v>297</v>
      </c>
      <c r="E328" s="18" t="s">
        <v>298</v>
      </c>
      <c r="F328" s="18" t="s">
        <v>247</v>
      </c>
      <c r="G328" s="18" t="n">
        <v>1</v>
      </c>
      <c r="H328" s="19" t="str">
        <f aca="false">CONCATENATE(F328,D328,E328)</f>
        <v>Cash Clearingamount&gt;1Dr</v>
      </c>
    </row>
    <row r="329" customFormat="false" ht="14.25" hidden="false" customHeight="false" outlineLevel="0" collapsed="false">
      <c r="A329" s="17" t="str">
        <f aca="false">CONCATENATE(C329,"-",E329)</f>
        <v>Conversion-NA Payments Applied to Principal-Cr</v>
      </c>
      <c r="B329" s="6" t="n">
        <v>163</v>
      </c>
      <c r="C329" s="6" t="s">
        <v>172</v>
      </c>
      <c r="D329" s="6" t="s">
        <v>297</v>
      </c>
      <c r="E329" s="18" t="s">
        <v>299</v>
      </c>
      <c r="F329" s="18" t="s">
        <v>300</v>
      </c>
      <c r="G329" s="18" t="n">
        <v>1</v>
      </c>
      <c r="H329" s="19" t="str">
        <f aca="false">CONCATENATE(F329,D329,E329)</f>
        <v>Principal Contra - NA Payments Applied to Principalamount&gt;1Cr</v>
      </c>
    </row>
    <row r="330" customFormat="false" ht="14.25" hidden="false" customHeight="false" outlineLevel="0" collapsed="false">
      <c r="A330" s="17" t="str">
        <f aca="false">CONCATENATE(C330,"-",E330)</f>
        <v>Conversion-Premium-Dr</v>
      </c>
      <c r="B330" s="6" t="n">
        <v>164</v>
      </c>
      <c r="C330" s="6" t="s">
        <v>173</v>
      </c>
      <c r="D330" s="6" t="s">
        <v>297</v>
      </c>
      <c r="E330" s="18" t="s">
        <v>298</v>
      </c>
      <c r="F330" s="18" t="s">
        <v>253</v>
      </c>
      <c r="G330" s="18" t="n">
        <v>1</v>
      </c>
      <c r="H330" s="19" t="str">
        <f aca="false">CONCATENATE(F330,D330,E330)</f>
        <v>Deferred Basisamount&gt;1Dr</v>
      </c>
    </row>
    <row r="331" customFormat="false" ht="14.25" hidden="false" customHeight="false" outlineLevel="0" collapsed="false">
      <c r="A331" s="17" t="str">
        <f aca="false">CONCATENATE(C331,"-",E331)</f>
        <v>Conversion-Premium-Cr</v>
      </c>
      <c r="B331" s="6" t="n">
        <v>164</v>
      </c>
      <c r="C331" s="6" t="s">
        <v>173</v>
      </c>
      <c r="D331" s="6" t="s">
        <v>297</v>
      </c>
      <c r="E331" s="18" t="s">
        <v>299</v>
      </c>
      <c r="F331" s="18" t="s">
        <v>254</v>
      </c>
      <c r="G331" s="18" t="n">
        <v>1</v>
      </c>
      <c r="H331" s="19" t="str">
        <f aca="false">CONCATENATE(F331,D331,E331)</f>
        <v>Deferred Basis Clearingamount&gt;1Cr</v>
      </c>
    </row>
    <row r="332" customFormat="false" ht="14.25" hidden="false" customHeight="false" outlineLevel="0" collapsed="false">
      <c r="A332" s="17" t="str">
        <f aca="false">CONCATENATE(C332,"-",E332)</f>
        <v>Conversion-Principal-Dr</v>
      </c>
      <c r="B332" s="6" t="n">
        <v>165</v>
      </c>
      <c r="C332" s="6" t="s">
        <v>174</v>
      </c>
      <c r="D332" s="6" t="s">
        <v>297</v>
      </c>
      <c r="E332" s="18" t="s">
        <v>298</v>
      </c>
      <c r="F332" s="18" t="s">
        <v>273</v>
      </c>
      <c r="G332" s="18" t="n">
        <v>1</v>
      </c>
      <c r="H332" s="19" t="str">
        <f aca="false">CONCATENATE(F332,D332,E332)</f>
        <v>Principalamount&gt;1Dr</v>
      </c>
    </row>
    <row r="333" customFormat="false" ht="14.25" hidden="false" customHeight="false" outlineLevel="0" collapsed="false">
      <c r="A333" s="17" t="str">
        <f aca="false">CONCATENATE(C333,"-",E333)</f>
        <v>Conversion-Principal-Cr</v>
      </c>
      <c r="B333" s="6" t="n">
        <v>165</v>
      </c>
      <c r="C333" s="6" t="s">
        <v>174</v>
      </c>
      <c r="D333" s="6" t="s">
        <v>297</v>
      </c>
      <c r="E333" s="18" t="s">
        <v>299</v>
      </c>
      <c r="F333" s="18" t="s">
        <v>247</v>
      </c>
      <c r="G333" s="18" t="n">
        <v>1</v>
      </c>
      <c r="H333" s="19" t="str">
        <f aca="false">CONCATENATE(F333,D333,E333)</f>
        <v>Cash Clearingamount&gt;1Cr</v>
      </c>
    </row>
    <row r="334" customFormat="false" ht="14.25" hidden="false" customHeight="false" outlineLevel="0" collapsed="false">
      <c r="A334" s="17" t="str">
        <f aca="false">CONCATENATE(C334,"-",E334)</f>
        <v>Conversion-Qualitative Adjustment-Dr</v>
      </c>
      <c r="B334" s="6" t="n">
        <v>166</v>
      </c>
      <c r="C334" s="6" t="s">
        <v>175</v>
      </c>
      <c r="D334" s="6" t="s">
        <v>297</v>
      </c>
      <c r="E334" s="18" t="s">
        <v>298</v>
      </c>
      <c r="F334" s="18" t="s">
        <v>276</v>
      </c>
      <c r="G334" s="18" t="n">
        <v>1</v>
      </c>
      <c r="H334" s="19" t="str">
        <f aca="false">CONCATENATE(F334,D334,E334)</f>
        <v>Provision Expenseamount&gt;1Dr</v>
      </c>
    </row>
    <row r="335" customFormat="false" ht="14.25" hidden="false" customHeight="false" outlineLevel="0" collapsed="false">
      <c r="A335" s="17" t="str">
        <f aca="false">CONCATENATE(C335,"-",E335)</f>
        <v>Conversion-Qualitative Adjustment-Cr</v>
      </c>
      <c r="B335" s="6" t="n">
        <v>166</v>
      </c>
      <c r="C335" s="6" t="s">
        <v>175</v>
      </c>
      <c r="D335" s="6" t="s">
        <v>297</v>
      </c>
      <c r="E335" s="18" t="s">
        <v>299</v>
      </c>
      <c r="F335" s="18" t="s">
        <v>244</v>
      </c>
      <c r="G335" s="18" t="n">
        <v>1</v>
      </c>
      <c r="H335" s="19" t="str">
        <f aca="false">CONCATENATE(F335,D335,E335)</f>
        <v>Allowanceamount&gt;1Cr</v>
      </c>
    </row>
    <row r="336" customFormat="false" ht="14.25" hidden="false" customHeight="false" outlineLevel="0" collapsed="false">
      <c r="A336" s="17" t="str">
        <f aca="false">CONCATENATE(C336,"-",E336)</f>
        <v>Conversion-Quantitative Allowance-Dr</v>
      </c>
      <c r="B336" s="6" t="n">
        <v>167</v>
      </c>
      <c r="C336" s="6" t="s">
        <v>176</v>
      </c>
      <c r="D336" s="6" t="s">
        <v>297</v>
      </c>
      <c r="E336" s="18" t="s">
        <v>298</v>
      </c>
      <c r="F336" s="18" t="s">
        <v>276</v>
      </c>
      <c r="G336" s="18" t="n">
        <v>1</v>
      </c>
      <c r="H336" s="19" t="str">
        <f aca="false">CONCATENATE(F336,D336,E336)</f>
        <v>Provision Expenseamount&gt;1Dr</v>
      </c>
    </row>
    <row r="337" customFormat="false" ht="14.25" hidden="false" customHeight="false" outlineLevel="0" collapsed="false">
      <c r="A337" s="17" t="str">
        <f aca="false">CONCATENATE(C337,"-",E337)</f>
        <v>Conversion-Quantitative Allowance-Cr</v>
      </c>
      <c r="B337" s="20" t="n">
        <v>167</v>
      </c>
      <c r="C337" s="20" t="s">
        <v>176</v>
      </c>
      <c r="D337" s="20" t="s">
        <v>297</v>
      </c>
      <c r="E337" s="21" t="s">
        <v>299</v>
      </c>
      <c r="F337" s="21" t="s">
        <v>244</v>
      </c>
      <c r="G337" s="18" t="n">
        <v>1</v>
      </c>
      <c r="H337" s="22" t="str">
        <f aca="false">CONCATENATE(F337,D337,E337)</f>
        <v>Allowanceamount&gt;1Cr</v>
      </c>
    </row>
    <row r="338" customFormat="false" ht="14.25" hidden="false" customHeight="false" outlineLevel="0" collapsed="false">
      <c r="A338" s="19" t="str">
        <f aca="false">CONCATENATE(C338,"-",E338)</f>
        <v>Incur Expense-Cost-Cr</v>
      </c>
      <c r="B338" s="23" t="n">
        <f aca="false">IF(C338=C337,B337,B337+1)</f>
        <v>168</v>
      </c>
      <c r="C338" s="23" t="s">
        <v>10</v>
      </c>
      <c r="D338" s="23" t="s">
        <v>304</v>
      </c>
      <c r="E338" s="24" t="s">
        <v>299</v>
      </c>
      <c r="F338" s="24" t="s">
        <v>250</v>
      </c>
      <c r="G338" s="24" t="n">
        <v>1</v>
      </c>
      <c r="H338" s="25" t="str">
        <f aca="false">CONCATENATE(F338,D338,E338)</f>
        <v>Cost Expenseamount&lt;1Cr</v>
      </c>
      <c r="I338" s="8" t="s">
        <v>3</v>
      </c>
    </row>
    <row r="339" customFormat="false" ht="14.25" hidden="false" customHeight="false" outlineLevel="0" collapsed="false">
      <c r="A339" s="19" t="str">
        <f aca="false">CONCATENATE(C339,"-",E339)</f>
        <v>Incur Expense-Cost-Dr</v>
      </c>
      <c r="B339" s="23" t="n">
        <f aca="false">IF(C339=C338,B338,B338+1)</f>
        <v>168</v>
      </c>
      <c r="C339" s="23" t="s">
        <v>10</v>
      </c>
      <c r="D339" s="23" t="s">
        <v>297</v>
      </c>
      <c r="E339" s="24" t="s">
        <v>298</v>
      </c>
      <c r="F339" s="24" t="s">
        <v>252</v>
      </c>
      <c r="G339" s="24" t="n">
        <v>1</v>
      </c>
      <c r="H339" s="25" t="str">
        <f aca="false">CONCATENATE(F339,D339,E339)</f>
        <v>Cost Payableamount&gt;1Dr</v>
      </c>
      <c r="I339" s="1" t="s">
        <v>3</v>
      </c>
    </row>
    <row r="340" customFormat="false" ht="14.25" hidden="false" customHeight="false" outlineLevel="0" collapsed="false">
      <c r="A340" s="19" t="str">
        <f aca="false">CONCATENATE(C340,"-",E340)</f>
        <v>Accrue Income-Fee-Cr</v>
      </c>
      <c r="B340" s="23" t="n">
        <f aca="false">IF(C340=C339,B339,B339+1)</f>
        <v>169</v>
      </c>
      <c r="C340" s="23" t="s">
        <v>11</v>
      </c>
      <c r="D340" s="23" t="s">
        <v>297</v>
      </c>
      <c r="E340" s="24" t="s">
        <v>299</v>
      </c>
      <c r="F340" s="24" t="s">
        <v>260</v>
      </c>
      <c r="G340" s="24" t="n">
        <v>1</v>
      </c>
      <c r="H340" s="25" t="str">
        <f aca="false">CONCATENATE(F340,D340,E340)</f>
        <v>Fee Receivableamount&gt;1Cr</v>
      </c>
      <c r="I340" s="1" t="s">
        <v>3</v>
      </c>
    </row>
    <row r="341" customFormat="false" ht="14.25" hidden="false" customHeight="false" outlineLevel="0" collapsed="false">
      <c r="A341" s="19" t="str">
        <f aca="false">CONCATENATE(C341,"-",E341)</f>
        <v>Accrue Income-Fee-Dr</v>
      </c>
      <c r="B341" s="23" t="n">
        <f aca="false">IF(C341=C340,B340,B340+1)</f>
        <v>169</v>
      </c>
      <c r="C341" s="23" t="s">
        <v>11</v>
      </c>
      <c r="D341" s="23" t="s">
        <v>297</v>
      </c>
      <c r="E341" s="24" t="s">
        <v>298</v>
      </c>
      <c r="F341" s="24" t="s">
        <v>258</v>
      </c>
      <c r="G341" s="24" t="n">
        <v>1</v>
      </c>
      <c r="H341" s="25" t="str">
        <f aca="false">CONCATENATE(F341,D341,E341)</f>
        <v>Fee Incomeamount&gt;1Dr</v>
      </c>
      <c r="I341" s="1" t="s">
        <v>3</v>
      </c>
    </row>
    <row r="342" customFormat="false" ht="14.25" hidden="false" customHeight="false" outlineLevel="0" collapsed="false">
      <c r="A342" s="19" t="str">
        <f aca="false">CONCATENATE(C342,"-",E342)</f>
        <v>Accrue Income-Interest-Cr</v>
      </c>
      <c r="B342" s="23" t="n">
        <f aca="false">IF(C342=C341,B341,B341+1)</f>
        <v>170</v>
      </c>
      <c r="C342" s="23" t="s">
        <v>12</v>
      </c>
      <c r="D342" s="23" t="s">
        <v>297</v>
      </c>
      <c r="E342" s="24" t="s">
        <v>299</v>
      </c>
      <c r="F342" s="24" t="s">
        <v>267</v>
      </c>
      <c r="G342" s="24" t="n">
        <v>1</v>
      </c>
      <c r="H342" s="25" t="str">
        <f aca="false">CONCATENATE(F342,D342,E342)</f>
        <v>Interest Receivableamount&gt;1Cr</v>
      </c>
      <c r="I342" s="1" t="s">
        <v>3</v>
      </c>
    </row>
    <row r="343" customFormat="false" ht="14.25" hidden="false" customHeight="false" outlineLevel="0" collapsed="false">
      <c r="A343" s="19" t="str">
        <f aca="false">CONCATENATE(C343,"-",E343)</f>
        <v>Accrue Income-Interest-Dr</v>
      </c>
      <c r="B343" s="23" t="n">
        <f aca="false">IF(C343=C342,B342,B342+1)</f>
        <v>170</v>
      </c>
      <c r="C343" s="23" t="s">
        <v>12</v>
      </c>
      <c r="D343" s="23" t="s">
        <v>297</v>
      </c>
      <c r="E343" s="24" t="s">
        <v>298</v>
      </c>
      <c r="F343" s="24" t="s">
        <v>264</v>
      </c>
      <c r="G343" s="24" t="n">
        <v>1</v>
      </c>
      <c r="H343" s="25" t="str">
        <f aca="false">CONCATENATE(F343,D343,E343)</f>
        <v>Interest Incomeamount&gt;1Dr</v>
      </c>
      <c r="I343" s="1" t="s">
        <v>3</v>
      </c>
    </row>
    <row r="344" customFormat="false" ht="14.25" hidden="false" customHeight="false" outlineLevel="0" collapsed="false">
      <c r="A344" s="19" t="str">
        <f aca="false">CONCATENATE(C344,"-",E344)</f>
        <v>Fee Capitalized to Principal-Fee-Cr</v>
      </c>
      <c r="B344" s="23" t="n">
        <f aca="false">IF(C344=C343,B343,B343+1)</f>
        <v>171</v>
      </c>
      <c r="C344" s="23" t="s">
        <v>13</v>
      </c>
      <c r="D344" s="23" t="s">
        <v>297</v>
      </c>
      <c r="E344" s="24" t="s">
        <v>299</v>
      </c>
      <c r="F344" s="24" t="s">
        <v>246</v>
      </c>
      <c r="G344" s="24" t="n">
        <v>1</v>
      </c>
      <c r="H344" s="25" t="str">
        <f aca="false">CONCATENATE(F344,D344,E344)</f>
        <v>Capitalization Clearingamount&gt;1Cr</v>
      </c>
      <c r="I344" s="1" t="s">
        <v>3</v>
      </c>
    </row>
    <row r="345" customFormat="false" ht="14.25" hidden="false" customHeight="false" outlineLevel="0" collapsed="false">
      <c r="A345" s="19" t="str">
        <f aca="false">CONCATENATE(C345,"-",E345)</f>
        <v>Fee Capitalized to Principal-Fee-Dr</v>
      </c>
      <c r="B345" s="23" t="n">
        <f aca="false">IF(C345=C344,B344,B344+1)</f>
        <v>171</v>
      </c>
      <c r="C345" s="23" t="s">
        <v>13</v>
      </c>
      <c r="D345" s="23" t="s">
        <v>297</v>
      </c>
      <c r="E345" s="24" t="s">
        <v>298</v>
      </c>
      <c r="F345" s="24" t="s">
        <v>260</v>
      </c>
      <c r="G345" s="24" t="n">
        <v>1</v>
      </c>
      <c r="H345" s="25" t="str">
        <f aca="false">CONCATENATE(F345,D345,E345)</f>
        <v>Fee Receivableamount&gt;1Dr</v>
      </c>
      <c r="I345" s="1" t="s">
        <v>3</v>
      </c>
    </row>
    <row r="346" customFormat="false" ht="14.25" hidden="false" customHeight="false" outlineLevel="0" collapsed="false">
      <c r="A346" s="19" t="str">
        <f aca="false">CONCATENATE(C346,"-",E346)</f>
        <v>Fee Capitalized to Principal-Principal-Cr</v>
      </c>
      <c r="B346" s="23" t="n">
        <f aca="false">IF(C346=C345,B345,B345+1)</f>
        <v>172</v>
      </c>
      <c r="C346" s="23" t="s">
        <v>14</v>
      </c>
      <c r="D346" s="23" t="s">
        <v>297</v>
      </c>
      <c r="E346" s="24" t="s">
        <v>299</v>
      </c>
      <c r="F346" s="24" t="s">
        <v>273</v>
      </c>
      <c r="G346" s="24" t="n">
        <v>1</v>
      </c>
      <c r="H346" s="25" t="str">
        <f aca="false">CONCATENATE(F346,D346,E346)</f>
        <v>Principalamount&gt;1Cr</v>
      </c>
      <c r="I346" s="1" t="s">
        <v>3</v>
      </c>
    </row>
    <row r="347" customFormat="false" ht="14.25" hidden="false" customHeight="false" outlineLevel="0" collapsed="false">
      <c r="A347" s="19" t="str">
        <f aca="false">CONCATENATE(C347,"-",E347)</f>
        <v>Fee Capitalized to Principal-Principal-Dr</v>
      </c>
      <c r="B347" s="23" t="n">
        <f aca="false">IF(C347=C346,B346,B346+1)</f>
        <v>172</v>
      </c>
      <c r="C347" s="23" t="s">
        <v>14</v>
      </c>
      <c r="D347" s="23" t="s">
        <v>297</v>
      </c>
      <c r="E347" s="24" t="s">
        <v>298</v>
      </c>
      <c r="F347" s="24" t="s">
        <v>246</v>
      </c>
      <c r="G347" s="24" t="n">
        <v>1</v>
      </c>
      <c r="H347" s="25" t="str">
        <f aca="false">CONCATENATE(F347,D347,E347)</f>
        <v>Capitalization Clearingamount&gt;1Dr</v>
      </c>
      <c r="I347" s="1" t="s">
        <v>3</v>
      </c>
    </row>
    <row r="348" customFormat="false" ht="14.25" hidden="false" customHeight="false" outlineLevel="0" collapsed="false">
      <c r="A348" s="19" t="str">
        <f aca="false">CONCATENATE(C348,"-",E348)</f>
        <v>Interest Capitalized to Principal-Interest-Cr</v>
      </c>
      <c r="B348" s="23" t="n">
        <f aca="false">IF(C348=C347,B347,B347+1)</f>
        <v>173</v>
      </c>
      <c r="C348" s="23" t="s">
        <v>15</v>
      </c>
      <c r="D348" s="23" t="s">
        <v>297</v>
      </c>
      <c r="E348" s="24" t="s">
        <v>299</v>
      </c>
      <c r="F348" s="24" t="s">
        <v>246</v>
      </c>
      <c r="G348" s="24" t="n">
        <v>1</v>
      </c>
      <c r="H348" s="25" t="str">
        <f aca="false">CONCATENATE(F348,D348,E348)</f>
        <v>Capitalization Clearingamount&gt;1Cr</v>
      </c>
      <c r="I348" s="1" t="s">
        <v>3</v>
      </c>
    </row>
    <row r="349" customFormat="false" ht="14.25" hidden="false" customHeight="false" outlineLevel="0" collapsed="false">
      <c r="A349" s="19" t="str">
        <f aca="false">CONCATENATE(C349,"-",E349)</f>
        <v>Interest Capitalized to Principal-Interest-Dr</v>
      </c>
      <c r="B349" s="23" t="n">
        <f aca="false">IF(C349=C348,B348,B348+1)</f>
        <v>173</v>
      </c>
      <c r="C349" s="23" t="s">
        <v>15</v>
      </c>
      <c r="D349" s="23" t="s">
        <v>297</v>
      </c>
      <c r="E349" s="24" t="s">
        <v>298</v>
      </c>
      <c r="F349" s="24" t="s">
        <v>267</v>
      </c>
      <c r="G349" s="24" t="n">
        <v>1</v>
      </c>
      <c r="H349" s="25" t="str">
        <f aca="false">CONCATENATE(F349,D349,E349)</f>
        <v>Interest Receivableamount&gt;1Dr</v>
      </c>
      <c r="I349" s="1" t="s">
        <v>3</v>
      </c>
    </row>
    <row r="350" customFormat="false" ht="14.25" hidden="false" customHeight="false" outlineLevel="0" collapsed="false">
      <c r="A350" s="19" t="str">
        <f aca="false">CONCATENATE(C350,"-",E350)</f>
        <v>Interest Capitalized to Principal-Principal-Cr</v>
      </c>
      <c r="B350" s="23" t="n">
        <f aca="false">IF(C350=C349,B349,B349+1)</f>
        <v>174</v>
      </c>
      <c r="C350" s="23" t="s">
        <v>16</v>
      </c>
      <c r="D350" s="23" t="s">
        <v>297</v>
      </c>
      <c r="E350" s="24" t="s">
        <v>299</v>
      </c>
      <c r="F350" s="24" t="s">
        <v>273</v>
      </c>
      <c r="G350" s="24" t="n">
        <v>1</v>
      </c>
      <c r="H350" s="25" t="str">
        <f aca="false">CONCATENATE(F350,D350,E350)</f>
        <v>Principalamount&gt;1Cr</v>
      </c>
      <c r="I350" s="1" t="s">
        <v>3</v>
      </c>
    </row>
    <row r="351" customFormat="false" ht="14.25" hidden="false" customHeight="false" outlineLevel="0" collapsed="false">
      <c r="A351" s="19" t="str">
        <f aca="false">CONCATENATE(C351,"-",E351)</f>
        <v>Interest Capitalized to Principal-Principal-Dr</v>
      </c>
      <c r="B351" s="23" t="n">
        <f aca="false">IF(C351=C350,B350,B350+1)</f>
        <v>174</v>
      </c>
      <c r="C351" s="23" t="s">
        <v>16</v>
      </c>
      <c r="D351" s="23" t="s">
        <v>297</v>
      </c>
      <c r="E351" s="24" t="s">
        <v>298</v>
      </c>
      <c r="F351" s="24" t="s">
        <v>246</v>
      </c>
      <c r="G351" s="24" t="n">
        <v>1</v>
      </c>
      <c r="H351" s="25" t="str">
        <f aca="false">CONCATENATE(F351,D351,E351)</f>
        <v>Capitalization Clearingamount&gt;1Dr</v>
      </c>
      <c r="I351" s="1" t="s">
        <v>3</v>
      </c>
    </row>
    <row r="352" customFormat="false" ht="14.25" hidden="false" customHeight="false" outlineLevel="0" collapsed="false">
      <c r="A352" s="19" t="str">
        <f aca="false">CONCATENATE(C352,"-",E352)</f>
        <v>NA - Reverse Fee Capitalization-Fee-Cr</v>
      </c>
      <c r="B352" s="23" t="n">
        <f aca="false">IF(C352=C351,B351,B351+1)</f>
        <v>175</v>
      </c>
      <c r="C352" s="23" t="s">
        <v>17</v>
      </c>
      <c r="D352" s="23" t="s">
        <v>297</v>
      </c>
      <c r="E352" s="24" t="s">
        <v>299</v>
      </c>
      <c r="F352" s="24" t="s">
        <v>261</v>
      </c>
      <c r="G352" s="24" t="n">
        <v>1</v>
      </c>
      <c r="H352" s="25" t="str">
        <f aca="false">CONCATENATE(F352,D352,E352)</f>
        <v>Fee Receivable Contraamount&gt;1Cr</v>
      </c>
      <c r="I352" s="1" t="s">
        <v>3</v>
      </c>
    </row>
    <row r="353" customFormat="false" ht="14.25" hidden="false" customHeight="false" outlineLevel="0" collapsed="false">
      <c r="A353" s="19" t="str">
        <f aca="false">CONCATENATE(C353,"-",E353)</f>
        <v>NA - Reverse Fee Capitalization-Fee-Dr</v>
      </c>
      <c r="B353" s="23" t="n">
        <f aca="false">IF(C353=C352,B352,B352+1)</f>
        <v>175</v>
      </c>
      <c r="C353" s="23" t="s">
        <v>17</v>
      </c>
      <c r="D353" s="23" t="s">
        <v>297</v>
      </c>
      <c r="E353" s="24" t="s">
        <v>298</v>
      </c>
      <c r="F353" s="24" t="s">
        <v>246</v>
      </c>
      <c r="G353" s="24" t="n">
        <v>1</v>
      </c>
      <c r="H353" s="25" t="str">
        <f aca="false">CONCATENATE(F353,D353,E353)</f>
        <v>Capitalization Clearingamount&gt;1Dr</v>
      </c>
      <c r="I353" s="1" t="s">
        <v>3</v>
      </c>
    </row>
    <row r="354" customFormat="false" ht="14.25" hidden="false" customHeight="false" outlineLevel="0" collapsed="false">
      <c r="A354" s="19" t="str">
        <f aca="false">CONCATENATE(C354,"-",E354)</f>
        <v>NA - Reverse Fee Capitalization-NA Payments Applied to Principal-Cr</v>
      </c>
      <c r="B354" s="23" t="n">
        <f aca="false">IF(C354=C353,B353,B353+1)</f>
        <v>176</v>
      </c>
      <c r="C354" s="23" t="s">
        <v>18</v>
      </c>
      <c r="D354" s="23" t="s">
        <v>297</v>
      </c>
      <c r="E354" s="24" t="s">
        <v>299</v>
      </c>
      <c r="F354" s="24" t="s">
        <v>246</v>
      </c>
      <c r="G354" s="24" t="n">
        <v>1</v>
      </c>
      <c r="H354" s="25" t="str">
        <f aca="false">CONCATENATE(F354,D354,E354)</f>
        <v>Capitalization Clearingamount&gt;1Cr</v>
      </c>
      <c r="I354" s="1" t="s">
        <v>3</v>
      </c>
    </row>
    <row r="355" customFormat="false" ht="14.25" hidden="false" customHeight="false" outlineLevel="0" collapsed="false">
      <c r="A355" s="19" t="str">
        <f aca="false">CONCATENATE(C355,"-",E355)</f>
        <v>NA - Reverse Fee Capitalization-NA Payments Applied to Principal-Dr</v>
      </c>
      <c r="B355" s="23" t="n">
        <f aca="false">IF(C355=C354,B354,B354+1)</f>
        <v>176</v>
      </c>
      <c r="C355" s="23" t="s">
        <v>18</v>
      </c>
      <c r="D355" s="23" t="s">
        <v>297</v>
      </c>
      <c r="E355" s="24" t="s">
        <v>298</v>
      </c>
      <c r="F355" s="24" t="s">
        <v>300</v>
      </c>
      <c r="G355" s="24" t="n">
        <v>1</v>
      </c>
      <c r="H355" s="25" t="str">
        <f aca="false">CONCATENATE(F355,D355,E355)</f>
        <v>Principal Contra - NA Payments Applied to Principalamount&gt;1Dr</v>
      </c>
      <c r="I355" s="1" t="s">
        <v>3</v>
      </c>
    </row>
    <row r="356" customFormat="false" ht="14.25" hidden="false" customHeight="false" outlineLevel="0" collapsed="false">
      <c r="A356" s="19" t="str">
        <f aca="false">CONCATENATE(C356,"-",E356)</f>
        <v>NA - Reverse Interest Capitalization-Interest-Cr</v>
      </c>
      <c r="B356" s="23" t="n">
        <f aca="false">IF(C356=C355,B355,B355+1)</f>
        <v>177</v>
      </c>
      <c r="C356" s="23" t="s">
        <v>19</v>
      </c>
      <c r="D356" s="23" t="s">
        <v>297</v>
      </c>
      <c r="E356" s="24" t="s">
        <v>299</v>
      </c>
      <c r="F356" s="24" t="s">
        <v>268</v>
      </c>
      <c r="G356" s="24" t="n">
        <v>1</v>
      </c>
      <c r="H356" s="25" t="str">
        <f aca="false">CONCATENATE(F356,D356,E356)</f>
        <v>Interest Receivable Contraamount&gt;1Cr</v>
      </c>
      <c r="I356" s="1" t="s">
        <v>3</v>
      </c>
    </row>
    <row r="357" customFormat="false" ht="14.25" hidden="false" customHeight="false" outlineLevel="0" collapsed="false">
      <c r="A357" s="19" t="str">
        <f aca="false">CONCATENATE(C357,"-",E357)</f>
        <v>NA - Reverse Interest Capitalization-Interest-Dr</v>
      </c>
      <c r="B357" s="23" t="n">
        <f aca="false">IF(C357=C356,B356,B356+1)</f>
        <v>177</v>
      </c>
      <c r="C357" s="23" t="s">
        <v>19</v>
      </c>
      <c r="D357" s="23" t="s">
        <v>297</v>
      </c>
      <c r="E357" s="24" t="s">
        <v>298</v>
      </c>
      <c r="F357" s="24" t="s">
        <v>246</v>
      </c>
      <c r="G357" s="24" t="n">
        <v>1</v>
      </c>
      <c r="H357" s="25" t="str">
        <f aca="false">CONCATENATE(F357,D357,E357)</f>
        <v>Capitalization Clearingamount&gt;1Dr</v>
      </c>
      <c r="I357" s="1" t="s">
        <v>3</v>
      </c>
    </row>
    <row r="358" customFormat="false" ht="14.25" hidden="false" customHeight="false" outlineLevel="0" collapsed="false">
      <c r="A358" s="19" t="str">
        <f aca="false">CONCATENATE(C358,"-",E358)</f>
        <v>NA - Reverse Interest Capitalization-NA Payments Applied to Principal-Cr</v>
      </c>
      <c r="B358" s="23" t="n">
        <f aca="false">IF(C358=C357,B357,B357+1)</f>
        <v>178</v>
      </c>
      <c r="C358" s="23" t="s">
        <v>20</v>
      </c>
      <c r="D358" s="23" t="s">
        <v>297</v>
      </c>
      <c r="E358" s="24" t="s">
        <v>299</v>
      </c>
      <c r="F358" s="24" t="s">
        <v>246</v>
      </c>
      <c r="G358" s="24" t="n">
        <v>1</v>
      </c>
      <c r="H358" s="25" t="str">
        <f aca="false">CONCATENATE(F358,D358,E358)</f>
        <v>Capitalization Clearingamount&gt;1Cr</v>
      </c>
      <c r="I358" s="1" t="s">
        <v>3</v>
      </c>
    </row>
    <row r="359" customFormat="false" ht="14.25" hidden="false" customHeight="false" outlineLevel="0" collapsed="false">
      <c r="A359" s="19" t="str">
        <f aca="false">CONCATENATE(C359,"-",E359)</f>
        <v>NA - Reverse Interest Capitalization-NA Payments Applied to Principal-Dr</v>
      </c>
      <c r="B359" s="23" t="n">
        <f aca="false">IF(C359=C358,B358,B358+1)</f>
        <v>178</v>
      </c>
      <c r="C359" s="23" t="s">
        <v>20</v>
      </c>
      <c r="D359" s="23" t="s">
        <v>297</v>
      </c>
      <c r="E359" s="24" t="s">
        <v>298</v>
      </c>
      <c r="F359" s="24" t="s">
        <v>300</v>
      </c>
      <c r="G359" s="24" t="n">
        <v>1</v>
      </c>
      <c r="H359" s="25" t="str">
        <f aca="false">CONCATENATE(F359,D359,E359)</f>
        <v>Principal Contra - NA Payments Applied to Principalamount&gt;1Dr</v>
      </c>
      <c r="I359" s="1" t="s">
        <v>3</v>
      </c>
    </row>
    <row r="360" customFormat="false" ht="14.25" hidden="false" customHeight="false" outlineLevel="0" collapsed="false">
      <c r="A360" s="19" t="str">
        <f aca="false">CONCATENATE(C360,"-",E360)</f>
        <v>NA - Reverse Income-Fee-Cr</v>
      </c>
      <c r="B360" s="23" t="n">
        <f aca="false">IF(C360=C359,B359,B359+1)</f>
        <v>179</v>
      </c>
      <c r="C360" s="23" t="s">
        <v>21</v>
      </c>
      <c r="D360" s="23" t="s">
        <v>297</v>
      </c>
      <c r="E360" s="24" t="s">
        <v>299</v>
      </c>
      <c r="F360" s="24" t="s">
        <v>259</v>
      </c>
      <c r="G360" s="24" t="n">
        <v>1</v>
      </c>
      <c r="H360" s="25" t="str">
        <f aca="false">CONCATENATE(F360,D360,E360)</f>
        <v>Fee Income Contraamount&gt;1Cr</v>
      </c>
      <c r="I360" s="1" t="s">
        <v>3</v>
      </c>
    </row>
    <row r="361" customFormat="false" ht="14.25" hidden="false" customHeight="false" outlineLevel="0" collapsed="false">
      <c r="A361" s="19" t="str">
        <f aca="false">CONCATENATE(C361,"-",E361)</f>
        <v>NA - Reverse Income-Fee-Dr</v>
      </c>
      <c r="B361" s="23" t="n">
        <f aca="false">IF(C361=C360,B360,B360+1)</f>
        <v>179</v>
      </c>
      <c r="C361" s="23" t="s">
        <v>21</v>
      </c>
      <c r="D361" s="23" t="s">
        <v>297</v>
      </c>
      <c r="E361" s="24" t="s">
        <v>298</v>
      </c>
      <c r="F361" s="24" t="s">
        <v>261</v>
      </c>
      <c r="G361" s="24" t="n">
        <v>1</v>
      </c>
      <c r="H361" s="25" t="str">
        <f aca="false">CONCATENATE(F361,D361,E361)</f>
        <v>Fee Receivable Contraamount&gt;1Dr</v>
      </c>
      <c r="I361" s="1" t="s">
        <v>3</v>
      </c>
    </row>
    <row r="362" customFormat="false" ht="14.25" hidden="false" customHeight="false" outlineLevel="0" collapsed="false">
      <c r="A362" s="19" t="str">
        <f aca="false">CONCATENATE(C362,"-",E362)</f>
        <v>NA - Reverse Income-Interest-Cr</v>
      </c>
      <c r="B362" s="23" t="n">
        <f aca="false">IF(C362=C361,B361,B361+1)</f>
        <v>180</v>
      </c>
      <c r="C362" s="23" t="s">
        <v>22</v>
      </c>
      <c r="D362" s="23" t="s">
        <v>297</v>
      </c>
      <c r="E362" s="24" t="s">
        <v>299</v>
      </c>
      <c r="F362" s="24" t="s">
        <v>266</v>
      </c>
      <c r="G362" s="24" t="n">
        <v>1</v>
      </c>
      <c r="H362" s="25" t="str">
        <f aca="false">CONCATENATE(F362,D362,E362)</f>
        <v>Interest Income Contraamount&gt;1Cr</v>
      </c>
      <c r="I362" s="1" t="s">
        <v>3</v>
      </c>
    </row>
    <row r="363" customFormat="false" ht="14.25" hidden="false" customHeight="false" outlineLevel="0" collapsed="false">
      <c r="A363" s="19" t="str">
        <f aca="false">CONCATENATE(C363,"-",E363)</f>
        <v>NA - Reverse Income-Interest-Dr</v>
      </c>
      <c r="B363" s="23" t="n">
        <f aca="false">IF(C363=C362,B362,B362+1)</f>
        <v>180</v>
      </c>
      <c r="C363" s="23" t="s">
        <v>22</v>
      </c>
      <c r="D363" s="23" t="s">
        <v>297</v>
      </c>
      <c r="E363" s="24" t="s">
        <v>298</v>
      </c>
      <c r="F363" s="24" t="s">
        <v>268</v>
      </c>
      <c r="G363" s="24" t="n">
        <v>1</v>
      </c>
      <c r="H363" s="25" t="str">
        <f aca="false">CONCATENATE(F363,D363,E363)</f>
        <v>Interest Receivable Contraamount&gt;1Dr</v>
      </c>
      <c r="I363" s="1" t="s">
        <v>3</v>
      </c>
    </row>
    <row r="364" customFormat="false" ht="14.25" hidden="false" customHeight="false" outlineLevel="0" collapsed="false">
      <c r="A364" s="19" t="str">
        <f aca="false">CONCATENATE(C364,"-",E364)</f>
        <v>RA - Recognize Reversed Income-Fee-Cr</v>
      </c>
      <c r="B364" s="23" t="n">
        <f aca="false">IF(C364=C363,B363,B363+1)</f>
        <v>181</v>
      </c>
      <c r="C364" s="23" t="s">
        <v>23</v>
      </c>
      <c r="D364" s="23" t="s">
        <v>297</v>
      </c>
      <c r="E364" s="24" t="s">
        <v>299</v>
      </c>
      <c r="F364" s="24" t="s">
        <v>261</v>
      </c>
      <c r="G364" s="24" t="n">
        <v>1</v>
      </c>
      <c r="H364" s="25" t="str">
        <f aca="false">CONCATENATE(F364,D364,E364)</f>
        <v>Fee Receivable Contraamount&gt;1Cr</v>
      </c>
      <c r="I364" s="1" t="s">
        <v>3</v>
      </c>
    </row>
    <row r="365" customFormat="false" ht="14.25" hidden="false" customHeight="false" outlineLevel="0" collapsed="false">
      <c r="A365" s="19" t="str">
        <f aca="false">CONCATENATE(C365,"-",E365)</f>
        <v>RA - Recognize Reversed Income-Fee-Dr</v>
      </c>
      <c r="B365" s="23" t="n">
        <f aca="false">IF(C365=C364,B364,B364+1)</f>
        <v>181</v>
      </c>
      <c r="C365" s="23" t="s">
        <v>23</v>
      </c>
      <c r="D365" s="23" t="s">
        <v>297</v>
      </c>
      <c r="E365" s="24" t="s">
        <v>298</v>
      </c>
      <c r="F365" s="24" t="s">
        <v>259</v>
      </c>
      <c r="G365" s="24" t="n">
        <v>1</v>
      </c>
      <c r="H365" s="25" t="str">
        <f aca="false">CONCATENATE(F365,D365,E365)</f>
        <v>Fee Income Contraamount&gt;1Dr</v>
      </c>
      <c r="I365" s="1" t="s">
        <v>3</v>
      </c>
    </row>
    <row r="366" customFormat="false" ht="14.25" hidden="false" customHeight="false" outlineLevel="0" collapsed="false">
      <c r="A366" s="19" t="str">
        <f aca="false">CONCATENATE(C366,"-",E366)</f>
        <v>RA - Recognize Reversed Income-Interest-Cr</v>
      </c>
      <c r="B366" s="23" t="n">
        <f aca="false">IF(C366=C365,B365,B365+1)</f>
        <v>182</v>
      </c>
      <c r="C366" s="23" t="s">
        <v>24</v>
      </c>
      <c r="D366" s="23" t="s">
        <v>297</v>
      </c>
      <c r="E366" s="24" t="s">
        <v>299</v>
      </c>
      <c r="F366" s="24" t="s">
        <v>268</v>
      </c>
      <c r="G366" s="24" t="n">
        <v>1</v>
      </c>
      <c r="H366" s="25" t="str">
        <f aca="false">CONCATENATE(F366,D366,E366)</f>
        <v>Interest Receivable Contraamount&gt;1Cr</v>
      </c>
      <c r="I366" s="1" t="s">
        <v>3</v>
      </c>
    </row>
    <row r="367" customFormat="false" ht="14.25" hidden="false" customHeight="false" outlineLevel="0" collapsed="false">
      <c r="A367" s="19" t="str">
        <f aca="false">CONCATENATE(C367,"-",E367)</f>
        <v>RA - Recognize Reversed Income-Interest-Dr</v>
      </c>
      <c r="B367" s="23" t="n">
        <f aca="false">IF(C367=C366,B366,B366+1)</f>
        <v>182</v>
      </c>
      <c r="C367" s="23" t="s">
        <v>24</v>
      </c>
      <c r="D367" s="23" t="s">
        <v>297</v>
      </c>
      <c r="E367" s="24" t="s">
        <v>298</v>
      </c>
      <c r="F367" s="24" t="s">
        <v>266</v>
      </c>
      <c r="G367" s="24" t="n">
        <v>1</v>
      </c>
      <c r="H367" s="25" t="str">
        <f aca="false">CONCATENATE(F367,D367,E367)</f>
        <v>Interest Income Contraamount&gt;1Dr</v>
      </c>
      <c r="I367" s="1" t="s">
        <v>3</v>
      </c>
    </row>
    <row r="368" customFormat="false" ht="14.25" hidden="false" customHeight="false" outlineLevel="0" collapsed="false">
      <c r="A368" s="19" t="str">
        <f aca="false">CONCATENATE(C368,"-",E368)</f>
        <v>RA - Recongize Payments Applied to Principal-NA Payments Applied to Principal-Cr</v>
      </c>
      <c r="B368" s="23" t="n">
        <f aca="false">IF(C368=C367,B367,B367+1)</f>
        <v>183</v>
      </c>
      <c r="C368" s="23" t="s">
        <v>25</v>
      </c>
      <c r="D368" s="23" t="s">
        <v>297</v>
      </c>
      <c r="E368" s="24" t="s">
        <v>299</v>
      </c>
      <c r="F368" s="24" t="s">
        <v>300</v>
      </c>
      <c r="G368" s="24" t="n">
        <v>1</v>
      </c>
      <c r="H368" s="25" t="str">
        <f aca="false">CONCATENATE(F368,D368,E368)</f>
        <v>Principal Contra - NA Payments Applied to Principalamount&gt;1Cr</v>
      </c>
      <c r="I368" s="1" t="s">
        <v>3</v>
      </c>
    </row>
    <row r="369" customFormat="false" ht="14.25" hidden="false" customHeight="false" outlineLevel="0" collapsed="false">
      <c r="A369" s="19" t="str">
        <f aca="false">CONCATENATE(C369,"-",E369)</f>
        <v>RA - Recongize Payments Applied to Principal-NA Payments Applied to Principal-Dr</v>
      </c>
      <c r="B369" s="23" t="n">
        <f aca="false">IF(C369=C368,B368,B368+1)</f>
        <v>183</v>
      </c>
      <c r="C369" s="23" t="s">
        <v>25</v>
      </c>
      <c r="D369" s="23" t="s">
        <v>297</v>
      </c>
      <c r="E369" s="24" t="s">
        <v>298</v>
      </c>
      <c r="F369" s="24" t="s">
        <v>266</v>
      </c>
      <c r="G369" s="24" t="n">
        <v>1</v>
      </c>
      <c r="H369" s="25" t="str">
        <f aca="false">CONCATENATE(F369,D369,E369)</f>
        <v>Interest Income Contraamount&gt;1Dr</v>
      </c>
      <c r="I369" s="1" t="s">
        <v>3</v>
      </c>
    </row>
    <row r="370" customFormat="false" ht="14.25" hidden="false" customHeight="false" outlineLevel="0" collapsed="false">
      <c r="A370" s="19" t="str">
        <f aca="false">CONCATENATE(C370,"-",E370)</f>
        <v>Catch-Up Amortization-Deferred Cost-Cr</v>
      </c>
      <c r="B370" s="23" t="n">
        <f aca="false">IF(C370=C369,B369,B369+1)</f>
        <v>184</v>
      </c>
      <c r="C370" s="23" t="s">
        <v>26</v>
      </c>
      <c r="D370" s="23" t="s">
        <v>297</v>
      </c>
      <c r="E370" s="24" t="s">
        <v>299</v>
      </c>
      <c r="F370" s="24" t="s">
        <v>265</v>
      </c>
      <c r="G370" s="24" t="n">
        <v>1</v>
      </c>
      <c r="H370" s="25" t="str">
        <f aca="false">CONCATENATE(F370,D370,E370)</f>
        <v>Interest Income Amortizationamount&gt;1Cr</v>
      </c>
      <c r="I370" s="1" t="s">
        <v>3</v>
      </c>
    </row>
    <row r="371" customFormat="false" ht="14.25" hidden="false" customHeight="false" outlineLevel="0" collapsed="false">
      <c r="A371" s="19" t="str">
        <f aca="false">CONCATENATE(C371,"-",E371)</f>
        <v>Catch-Up Amortization-Deferred Cost-Dr</v>
      </c>
      <c r="B371" s="23" t="n">
        <f aca="false">IF(C371=C370,B370,B370+1)</f>
        <v>184</v>
      </c>
      <c r="C371" s="23" t="s">
        <v>26</v>
      </c>
      <c r="D371" s="23" t="s">
        <v>297</v>
      </c>
      <c r="E371" s="24" t="s">
        <v>298</v>
      </c>
      <c r="F371" s="24" t="s">
        <v>253</v>
      </c>
      <c r="G371" s="24" t="n">
        <v>1</v>
      </c>
      <c r="H371" s="25" t="str">
        <f aca="false">CONCATENATE(F371,D371,E371)</f>
        <v>Deferred Basisamount&gt;1Dr</v>
      </c>
      <c r="I371" s="1" t="s">
        <v>3</v>
      </c>
    </row>
    <row r="372" customFormat="false" ht="14.25" hidden="false" customHeight="false" outlineLevel="0" collapsed="false">
      <c r="A372" s="19" t="str">
        <f aca="false">CONCATENATE(C372,"-",E372)</f>
        <v>Catch-Up Amortization-Deferred Fee-Cr</v>
      </c>
      <c r="B372" s="23" t="n">
        <f aca="false">IF(C372=C371,B371,B371+1)</f>
        <v>185</v>
      </c>
      <c r="C372" s="23" t="s">
        <v>27</v>
      </c>
      <c r="D372" s="23" t="s">
        <v>297</v>
      </c>
      <c r="E372" s="24" t="s">
        <v>299</v>
      </c>
      <c r="F372" s="24" t="s">
        <v>253</v>
      </c>
      <c r="G372" s="24" t="n">
        <v>1</v>
      </c>
      <c r="H372" s="25" t="str">
        <f aca="false">CONCATENATE(F372,D372,E372)</f>
        <v>Deferred Basisamount&gt;1Cr</v>
      </c>
      <c r="I372" s="1" t="s">
        <v>3</v>
      </c>
    </row>
    <row r="373" customFormat="false" ht="14.25" hidden="false" customHeight="false" outlineLevel="0" collapsed="false">
      <c r="A373" s="19" t="str">
        <f aca="false">CONCATENATE(C373,"-",E373)</f>
        <v>Catch-Up Amortization-Deferred Fee-Dr</v>
      </c>
      <c r="B373" s="23" t="n">
        <f aca="false">IF(C373=C372,B372,B372+1)</f>
        <v>185</v>
      </c>
      <c r="C373" s="23" t="s">
        <v>27</v>
      </c>
      <c r="D373" s="23" t="s">
        <v>297</v>
      </c>
      <c r="E373" s="24" t="s">
        <v>298</v>
      </c>
      <c r="F373" s="24" t="s">
        <v>265</v>
      </c>
      <c r="G373" s="24" t="n">
        <v>1</v>
      </c>
      <c r="H373" s="25" t="str">
        <f aca="false">CONCATENATE(F373,D373,E373)</f>
        <v>Interest Income Amortizationamount&gt;1Dr</v>
      </c>
      <c r="I373" s="1" t="s">
        <v>3</v>
      </c>
    </row>
    <row r="374" customFormat="false" ht="14.25" hidden="false" customHeight="false" outlineLevel="0" collapsed="false">
      <c r="A374" s="19" t="str">
        <f aca="false">CONCATENATE(C374,"-",E374)</f>
        <v>Catch-Up Amortization-Discount-Cr</v>
      </c>
      <c r="B374" s="23" t="n">
        <f aca="false">IF(C374=C373,B373,B373+1)</f>
        <v>186</v>
      </c>
      <c r="C374" s="23" t="s">
        <v>28</v>
      </c>
      <c r="D374" s="23" t="s">
        <v>297</v>
      </c>
      <c r="E374" s="24" t="s">
        <v>299</v>
      </c>
      <c r="F374" s="24" t="s">
        <v>253</v>
      </c>
      <c r="G374" s="24" t="n">
        <v>1</v>
      </c>
      <c r="H374" s="25" t="str">
        <f aca="false">CONCATENATE(F374,D374,E374)</f>
        <v>Deferred Basisamount&gt;1Cr</v>
      </c>
      <c r="I374" s="1" t="s">
        <v>3</v>
      </c>
    </row>
    <row r="375" customFormat="false" ht="14.25" hidden="false" customHeight="false" outlineLevel="0" collapsed="false">
      <c r="A375" s="19" t="str">
        <f aca="false">CONCATENATE(C375,"-",E375)</f>
        <v>Catch-Up Amortization-Discount-Dr</v>
      </c>
      <c r="B375" s="23" t="n">
        <f aca="false">IF(C375=C374,B374,B374+1)</f>
        <v>186</v>
      </c>
      <c r="C375" s="23" t="s">
        <v>28</v>
      </c>
      <c r="D375" s="23" t="s">
        <v>297</v>
      </c>
      <c r="E375" s="24" t="s">
        <v>298</v>
      </c>
      <c r="F375" s="24" t="s">
        <v>265</v>
      </c>
      <c r="G375" s="24" t="n">
        <v>1</v>
      </c>
      <c r="H375" s="25" t="str">
        <f aca="false">CONCATENATE(F375,D375,E375)</f>
        <v>Interest Income Amortizationamount&gt;1Dr</v>
      </c>
      <c r="I375" s="1" t="s">
        <v>3</v>
      </c>
    </row>
    <row r="376" customFormat="false" ht="14.25" hidden="false" customHeight="false" outlineLevel="0" collapsed="false">
      <c r="A376" s="19" t="str">
        <f aca="false">CONCATENATE(C376,"-",E376)</f>
        <v>Catch-Up Amortization-Premium-Cr</v>
      </c>
      <c r="B376" s="23" t="n">
        <f aca="false">IF(C376=C375,B375,B375+1)</f>
        <v>187</v>
      </c>
      <c r="C376" s="23" t="s">
        <v>29</v>
      </c>
      <c r="D376" s="23" t="s">
        <v>297</v>
      </c>
      <c r="E376" s="24" t="s">
        <v>299</v>
      </c>
      <c r="F376" s="24" t="s">
        <v>265</v>
      </c>
      <c r="G376" s="24" t="n">
        <v>1</v>
      </c>
      <c r="H376" s="25" t="str">
        <f aca="false">CONCATENATE(F376,D376,E376)</f>
        <v>Interest Income Amortizationamount&gt;1Cr</v>
      </c>
      <c r="I376" s="1" t="s">
        <v>3</v>
      </c>
    </row>
    <row r="377" customFormat="false" ht="14.25" hidden="false" customHeight="false" outlineLevel="0" collapsed="false">
      <c r="A377" s="19" t="str">
        <f aca="false">CONCATENATE(C377,"-",E377)</f>
        <v>Catch-Up Amortization-Premium-Dr</v>
      </c>
      <c r="B377" s="23" t="n">
        <f aca="false">IF(C377=C376,B376,B376+1)</f>
        <v>187</v>
      </c>
      <c r="C377" s="23" t="s">
        <v>29</v>
      </c>
      <c r="D377" s="23" t="s">
        <v>297</v>
      </c>
      <c r="E377" s="24" t="s">
        <v>298</v>
      </c>
      <c r="F377" s="24" t="s">
        <v>253</v>
      </c>
      <c r="G377" s="24" t="n">
        <v>1</v>
      </c>
      <c r="H377" s="25" t="str">
        <f aca="false">CONCATENATE(F377,D377,E377)</f>
        <v>Deferred Basisamount&gt;1Dr</v>
      </c>
      <c r="I377" s="1" t="s">
        <v>3</v>
      </c>
    </row>
    <row r="378" customFormat="false" ht="14.25" hidden="false" customHeight="false" outlineLevel="0" collapsed="false">
      <c r="A378" s="19" t="str">
        <f aca="false">CONCATENATE(C378,"-",E378)</f>
        <v>Major Mod Amortization-Deferred Cost-Cr</v>
      </c>
      <c r="B378" s="23" t="n">
        <f aca="false">IF(C378=C377,B377,B377+1)</f>
        <v>188</v>
      </c>
      <c r="C378" s="23" t="s">
        <v>30</v>
      </c>
      <c r="D378" s="23" t="s">
        <v>297</v>
      </c>
      <c r="E378" s="24" t="s">
        <v>299</v>
      </c>
      <c r="F378" s="24" t="s">
        <v>265</v>
      </c>
      <c r="G378" s="24" t="n">
        <v>1</v>
      </c>
      <c r="H378" s="25" t="str">
        <f aca="false">CONCATENATE(F378,D378,E378)</f>
        <v>Interest Income Amortizationamount&gt;1Cr</v>
      </c>
      <c r="I378" s="1" t="s">
        <v>3</v>
      </c>
    </row>
    <row r="379" customFormat="false" ht="14.25" hidden="false" customHeight="false" outlineLevel="0" collapsed="false">
      <c r="A379" s="19" t="str">
        <f aca="false">CONCATENATE(C379,"-",E379)</f>
        <v>Major Mod Amortization-Deferred Cost-Dr</v>
      </c>
      <c r="B379" s="23" t="n">
        <f aca="false">IF(C379=C378,B378,B378+1)</f>
        <v>188</v>
      </c>
      <c r="C379" s="23" t="s">
        <v>30</v>
      </c>
      <c r="D379" s="23" t="s">
        <v>297</v>
      </c>
      <c r="E379" s="24" t="s">
        <v>298</v>
      </c>
      <c r="F379" s="24" t="s">
        <v>253</v>
      </c>
      <c r="G379" s="24" t="n">
        <v>1</v>
      </c>
      <c r="H379" s="25" t="str">
        <f aca="false">CONCATENATE(F379,D379,E379)</f>
        <v>Deferred Basisamount&gt;1Dr</v>
      </c>
      <c r="I379" s="1" t="s">
        <v>3</v>
      </c>
    </row>
    <row r="380" customFormat="false" ht="14.25" hidden="false" customHeight="false" outlineLevel="0" collapsed="false">
      <c r="A380" s="19" t="str">
        <f aca="false">CONCATENATE(C380,"-",E380)</f>
        <v>Major Mod Amortization-Deferred Fee-Cr</v>
      </c>
      <c r="B380" s="23" t="n">
        <f aca="false">IF(C380=C379,B379,B379+1)</f>
        <v>189</v>
      </c>
      <c r="C380" s="23" t="s">
        <v>31</v>
      </c>
      <c r="D380" s="23" t="s">
        <v>297</v>
      </c>
      <c r="E380" s="24" t="s">
        <v>299</v>
      </c>
      <c r="F380" s="24" t="s">
        <v>253</v>
      </c>
      <c r="G380" s="24" t="n">
        <v>1</v>
      </c>
      <c r="H380" s="25" t="str">
        <f aca="false">CONCATENATE(F380,D380,E380)</f>
        <v>Deferred Basisamount&gt;1Cr</v>
      </c>
      <c r="I380" s="1" t="s">
        <v>3</v>
      </c>
    </row>
    <row r="381" customFormat="false" ht="14.25" hidden="false" customHeight="false" outlineLevel="0" collapsed="false">
      <c r="A381" s="19" t="str">
        <f aca="false">CONCATENATE(C381,"-",E381)</f>
        <v>Major Mod Amortization-Deferred Fee-Dr</v>
      </c>
      <c r="B381" s="23" t="n">
        <f aca="false">IF(C381=C380,B380,B380+1)</f>
        <v>189</v>
      </c>
      <c r="C381" s="23" t="s">
        <v>31</v>
      </c>
      <c r="D381" s="23" t="s">
        <v>297</v>
      </c>
      <c r="E381" s="24" t="s">
        <v>298</v>
      </c>
      <c r="F381" s="24" t="s">
        <v>265</v>
      </c>
      <c r="G381" s="24" t="n">
        <v>1</v>
      </c>
      <c r="H381" s="25" t="str">
        <f aca="false">CONCATENATE(F381,D381,E381)</f>
        <v>Interest Income Amortizationamount&gt;1Dr</v>
      </c>
      <c r="I381" s="1" t="s">
        <v>3</v>
      </c>
    </row>
    <row r="382" customFormat="false" ht="14.25" hidden="false" customHeight="false" outlineLevel="0" collapsed="false">
      <c r="A382" s="19" t="str">
        <f aca="false">CONCATENATE(C382,"-",E382)</f>
        <v>Major Mod Amortization-Discount-Cr</v>
      </c>
      <c r="B382" s="23" t="n">
        <f aca="false">IF(C382=C381,B381,B381+1)</f>
        <v>190</v>
      </c>
      <c r="C382" s="23" t="s">
        <v>32</v>
      </c>
      <c r="D382" s="23" t="s">
        <v>297</v>
      </c>
      <c r="E382" s="24" t="s">
        <v>299</v>
      </c>
      <c r="F382" s="24" t="s">
        <v>253</v>
      </c>
      <c r="G382" s="24" t="n">
        <v>1</v>
      </c>
      <c r="H382" s="25" t="str">
        <f aca="false">CONCATENATE(F382,D382,E382)</f>
        <v>Deferred Basisamount&gt;1Cr</v>
      </c>
      <c r="I382" s="1" t="s">
        <v>3</v>
      </c>
    </row>
    <row r="383" customFormat="false" ht="14.25" hidden="false" customHeight="false" outlineLevel="0" collapsed="false">
      <c r="A383" s="19" t="str">
        <f aca="false">CONCATENATE(C383,"-",E383)</f>
        <v>Major Mod Amortization-Discount-Dr</v>
      </c>
      <c r="B383" s="23" t="n">
        <f aca="false">IF(C383=C382,B382,B382+1)</f>
        <v>190</v>
      </c>
      <c r="C383" s="23" t="s">
        <v>32</v>
      </c>
      <c r="D383" s="23" t="s">
        <v>297</v>
      </c>
      <c r="E383" s="24" t="s">
        <v>298</v>
      </c>
      <c r="F383" s="24" t="s">
        <v>265</v>
      </c>
      <c r="G383" s="24" t="n">
        <v>1</v>
      </c>
      <c r="H383" s="25" t="str">
        <f aca="false">CONCATENATE(F383,D383,E383)</f>
        <v>Interest Income Amortizationamount&gt;1Dr</v>
      </c>
      <c r="I383" s="1" t="s">
        <v>3</v>
      </c>
    </row>
    <row r="384" customFormat="false" ht="14.25" hidden="false" customHeight="false" outlineLevel="0" collapsed="false">
      <c r="A384" s="19" t="str">
        <f aca="false">CONCATENATE(C384,"-",E384)</f>
        <v>Major Mod Amortization-Premium-Cr</v>
      </c>
      <c r="B384" s="23" t="n">
        <f aca="false">IF(C384=C383,B383,B383+1)</f>
        <v>191</v>
      </c>
      <c r="C384" s="23" t="s">
        <v>33</v>
      </c>
      <c r="D384" s="23" t="s">
        <v>297</v>
      </c>
      <c r="E384" s="24" t="s">
        <v>299</v>
      </c>
      <c r="F384" s="24" t="s">
        <v>265</v>
      </c>
      <c r="G384" s="24" t="n">
        <v>1</v>
      </c>
      <c r="H384" s="25" t="str">
        <f aca="false">CONCATENATE(F384,D384,E384)</f>
        <v>Interest Income Amortizationamount&gt;1Cr</v>
      </c>
      <c r="I384" s="1" t="s">
        <v>3</v>
      </c>
    </row>
    <row r="385" customFormat="false" ht="14.25" hidden="false" customHeight="false" outlineLevel="0" collapsed="false">
      <c r="A385" s="19" t="str">
        <f aca="false">CONCATENATE(C385,"-",E385)</f>
        <v>Major Mod Amortization-Premium-Dr</v>
      </c>
      <c r="B385" s="23" t="n">
        <f aca="false">IF(C385=C384,B384,B384+1)</f>
        <v>191</v>
      </c>
      <c r="C385" s="23" t="s">
        <v>33</v>
      </c>
      <c r="D385" s="23" t="s">
        <v>297</v>
      </c>
      <c r="E385" s="24" t="s">
        <v>298</v>
      </c>
      <c r="F385" s="24" t="s">
        <v>253</v>
      </c>
      <c r="G385" s="24" t="n">
        <v>1</v>
      </c>
      <c r="H385" s="25" t="str">
        <f aca="false">CONCATENATE(F385,D385,E385)</f>
        <v>Deferred Basisamount&gt;1Dr</v>
      </c>
      <c r="I385" s="1" t="s">
        <v>3</v>
      </c>
    </row>
    <row r="386" customFormat="false" ht="14.25" hidden="false" customHeight="false" outlineLevel="0" collapsed="false">
      <c r="A386" s="19" t="str">
        <f aca="false">CONCATENATE(C386,"-",E386)</f>
        <v>NA - Reverse Amortization-Deferred Cost-Cr</v>
      </c>
      <c r="B386" s="23" t="n">
        <f aca="false">IF(C386=C385,B385,B385+1)</f>
        <v>192</v>
      </c>
      <c r="C386" s="23" t="s">
        <v>34</v>
      </c>
      <c r="D386" s="23" t="s">
        <v>297</v>
      </c>
      <c r="E386" s="24" t="s">
        <v>299</v>
      </c>
      <c r="F386" s="24" t="s">
        <v>253</v>
      </c>
      <c r="G386" s="24" t="n">
        <v>1</v>
      </c>
      <c r="H386" s="25" t="str">
        <f aca="false">CONCATENATE(F386,D386,E386)</f>
        <v>Deferred Basisamount&gt;1Cr</v>
      </c>
      <c r="I386" s="1" t="s">
        <v>3</v>
      </c>
    </row>
    <row r="387" customFormat="false" ht="14.25" hidden="false" customHeight="false" outlineLevel="0" collapsed="false">
      <c r="A387" s="19" t="str">
        <f aca="false">CONCATENATE(C387,"-",E387)</f>
        <v>NA - Reverse Amortization-Deferred Cost-Dr</v>
      </c>
      <c r="B387" s="23" t="n">
        <f aca="false">IF(C387=C386,B386,B386+1)</f>
        <v>192</v>
      </c>
      <c r="C387" s="23" t="s">
        <v>34</v>
      </c>
      <c r="D387" s="23" t="s">
        <v>297</v>
      </c>
      <c r="E387" s="24" t="s">
        <v>298</v>
      </c>
      <c r="F387" s="24" t="s">
        <v>265</v>
      </c>
      <c r="G387" s="24" t="n">
        <v>1</v>
      </c>
      <c r="H387" s="25" t="str">
        <f aca="false">CONCATENATE(F387,D387,E387)</f>
        <v>Interest Income Amortizationamount&gt;1Dr</v>
      </c>
      <c r="I387" s="1" t="s">
        <v>3</v>
      </c>
    </row>
    <row r="388" customFormat="false" ht="14.25" hidden="false" customHeight="false" outlineLevel="0" collapsed="false">
      <c r="A388" s="19" t="str">
        <f aca="false">CONCATENATE(C388,"-",E388)</f>
        <v>NA - Reverse Amortization-Deferred Fee-Cr</v>
      </c>
      <c r="B388" s="23" t="n">
        <f aca="false">IF(C388=C387,B387,B387+1)</f>
        <v>193</v>
      </c>
      <c r="C388" s="23" t="s">
        <v>35</v>
      </c>
      <c r="D388" s="23" t="s">
        <v>297</v>
      </c>
      <c r="E388" s="24" t="s">
        <v>299</v>
      </c>
      <c r="F388" s="24" t="s">
        <v>265</v>
      </c>
      <c r="G388" s="24" t="n">
        <v>1</v>
      </c>
      <c r="H388" s="25" t="str">
        <f aca="false">CONCATENATE(F388,D388,E388)</f>
        <v>Interest Income Amortizationamount&gt;1Cr</v>
      </c>
      <c r="I388" s="1" t="s">
        <v>3</v>
      </c>
    </row>
    <row r="389" customFormat="false" ht="14.25" hidden="false" customHeight="false" outlineLevel="0" collapsed="false">
      <c r="A389" s="19" t="str">
        <f aca="false">CONCATENATE(C389,"-",E389)</f>
        <v>NA - Reverse Amortization-Deferred Fee-Dr</v>
      </c>
      <c r="B389" s="23" t="n">
        <f aca="false">IF(C389=C388,B388,B388+1)</f>
        <v>193</v>
      </c>
      <c r="C389" s="23" t="s">
        <v>35</v>
      </c>
      <c r="D389" s="23" t="s">
        <v>297</v>
      </c>
      <c r="E389" s="24" t="s">
        <v>298</v>
      </c>
      <c r="F389" s="24" t="s">
        <v>253</v>
      </c>
      <c r="G389" s="24" t="n">
        <v>1</v>
      </c>
      <c r="H389" s="25" t="str">
        <f aca="false">CONCATENATE(F389,D389,E389)</f>
        <v>Deferred Basisamount&gt;1Dr</v>
      </c>
      <c r="I389" s="1" t="s">
        <v>3</v>
      </c>
    </row>
    <row r="390" customFormat="false" ht="14.25" hidden="false" customHeight="false" outlineLevel="0" collapsed="false">
      <c r="A390" s="19" t="str">
        <f aca="false">CONCATENATE(C390,"-",E390)</f>
        <v>NA - Reverse Amortization-Discount-Cr</v>
      </c>
      <c r="B390" s="23" t="n">
        <f aca="false">IF(C390=C389,B389,B389+1)</f>
        <v>194</v>
      </c>
      <c r="C390" s="23" t="s">
        <v>36</v>
      </c>
      <c r="D390" s="23" t="s">
        <v>297</v>
      </c>
      <c r="E390" s="24" t="s">
        <v>299</v>
      </c>
      <c r="F390" s="24" t="s">
        <v>265</v>
      </c>
      <c r="G390" s="24" t="n">
        <v>1</v>
      </c>
      <c r="H390" s="25" t="str">
        <f aca="false">CONCATENATE(F390,D390,E390)</f>
        <v>Interest Income Amortizationamount&gt;1Cr</v>
      </c>
      <c r="I390" s="1" t="s">
        <v>3</v>
      </c>
    </row>
    <row r="391" customFormat="false" ht="14.25" hidden="false" customHeight="false" outlineLevel="0" collapsed="false">
      <c r="A391" s="19" t="str">
        <f aca="false">CONCATENATE(C391,"-",E391)</f>
        <v>NA - Reverse Amortization-Discount-Dr</v>
      </c>
      <c r="B391" s="23" t="n">
        <f aca="false">IF(C391=C390,B390,B390+1)</f>
        <v>194</v>
      </c>
      <c r="C391" s="23" t="s">
        <v>36</v>
      </c>
      <c r="D391" s="23" t="s">
        <v>297</v>
      </c>
      <c r="E391" s="24" t="s">
        <v>298</v>
      </c>
      <c r="F391" s="24" t="s">
        <v>253</v>
      </c>
      <c r="G391" s="24" t="n">
        <v>1</v>
      </c>
      <c r="H391" s="25" t="str">
        <f aca="false">CONCATENATE(F391,D391,E391)</f>
        <v>Deferred Basisamount&gt;1Dr</v>
      </c>
      <c r="I391" s="1" t="s">
        <v>3</v>
      </c>
    </row>
    <row r="392" customFormat="false" ht="14.25" hidden="false" customHeight="false" outlineLevel="0" collapsed="false">
      <c r="A392" s="19" t="str">
        <f aca="false">CONCATENATE(C392,"-",E392)</f>
        <v>NA - Reverse Amortization-Premium-Cr</v>
      </c>
      <c r="B392" s="23" t="n">
        <f aca="false">IF(C392=C391,B391,B391+1)</f>
        <v>195</v>
      </c>
      <c r="C392" s="23" t="s">
        <v>37</v>
      </c>
      <c r="D392" s="23" t="s">
        <v>297</v>
      </c>
      <c r="E392" s="24" t="s">
        <v>299</v>
      </c>
      <c r="F392" s="24" t="s">
        <v>253</v>
      </c>
      <c r="G392" s="24" t="n">
        <v>1</v>
      </c>
      <c r="H392" s="25" t="str">
        <f aca="false">CONCATENATE(F392,D392,E392)</f>
        <v>Deferred Basisamount&gt;1Cr</v>
      </c>
      <c r="I392" s="1" t="s">
        <v>3</v>
      </c>
    </row>
    <row r="393" customFormat="false" ht="14.25" hidden="false" customHeight="false" outlineLevel="0" collapsed="false">
      <c r="A393" s="19" t="str">
        <f aca="false">CONCATENATE(C393,"-",E393)</f>
        <v>NA - Reverse Amortization-Premium-Dr</v>
      </c>
      <c r="B393" s="23" t="n">
        <f aca="false">IF(C393=C392,B392,B392+1)</f>
        <v>195</v>
      </c>
      <c r="C393" s="23" t="s">
        <v>37</v>
      </c>
      <c r="D393" s="23" t="s">
        <v>297</v>
      </c>
      <c r="E393" s="24" t="s">
        <v>298</v>
      </c>
      <c r="F393" s="24" t="s">
        <v>265</v>
      </c>
      <c r="G393" s="24" t="n">
        <v>1</v>
      </c>
      <c r="H393" s="25" t="str">
        <f aca="false">CONCATENATE(F393,D393,E393)</f>
        <v>Interest Income Amortizationamount&gt;1Dr</v>
      </c>
      <c r="I393" s="1" t="s">
        <v>3</v>
      </c>
    </row>
    <row r="394" customFormat="false" ht="14.25" hidden="false" customHeight="false" outlineLevel="0" collapsed="false">
      <c r="A394" s="19" t="str">
        <f aca="false">CONCATENATE(C394,"-",E394)</f>
        <v>Scheduled Amortization-Deferred Cost-Cr</v>
      </c>
      <c r="B394" s="23" t="n">
        <f aca="false">IF(C394=C393,B393,B393+1)</f>
        <v>196</v>
      </c>
      <c r="C394" s="23" t="s">
        <v>38</v>
      </c>
      <c r="D394" s="23" t="s">
        <v>297</v>
      </c>
      <c r="E394" s="24" t="s">
        <v>299</v>
      </c>
      <c r="F394" s="24" t="s">
        <v>265</v>
      </c>
      <c r="G394" s="24" t="n">
        <v>1</v>
      </c>
      <c r="H394" s="25" t="str">
        <f aca="false">CONCATENATE(F394,D394,E394)</f>
        <v>Interest Income Amortizationamount&gt;1Cr</v>
      </c>
      <c r="I394" s="1" t="s">
        <v>3</v>
      </c>
    </row>
    <row r="395" customFormat="false" ht="14.25" hidden="false" customHeight="false" outlineLevel="0" collapsed="false">
      <c r="A395" s="19" t="str">
        <f aca="false">CONCATENATE(C395,"-",E395)</f>
        <v>Scheduled Amortization-Deferred Cost-Dr</v>
      </c>
      <c r="B395" s="23" t="n">
        <f aca="false">IF(C395=C394,B394,B394+1)</f>
        <v>196</v>
      </c>
      <c r="C395" s="23" t="s">
        <v>38</v>
      </c>
      <c r="D395" s="23" t="s">
        <v>297</v>
      </c>
      <c r="E395" s="24" t="s">
        <v>298</v>
      </c>
      <c r="F395" s="24" t="s">
        <v>253</v>
      </c>
      <c r="G395" s="24" t="n">
        <v>1</v>
      </c>
      <c r="H395" s="25" t="str">
        <f aca="false">CONCATENATE(F395,D395,E395)</f>
        <v>Deferred Basisamount&gt;1Dr</v>
      </c>
      <c r="I395" s="1" t="s">
        <v>3</v>
      </c>
    </row>
    <row r="396" customFormat="false" ht="14.25" hidden="false" customHeight="false" outlineLevel="0" collapsed="false">
      <c r="A396" s="19" t="str">
        <f aca="false">CONCATENATE(C396,"-",E396)</f>
        <v>Scheduled Amortization-Deferred Fee-Cr</v>
      </c>
      <c r="B396" s="23" t="n">
        <f aca="false">IF(C396=C395,B395,B395+1)</f>
        <v>197</v>
      </c>
      <c r="C396" s="23" t="s">
        <v>39</v>
      </c>
      <c r="D396" s="23" t="s">
        <v>297</v>
      </c>
      <c r="E396" s="24" t="s">
        <v>299</v>
      </c>
      <c r="F396" s="24" t="s">
        <v>253</v>
      </c>
      <c r="G396" s="24" t="n">
        <v>1</v>
      </c>
      <c r="H396" s="25" t="str">
        <f aca="false">CONCATENATE(F396,D396,E396)</f>
        <v>Deferred Basisamount&gt;1Cr</v>
      </c>
      <c r="I396" s="1" t="s">
        <v>3</v>
      </c>
    </row>
    <row r="397" customFormat="false" ht="14.25" hidden="false" customHeight="false" outlineLevel="0" collapsed="false">
      <c r="A397" s="19" t="str">
        <f aca="false">CONCATENATE(C397,"-",E397)</f>
        <v>Scheduled Amortization-Deferred Fee-Dr</v>
      </c>
      <c r="B397" s="23" t="n">
        <f aca="false">IF(C397=C396,B396,B396+1)</f>
        <v>197</v>
      </c>
      <c r="C397" s="23" t="s">
        <v>39</v>
      </c>
      <c r="D397" s="23" t="s">
        <v>297</v>
      </c>
      <c r="E397" s="24" t="s">
        <v>298</v>
      </c>
      <c r="F397" s="24" t="s">
        <v>265</v>
      </c>
      <c r="G397" s="24" t="n">
        <v>1</v>
      </c>
      <c r="H397" s="25" t="str">
        <f aca="false">CONCATENATE(F397,D397,E397)</f>
        <v>Interest Income Amortizationamount&gt;1Dr</v>
      </c>
      <c r="I397" s="1" t="s">
        <v>3</v>
      </c>
    </row>
    <row r="398" customFormat="false" ht="14.25" hidden="false" customHeight="false" outlineLevel="0" collapsed="false">
      <c r="A398" s="19" t="str">
        <f aca="false">CONCATENATE(C398,"-",E398)</f>
        <v>Scheduled Amortization-Discount-Cr</v>
      </c>
      <c r="B398" s="23" t="n">
        <f aca="false">IF(C398=C397,B397,B397+1)</f>
        <v>198</v>
      </c>
      <c r="C398" s="23" t="s">
        <v>40</v>
      </c>
      <c r="D398" s="23" t="s">
        <v>297</v>
      </c>
      <c r="E398" s="24" t="s">
        <v>299</v>
      </c>
      <c r="F398" s="24" t="s">
        <v>253</v>
      </c>
      <c r="G398" s="24" t="n">
        <v>1</v>
      </c>
      <c r="H398" s="25" t="str">
        <f aca="false">CONCATENATE(F398,D398,E398)</f>
        <v>Deferred Basisamount&gt;1Cr</v>
      </c>
      <c r="I398" s="1" t="s">
        <v>3</v>
      </c>
    </row>
    <row r="399" customFormat="false" ht="14.25" hidden="false" customHeight="false" outlineLevel="0" collapsed="false">
      <c r="A399" s="19" t="str">
        <f aca="false">CONCATENATE(C399,"-",E399)</f>
        <v>Scheduled Amortization-Discount-Dr</v>
      </c>
      <c r="B399" s="23" t="n">
        <f aca="false">IF(C399=C398,B398,B398+1)</f>
        <v>198</v>
      </c>
      <c r="C399" s="23" t="s">
        <v>40</v>
      </c>
      <c r="D399" s="23" t="s">
        <v>297</v>
      </c>
      <c r="E399" s="24" t="s">
        <v>298</v>
      </c>
      <c r="F399" s="24" t="s">
        <v>265</v>
      </c>
      <c r="G399" s="24" t="n">
        <v>1</v>
      </c>
      <c r="H399" s="25" t="str">
        <f aca="false">CONCATENATE(F399,D399,E399)</f>
        <v>Interest Income Amortizationamount&gt;1Dr</v>
      </c>
      <c r="I399" s="1" t="s">
        <v>3</v>
      </c>
    </row>
    <row r="400" customFormat="false" ht="14.25" hidden="false" customHeight="false" outlineLevel="0" collapsed="false">
      <c r="A400" s="19" t="str">
        <f aca="false">CONCATENATE(C400,"-",E400)</f>
        <v>Scheduled Amortization-Premium-Cr</v>
      </c>
      <c r="B400" s="23" t="n">
        <f aca="false">IF(C400=C399,B399,B399+1)</f>
        <v>199</v>
      </c>
      <c r="C400" s="23" t="s">
        <v>41</v>
      </c>
      <c r="D400" s="23" t="s">
        <v>297</v>
      </c>
      <c r="E400" s="24" t="s">
        <v>299</v>
      </c>
      <c r="F400" s="24" t="s">
        <v>265</v>
      </c>
      <c r="G400" s="24" t="n">
        <v>1</v>
      </c>
      <c r="H400" s="25" t="str">
        <f aca="false">CONCATENATE(F400,D400,E400)</f>
        <v>Interest Income Amortizationamount&gt;1Cr</v>
      </c>
      <c r="I400" s="1" t="s">
        <v>3</v>
      </c>
    </row>
    <row r="401" customFormat="false" ht="14.25" hidden="false" customHeight="false" outlineLevel="0" collapsed="false">
      <c r="A401" s="19" t="str">
        <f aca="false">CONCATENATE(C401,"-",E401)</f>
        <v>Scheduled Amortization-Premium-Dr</v>
      </c>
      <c r="B401" s="23" t="n">
        <f aca="false">IF(C401=C400,B400,B400+1)</f>
        <v>199</v>
      </c>
      <c r="C401" s="23" t="s">
        <v>41</v>
      </c>
      <c r="D401" s="23" t="s">
        <v>297</v>
      </c>
      <c r="E401" s="24" t="s">
        <v>298</v>
      </c>
      <c r="F401" s="24" t="s">
        <v>253</v>
      </c>
      <c r="G401" s="24" t="n">
        <v>1</v>
      </c>
      <c r="H401" s="25" t="str">
        <f aca="false">CONCATENATE(F401,D401,E401)</f>
        <v>Deferred Basisamount&gt;1Dr</v>
      </c>
      <c r="I401" s="1" t="s">
        <v>3</v>
      </c>
    </row>
    <row r="402" customFormat="false" ht="14.25" hidden="false" customHeight="false" outlineLevel="0" collapsed="false">
      <c r="A402" s="19" t="str">
        <f aca="false">CONCATENATE(C402,"-",E402)</f>
        <v>RA - Defer NA Payments Applied to Principal-Deferred Fee-Cr</v>
      </c>
      <c r="B402" s="23" t="n">
        <f aca="false">IF(C402=C401,B401,B401+1)</f>
        <v>200</v>
      </c>
      <c r="C402" s="23" t="s">
        <v>42</v>
      </c>
      <c r="D402" s="23" t="s">
        <v>297</v>
      </c>
      <c r="E402" s="24" t="s">
        <v>299</v>
      </c>
      <c r="F402" s="24" t="s">
        <v>271</v>
      </c>
      <c r="G402" s="24" t="n">
        <v>1</v>
      </c>
      <c r="H402" s="25" t="str">
        <f aca="false">CONCATENATE(F402,D402,E402)</f>
        <v>Non-Accrual Clearingamount&gt;1Cr</v>
      </c>
      <c r="I402" s="1" t="s">
        <v>3</v>
      </c>
    </row>
    <row r="403" customFormat="false" ht="14.25" hidden="false" customHeight="false" outlineLevel="0" collapsed="false">
      <c r="A403" s="19" t="str">
        <f aca="false">CONCATENATE(C403,"-",E403)</f>
        <v>RA - Defer NA Payments Applied to Principal-Deferred Fee-Dr</v>
      </c>
      <c r="B403" s="23" t="n">
        <f aca="false">IF(C403=C402,B402,B402+1)</f>
        <v>200</v>
      </c>
      <c r="C403" s="23" t="s">
        <v>42</v>
      </c>
      <c r="D403" s="23" t="s">
        <v>297</v>
      </c>
      <c r="E403" s="24" t="s">
        <v>298</v>
      </c>
      <c r="F403" s="24" t="s">
        <v>253</v>
      </c>
      <c r="G403" s="24" t="n">
        <v>1</v>
      </c>
      <c r="H403" s="25" t="str">
        <f aca="false">CONCATENATE(F403,D403,E403)</f>
        <v>Deferred Basisamount&gt;1Dr</v>
      </c>
      <c r="I403" s="1" t="s">
        <v>3</v>
      </c>
    </row>
    <row r="404" customFormat="false" ht="14.25" hidden="false" customHeight="false" outlineLevel="0" collapsed="false">
      <c r="A404" s="19" t="str">
        <f aca="false">CONCATENATE(C404,"-",E404)</f>
        <v>RA - Defer NA Payments Applied to Principal-NA Payments Applied to Principal-Cr</v>
      </c>
      <c r="B404" s="23" t="n">
        <f aca="false">IF(C404=C403,B403,B403+1)</f>
        <v>201</v>
      </c>
      <c r="C404" s="23" t="s">
        <v>43</v>
      </c>
      <c r="D404" s="23" t="s">
        <v>297</v>
      </c>
      <c r="E404" s="24" t="s">
        <v>299</v>
      </c>
      <c r="F404" s="24" t="s">
        <v>300</v>
      </c>
      <c r="G404" s="24" t="n">
        <v>1</v>
      </c>
      <c r="H404" s="25" t="str">
        <f aca="false">CONCATENATE(F404,D404,E404)</f>
        <v>Principal Contra - NA Payments Applied to Principalamount&gt;1Cr</v>
      </c>
      <c r="I404" s="1" t="s">
        <v>3</v>
      </c>
    </row>
    <row r="405" customFormat="false" ht="14.25" hidden="false" customHeight="false" outlineLevel="0" collapsed="false">
      <c r="A405" s="19" t="str">
        <f aca="false">CONCATENATE(C405,"-",E405)</f>
        <v>RA - Defer NA Payments Applied to Principal-NA Payments Applied to Principal-Dr</v>
      </c>
      <c r="B405" s="23" t="n">
        <f aca="false">IF(C405=C404,B404,B404+1)</f>
        <v>201</v>
      </c>
      <c r="C405" s="23" t="s">
        <v>43</v>
      </c>
      <c r="D405" s="23" t="s">
        <v>297</v>
      </c>
      <c r="E405" s="24" t="s">
        <v>298</v>
      </c>
      <c r="F405" s="24" t="s">
        <v>271</v>
      </c>
      <c r="G405" s="24" t="n">
        <v>1</v>
      </c>
      <c r="H405" s="25" t="str">
        <f aca="false">CONCATENATE(F405,D405,E405)</f>
        <v>Non-Accrual Clearingamount&gt;1Dr</v>
      </c>
      <c r="I405" s="1" t="s">
        <v>3</v>
      </c>
    </row>
    <row r="406" customFormat="false" ht="14.25" hidden="false" customHeight="false" outlineLevel="0" collapsed="false">
      <c r="A406" s="19" t="str">
        <f aca="false">CONCATENATE(C406,"-",E406)</f>
        <v>RA - Defer the Reversed Income-Deferred Fee-Cr</v>
      </c>
      <c r="B406" s="23" t="n">
        <f aca="false">IF(C406=C405,B405,B405+1)</f>
        <v>202</v>
      </c>
      <c r="C406" s="23" t="s">
        <v>44</v>
      </c>
      <c r="D406" s="23" t="s">
        <v>297</v>
      </c>
      <c r="E406" s="24" t="s">
        <v>299</v>
      </c>
      <c r="F406" s="24" t="s">
        <v>271</v>
      </c>
      <c r="G406" s="24" t="n">
        <v>1</v>
      </c>
      <c r="H406" s="25" t="str">
        <f aca="false">CONCATENATE(F406,D406,E406)</f>
        <v>Non-Accrual Clearingamount&gt;1Cr</v>
      </c>
      <c r="I406" s="1" t="s">
        <v>3</v>
      </c>
    </row>
    <row r="407" customFormat="false" ht="14.25" hidden="false" customHeight="false" outlineLevel="0" collapsed="false">
      <c r="A407" s="19" t="str">
        <f aca="false">CONCATENATE(C407,"-",E407)</f>
        <v>RA - Defer the Reversed Income-Deferred Fee-Dr</v>
      </c>
      <c r="B407" s="23" t="n">
        <f aca="false">IF(C407=C406,B406,B406+1)</f>
        <v>202</v>
      </c>
      <c r="C407" s="23" t="s">
        <v>44</v>
      </c>
      <c r="D407" s="23" t="s">
        <v>297</v>
      </c>
      <c r="E407" s="24" t="s">
        <v>298</v>
      </c>
      <c r="F407" s="24" t="s">
        <v>253</v>
      </c>
      <c r="G407" s="24" t="n">
        <v>1</v>
      </c>
      <c r="H407" s="25" t="str">
        <f aca="false">CONCATENATE(F407,D407,E407)</f>
        <v>Deferred Basisamount&gt;1Dr</v>
      </c>
      <c r="I407" s="1" t="s">
        <v>3</v>
      </c>
    </row>
    <row r="408" customFormat="false" ht="14.25" hidden="false" customHeight="false" outlineLevel="0" collapsed="false">
      <c r="A408" s="19" t="str">
        <f aca="false">CONCATENATE(C408,"-",E408)</f>
        <v>RA - Defer the Reversed Income-Interest-Cr</v>
      </c>
      <c r="B408" s="23" t="n">
        <f aca="false">IF(C408=C407,B407,B407+1)</f>
        <v>203</v>
      </c>
      <c r="C408" s="23" t="s">
        <v>45</v>
      </c>
      <c r="D408" s="23" t="s">
        <v>297</v>
      </c>
      <c r="E408" s="24" t="s">
        <v>299</v>
      </c>
      <c r="F408" s="24" t="s">
        <v>268</v>
      </c>
      <c r="G408" s="24" t="n">
        <v>1</v>
      </c>
      <c r="H408" s="25" t="str">
        <f aca="false">CONCATENATE(F408,D408,E408)</f>
        <v>Interest Receivable Contraamount&gt;1Cr</v>
      </c>
      <c r="I408" s="1" t="s">
        <v>3</v>
      </c>
    </row>
    <row r="409" customFormat="false" ht="14.25" hidden="false" customHeight="false" outlineLevel="0" collapsed="false">
      <c r="A409" s="19" t="str">
        <f aca="false">CONCATENATE(C409,"-",E409)</f>
        <v>RA - Defer the Reversed Income-Interest-Dr</v>
      </c>
      <c r="B409" s="23" t="n">
        <f aca="false">IF(C409=C408,B408,B408+1)</f>
        <v>203</v>
      </c>
      <c r="C409" s="23" t="s">
        <v>45</v>
      </c>
      <c r="D409" s="23" t="s">
        <v>297</v>
      </c>
      <c r="E409" s="24" t="s">
        <v>298</v>
      </c>
      <c r="F409" s="24" t="s">
        <v>253</v>
      </c>
      <c r="G409" s="24" t="n">
        <v>1</v>
      </c>
      <c r="H409" s="25" t="str">
        <f aca="false">CONCATENATE(F409,D409,E409)</f>
        <v>Deferred Basisamount&gt;1Dr</v>
      </c>
      <c r="I409" s="1" t="s">
        <v>3</v>
      </c>
    </row>
    <row r="410" customFormat="false" ht="14.25" hidden="false" customHeight="false" outlineLevel="0" collapsed="false">
      <c r="A410" s="19" t="str">
        <f aca="false">CONCATENATE(C410,"-",E410)</f>
        <v>Defer Expense - Cost-Deferred Cost-Cr</v>
      </c>
      <c r="B410" s="23" t="n">
        <f aca="false">IF(C410=C409,B409,B409+1)</f>
        <v>204</v>
      </c>
      <c r="C410" s="23" t="s">
        <v>46</v>
      </c>
      <c r="D410" s="23" t="s">
        <v>297</v>
      </c>
      <c r="E410" s="24" t="s">
        <v>299</v>
      </c>
      <c r="F410" s="24" t="s">
        <v>253</v>
      </c>
      <c r="G410" s="24" t="n">
        <v>1</v>
      </c>
      <c r="H410" s="25" t="str">
        <f aca="false">CONCATENATE(F410,D410,E410)</f>
        <v>Deferred Basisamount&gt;1Cr</v>
      </c>
      <c r="I410" s="1" t="s">
        <v>3</v>
      </c>
    </row>
    <row r="411" customFormat="false" ht="14.25" hidden="false" customHeight="false" outlineLevel="0" collapsed="false">
      <c r="A411" s="19" t="str">
        <f aca="false">CONCATENATE(C411,"-",E411)</f>
        <v>Defer Expense - Cost-Deferred Cost-Dr</v>
      </c>
      <c r="B411" s="23" t="n">
        <f aca="false">IF(C411=C410,B410,B410+1)</f>
        <v>204</v>
      </c>
      <c r="C411" s="23" t="s">
        <v>46</v>
      </c>
      <c r="D411" s="23" t="s">
        <v>297</v>
      </c>
      <c r="E411" s="24" t="s">
        <v>298</v>
      </c>
      <c r="F411" s="24" t="s">
        <v>254</v>
      </c>
      <c r="G411" s="24" t="n">
        <v>1</v>
      </c>
      <c r="H411" s="25" t="str">
        <f aca="false">CONCATENATE(F411,D411,E411)</f>
        <v>Deferred Basis Clearingamount&gt;1Dr</v>
      </c>
      <c r="I411" s="1" t="s">
        <v>3</v>
      </c>
    </row>
    <row r="412" customFormat="false" ht="14.25" hidden="false" customHeight="false" outlineLevel="0" collapsed="false">
      <c r="A412" s="19" t="str">
        <f aca="false">CONCATENATE(C412,"-",E412)</f>
        <v>Defer Income - Fee-Deferred Fee-Cr</v>
      </c>
      <c r="B412" s="23" t="n">
        <f aca="false">IF(C412=C411,B411,B411+1)</f>
        <v>205</v>
      </c>
      <c r="C412" s="23" t="s">
        <v>47</v>
      </c>
      <c r="D412" s="23" t="s">
        <v>297</v>
      </c>
      <c r="E412" s="24" t="s">
        <v>299</v>
      </c>
      <c r="F412" s="24" t="s">
        <v>254</v>
      </c>
      <c r="G412" s="24" t="n">
        <v>1</v>
      </c>
      <c r="H412" s="25" t="str">
        <f aca="false">CONCATENATE(F412,D412,E412)</f>
        <v>Deferred Basis Clearingamount&gt;1Cr</v>
      </c>
      <c r="I412" s="1" t="s">
        <v>3</v>
      </c>
    </row>
    <row r="413" customFormat="false" ht="14.25" hidden="false" customHeight="false" outlineLevel="0" collapsed="false">
      <c r="A413" s="19" t="str">
        <f aca="false">CONCATENATE(C413,"-",E413)</f>
        <v>Defer Income - Fee-Deferred Fee-Dr</v>
      </c>
      <c r="B413" s="23" t="n">
        <f aca="false">IF(C413=C412,B412,B412+1)</f>
        <v>205</v>
      </c>
      <c r="C413" s="23" t="s">
        <v>47</v>
      </c>
      <c r="D413" s="23" t="s">
        <v>297</v>
      </c>
      <c r="E413" s="24" t="s">
        <v>298</v>
      </c>
      <c r="F413" s="24" t="s">
        <v>253</v>
      </c>
      <c r="G413" s="24" t="n">
        <v>1</v>
      </c>
      <c r="H413" s="25" t="str">
        <f aca="false">CONCATENATE(F413,D413,E413)</f>
        <v>Deferred Basisamount&gt;1Dr</v>
      </c>
      <c r="I413" s="1" t="s">
        <v>3</v>
      </c>
    </row>
    <row r="414" customFormat="false" ht="14.25" hidden="false" customHeight="false" outlineLevel="0" collapsed="false">
      <c r="A414" s="19" t="str">
        <f aca="false">CONCATENATE(C414,"-",E414)</f>
        <v>Charge-Off Relief-Deferred Cost-Cr</v>
      </c>
      <c r="B414" s="23" t="n">
        <f aca="false">IF(C414=C413,B413,B413+1)</f>
        <v>206</v>
      </c>
      <c r="C414" s="23" t="s">
        <v>48</v>
      </c>
      <c r="D414" s="23" t="s">
        <v>297</v>
      </c>
      <c r="E414" s="24" t="s">
        <v>299</v>
      </c>
      <c r="F414" s="24" t="s">
        <v>248</v>
      </c>
      <c r="G414" s="24" t="n">
        <v>1</v>
      </c>
      <c r="H414" s="25" t="str">
        <f aca="false">CONCATENATE(F414,D414,E414)</f>
        <v>Charge-Off Allowanceamount&gt;1Cr</v>
      </c>
      <c r="I414" s="1" t="s">
        <v>3</v>
      </c>
    </row>
    <row r="415" customFormat="false" ht="14.25" hidden="false" customHeight="false" outlineLevel="0" collapsed="false">
      <c r="A415" s="19" t="str">
        <f aca="false">CONCATENATE(C415,"-",E415)</f>
        <v>Charge-Off Relief-Deferred Cost-Dr</v>
      </c>
      <c r="B415" s="23" t="n">
        <f aca="false">IF(C415=C414,B414,B414+1)</f>
        <v>206</v>
      </c>
      <c r="C415" s="23" t="s">
        <v>48</v>
      </c>
      <c r="D415" s="23" t="s">
        <v>297</v>
      </c>
      <c r="E415" s="24" t="s">
        <v>298</v>
      </c>
      <c r="F415" s="24" t="s">
        <v>253</v>
      </c>
      <c r="G415" s="24" t="n">
        <v>1</v>
      </c>
      <c r="H415" s="25" t="str">
        <f aca="false">CONCATENATE(F415,D415,E415)</f>
        <v>Deferred Basisamount&gt;1Dr</v>
      </c>
      <c r="I415" s="1" t="s">
        <v>3</v>
      </c>
    </row>
    <row r="416" customFormat="false" ht="14.25" hidden="false" customHeight="false" outlineLevel="0" collapsed="false">
      <c r="A416" s="19" t="str">
        <f aca="false">CONCATENATE(C416,"-",E416)</f>
        <v>Charge-Off Relief-Deferred Fee-Cr</v>
      </c>
      <c r="B416" s="23" t="n">
        <f aca="false">IF(C416=C415,B415,B415+1)</f>
        <v>207</v>
      </c>
      <c r="C416" s="23" t="s">
        <v>49</v>
      </c>
      <c r="D416" s="23" t="s">
        <v>297</v>
      </c>
      <c r="E416" s="24" t="s">
        <v>299</v>
      </c>
      <c r="F416" s="24" t="s">
        <v>253</v>
      </c>
      <c r="G416" s="24" t="n">
        <v>1</v>
      </c>
      <c r="H416" s="25" t="str">
        <f aca="false">CONCATENATE(F416,D416,E416)</f>
        <v>Deferred Basisamount&gt;1Cr</v>
      </c>
      <c r="I416" s="1" t="s">
        <v>3</v>
      </c>
    </row>
    <row r="417" customFormat="false" ht="14.25" hidden="false" customHeight="false" outlineLevel="0" collapsed="false">
      <c r="A417" s="19" t="str">
        <f aca="false">CONCATENATE(C417,"-",E417)</f>
        <v>Charge-Off Relief-Deferred Fee-Dr</v>
      </c>
      <c r="B417" s="23" t="n">
        <f aca="false">IF(C417=C416,B416,B416+1)</f>
        <v>207</v>
      </c>
      <c r="C417" s="23" t="s">
        <v>49</v>
      </c>
      <c r="D417" s="23" t="s">
        <v>297</v>
      </c>
      <c r="E417" s="24" t="s">
        <v>298</v>
      </c>
      <c r="F417" s="24" t="s">
        <v>248</v>
      </c>
      <c r="G417" s="24" t="n">
        <v>1</v>
      </c>
      <c r="H417" s="25" t="str">
        <f aca="false">CONCATENATE(F417,D417,E417)</f>
        <v>Charge-Off Allowanceamount&gt;1Dr</v>
      </c>
      <c r="I417" s="1" t="s">
        <v>3</v>
      </c>
    </row>
    <row r="418" customFormat="false" ht="14.25" hidden="false" customHeight="false" outlineLevel="0" collapsed="false">
      <c r="A418" s="19" t="str">
        <f aca="false">CONCATENATE(C418,"-",E418)</f>
        <v>Charge-Off Relief-Discount-Cr</v>
      </c>
      <c r="B418" s="23" t="n">
        <f aca="false">IF(C418=C417,B417,B417+1)</f>
        <v>208</v>
      </c>
      <c r="C418" s="23" t="s">
        <v>50</v>
      </c>
      <c r="D418" s="23" t="s">
        <v>297</v>
      </c>
      <c r="E418" s="24" t="s">
        <v>299</v>
      </c>
      <c r="F418" s="24" t="s">
        <v>253</v>
      </c>
      <c r="G418" s="24" t="n">
        <v>1</v>
      </c>
      <c r="H418" s="25" t="str">
        <f aca="false">CONCATENATE(F418,D418,E418)</f>
        <v>Deferred Basisamount&gt;1Cr</v>
      </c>
      <c r="I418" s="1" t="s">
        <v>3</v>
      </c>
    </row>
    <row r="419" customFormat="false" ht="14.25" hidden="false" customHeight="false" outlineLevel="0" collapsed="false">
      <c r="A419" s="19" t="str">
        <f aca="false">CONCATENATE(C419,"-",E419)</f>
        <v>Charge-Off Relief-Discount-Dr</v>
      </c>
      <c r="B419" s="23" t="n">
        <f aca="false">IF(C419=C418,B418,B418+1)</f>
        <v>208</v>
      </c>
      <c r="C419" s="23" t="s">
        <v>50</v>
      </c>
      <c r="D419" s="23" t="s">
        <v>297</v>
      </c>
      <c r="E419" s="24" t="s">
        <v>298</v>
      </c>
      <c r="F419" s="24" t="s">
        <v>248</v>
      </c>
      <c r="G419" s="24" t="n">
        <v>1</v>
      </c>
      <c r="H419" s="25" t="str">
        <f aca="false">CONCATENATE(F419,D419,E419)</f>
        <v>Charge-Off Allowanceamount&gt;1Dr</v>
      </c>
      <c r="I419" s="1" t="s">
        <v>3</v>
      </c>
    </row>
    <row r="420" customFormat="false" ht="14.25" hidden="false" customHeight="false" outlineLevel="0" collapsed="false">
      <c r="A420" s="19" t="str">
        <f aca="false">CONCATENATE(C420,"-",E420)</f>
        <v>Charge-Off Relief-Fee-Cr</v>
      </c>
      <c r="B420" s="23" t="n">
        <f aca="false">IF(C420=C419,B419,B419+1)</f>
        <v>209</v>
      </c>
      <c r="C420" s="23" t="s">
        <v>51</v>
      </c>
      <c r="D420" s="23" t="s">
        <v>297</v>
      </c>
      <c r="E420" s="24" t="s">
        <v>299</v>
      </c>
      <c r="F420" s="24" t="s">
        <v>258</v>
      </c>
      <c r="G420" s="24" t="n">
        <v>1</v>
      </c>
      <c r="H420" s="25" t="str">
        <f aca="false">CONCATENATE(F420,D420,E420)</f>
        <v>Fee Incomeamount&gt;1Cr</v>
      </c>
      <c r="I420" s="1" t="s">
        <v>3</v>
      </c>
    </row>
    <row r="421" customFormat="false" ht="14.25" hidden="false" customHeight="false" outlineLevel="0" collapsed="false">
      <c r="A421" s="19" t="str">
        <f aca="false">CONCATENATE(C421,"-",E421)</f>
        <v>Charge-Off Relief-Fee-Dr</v>
      </c>
      <c r="B421" s="23" t="n">
        <f aca="false">IF(C421=C420,B420,B420+1)</f>
        <v>209</v>
      </c>
      <c r="C421" s="23" t="s">
        <v>51</v>
      </c>
      <c r="D421" s="23" t="s">
        <v>297</v>
      </c>
      <c r="E421" s="24" t="s">
        <v>298</v>
      </c>
      <c r="F421" s="24" t="s">
        <v>260</v>
      </c>
      <c r="G421" s="24" t="n">
        <v>1</v>
      </c>
      <c r="H421" s="25" t="str">
        <f aca="false">CONCATENATE(F421,D421,E421)</f>
        <v>Fee Receivableamount&gt;1Dr</v>
      </c>
      <c r="I421" s="1" t="s">
        <v>3</v>
      </c>
    </row>
    <row r="422" customFormat="false" ht="14.25" hidden="false" customHeight="false" outlineLevel="0" collapsed="false">
      <c r="A422" s="19" t="str">
        <f aca="false">CONCATENATE(C422,"-",E422)</f>
        <v>Charge-Off Relief-Impairment-Cr</v>
      </c>
      <c r="B422" s="23" t="n">
        <f aca="false">IF(C422=C421,B421,B421+1)</f>
        <v>210</v>
      </c>
      <c r="C422" s="23" t="s">
        <v>52</v>
      </c>
      <c r="D422" s="23" t="s">
        <v>297</v>
      </c>
      <c r="E422" s="24" t="s">
        <v>299</v>
      </c>
      <c r="F422" s="24" t="s">
        <v>244</v>
      </c>
      <c r="G422" s="24" t="n">
        <v>1</v>
      </c>
      <c r="H422" s="25" t="str">
        <f aca="false">CONCATENATE(F422,D422,E422)</f>
        <v>Allowanceamount&gt;1Cr</v>
      </c>
      <c r="I422" s="1" t="s">
        <v>3</v>
      </c>
    </row>
    <row r="423" customFormat="false" ht="14.25" hidden="false" customHeight="false" outlineLevel="0" collapsed="false">
      <c r="A423" s="19" t="str">
        <f aca="false">CONCATENATE(C423,"-",E423)</f>
        <v>Charge-Off Relief-Impairment-Dr</v>
      </c>
      <c r="B423" s="23" t="n">
        <f aca="false">IF(C423=C422,B422,B422+1)</f>
        <v>210</v>
      </c>
      <c r="C423" s="23" t="s">
        <v>52</v>
      </c>
      <c r="D423" s="23" t="s">
        <v>297</v>
      </c>
      <c r="E423" s="24" t="s">
        <v>298</v>
      </c>
      <c r="F423" s="24" t="s">
        <v>276</v>
      </c>
      <c r="G423" s="24" t="n">
        <v>1</v>
      </c>
      <c r="H423" s="25" t="str">
        <f aca="false">CONCATENATE(F423,D423,E423)</f>
        <v>Provision Expenseamount&gt;1Dr</v>
      </c>
      <c r="I423" s="1" t="s">
        <v>3</v>
      </c>
    </row>
    <row r="424" customFormat="false" ht="14.25" hidden="false" customHeight="false" outlineLevel="0" collapsed="false">
      <c r="A424" s="19" t="str">
        <f aca="false">CONCATENATE(C424,"-",E424)</f>
        <v>Charge-Off Relief-Interest-Cr</v>
      </c>
      <c r="B424" s="23" t="n">
        <f aca="false">IF(C424=C423,B423,B423+1)</f>
        <v>211</v>
      </c>
      <c r="C424" s="23" t="s">
        <v>53</v>
      </c>
      <c r="D424" s="23" t="s">
        <v>297</v>
      </c>
      <c r="E424" s="24" t="s">
        <v>299</v>
      </c>
      <c r="F424" s="24" t="s">
        <v>248</v>
      </c>
      <c r="G424" s="24" t="n">
        <v>1</v>
      </c>
      <c r="H424" s="25" t="str">
        <f aca="false">CONCATENATE(F424,D424,E424)</f>
        <v>Charge-Off Allowanceamount&gt;1Cr</v>
      </c>
      <c r="I424" s="1" t="s">
        <v>3</v>
      </c>
    </row>
    <row r="425" customFormat="false" ht="14.25" hidden="false" customHeight="false" outlineLevel="0" collapsed="false">
      <c r="A425" s="19" t="str">
        <f aca="false">CONCATENATE(C425,"-",E425)</f>
        <v>Charge-Off Relief-Interest-Dr</v>
      </c>
      <c r="B425" s="23" t="n">
        <f aca="false">IF(C425=C424,B424,B424+1)</f>
        <v>211</v>
      </c>
      <c r="C425" s="23" t="s">
        <v>53</v>
      </c>
      <c r="D425" s="23" t="s">
        <v>297</v>
      </c>
      <c r="E425" s="24" t="s">
        <v>298</v>
      </c>
      <c r="F425" s="24" t="s">
        <v>267</v>
      </c>
      <c r="G425" s="24" t="n">
        <v>1</v>
      </c>
      <c r="H425" s="25" t="str">
        <f aca="false">CONCATENATE(F425,D425,E425)</f>
        <v>Interest Receivableamount&gt;1Dr</v>
      </c>
      <c r="I425" s="1" t="s">
        <v>3</v>
      </c>
    </row>
    <row r="426" customFormat="false" ht="14.25" hidden="false" customHeight="false" outlineLevel="0" collapsed="false">
      <c r="A426" s="19" t="str">
        <f aca="false">CONCATENATE(C426,"-",E426)</f>
        <v>Charge-Off Relief-NA Payments Applied to Principal-Cr</v>
      </c>
      <c r="B426" s="23" t="n">
        <f aca="false">IF(C426=C425,B425,B425+1)</f>
        <v>212</v>
      </c>
      <c r="C426" s="23" t="s">
        <v>54</v>
      </c>
      <c r="D426" s="23" t="s">
        <v>297</v>
      </c>
      <c r="E426" s="24" t="s">
        <v>299</v>
      </c>
      <c r="F426" s="24" t="s">
        <v>300</v>
      </c>
      <c r="G426" s="24" t="n">
        <v>1</v>
      </c>
      <c r="H426" s="25" t="str">
        <f aca="false">CONCATENATE(F426,D426,E426)</f>
        <v>Principal Contra - NA Payments Applied to Principalamount&gt;1Cr</v>
      </c>
      <c r="I426" s="1" t="s">
        <v>3</v>
      </c>
    </row>
    <row r="427" customFormat="false" ht="14.25" hidden="false" customHeight="false" outlineLevel="0" collapsed="false">
      <c r="A427" s="19" t="str">
        <f aca="false">CONCATENATE(C427,"-",E427)</f>
        <v>Charge-Off Relief-NA Payments Applied to Principal-Dr</v>
      </c>
      <c r="B427" s="23" t="n">
        <f aca="false">IF(C427=C426,B426,B426+1)</f>
        <v>212</v>
      </c>
      <c r="C427" s="23" t="s">
        <v>54</v>
      </c>
      <c r="D427" s="23" t="s">
        <v>297</v>
      </c>
      <c r="E427" s="24" t="s">
        <v>298</v>
      </c>
      <c r="F427" s="24" t="s">
        <v>248</v>
      </c>
      <c r="G427" s="24" t="n">
        <v>1</v>
      </c>
      <c r="H427" s="25" t="str">
        <f aca="false">CONCATENATE(F427,D427,E427)</f>
        <v>Charge-Off Allowanceamount&gt;1Dr</v>
      </c>
      <c r="I427" s="1" t="s">
        <v>3</v>
      </c>
    </row>
    <row r="428" customFormat="false" ht="14.25" hidden="false" customHeight="false" outlineLevel="0" collapsed="false">
      <c r="A428" s="19" t="str">
        <f aca="false">CONCATENATE(C428,"-",E428)</f>
        <v>Charge-Off Relief-Premium-Cr</v>
      </c>
      <c r="B428" s="23" t="n">
        <f aca="false">IF(C428=C427,B427,B427+1)</f>
        <v>213</v>
      </c>
      <c r="C428" s="23" t="s">
        <v>55</v>
      </c>
      <c r="D428" s="23" t="s">
        <v>297</v>
      </c>
      <c r="E428" s="24" t="s">
        <v>299</v>
      </c>
      <c r="F428" s="24" t="s">
        <v>248</v>
      </c>
      <c r="G428" s="24" t="n">
        <v>1</v>
      </c>
      <c r="H428" s="25" t="str">
        <f aca="false">CONCATENATE(F428,D428,E428)</f>
        <v>Charge-Off Allowanceamount&gt;1Cr</v>
      </c>
      <c r="I428" s="1" t="s">
        <v>3</v>
      </c>
    </row>
    <row r="429" customFormat="false" ht="14.25" hidden="false" customHeight="false" outlineLevel="0" collapsed="false">
      <c r="A429" s="19" t="str">
        <f aca="false">CONCATENATE(C429,"-",E429)</f>
        <v>Charge-Off Relief-Premium-Dr</v>
      </c>
      <c r="B429" s="23" t="n">
        <f aca="false">IF(C429=C428,B428,B428+1)</f>
        <v>213</v>
      </c>
      <c r="C429" s="23" t="s">
        <v>55</v>
      </c>
      <c r="D429" s="23" t="s">
        <v>297</v>
      </c>
      <c r="E429" s="24" t="s">
        <v>298</v>
      </c>
      <c r="F429" s="24" t="s">
        <v>253</v>
      </c>
      <c r="G429" s="24" t="n">
        <v>1</v>
      </c>
      <c r="H429" s="25" t="str">
        <f aca="false">CONCATENATE(F429,D429,E429)</f>
        <v>Deferred Basisamount&gt;1Dr</v>
      </c>
      <c r="I429" s="1" t="s">
        <v>3</v>
      </c>
    </row>
    <row r="430" customFormat="false" ht="14.25" hidden="false" customHeight="false" outlineLevel="0" collapsed="false">
      <c r="A430" s="19" t="str">
        <f aca="false">CONCATENATE(C430,"-",E430)</f>
        <v>Charge-Off Relief-Principal-Cr</v>
      </c>
      <c r="B430" s="23" t="n">
        <f aca="false">IF(C430=C429,B429,B429+1)</f>
        <v>214</v>
      </c>
      <c r="C430" s="23" t="s">
        <v>56</v>
      </c>
      <c r="D430" s="23" t="s">
        <v>297</v>
      </c>
      <c r="E430" s="24" t="s">
        <v>299</v>
      </c>
      <c r="F430" s="24" t="s">
        <v>248</v>
      </c>
      <c r="G430" s="24" t="n">
        <v>1</v>
      </c>
      <c r="H430" s="25" t="str">
        <f aca="false">CONCATENATE(F430,D430,E430)</f>
        <v>Charge-Off Allowanceamount&gt;1Cr</v>
      </c>
      <c r="I430" s="1" t="s">
        <v>3</v>
      </c>
    </row>
    <row r="431" customFormat="false" ht="14.25" hidden="false" customHeight="false" outlineLevel="0" collapsed="false">
      <c r="A431" s="19" t="str">
        <f aca="false">CONCATENATE(C431,"-",E431)</f>
        <v>Charge-Off Relief-Principal-Dr</v>
      </c>
      <c r="B431" s="23" t="n">
        <f aca="false">IF(C431=C430,B430,B430+1)</f>
        <v>214</v>
      </c>
      <c r="C431" s="23" t="s">
        <v>56</v>
      </c>
      <c r="D431" s="23" t="s">
        <v>297</v>
      </c>
      <c r="E431" s="24" t="s">
        <v>298</v>
      </c>
      <c r="F431" s="24" t="s">
        <v>301</v>
      </c>
      <c r="G431" s="24" t="n">
        <v>1</v>
      </c>
      <c r="H431" s="25" t="str">
        <f aca="false">CONCATENATE(F431,D431,E431)</f>
        <v>Principal Contra - Charge-Offamount&gt;1Dr</v>
      </c>
      <c r="I431" s="1" t="s">
        <v>3</v>
      </c>
    </row>
    <row r="432" customFormat="false" ht="14.25" hidden="false" customHeight="false" outlineLevel="0" collapsed="false">
      <c r="A432" s="19" t="str">
        <f aca="false">CONCATENATE(C432,"-",E432)</f>
        <v>Foreclosure - Recover Charge-Off-Impairment-Cr</v>
      </c>
      <c r="B432" s="23" t="n">
        <f aca="false">IF(C432=C431,B431,B431+1)</f>
        <v>215</v>
      </c>
      <c r="C432" s="23" t="s">
        <v>57</v>
      </c>
      <c r="D432" s="23" t="s">
        <v>297</v>
      </c>
      <c r="E432" s="24" t="s">
        <v>299</v>
      </c>
      <c r="F432" s="24" t="s">
        <v>276</v>
      </c>
      <c r="G432" s="24" t="n">
        <v>1</v>
      </c>
      <c r="H432" s="25" t="str">
        <f aca="false">CONCATENATE(F432,D432,E432)</f>
        <v>Provision Expenseamount&gt;1Cr</v>
      </c>
      <c r="I432" s="1" t="s">
        <v>3</v>
      </c>
    </row>
    <row r="433" customFormat="false" ht="14.25" hidden="false" customHeight="false" outlineLevel="0" collapsed="false">
      <c r="A433" s="19" t="str">
        <f aca="false">CONCATENATE(C433,"-",E433)</f>
        <v>Foreclosure - Recover Charge-Off-Impairment-Dr</v>
      </c>
      <c r="B433" s="23" t="n">
        <f aca="false">IF(C433=C432,B432,B432+1)</f>
        <v>215</v>
      </c>
      <c r="C433" s="23" t="s">
        <v>57</v>
      </c>
      <c r="D433" s="23" t="s">
        <v>297</v>
      </c>
      <c r="E433" s="24" t="s">
        <v>298</v>
      </c>
      <c r="F433" s="24" t="s">
        <v>244</v>
      </c>
      <c r="G433" s="24" t="n">
        <v>1</v>
      </c>
      <c r="H433" s="25" t="str">
        <f aca="false">CONCATENATE(F433,D433,E433)</f>
        <v>Allowanceamount&gt;1Dr</v>
      </c>
      <c r="I433" s="1" t="s">
        <v>3</v>
      </c>
    </row>
    <row r="434" customFormat="false" ht="14.25" hidden="false" customHeight="false" outlineLevel="0" collapsed="false">
      <c r="A434" s="19" t="str">
        <f aca="false">CONCATENATE(C434,"-",E434)</f>
        <v>Foreclosure - Recover Charge-Off-Interest-Cr</v>
      </c>
      <c r="B434" s="23" t="n">
        <f aca="false">IF(C434=C433,B433,B433+1)</f>
        <v>216</v>
      </c>
      <c r="C434" s="23" t="s">
        <v>58</v>
      </c>
      <c r="D434" s="23" t="s">
        <v>297</v>
      </c>
      <c r="E434" s="24" t="s">
        <v>299</v>
      </c>
      <c r="F434" s="24" t="s">
        <v>268</v>
      </c>
      <c r="G434" s="24" t="n">
        <v>1</v>
      </c>
      <c r="H434" s="25" t="str">
        <f aca="false">CONCATENATE(F434,D434,E434)</f>
        <v>Interest Receivable Contraamount&gt;1Cr</v>
      </c>
      <c r="I434" s="1" t="s">
        <v>3</v>
      </c>
    </row>
    <row r="435" customFormat="false" ht="14.25" hidden="false" customHeight="false" outlineLevel="0" collapsed="false">
      <c r="A435" s="19" t="str">
        <f aca="false">CONCATENATE(C435,"-",E435)</f>
        <v>Foreclosure - Recover Charge-Off-Interest-Dr</v>
      </c>
      <c r="B435" s="23" t="n">
        <f aca="false">IF(C435=C434,B434,B434+1)</f>
        <v>216</v>
      </c>
      <c r="C435" s="23" t="s">
        <v>58</v>
      </c>
      <c r="D435" s="23" t="s">
        <v>297</v>
      </c>
      <c r="E435" s="24" t="s">
        <v>298</v>
      </c>
      <c r="F435" s="24" t="s">
        <v>278</v>
      </c>
      <c r="G435" s="24" t="n">
        <v>1</v>
      </c>
      <c r="H435" s="25" t="str">
        <f aca="false">CONCATENATE(F435,D435,E435)</f>
        <v>Recovery Allowanceamount&gt;1Dr</v>
      </c>
      <c r="I435" s="1" t="s">
        <v>3</v>
      </c>
    </row>
    <row r="436" customFormat="false" ht="14.25" hidden="false" customHeight="false" outlineLevel="0" collapsed="false">
      <c r="A436" s="19" t="str">
        <f aca="false">CONCATENATE(C436,"-",E436)</f>
        <v>Foreclosure - Recover Charge-Off-Principal-Cr</v>
      </c>
      <c r="B436" s="23" t="n">
        <f aca="false">IF(C436=C435,B435,B435+1)</f>
        <v>217</v>
      </c>
      <c r="C436" s="23" t="s">
        <v>59</v>
      </c>
      <c r="D436" s="23" t="s">
        <v>297</v>
      </c>
      <c r="E436" s="24" t="s">
        <v>299</v>
      </c>
      <c r="F436" s="24" t="s">
        <v>301</v>
      </c>
      <c r="G436" s="24" t="n">
        <v>1</v>
      </c>
      <c r="H436" s="25" t="str">
        <f aca="false">CONCATENATE(F436,D436,E436)</f>
        <v>Principal Contra - Charge-Offamount&gt;1Cr</v>
      </c>
      <c r="I436" s="1" t="s">
        <v>3</v>
      </c>
    </row>
    <row r="437" customFormat="false" ht="14.25" hidden="false" customHeight="false" outlineLevel="0" collapsed="false">
      <c r="A437" s="19" t="str">
        <f aca="false">CONCATENATE(C437,"-",E437)</f>
        <v>Foreclosure - Recover Charge-Off-Principal-Dr</v>
      </c>
      <c r="B437" s="23" t="n">
        <f aca="false">IF(C437=C436,B436,B436+1)</f>
        <v>217</v>
      </c>
      <c r="C437" s="23" t="s">
        <v>59</v>
      </c>
      <c r="D437" s="23" t="s">
        <v>297</v>
      </c>
      <c r="E437" s="24" t="s">
        <v>298</v>
      </c>
      <c r="F437" s="24" t="s">
        <v>278</v>
      </c>
      <c r="G437" s="24" t="n">
        <v>1</v>
      </c>
      <c r="H437" s="25" t="str">
        <f aca="false">CONCATENATE(F437,D437,E437)</f>
        <v>Recovery Allowanceamount&gt;1Dr</v>
      </c>
      <c r="I437" s="1" t="s">
        <v>3</v>
      </c>
    </row>
    <row r="438" customFormat="false" ht="14.25" hidden="false" customHeight="false" outlineLevel="0" collapsed="false">
      <c r="A438" s="19" t="str">
        <f aca="false">CONCATENATE(C438,"-",E438)</f>
        <v>Foreclosure - Relief-Cost-Cr</v>
      </c>
      <c r="B438" s="23" t="n">
        <f aca="false">IF(C438=C437,B437,B437+1)</f>
        <v>218</v>
      </c>
      <c r="C438" s="23" t="s">
        <v>60</v>
      </c>
      <c r="D438" s="23" t="s">
        <v>297</v>
      </c>
      <c r="E438" s="24" t="s">
        <v>299</v>
      </c>
      <c r="F438" s="24" t="s">
        <v>252</v>
      </c>
      <c r="G438" s="24" t="n">
        <v>1</v>
      </c>
      <c r="H438" s="25" t="str">
        <f aca="false">CONCATENATE(F438,D438,E438)</f>
        <v>Cost Payableamount&gt;1Cr</v>
      </c>
      <c r="I438" s="1" t="s">
        <v>3</v>
      </c>
    </row>
    <row r="439" customFormat="false" ht="14.25" hidden="false" customHeight="false" outlineLevel="0" collapsed="false">
      <c r="A439" s="19" t="str">
        <f aca="false">CONCATENATE(C439,"-",E439)</f>
        <v>Foreclosure - Relief-Cost-Dr</v>
      </c>
      <c r="B439" s="23" t="n">
        <f aca="false">IF(C439=C438,B438,B438+1)</f>
        <v>218</v>
      </c>
      <c r="C439" s="23" t="s">
        <v>60</v>
      </c>
      <c r="D439" s="23" t="s">
        <v>297</v>
      </c>
      <c r="E439" s="24" t="s">
        <v>298</v>
      </c>
      <c r="F439" s="24" t="s">
        <v>279</v>
      </c>
      <c r="G439" s="24" t="n">
        <v>1</v>
      </c>
      <c r="H439" s="25" t="str">
        <f aca="false">CONCATENATE(F439,D439,E439)</f>
        <v>REO Clearingamount&gt;1Dr</v>
      </c>
      <c r="I439" s="1" t="s">
        <v>3</v>
      </c>
    </row>
    <row r="440" customFormat="false" ht="14.25" hidden="false" customHeight="false" outlineLevel="0" collapsed="false">
      <c r="A440" s="19" t="str">
        <f aca="false">CONCATENATE(C440,"-",E440)</f>
        <v>Foreclosure - Relief-Deferred Cost-Cr</v>
      </c>
      <c r="B440" s="23" t="n">
        <f aca="false">IF(C440=C439,B439,B439+1)</f>
        <v>219</v>
      </c>
      <c r="C440" s="23" t="s">
        <v>61</v>
      </c>
      <c r="D440" s="23" t="s">
        <v>297</v>
      </c>
      <c r="E440" s="24" t="s">
        <v>299</v>
      </c>
      <c r="F440" s="24" t="s">
        <v>279</v>
      </c>
      <c r="G440" s="24" t="n">
        <v>1</v>
      </c>
      <c r="H440" s="25" t="str">
        <f aca="false">CONCATENATE(F440,D440,E440)</f>
        <v>REO Clearingamount&gt;1Cr</v>
      </c>
      <c r="I440" s="1" t="s">
        <v>3</v>
      </c>
    </row>
    <row r="441" customFormat="false" ht="14.25" hidden="false" customHeight="false" outlineLevel="0" collapsed="false">
      <c r="A441" s="19" t="str">
        <f aca="false">CONCATENATE(C441,"-",E441)</f>
        <v>Foreclosure - Relief-Deferred Cost-Dr</v>
      </c>
      <c r="B441" s="23" t="n">
        <f aca="false">IF(C441=C440,B440,B440+1)</f>
        <v>219</v>
      </c>
      <c r="C441" s="23" t="s">
        <v>61</v>
      </c>
      <c r="D441" s="23" t="s">
        <v>297</v>
      </c>
      <c r="E441" s="24" t="s">
        <v>298</v>
      </c>
      <c r="F441" s="24" t="s">
        <v>253</v>
      </c>
      <c r="G441" s="24" t="n">
        <v>1</v>
      </c>
      <c r="H441" s="25" t="str">
        <f aca="false">CONCATENATE(F441,D441,E441)</f>
        <v>Deferred Basisamount&gt;1Dr</v>
      </c>
      <c r="I441" s="1" t="s">
        <v>3</v>
      </c>
    </row>
    <row r="442" customFormat="false" ht="14.25" hidden="false" customHeight="false" outlineLevel="0" collapsed="false">
      <c r="A442" s="19" t="str">
        <f aca="false">CONCATENATE(C442,"-",E442)</f>
        <v>Foreclosure - Relief-Deferred Fee-Cr</v>
      </c>
      <c r="B442" s="23" t="n">
        <f aca="false">IF(C442=C441,B441,B441+1)</f>
        <v>220</v>
      </c>
      <c r="C442" s="23" t="s">
        <v>62</v>
      </c>
      <c r="D442" s="23" t="s">
        <v>297</v>
      </c>
      <c r="E442" s="24" t="s">
        <v>299</v>
      </c>
      <c r="F442" s="24" t="s">
        <v>253</v>
      </c>
      <c r="G442" s="24" t="n">
        <v>1</v>
      </c>
      <c r="H442" s="25" t="str">
        <f aca="false">CONCATENATE(F442,D442,E442)</f>
        <v>Deferred Basisamount&gt;1Cr</v>
      </c>
      <c r="I442" s="1" t="s">
        <v>3</v>
      </c>
    </row>
    <row r="443" customFormat="false" ht="14.25" hidden="false" customHeight="false" outlineLevel="0" collapsed="false">
      <c r="A443" s="19" t="str">
        <f aca="false">CONCATENATE(C443,"-",E443)</f>
        <v>Foreclosure - Relief-Deferred Fee-Dr</v>
      </c>
      <c r="B443" s="23" t="n">
        <f aca="false">IF(C443=C442,B442,B442+1)</f>
        <v>220</v>
      </c>
      <c r="C443" s="23" t="s">
        <v>62</v>
      </c>
      <c r="D443" s="23" t="s">
        <v>297</v>
      </c>
      <c r="E443" s="24" t="s">
        <v>298</v>
      </c>
      <c r="F443" s="24" t="s">
        <v>279</v>
      </c>
      <c r="G443" s="24" t="n">
        <v>1</v>
      </c>
      <c r="H443" s="25" t="str">
        <f aca="false">CONCATENATE(F443,D443,E443)</f>
        <v>REO Clearingamount&gt;1Dr</v>
      </c>
      <c r="I443" s="1" t="s">
        <v>3</v>
      </c>
    </row>
    <row r="444" customFormat="false" ht="14.25" hidden="false" customHeight="false" outlineLevel="0" collapsed="false">
      <c r="A444" s="19" t="str">
        <f aca="false">CONCATENATE(C444,"-",E444)</f>
        <v>Foreclosure - Relief-Discount-Cr</v>
      </c>
      <c r="B444" s="23" t="n">
        <f aca="false">IF(C444=C443,B443,B443+1)</f>
        <v>221</v>
      </c>
      <c r="C444" s="23" t="s">
        <v>63</v>
      </c>
      <c r="D444" s="23" t="s">
        <v>297</v>
      </c>
      <c r="E444" s="24" t="s">
        <v>299</v>
      </c>
      <c r="F444" s="24" t="s">
        <v>253</v>
      </c>
      <c r="G444" s="24" t="n">
        <v>1</v>
      </c>
      <c r="H444" s="25" t="str">
        <f aca="false">CONCATENATE(F444,D444,E444)</f>
        <v>Deferred Basisamount&gt;1Cr</v>
      </c>
      <c r="I444" s="1" t="s">
        <v>3</v>
      </c>
    </row>
    <row r="445" customFormat="false" ht="14.25" hidden="false" customHeight="false" outlineLevel="0" collapsed="false">
      <c r="A445" s="19" t="str">
        <f aca="false">CONCATENATE(C445,"-",E445)</f>
        <v>Foreclosure - Relief-Discount-Dr</v>
      </c>
      <c r="B445" s="23" t="n">
        <f aca="false">IF(C445=C444,B444,B444+1)</f>
        <v>221</v>
      </c>
      <c r="C445" s="23" t="s">
        <v>63</v>
      </c>
      <c r="D445" s="23" t="s">
        <v>297</v>
      </c>
      <c r="E445" s="24" t="s">
        <v>298</v>
      </c>
      <c r="F445" s="24" t="s">
        <v>279</v>
      </c>
      <c r="G445" s="24" t="n">
        <v>1</v>
      </c>
      <c r="H445" s="25" t="str">
        <f aca="false">CONCATENATE(F445,D445,E445)</f>
        <v>REO Clearingamount&gt;1Dr</v>
      </c>
      <c r="I445" s="1" t="s">
        <v>3</v>
      </c>
    </row>
    <row r="446" customFormat="false" ht="14.25" hidden="false" customHeight="false" outlineLevel="0" collapsed="false">
      <c r="A446" s="19" t="str">
        <f aca="false">CONCATENATE(C446,"-",E446)</f>
        <v>Foreclosure - Relief-Fee-Cr</v>
      </c>
      <c r="B446" s="23" t="n">
        <f aca="false">IF(C446=C445,B445,B445+1)</f>
        <v>222</v>
      </c>
      <c r="C446" s="23" t="s">
        <v>64</v>
      </c>
      <c r="D446" s="23" t="s">
        <v>297</v>
      </c>
      <c r="E446" s="24" t="s">
        <v>299</v>
      </c>
      <c r="F446" s="24" t="s">
        <v>279</v>
      </c>
      <c r="G446" s="24" t="n">
        <v>1</v>
      </c>
      <c r="H446" s="25" t="str">
        <f aca="false">CONCATENATE(F446,D446,E446)</f>
        <v>REO Clearingamount&gt;1Cr</v>
      </c>
      <c r="I446" s="1" t="s">
        <v>3</v>
      </c>
    </row>
    <row r="447" customFormat="false" ht="14.25" hidden="false" customHeight="false" outlineLevel="0" collapsed="false">
      <c r="A447" s="19" t="str">
        <f aca="false">CONCATENATE(C447,"-",E447)</f>
        <v>Foreclosure - Relief-Fee-Dr</v>
      </c>
      <c r="B447" s="23" t="n">
        <f aca="false">IF(C447=C446,B446,B446+1)</f>
        <v>222</v>
      </c>
      <c r="C447" s="23" t="s">
        <v>64</v>
      </c>
      <c r="D447" s="23" t="s">
        <v>297</v>
      </c>
      <c r="E447" s="24" t="s">
        <v>298</v>
      </c>
      <c r="F447" s="24" t="s">
        <v>260</v>
      </c>
      <c r="G447" s="24" t="n">
        <v>1</v>
      </c>
      <c r="H447" s="25" t="str">
        <f aca="false">CONCATENATE(F447,D447,E447)</f>
        <v>Fee Receivableamount&gt;1Dr</v>
      </c>
      <c r="I447" s="1" t="s">
        <v>3</v>
      </c>
    </row>
    <row r="448" customFormat="false" ht="14.25" hidden="false" customHeight="false" outlineLevel="0" collapsed="false">
      <c r="A448" s="19" t="str">
        <f aca="false">CONCATENATE(C448,"-",E448)</f>
        <v>Foreclosure - Relief-Gain or Loss-Cr</v>
      </c>
      <c r="B448" s="23" t="n">
        <f aca="false">IF(C448=C447,B447,B447+1)</f>
        <v>223</v>
      </c>
      <c r="C448" s="23" t="s">
        <v>65</v>
      </c>
      <c r="D448" s="23" t="s">
        <v>297</v>
      </c>
      <c r="E448" s="24" t="s">
        <v>299</v>
      </c>
      <c r="F448" s="24" t="s">
        <v>263</v>
      </c>
      <c r="G448" s="24" t="n">
        <v>1</v>
      </c>
      <c r="H448" s="25" t="str">
        <f aca="false">CONCATENATE(F448,D448,E448)</f>
        <v>Foreclosure Gain Lossamount&gt;1Cr</v>
      </c>
      <c r="I448" s="1" t="s">
        <v>3</v>
      </c>
    </row>
    <row r="449" customFormat="false" ht="14.25" hidden="false" customHeight="false" outlineLevel="0" collapsed="false">
      <c r="A449" s="19" t="str">
        <f aca="false">CONCATENATE(C449,"-",E449)</f>
        <v>Foreclosure - Relief-Gain or Loss-Dr</v>
      </c>
      <c r="B449" s="23" t="n">
        <f aca="false">IF(C449=C448,B448,B448+1)</f>
        <v>223</v>
      </c>
      <c r="C449" s="23" t="s">
        <v>65</v>
      </c>
      <c r="D449" s="23" t="s">
        <v>297</v>
      </c>
      <c r="E449" s="24" t="s">
        <v>298</v>
      </c>
      <c r="F449" s="24" t="s">
        <v>262</v>
      </c>
      <c r="G449" s="24" t="n">
        <v>1</v>
      </c>
      <c r="H449" s="25" t="str">
        <f aca="false">CONCATENATE(F449,D449,E449)</f>
        <v>Foreclosure Clearingamount&gt;1Dr</v>
      </c>
      <c r="I449" s="1" t="s">
        <v>3</v>
      </c>
    </row>
    <row r="450" customFormat="false" ht="14.25" hidden="false" customHeight="false" outlineLevel="0" collapsed="false">
      <c r="A450" s="19" t="str">
        <f aca="false">CONCATENATE(C450,"-",E450)</f>
        <v>Foreclosure - Relief-Impairment-Cr</v>
      </c>
      <c r="B450" s="23" t="n">
        <f aca="false">IF(C450=C449,B449,B449+1)</f>
        <v>224</v>
      </c>
      <c r="C450" s="23" t="s">
        <v>66</v>
      </c>
      <c r="D450" s="23" t="s">
        <v>297</v>
      </c>
      <c r="E450" s="24" t="s">
        <v>299</v>
      </c>
      <c r="F450" s="24" t="s">
        <v>244</v>
      </c>
      <c r="G450" s="24" t="n">
        <v>1</v>
      </c>
      <c r="H450" s="25" t="str">
        <f aca="false">CONCATENATE(F450,D450,E450)</f>
        <v>Allowanceamount&gt;1Cr</v>
      </c>
      <c r="I450" s="1" t="s">
        <v>3</v>
      </c>
    </row>
    <row r="451" customFormat="false" ht="14.25" hidden="false" customHeight="false" outlineLevel="0" collapsed="false">
      <c r="A451" s="19" t="str">
        <f aca="false">CONCATENATE(C451,"-",E451)</f>
        <v>Foreclosure - Relief-Impairment-Dr</v>
      </c>
      <c r="B451" s="23" t="n">
        <f aca="false">IF(C451=C450,B450,B450+1)</f>
        <v>224</v>
      </c>
      <c r="C451" s="23" t="s">
        <v>66</v>
      </c>
      <c r="D451" s="23" t="s">
        <v>297</v>
      </c>
      <c r="E451" s="24" t="s">
        <v>298</v>
      </c>
      <c r="F451" s="24" t="s">
        <v>276</v>
      </c>
      <c r="G451" s="24" t="n">
        <v>1</v>
      </c>
      <c r="H451" s="25" t="str">
        <f aca="false">CONCATENATE(F451,D451,E451)</f>
        <v>Provision Expenseamount&gt;1Dr</v>
      </c>
      <c r="I451" s="1" t="s">
        <v>3</v>
      </c>
    </row>
    <row r="452" customFormat="false" ht="14.25" hidden="false" customHeight="false" outlineLevel="0" collapsed="false">
      <c r="A452" s="19" t="str">
        <f aca="false">CONCATENATE(C452,"-",E452)</f>
        <v>Foreclosure - Relief-Interest-Cr</v>
      </c>
      <c r="B452" s="23" t="n">
        <f aca="false">IF(C452=C451,B451,B451+1)</f>
        <v>225</v>
      </c>
      <c r="C452" s="23" t="s">
        <v>67</v>
      </c>
      <c r="D452" s="23" t="s">
        <v>297</v>
      </c>
      <c r="E452" s="24" t="s">
        <v>299</v>
      </c>
      <c r="F452" s="24" t="s">
        <v>279</v>
      </c>
      <c r="G452" s="24" t="n">
        <v>1</v>
      </c>
      <c r="H452" s="25" t="str">
        <f aca="false">CONCATENATE(F452,D452,E452)</f>
        <v>REO Clearingamount&gt;1Cr</v>
      </c>
      <c r="I452" s="1" t="s">
        <v>3</v>
      </c>
    </row>
    <row r="453" customFormat="false" ht="14.25" hidden="false" customHeight="false" outlineLevel="0" collapsed="false">
      <c r="A453" s="19" t="str">
        <f aca="false">CONCATENATE(C453,"-",E453)</f>
        <v>Foreclosure - Relief-Interest-Dr</v>
      </c>
      <c r="B453" s="23" t="n">
        <f aca="false">IF(C453=C452,B452,B452+1)</f>
        <v>225</v>
      </c>
      <c r="C453" s="23" t="s">
        <v>67</v>
      </c>
      <c r="D453" s="23" t="s">
        <v>297</v>
      </c>
      <c r="E453" s="24" t="s">
        <v>298</v>
      </c>
      <c r="F453" s="24" t="s">
        <v>267</v>
      </c>
      <c r="G453" s="24" t="n">
        <v>1</v>
      </c>
      <c r="H453" s="25" t="str">
        <f aca="false">CONCATENATE(F453,D453,E453)</f>
        <v>Interest Receivableamount&gt;1Dr</v>
      </c>
      <c r="I453" s="1" t="s">
        <v>3</v>
      </c>
    </row>
    <row r="454" customFormat="false" ht="14.25" hidden="false" customHeight="false" outlineLevel="0" collapsed="false">
      <c r="A454" s="19" t="str">
        <f aca="false">CONCATENATE(C454,"-",E454)</f>
        <v>Foreclosure - Relief-NA Payments Applied to Principal-Cr</v>
      </c>
      <c r="B454" s="23" t="n">
        <f aca="false">IF(C454=C453,B453,B453+1)</f>
        <v>226</v>
      </c>
      <c r="C454" s="23" t="s">
        <v>68</v>
      </c>
      <c r="D454" s="23" t="s">
        <v>297</v>
      </c>
      <c r="E454" s="24" t="s">
        <v>299</v>
      </c>
      <c r="F454" s="24" t="s">
        <v>300</v>
      </c>
      <c r="G454" s="24" t="n">
        <v>1</v>
      </c>
      <c r="H454" s="25" t="str">
        <f aca="false">CONCATENATE(F454,D454,E454)</f>
        <v>Principal Contra - NA Payments Applied to Principalamount&gt;1Cr</v>
      </c>
      <c r="I454" s="1" t="s">
        <v>3</v>
      </c>
    </row>
    <row r="455" customFormat="false" ht="14.25" hidden="false" customHeight="false" outlineLevel="0" collapsed="false">
      <c r="A455" s="19" t="str">
        <f aca="false">CONCATENATE(C455,"-",E455)</f>
        <v>Foreclosure - Relief-NA Payments Applied to Principal-Dr</v>
      </c>
      <c r="B455" s="23" t="n">
        <f aca="false">IF(C455=C454,B454,B454+1)</f>
        <v>226</v>
      </c>
      <c r="C455" s="23" t="s">
        <v>68</v>
      </c>
      <c r="D455" s="23" t="s">
        <v>297</v>
      </c>
      <c r="E455" s="24" t="s">
        <v>298</v>
      </c>
      <c r="F455" s="24" t="s">
        <v>279</v>
      </c>
      <c r="G455" s="24" t="n">
        <v>1</v>
      </c>
      <c r="H455" s="25" t="str">
        <f aca="false">CONCATENATE(F455,D455,E455)</f>
        <v>REO Clearingamount&gt;1Dr</v>
      </c>
      <c r="I455" s="1" t="s">
        <v>3</v>
      </c>
    </row>
    <row r="456" customFormat="false" ht="14.25" hidden="false" customHeight="false" outlineLevel="0" collapsed="false">
      <c r="A456" s="19" t="str">
        <f aca="false">CONCATENATE(C456,"-",E456)</f>
        <v>Foreclosure - Relief-Premium-Cr</v>
      </c>
      <c r="B456" s="23" t="n">
        <f aca="false">IF(C456=C455,B455,B455+1)</f>
        <v>227</v>
      </c>
      <c r="C456" s="23" t="s">
        <v>69</v>
      </c>
      <c r="D456" s="23" t="s">
        <v>297</v>
      </c>
      <c r="E456" s="24" t="s">
        <v>299</v>
      </c>
      <c r="F456" s="24" t="s">
        <v>279</v>
      </c>
      <c r="G456" s="24" t="n">
        <v>1</v>
      </c>
      <c r="H456" s="25" t="str">
        <f aca="false">CONCATENATE(F456,D456,E456)</f>
        <v>REO Clearingamount&gt;1Cr</v>
      </c>
      <c r="I456" s="1" t="s">
        <v>3</v>
      </c>
    </row>
    <row r="457" customFormat="false" ht="14.25" hidden="false" customHeight="false" outlineLevel="0" collapsed="false">
      <c r="A457" s="19" t="str">
        <f aca="false">CONCATENATE(C457,"-",E457)</f>
        <v>Foreclosure - Relief-Premium-Dr</v>
      </c>
      <c r="B457" s="23" t="n">
        <f aca="false">IF(C457=C456,B456,B456+1)</f>
        <v>227</v>
      </c>
      <c r="C457" s="23" t="s">
        <v>69</v>
      </c>
      <c r="D457" s="23" t="s">
        <v>297</v>
      </c>
      <c r="E457" s="24" t="s">
        <v>298</v>
      </c>
      <c r="F457" s="24" t="s">
        <v>253</v>
      </c>
      <c r="G457" s="24" t="n">
        <v>1</v>
      </c>
      <c r="H457" s="25" t="str">
        <f aca="false">CONCATENATE(F457,D457,E457)</f>
        <v>Deferred Basisamount&gt;1Dr</v>
      </c>
      <c r="I457" s="1" t="s">
        <v>3</v>
      </c>
    </row>
    <row r="458" customFormat="false" ht="14.25" hidden="false" customHeight="false" outlineLevel="0" collapsed="false">
      <c r="A458" s="19" t="str">
        <f aca="false">CONCATENATE(C458,"-",E458)</f>
        <v>Foreclosure - Relief-Principal-Cr</v>
      </c>
      <c r="B458" s="23" t="n">
        <f aca="false">IF(C458=C457,B457,B457+1)</f>
        <v>228</v>
      </c>
      <c r="C458" s="23" t="s">
        <v>70</v>
      </c>
      <c r="D458" s="23" t="s">
        <v>297</v>
      </c>
      <c r="E458" s="24" t="s">
        <v>299</v>
      </c>
      <c r="F458" s="24" t="s">
        <v>279</v>
      </c>
      <c r="G458" s="24" t="n">
        <v>1</v>
      </c>
      <c r="H458" s="25" t="str">
        <f aca="false">CONCATENATE(F458,D458,E458)</f>
        <v>REO Clearingamount&gt;1Cr</v>
      </c>
      <c r="I458" s="1" t="s">
        <v>3</v>
      </c>
    </row>
    <row r="459" customFormat="false" ht="14.25" hidden="false" customHeight="false" outlineLevel="0" collapsed="false">
      <c r="A459" s="19" t="str">
        <f aca="false">CONCATENATE(C459,"-",E459)</f>
        <v>Foreclosure - Relief-Principal-Dr</v>
      </c>
      <c r="B459" s="23" t="n">
        <f aca="false">IF(C459=C458,B458,B458+1)</f>
        <v>228</v>
      </c>
      <c r="C459" s="23" t="s">
        <v>70</v>
      </c>
      <c r="D459" s="23" t="s">
        <v>297</v>
      </c>
      <c r="E459" s="24" t="s">
        <v>298</v>
      </c>
      <c r="F459" s="24" t="s">
        <v>273</v>
      </c>
      <c r="G459" s="24" t="n">
        <v>1</v>
      </c>
      <c r="H459" s="25" t="str">
        <f aca="false">CONCATENATE(F459,D459,E459)</f>
        <v>Principalamount&gt;1Dr</v>
      </c>
      <c r="I459" s="1" t="s">
        <v>3</v>
      </c>
    </row>
    <row r="460" customFormat="false" ht="14.25" hidden="false" customHeight="false" outlineLevel="0" collapsed="false">
      <c r="A460" s="19" t="str">
        <f aca="false">CONCATENATE(C460,"-",E460)</f>
        <v>Liquidation - Relief-Deferred Cost-Cr</v>
      </c>
      <c r="B460" s="23" t="n">
        <f aca="false">IF(C460=C459,B459,B459+1)</f>
        <v>229</v>
      </c>
      <c r="C460" s="23" t="s">
        <v>71</v>
      </c>
      <c r="D460" s="23" t="s">
        <v>297</v>
      </c>
      <c r="E460" s="24" t="s">
        <v>299</v>
      </c>
      <c r="F460" s="24" t="s">
        <v>265</v>
      </c>
      <c r="G460" s="24" t="n">
        <v>1</v>
      </c>
      <c r="H460" s="25" t="str">
        <f aca="false">CONCATENATE(F460,D460,E460)</f>
        <v>Interest Income Amortizationamount&gt;1Cr</v>
      </c>
      <c r="I460" s="1" t="s">
        <v>3</v>
      </c>
    </row>
    <row r="461" customFormat="false" ht="14.25" hidden="false" customHeight="false" outlineLevel="0" collapsed="false">
      <c r="A461" s="19" t="str">
        <f aca="false">CONCATENATE(C461,"-",E461)</f>
        <v>Liquidation - Relief-Deferred Cost-Dr</v>
      </c>
      <c r="B461" s="23" t="n">
        <f aca="false">IF(C461=C460,B460,B460+1)</f>
        <v>229</v>
      </c>
      <c r="C461" s="23" t="s">
        <v>71</v>
      </c>
      <c r="D461" s="23" t="s">
        <v>297</v>
      </c>
      <c r="E461" s="24" t="s">
        <v>298</v>
      </c>
      <c r="F461" s="24" t="s">
        <v>253</v>
      </c>
      <c r="G461" s="24" t="n">
        <v>1</v>
      </c>
      <c r="H461" s="25" t="str">
        <f aca="false">CONCATENATE(F461,D461,E461)</f>
        <v>Deferred Basisamount&gt;1Dr</v>
      </c>
      <c r="I461" s="1" t="s">
        <v>3</v>
      </c>
    </row>
    <row r="462" customFormat="false" ht="14.25" hidden="false" customHeight="false" outlineLevel="0" collapsed="false">
      <c r="A462" s="19" t="str">
        <f aca="false">CONCATENATE(C462,"-",E462)</f>
        <v>Liquidation - Relief-Deferred Fee-Cr</v>
      </c>
      <c r="B462" s="23" t="n">
        <f aca="false">IF(C462=C461,B461,B461+1)</f>
        <v>230</v>
      </c>
      <c r="C462" s="23" t="s">
        <v>72</v>
      </c>
      <c r="D462" s="23" t="s">
        <v>297</v>
      </c>
      <c r="E462" s="24" t="s">
        <v>299</v>
      </c>
      <c r="F462" s="24" t="s">
        <v>253</v>
      </c>
      <c r="G462" s="24" t="n">
        <v>1</v>
      </c>
      <c r="H462" s="25" t="str">
        <f aca="false">CONCATENATE(F462,D462,E462)</f>
        <v>Deferred Basisamount&gt;1Cr</v>
      </c>
      <c r="I462" s="1" t="s">
        <v>3</v>
      </c>
    </row>
    <row r="463" customFormat="false" ht="14.25" hidden="false" customHeight="false" outlineLevel="0" collapsed="false">
      <c r="A463" s="19" t="str">
        <f aca="false">CONCATENATE(C463,"-",E463)</f>
        <v>Liquidation - Relief-Deferred Fee-Dr</v>
      </c>
      <c r="B463" s="23" t="n">
        <f aca="false">IF(C463=C462,B462,B462+1)</f>
        <v>230</v>
      </c>
      <c r="C463" s="23" t="s">
        <v>72</v>
      </c>
      <c r="D463" s="23" t="s">
        <v>297</v>
      </c>
      <c r="E463" s="24" t="s">
        <v>298</v>
      </c>
      <c r="F463" s="24" t="s">
        <v>265</v>
      </c>
      <c r="G463" s="24" t="n">
        <v>1</v>
      </c>
      <c r="H463" s="25" t="str">
        <f aca="false">CONCATENATE(F463,D463,E463)</f>
        <v>Interest Income Amortizationamount&gt;1Dr</v>
      </c>
      <c r="I463" s="1" t="s">
        <v>3</v>
      </c>
    </row>
    <row r="464" customFormat="false" ht="14.25" hidden="false" customHeight="false" outlineLevel="0" collapsed="false">
      <c r="A464" s="19" t="str">
        <f aca="false">CONCATENATE(C464,"-",E464)</f>
        <v>Liquidation - Relief-Discount-Cr</v>
      </c>
      <c r="B464" s="23" t="n">
        <f aca="false">IF(C464=C463,B463,B463+1)</f>
        <v>231</v>
      </c>
      <c r="C464" s="23" t="s">
        <v>73</v>
      </c>
      <c r="D464" s="23" t="s">
        <v>297</v>
      </c>
      <c r="E464" s="24" t="s">
        <v>299</v>
      </c>
      <c r="F464" s="24" t="s">
        <v>253</v>
      </c>
      <c r="G464" s="24" t="n">
        <v>1</v>
      </c>
      <c r="H464" s="25" t="str">
        <f aca="false">CONCATENATE(F464,D464,E464)</f>
        <v>Deferred Basisamount&gt;1Cr</v>
      </c>
      <c r="I464" s="1" t="s">
        <v>3</v>
      </c>
    </row>
    <row r="465" customFormat="false" ht="14.25" hidden="false" customHeight="false" outlineLevel="0" collapsed="false">
      <c r="A465" s="19" t="str">
        <f aca="false">CONCATENATE(C465,"-",E465)</f>
        <v>Liquidation - Relief-Discount-Dr</v>
      </c>
      <c r="B465" s="23" t="n">
        <f aca="false">IF(C465=C464,B464,B464+1)</f>
        <v>231</v>
      </c>
      <c r="C465" s="23" t="s">
        <v>73</v>
      </c>
      <c r="D465" s="23" t="s">
        <v>297</v>
      </c>
      <c r="E465" s="24" t="s">
        <v>298</v>
      </c>
      <c r="F465" s="24" t="s">
        <v>265</v>
      </c>
      <c r="G465" s="24" t="n">
        <v>1</v>
      </c>
      <c r="H465" s="25" t="str">
        <f aca="false">CONCATENATE(F465,D465,E465)</f>
        <v>Interest Income Amortizationamount&gt;1Dr</v>
      </c>
      <c r="I465" s="1" t="s">
        <v>3</v>
      </c>
    </row>
    <row r="466" customFormat="false" ht="14.25" hidden="false" customHeight="false" outlineLevel="0" collapsed="false">
      <c r="A466" s="19" t="str">
        <f aca="false">CONCATENATE(C466,"-",E466)</f>
        <v>Liquidation - Relief-Interest-Cr</v>
      </c>
      <c r="B466" s="23" t="n">
        <f aca="false">IF(C466=C465,B465,B465+1)</f>
        <v>232</v>
      </c>
      <c r="C466" s="23" t="s">
        <v>74</v>
      </c>
      <c r="D466" s="23" t="s">
        <v>297</v>
      </c>
      <c r="E466" s="24" t="s">
        <v>299</v>
      </c>
      <c r="F466" s="24" t="s">
        <v>247</v>
      </c>
      <c r="G466" s="24" t="n">
        <v>1</v>
      </c>
      <c r="H466" s="25" t="str">
        <f aca="false">CONCATENATE(F466,D466,E466)</f>
        <v>Cash Clearingamount&gt;1Cr</v>
      </c>
      <c r="I466" s="1" t="s">
        <v>3</v>
      </c>
    </row>
    <row r="467" customFormat="false" ht="14.25" hidden="false" customHeight="false" outlineLevel="0" collapsed="false">
      <c r="A467" s="19" t="str">
        <f aca="false">CONCATENATE(C467,"-",E467)</f>
        <v>Liquidation - Relief-Interest-Dr</v>
      </c>
      <c r="B467" s="23" t="n">
        <f aca="false">IF(C467=C466,B466,B466+1)</f>
        <v>232</v>
      </c>
      <c r="C467" s="23" t="s">
        <v>74</v>
      </c>
      <c r="D467" s="23" t="s">
        <v>297</v>
      </c>
      <c r="E467" s="24" t="s">
        <v>298</v>
      </c>
      <c r="F467" s="24" t="s">
        <v>267</v>
      </c>
      <c r="G467" s="24" t="n">
        <v>1</v>
      </c>
      <c r="H467" s="25" t="str">
        <f aca="false">CONCATENATE(F467,D467,E467)</f>
        <v>Interest Receivableamount&gt;1Dr</v>
      </c>
      <c r="I467" s="1" t="s">
        <v>3</v>
      </c>
    </row>
    <row r="468" customFormat="false" ht="14.25" hidden="false" customHeight="false" outlineLevel="0" collapsed="false">
      <c r="A468" s="19" t="str">
        <f aca="false">CONCATENATE(C468,"-",E468)</f>
        <v>Liquidation - Relief-NA Payments Applied to Principal-Cr</v>
      </c>
      <c r="B468" s="23" t="n">
        <f aca="false">IF(C468=C467,B467,B467+1)</f>
        <v>233</v>
      </c>
      <c r="C468" s="23" t="s">
        <v>75</v>
      </c>
      <c r="D468" s="23" t="s">
        <v>297</v>
      </c>
      <c r="E468" s="24" t="s">
        <v>299</v>
      </c>
      <c r="F468" s="24" t="s">
        <v>300</v>
      </c>
      <c r="G468" s="24" t="n">
        <v>1</v>
      </c>
      <c r="H468" s="25" t="str">
        <f aca="false">CONCATENATE(F468,D468,E468)</f>
        <v>Principal Contra - NA Payments Applied to Principalamount&gt;1Cr</v>
      </c>
      <c r="I468" s="1" t="s">
        <v>3</v>
      </c>
    </row>
    <row r="469" customFormat="false" ht="14.25" hidden="false" customHeight="false" outlineLevel="0" collapsed="false">
      <c r="A469" s="19" t="str">
        <f aca="false">CONCATENATE(C469,"-",E469)</f>
        <v>Liquidation - Relief-NA Payments Applied to Principal-Dr</v>
      </c>
      <c r="B469" s="23" t="n">
        <f aca="false">IF(C469=C468,B468,B468+1)</f>
        <v>233</v>
      </c>
      <c r="C469" s="23" t="s">
        <v>75</v>
      </c>
      <c r="D469" s="23" t="s">
        <v>297</v>
      </c>
      <c r="E469" s="24" t="s">
        <v>298</v>
      </c>
      <c r="F469" s="24" t="s">
        <v>266</v>
      </c>
      <c r="G469" s="24" t="n">
        <v>1</v>
      </c>
      <c r="H469" s="25" t="str">
        <f aca="false">CONCATENATE(F469,D469,E469)</f>
        <v>Interest Income Contraamount&gt;1Dr</v>
      </c>
      <c r="I469" s="1" t="s">
        <v>3</v>
      </c>
    </row>
    <row r="470" customFormat="false" ht="14.25" hidden="false" customHeight="false" outlineLevel="0" collapsed="false">
      <c r="A470" s="19" t="str">
        <f aca="false">CONCATENATE(C470,"-",E470)</f>
        <v>Liquidation - Relief-Premium-Cr</v>
      </c>
      <c r="B470" s="23" t="n">
        <f aca="false">IF(C470=C469,B469,B469+1)</f>
        <v>234</v>
      </c>
      <c r="C470" s="23" t="s">
        <v>76</v>
      </c>
      <c r="D470" s="23" t="s">
        <v>297</v>
      </c>
      <c r="E470" s="24" t="s">
        <v>299</v>
      </c>
      <c r="F470" s="24" t="s">
        <v>265</v>
      </c>
      <c r="G470" s="24" t="n">
        <v>1</v>
      </c>
      <c r="H470" s="25" t="str">
        <f aca="false">CONCATENATE(F470,D470,E470)</f>
        <v>Interest Income Amortizationamount&gt;1Cr</v>
      </c>
      <c r="I470" s="1" t="s">
        <v>3</v>
      </c>
    </row>
    <row r="471" customFormat="false" ht="14.25" hidden="false" customHeight="false" outlineLevel="0" collapsed="false">
      <c r="A471" s="19" t="str">
        <f aca="false">CONCATENATE(C471,"-",E471)</f>
        <v>Liquidation - Relief-Premium-Dr</v>
      </c>
      <c r="B471" s="23" t="n">
        <f aca="false">IF(C471=C470,B470,B470+1)</f>
        <v>234</v>
      </c>
      <c r="C471" s="23" t="s">
        <v>76</v>
      </c>
      <c r="D471" s="23" t="s">
        <v>297</v>
      </c>
      <c r="E471" s="24" t="s">
        <v>298</v>
      </c>
      <c r="F471" s="24" t="s">
        <v>253</v>
      </c>
      <c r="G471" s="24" t="n">
        <v>1</v>
      </c>
      <c r="H471" s="25" t="str">
        <f aca="false">CONCATENATE(F471,D471,E471)</f>
        <v>Deferred Basisamount&gt;1Dr</v>
      </c>
      <c r="I471" s="1" t="s">
        <v>3</v>
      </c>
    </row>
    <row r="472" customFormat="false" ht="14.25" hidden="false" customHeight="false" outlineLevel="0" collapsed="false">
      <c r="A472" s="19" t="str">
        <f aca="false">CONCATENATE(C472,"-",E472)</f>
        <v>Liquidation - Relief-Principal-Cr</v>
      </c>
      <c r="B472" s="23" t="n">
        <f aca="false">IF(C472=C471,B471,B471+1)</f>
        <v>235</v>
      </c>
      <c r="C472" s="23" t="s">
        <v>77</v>
      </c>
      <c r="D472" s="23" t="s">
        <v>297</v>
      </c>
      <c r="E472" s="24" t="s">
        <v>299</v>
      </c>
      <c r="F472" s="24" t="s">
        <v>247</v>
      </c>
      <c r="G472" s="24" t="n">
        <v>1</v>
      </c>
      <c r="H472" s="25" t="str">
        <f aca="false">CONCATENATE(F472,D472,E472)</f>
        <v>Cash Clearingamount&gt;1Cr</v>
      </c>
      <c r="I472" s="1" t="s">
        <v>3</v>
      </c>
    </row>
    <row r="473" customFormat="false" ht="14.25" hidden="false" customHeight="false" outlineLevel="0" collapsed="false">
      <c r="A473" s="19" t="str">
        <f aca="false">CONCATENATE(C473,"-",E473)</f>
        <v>Liquidation - Relief-Principal-Dr</v>
      </c>
      <c r="B473" s="23" t="n">
        <f aca="false">IF(C473=C472,B472,B472+1)</f>
        <v>235</v>
      </c>
      <c r="C473" s="23" t="s">
        <v>77</v>
      </c>
      <c r="D473" s="23" t="s">
        <v>297</v>
      </c>
      <c r="E473" s="24" t="s">
        <v>298</v>
      </c>
      <c r="F473" s="24" t="s">
        <v>273</v>
      </c>
      <c r="G473" s="24" t="n">
        <v>1</v>
      </c>
      <c r="H473" s="25" t="str">
        <f aca="false">CONCATENATE(F473,D473,E473)</f>
        <v>Principalamount&gt;1Dr</v>
      </c>
      <c r="I473" s="1" t="s">
        <v>3</v>
      </c>
    </row>
    <row r="474" customFormat="false" ht="14.25" hidden="false" customHeight="false" outlineLevel="0" collapsed="false">
      <c r="A474" s="19" t="str">
        <f aca="false">CONCATENATE(C474,"-",E474)</f>
        <v>NA - Reverse Charge-Off Relief-Interest-Cr</v>
      </c>
      <c r="B474" s="23" t="n">
        <f aca="false">IF(C474=C473,B473,B473+1)</f>
        <v>236</v>
      </c>
      <c r="C474" s="23" t="s">
        <v>78</v>
      </c>
      <c r="D474" s="23" t="s">
        <v>297</v>
      </c>
      <c r="E474" s="24" t="s">
        <v>299</v>
      </c>
      <c r="F474" s="24" t="s">
        <v>268</v>
      </c>
      <c r="G474" s="24" t="n">
        <v>1</v>
      </c>
      <c r="H474" s="25" t="str">
        <f aca="false">CONCATENATE(F474,D474,E474)</f>
        <v>Interest Receivable Contraamount&gt;1Cr</v>
      </c>
      <c r="I474" s="1" t="s">
        <v>3</v>
      </c>
    </row>
    <row r="475" customFormat="false" ht="14.25" hidden="false" customHeight="false" outlineLevel="0" collapsed="false">
      <c r="A475" s="19" t="str">
        <f aca="false">CONCATENATE(C475,"-",E475)</f>
        <v>NA - Reverse Charge-Off Relief-Interest-Dr</v>
      </c>
      <c r="B475" s="23" t="n">
        <f aca="false">IF(C475=C474,B474,B474+1)</f>
        <v>236</v>
      </c>
      <c r="C475" s="23" t="s">
        <v>78</v>
      </c>
      <c r="D475" s="23" t="s">
        <v>297</v>
      </c>
      <c r="E475" s="24" t="s">
        <v>298</v>
      </c>
      <c r="F475" s="24" t="s">
        <v>248</v>
      </c>
      <c r="G475" s="24" t="n">
        <v>1</v>
      </c>
      <c r="H475" s="25" t="str">
        <f aca="false">CONCATENATE(F475,D475,E475)</f>
        <v>Charge-Off Allowanceamount&gt;1Dr</v>
      </c>
      <c r="I475" s="1" t="s">
        <v>3</v>
      </c>
    </row>
    <row r="476" customFormat="false" ht="14.25" hidden="false" customHeight="false" outlineLevel="0" collapsed="false">
      <c r="A476" s="19" t="str">
        <f aca="false">CONCATENATE(C476,"-",E476)</f>
        <v>Repossession - Relief-Deferred Cost-Cr</v>
      </c>
      <c r="B476" s="23" t="n">
        <f aca="false">IF(C476=C475,B475,B475+1)</f>
        <v>237</v>
      </c>
      <c r="C476" s="23" t="s">
        <v>79</v>
      </c>
      <c r="D476" s="23" t="s">
        <v>297</v>
      </c>
      <c r="E476" s="24" t="s">
        <v>299</v>
      </c>
      <c r="F476" s="24" t="s">
        <v>280</v>
      </c>
      <c r="G476" s="24" t="n">
        <v>1</v>
      </c>
      <c r="H476" s="25" t="str">
        <f aca="false">CONCATENATE(F476,D476,E476)</f>
        <v>Repossession Assetamount&gt;1Cr</v>
      </c>
      <c r="I476" s="1" t="s">
        <v>3</v>
      </c>
    </row>
    <row r="477" customFormat="false" ht="14.25" hidden="false" customHeight="false" outlineLevel="0" collapsed="false">
      <c r="A477" s="19" t="str">
        <f aca="false">CONCATENATE(C477,"-",E477)</f>
        <v>Repossession - Relief-Deferred Cost-Dr</v>
      </c>
      <c r="B477" s="23" t="n">
        <f aca="false">IF(C477=C476,B476,B476+1)</f>
        <v>237</v>
      </c>
      <c r="C477" s="23" t="s">
        <v>79</v>
      </c>
      <c r="D477" s="23" t="s">
        <v>297</v>
      </c>
      <c r="E477" s="24" t="s">
        <v>298</v>
      </c>
      <c r="F477" s="24" t="s">
        <v>253</v>
      </c>
      <c r="G477" s="24" t="n">
        <v>1</v>
      </c>
      <c r="H477" s="25" t="str">
        <f aca="false">CONCATENATE(F477,D477,E477)</f>
        <v>Deferred Basisamount&gt;1Dr</v>
      </c>
      <c r="I477" s="1" t="s">
        <v>3</v>
      </c>
    </row>
    <row r="478" customFormat="false" ht="14.25" hidden="false" customHeight="false" outlineLevel="0" collapsed="false">
      <c r="A478" s="19" t="str">
        <f aca="false">CONCATENATE(C478,"-",E478)</f>
        <v>Repossession - Relief-Deferred Fee-Cr</v>
      </c>
      <c r="B478" s="23" t="n">
        <f aca="false">IF(C478=C477,B477,B477+1)</f>
        <v>238</v>
      </c>
      <c r="C478" s="23" t="s">
        <v>80</v>
      </c>
      <c r="D478" s="23" t="s">
        <v>297</v>
      </c>
      <c r="E478" s="24" t="s">
        <v>299</v>
      </c>
      <c r="F478" s="24" t="s">
        <v>253</v>
      </c>
      <c r="G478" s="24" t="n">
        <v>1</v>
      </c>
      <c r="H478" s="25" t="str">
        <f aca="false">CONCATENATE(F478,D478,E478)</f>
        <v>Deferred Basisamount&gt;1Cr</v>
      </c>
      <c r="I478" s="1" t="s">
        <v>3</v>
      </c>
    </row>
    <row r="479" customFormat="false" ht="14.25" hidden="false" customHeight="false" outlineLevel="0" collapsed="false">
      <c r="A479" s="19" t="str">
        <f aca="false">CONCATENATE(C479,"-",E479)</f>
        <v>Repossession - Relief-Deferred Fee-Dr</v>
      </c>
      <c r="B479" s="23" t="n">
        <f aca="false">IF(C479=C478,B478,B478+1)</f>
        <v>238</v>
      </c>
      <c r="C479" s="23" t="s">
        <v>80</v>
      </c>
      <c r="D479" s="23" t="s">
        <v>297</v>
      </c>
      <c r="E479" s="24" t="s">
        <v>298</v>
      </c>
      <c r="F479" s="24" t="s">
        <v>280</v>
      </c>
      <c r="G479" s="24" t="n">
        <v>1</v>
      </c>
      <c r="H479" s="25" t="str">
        <f aca="false">CONCATENATE(F479,D479,E479)</f>
        <v>Repossession Assetamount&gt;1Dr</v>
      </c>
      <c r="I479" s="1" t="s">
        <v>3</v>
      </c>
    </row>
    <row r="480" customFormat="false" ht="14.25" hidden="false" customHeight="false" outlineLevel="0" collapsed="false">
      <c r="A480" s="19" t="str">
        <f aca="false">CONCATENATE(C480,"-",E480)</f>
        <v>Repossession - Relief-Discount-Cr</v>
      </c>
      <c r="B480" s="23" t="n">
        <f aca="false">IF(C480=C479,B479,B479+1)</f>
        <v>239</v>
      </c>
      <c r="C480" s="23" t="s">
        <v>81</v>
      </c>
      <c r="D480" s="23" t="s">
        <v>297</v>
      </c>
      <c r="E480" s="24" t="s">
        <v>299</v>
      </c>
      <c r="F480" s="24" t="s">
        <v>253</v>
      </c>
      <c r="G480" s="24" t="n">
        <v>1</v>
      </c>
      <c r="H480" s="25" t="str">
        <f aca="false">CONCATENATE(F480,D480,E480)</f>
        <v>Deferred Basisamount&gt;1Cr</v>
      </c>
      <c r="I480" s="1" t="s">
        <v>3</v>
      </c>
    </row>
    <row r="481" customFormat="false" ht="14.25" hidden="false" customHeight="false" outlineLevel="0" collapsed="false">
      <c r="A481" s="19" t="str">
        <f aca="false">CONCATENATE(C481,"-",E481)</f>
        <v>Repossession - Relief-Discount-Dr</v>
      </c>
      <c r="B481" s="23" t="n">
        <f aca="false">IF(C481=C480,B480,B480+1)</f>
        <v>239</v>
      </c>
      <c r="C481" s="23" t="s">
        <v>81</v>
      </c>
      <c r="D481" s="23" t="s">
        <v>297</v>
      </c>
      <c r="E481" s="24" t="s">
        <v>298</v>
      </c>
      <c r="F481" s="24" t="s">
        <v>280</v>
      </c>
      <c r="G481" s="24" t="n">
        <v>1</v>
      </c>
      <c r="H481" s="25" t="str">
        <f aca="false">CONCATENATE(F481,D481,E481)</f>
        <v>Repossession Assetamount&gt;1Dr</v>
      </c>
      <c r="I481" s="1" t="s">
        <v>3</v>
      </c>
    </row>
    <row r="482" customFormat="false" ht="14.25" hidden="false" customHeight="false" outlineLevel="0" collapsed="false">
      <c r="A482" s="19" t="str">
        <f aca="false">CONCATENATE(C482,"-",E482)</f>
        <v>Repossession - Relief-Fee-Cr</v>
      </c>
      <c r="B482" s="23" t="n">
        <f aca="false">IF(C482=C481,B481,B481+1)</f>
        <v>240</v>
      </c>
      <c r="C482" s="23" t="s">
        <v>82</v>
      </c>
      <c r="D482" s="23" t="s">
        <v>297</v>
      </c>
      <c r="E482" s="24" t="s">
        <v>299</v>
      </c>
      <c r="F482" s="24" t="s">
        <v>258</v>
      </c>
      <c r="G482" s="24" t="n">
        <v>1</v>
      </c>
      <c r="H482" s="25" t="str">
        <f aca="false">CONCATENATE(F482,D482,E482)</f>
        <v>Fee Incomeamount&gt;1Cr</v>
      </c>
      <c r="I482" s="1" t="s">
        <v>3</v>
      </c>
    </row>
    <row r="483" customFormat="false" ht="14.25" hidden="false" customHeight="false" outlineLevel="0" collapsed="false">
      <c r="A483" s="19" t="str">
        <f aca="false">CONCATENATE(C483,"-",E483)</f>
        <v>Repossession - Relief-Fee-Dr</v>
      </c>
      <c r="B483" s="23" t="n">
        <f aca="false">IF(C483=C482,B482,B482+1)</f>
        <v>240</v>
      </c>
      <c r="C483" s="23" t="s">
        <v>82</v>
      </c>
      <c r="D483" s="23" t="s">
        <v>297</v>
      </c>
      <c r="E483" s="24" t="s">
        <v>298</v>
      </c>
      <c r="F483" s="24" t="s">
        <v>260</v>
      </c>
      <c r="G483" s="24" t="n">
        <v>1</v>
      </c>
      <c r="H483" s="25" t="str">
        <f aca="false">CONCATENATE(F483,D483,E483)</f>
        <v>Fee Receivableamount&gt;1Dr</v>
      </c>
      <c r="I483" s="1" t="s">
        <v>3</v>
      </c>
    </row>
    <row r="484" customFormat="false" ht="14.25" hidden="false" customHeight="false" outlineLevel="0" collapsed="false">
      <c r="A484" s="19" t="str">
        <f aca="false">CONCATENATE(C484,"-",E484)</f>
        <v>Repossession - Relief-Impairment-Cr</v>
      </c>
      <c r="B484" s="23" t="n">
        <f aca="false">IF(C484=C483,B483,B483+1)</f>
        <v>241</v>
      </c>
      <c r="C484" s="23" t="s">
        <v>83</v>
      </c>
      <c r="D484" s="23" t="s">
        <v>297</v>
      </c>
      <c r="E484" s="24" t="s">
        <v>299</v>
      </c>
      <c r="F484" s="24" t="s">
        <v>244</v>
      </c>
      <c r="G484" s="24" t="n">
        <v>1</v>
      </c>
      <c r="H484" s="25" t="str">
        <f aca="false">CONCATENATE(F484,D484,E484)</f>
        <v>Allowanceamount&gt;1Cr</v>
      </c>
      <c r="I484" s="1" t="s">
        <v>3</v>
      </c>
    </row>
    <row r="485" customFormat="false" ht="14.25" hidden="false" customHeight="false" outlineLevel="0" collapsed="false">
      <c r="A485" s="19" t="str">
        <f aca="false">CONCATENATE(C485,"-",E485)</f>
        <v>Repossession - Relief-Impairment-Dr</v>
      </c>
      <c r="B485" s="23" t="n">
        <f aca="false">IF(C485=C484,B484,B484+1)</f>
        <v>241</v>
      </c>
      <c r="C485" s="23" t="s">
        <v>83</v>
      </c>
      <c r="D485" s="23" t="s">
        <v>297</v>
      </c>
      <c r="E485" s="24" t="s">
        <v>298</v>
      </c>
      <c r="F485" s="24" t="s">
        <v>276</v>
      </c>
      <c r="G485" s="24" t="n">
        <v>1</v>
      </c>
      <c r="H485" s="25" t="str">
        <f aca="false">CONCATENATE(F485,D485,E485)</f>
        <v>Provision Expenseamount&gt;1Dr</v>
      </c>
      <c r="I485" s="1" t="s">
        <v>3</v>
      </c>
    </row>
    <row r="486" customFormat="false" ht="14.25" hidden="false" customHeight="false" outlineLevel="0" collapsed="false">
      <c r="A486" s="19" t="str">
        <f aca="false">CONCATENATE(C486,"-",E486)</f>
        <v>Repossession - Relief-Interest-Cr</v>
      </c>
      <c r="B486" s="23" t="n">
        <f aca="false">IF(C486=C485,B485,B485+1)</f>
        <v>242</v>
      </c>
      <c r="C486" s="23" t="s">
        <v>84</v>
      </c>
      <c r="D486" s="23" t="s">
        <v>297</v>
      </c>
      <c r="E486" s="24" t="s">
        <v>299</v>
      </c>
      <c r="F486" s="24" t="s">
        <v>281</v>
      </c>
      <c r="G486" s="24" t="n">
        <v>1</v>
      </c>
      <c r="H486" s="25" t="str">
        <f aca="false">CONCATENATE(F486,D486,E486)</f>
        <v>Repossession Clearingamount&gt;1Cr</v>
      </c>
      <c r="I486" s="1" t="s">
        <v>3</v>
      </c>
    </row>
    <row r="487" customFormat="false" ht="14.25" hidden="false" customHeight="false" outlineLevel="0" collapsed="false">
      <c r="A487" s="19" t="str">
        <f aca="false">CONCATENATE(C487,"-",E487)</f>
        <v>Repossession - Relief-Interest-Dr</v>
      </c>
      <c r="B487" s="23" t="n">
        <f aca="false">IF(C487=C486,B486,B486+1)</f>
        <v>242</v>
      </c>
      <c r="C487" s="23" t="s">
        <v>84</v>
      </c>
      <c r="D487" s="23" t="s">
        <v>297</v>
      </c>
      <c r="E487" s="24" t="s">
        <v>298</v>
      </c>
      <c r="F487" s="24" t="s">
        <v>268</v>
      </c>
      <c r="G487" s="24" t="n">
        <v>1</v>
      </c>
      <c r="H487" s="25" t="str">
        <f aca="false">CONCATENATE(F487,D487,E487)</f>
        <v>Interest Receivable Contraamount&gt;1Dr</v>
      </c>
      <c r="I487" s="1" t="s">
        <v>3</v>
      </c>
    </row>
    <row r="488" customFormat="false" ht="14.25" hidden="false" customHeight="false" outlineLevel="0" collapsed="false">
      <c r="A488" s="19" t="str">
        <f aca="false">CONCATENATE(C488,"-",E488)</f>
        <v>Repossession - Relief-NA Payments Applied to Principal-Cr</v>
      </c>
      <c r="B488" s="23" t="n">
        <f aca="false">IF(C488=C487,B487,B487+1)</f>
        <v>243</v>
      </c>
      <c r="C488" s="23" t="s">
        <v>85</v>
      </c>
      <c r="D488" s="23" t="s">
        <v>297</v>
      </c>
      <c r="E488" s="24" t="s">
        <v>299</v>
      </c>
      <c r="F488" s="24" t="s">
        <v>300</v>
      </c>
      <c r="G488" s="24" t="n">
        <v>1</v>
      </c>
      <c r="H488" s="25" t="str">
        <f aca="false">CONCATENATE(F488,D488,E488)</f>
        <v>Principal Contra - NA Payments Applied to Principalamount&gt;1Cr</v>
      </c>
      <c r="I488" s="1" t="s">
        <v>3</v>
      </c>
    </row>
    <row r="489" customFormat="false" ht="14.25" hidden="false" customHeight="false" outlineLevel="0" collapsed="false">
      <c r="A489" s="19" t="str">
        <f aca="false">CONCATENATE(C489,"-",E489)</f>
        <v>Repossession - Relief-NA Payments Applied to Principal-Dr</v>
      </c>
      <c r="B489" s="23" t="n">
        <f aca="false">IF(C489=C488,B488,B488+1)</f>
        <v>243</v>
      </c>
      <c r="C489" s="23" t="s">
        <v>85</v>
      </c>
      <c r="D489" s="23" t="s">
        <v>297</v>
      </c>
      <c r="E489" s="24" t="s">
        <v>298</v>
      </c>
      <c r="F489" s="24" t="s">
        <v>281</v>
      </c>
      <c r="G489" s="24" t="n">
        <v>1</v>
      </c>
      <c r="H489" s="25" t="str">
        <f aca="false">CONCATENATE(F489,D489,E489)</f>
        <v>Repossession Clearingamount&gt;1Dr</v>
      </c>
      <c r="I489" s="1" t="s">
        <v>3</v>
      </c>
    </row>
    <row r="490" customFormat="false" ht="14.25" hidden="false" customHeight="false" outlineLevel="0" collapsed="false">
      <c r="A490" s="19" t="str">
        <f aca="false">CONCATENATE(C490,"-",E490)</f>
        <v>Repossession - Relief-Premium-Cr</v>
      </c>
      <c r="B490" s="23" t="n">
        <f aca="false">IF(C490=C489,B489,B489+1)</f>
        <v>244</v>
      </c>
      <c r="C490" s="23" t="s">
        <v>86</v>
      </c>
      <c r="D490" s="23" t="s">
        <v>297</v>
      </c>
      <c r="E490" s="24" t="s">
        <v>299</v>
      </c>
      <c r="F490" s="24" t="s">
        <v>280</v>
      </c>
      <c r="G490" s="24" t="n">
        <v>1</v>
      </c>
      <c r="H490" s="25" t="str">
        <f aca="false">CONCATENATE(F490,D490,E490)</f>
        <v>Repossession Assetamount&gt;1Cr</v>
      </c>
      <c r="I490" s="1" t="s">
        <v>3</v>
      </c>
    </row>
    <row r="491" customFormat="false" ht="14.25" hidden="false" customHeight="false" outlineLevel="0" collapsed="false">
      <c r="A491" s="19" t="str">
        <f aca="false">CONCATENATE(C491,"-",E491)</f>
        <v>Repossession - Relief-Premium-Dr</v>
      </c>
      <c r="B491" s="23" t="n">
        <f aca="false">IF(C491=C490,B490,B490+1)</f>
        <v>244</v>
      </c>
      <c r="C491" s="23" t="s">
        <v>86</v>
      </c>
      <c r="D491" s="23" t="s">
        <v>297</v>
      </c>
      <c r="E491" s="24" t="s">
        <v>298</v>
      </c>
      <c r="F491" s="24" t="s">
        <v>253</v>
      </c>
      <c r="G491" s="24" t="n">
        <v>1</v>
      </c>
      <c r="H491" s="25" t="str">
        <f aca="false">CONCATENATE(F491,D491,E491)</f>
        <v>Deferred Basisamount&gt;1Dr</v>
      </c>
      <c r="I491" s="1" t="s">
        <v>3</v>
      </c>
    </row>
    <row r="492" customFormat="false" ht="14.25" hidden="false" customHeight="false" outlineLevel="0" collapsed="false">
      <c r="A492" s="19" t="str">
        <f aca="false">CONCATENATE(C492,"-",E492)</f>
        <v>Repossession - Relief-Principal-Cr</v>
      </c>
      <c r="B492" s="23" t="n">
        <f aca="false">IF(C492=C491,B491,B491+1)</f>
        <v>245</v>
      </c>
      <c r="C492" s="23" t="s">
        <v>87</v>
      </c>
      <c r="D492" s="23" t="s">
        <v>297</v>
      </c>
      <c r="E492" s="24" t="s">
        <v>299</v>
      </c>
      <c r="F492" s="24" t="s">
        <v>281</v>
      </c>
      <c r="G492" s="24" t="n">
        <v>1</v>
      </c>
      <c r="H492" s="25" t="str">
        <f aca="false">CONCATENATE(F492,D492,E492)</f>
        <v>Repossession Clearingamount&gt;1Cr</v>
      </c>
      <c r="I492" s="1" t="s">
        <v>3</v>
      </c>
    </row>
    <row r="493" customFormat="false" ht="14.25" hidden="false" customHeight="false" outlineLevel="0" collapsed="false">
      <c r="A493" s="19" t="str">
        <f aca="false">CONCATENATE(C493,"-",E493)</f>
        <v>Repossession - Relief-Principal-Dr</v>
      </c>
      <c r="B493" s="23" t="n">
        <f aca="false">IF(C493=C492,B492,B492+1)</f>
        <v>245</v>
      </c>
      <c r="C493" s="23" t="s">
        <v>87</v>
      </c>
      <c r="D493" s="23" t="s">
        <v>297</v>
      </c>
      <c r="E493" s="24" t="s">
        <v>298</v>
      </c>
      <c r="F493" s="24" t="s">
        <v>273</v>
      </c>
      <c r="G493" s="24" t="n">
        <v>1</v>
      </c>
      <c r="H493" s="25" t="str">
        <f aca="false">CONCATENATE(F493,D493,E493)</f>
        <v>Principalamount&gt;1Dr</v>
      </c>
      <c r="I493" s="1" t="s">
        <v>3</v>
      </c>
    </row>
    <row r="494" customFormat="false" ht="14.25" hidden="false" customHeight="false" outlineLevel="0" collapsed="false">
      <c r="A494" s="19" t="str">
        <f aca="false">CONCATENATE(C494,"-",E494)</f>
        <v>Sale  - Recover Charge-Off-Interest-Cr</v>
      </c>
      <c r="B494" s="23" t="n">
        <f aca="false">IF(C494=C493,B493,B493+1)</f>
        <v>246</v>
      </c>
      <c r="C494" s="23" t="s">
        <v>88</v>
      </c>
      <c r="D494" s="23" t="s">
        <v>297</v>
      </c>
      <c r="E494" s="24" t="s">
        <v>299</v>
      </c>
      <c r="F494" s="24" t="s">
        <v>268</v>
      </c>
      <c r="G494" s="24" t="n">
        <v>1</v>
      </c>
      <c r="H494" s="25" t="str">
        <f aca="false">CONCATENATE(F494,D494,E494)</f>
        <v>Interest Receivable Contraamount&gt;1Cr</v>
      </c>
      <c r="I494" s="1" t="s">
        <v>3</v>
      </c>
    </row>
    <row r="495" customFormat="false" ht="14.25" hidden="false" customHeight="false" outlineLevel="0" collapsed="false">
      <c r="A495" s="19" t="str">
        <f aca="false">CONCATENATE(C495,"-",E495)</f>
        <v>Sale  - Recover Charge-Off-Interest-Dr</v>
      </c>
      <c r="B495" s="23" t="n">
        <f aca="false">IF(C495=C494,B494,B494+1)</f>
        <v>246</v>
      </c>
      <c r="C495" s="23" t="s">
        <v>88</v>
      </c>
      <c r="D495" s="23" t="s">
        <v>297</v>
      </c>
      <c r="E495" s="24" t="s">
        <v>298</v>
      </c>
      <c r="F495" s="24" t="s">
        <v>282</v>
      </c>
      <c r="G495" s="24" t="n">
        <v>1</v>
      </c>
      <c r="H495" s="25" t="str">
        <f aca="false">CONCATENATE(F495,D495,E495)</f>
        <v>Sale Clearingamount&gt;1Dr</v>
      </c>
      <c r="I495" s="1" t="s">
        <v>3</v>
      </c>
    </row>
    <row r="496" customFormat="false" ht="14.25" hidden="false" customHeight="false" outlineLevel="0" collapsed="false">
      <c r="A496" s="19" t="str">
        <f aca="false">CONCATENATE(C496,"-",E496)</f>
        <v>Sale  - Recover Charge-Off-Principal-Cr</v>
      </c>
      <c r="B496" s="23" t="n">
        <f aca="false">IF(C496=C495,B495,B495+1)</f>
        <v>247</v>
      </c>
      <c r="C496" s="23" t="s">
        <v>89</v>
      </c>
      <c r="D496" s="23" t="s">
        <v>297</v>
      </c>
      <c r="E496" s="24" t="s">
        <v>299</v>
      </c>
      <c r="F496" s="24" t="s">
        <v>301</v>
      </c>
      <c r="G496" s="24" t="n">
        <v>1</v>
      </c>
      <c r="H496" s="25" t="str">
        <f aca="false">CONCATENATE(F496,D496,E496)</f>
        <v>Principal Contra - Charge-Offamount&gt;1Cr</v>
      </c>
      <c r="I496" s="1" t="s">
        <v>3</v>
      </c>
    </row>
    <row r="497" customFormat="false" ht="14.25" hidden="false" customHeight="false" outlineLevel="0" collapsed="false">
      <c r="A497" s="19" t="str">
        <f aca="false">CONCATENATE(C497,"-",E497)</f>
        <v>Sale  - Recover Charge-Off-Principal-Dr</v>
      </c>
      <c r="B497" s="23" t="n">
        <f aca="false">IF(C497=C496,B496,B496+1)</f>
        <v>247</v>
      </c>
      <c r="C497" s="23" t="s">
        <v>89</v>
      </c>
      <c r="D497" s="23" t="s">
        <v>297</v>
      </c>
      <c r="E497" s="24" t="s">
        <v>298</v>
      </c>
      <c r="F497" s="24" t="s">
        <v>282</v>
      </c>
      <c r="G497" s="24" t="n">
        <v>1</v>
      </c>
      <c r="H497" s="25" t="str">
        <f aca="false">CONCATENATE(F497,D497,E497)</f>
        <v>Sale Clearingamount&gt;1Dr</v>
      </c>
      <c r="I497" s="1" t="s">
        <v>3</v>
      </c>
    </row>
    <row r="498" customFormat="false" ht="14.25" hidden="false" customHeight="false" outlineLevel="0" collapsed="false">
      <c r="A498" s="19" t="str">
        <f aca="false">CONCATENATE(C498,"-",E498)</f>
        <v>Sale - Relief-Cost-Cr</v>
      </c>
      <c r="B498" s="23" t="n">
        <f aca="false">IF(C498=C497,B497,B497+1)</f>
        <v>248</v>
      </c>
      <c r="C498" s="23" t="s">
        <v>90</v>
      </c>
      <c r="D498" s="23" t="s">
        <v>297</v>
      </c>
      <c r="E498" s="24" t="s">
        <v>299</v>
      </c>
      <c r="F498" s="24" t="s">
        <v>252</v>
      </c>
      <c r="G498" s="24" t="n">
        <v>1</v>
      </c>
      <c r="H498" s="25" t="str">
        <f aca="false">CONCATENATE(F498,D498,E498)</f>
        <v>Cost Payableamount&gt;1Cr</v>
      </c>
      <c r="I498" s="1" t="s">
        <v>3</v>
      </c>
    </row>
    <row r="499" customFormat="false" ht="14.25" hidden="false" customHeight="false" outlineLevel="0" collapsed="false">
      <c r="A499" s="19" t="str">
        <f aca="false">CONCATENATE(C499,"-",E499)</f>
        <v>Sale - Relief-Cost-Dr</v>
      </c>
      <c r="B499" s="23" t="n">
        <f aca="false">IF(C499=C498,B498,B498+1)</f>
        <v>248</v>
      </c>
      <c r="C499" s="23" t="s">
        <v>90</v>
      </c>
      <c r="D499" s="23" t="s">
        <v>297</v>
      </c>
      <c r="E499" s="24" t="s">
        <v>298</v>
      </c>
      <c r="F499" s="24" t="s">
        <v>282</v>
      </c>
      <c r="G499" s="24" t="n">
        <v>1</v>
      </c>
      <c r="H499" s="25" t="str">
        <f aca="false">CONCATENATE(F499,D499,E499)</f>
        <v>Sale Clearingamount&gt;1Dr</v>
      </c>
      <c r="I499" s="1" t="s">
        <v>3</v>
      </c>
    </row>
    <row r="500" customFormat="false" ht="14.25" hidden="false" customHeight="false" outlineLevel="0" collapsed="false">
      <c r="A500" s="19" t="str">
        <f aca="false">CONCATENATE(C500,"-",E500)</f>
        <v>Sale - Relief-Deferred Cost-Cr</v>
      </c>
      <c r="B500" s="23" t="n">
        <f aca="false">IF(C500=C499,B499,B499+1)</f>
        <v>249</v>
      </c>
      <c r="C500" s="23" t="s">
        <v>91</v>
      </c>
      <c r="D500" s="23" t="s">
        <v>297</v>
      </c>
      <c r="E500" s="24" t="s">
        <v>299</v>
      </c>
      <c r="F500" s="24" t="s">
        <v>282</v>
      </c>
      <c r="G500" s="24" t="n">
        <v>1</v>
      </c>
      <c r="H500" s="25" t="str">
        <f aca="false">CONCATENATE(F500,D500,E500)</f>
        <v>Sale Clearingamount&gt;1Cr</v>
      </c>
      <c r="I500" s="1" t="s">
        <v>3</v>
      </c>
    </row>
    <row r="501" customFormat="false" ht="14.25" hidden="false" customHeight="false" outlineLevel="0" collapsed="false">
      <c r="A501" s="19" t="str">
        <f aca="false">CONCATENATE(C501,"-",E501)</f>
        <v>Sale - Relief-Deferred Cost-Dr</v>
      </c>
      <c r="B501" s="23" t="n">
        <f aca="false">IF(C501=C500,B500,B500+1)</f>
        <v>249</v>
      </c>
      <c r="C501" s="23" t="s">
        <v>91</v>
      </c>
      <c r="D501" s="23" t="s">
        <v>297</v>
      </c>
      <c r="E501" s="24" t="s">
        <v>298</v>
      </c>
      <c r="F501" s="24" t="s">
        <v>253</v>
      </c>
      <c r="G501" s="24" t="n">
        <v>1</v>
      </c>
      <c r="H501" s="25" t="str">
        <f aca="false">CONCATENATE(F501,D501,E501)</f>
        <v>Deferred Basisamount&gt;1Dr</v>
      </c>
      <c r="I501" s="1" t="s">
        <v>3</v>
      </c>
    </row>
    <row r="502" customFormat="false" ht="14.25" hidden="false" customHeight="false" outlineLevel="0" collapsed="false">
      <c r="A502" s="19" t="str">
        <f aca="false">CONCATENATE(C502,"-",E502)</f>
        <v>Sale - Relief-Deferred Fee-Cr</v>
      </c>
      <c r="B502" s="23" t="n">
        <f aca="false">IF(C502=C501,B501,B501+1)</f>
        <v>250</v>
      </c>
      <c r="C502" s="23" t="s">
        <v>92</v>
      </c>
      <c r="D502" s="23" t="s">
        <v>297</v>
      </c>
      <c r="E502" s="24" t="s">
        <v>299</v>
      </c>
      <c r="F502" s="24" t="s">
        <v>253</v>
      </c>
      <c r="G502" s="24" t="n">
        <v>1</v>
      </c>
      <c r="H502" s="25" t="str">
        <f aca="false">CONCATENATE(F502,D502,E502)</f>
        <v>Deferred Basisamount&gt;1Cr</v>
      </c>
      <c r="I502" s="1" t="s">
        <v>3</v>
      </c>
    </row>
    <row r="503" customFormat="false" ht="14.25" hidden="false" customHeight="false" outlineLevel="0" collapsed="false">
      <c r="A503" s="19" t="str">
        <f aca="false">CONCATENATE(C503,"-",E503)</f>
        <v>Sale - Relief-Deferred Fee-Dr</v>
      </c>
      <c r="B503" s="23" t="n">
        <f aca="false">IF(C503=C502,B502,B502+1)</f>
        <v>250</v>
      </c>
      <c r="C503" s="23" t="s">
        <v>92</v>
      </c>
      <c r="D503" s="23" t="s">
        <v>297</v>
      </c>
      <c r="E503" s="24" t="s">
        <v>298</v>
      </c>
      <c r="F503" s="24" t="s">
        <v>282</v>
      </c>
      <c r="G503" s="24" t="n">
        <v>1</v>
      </c>
      <c r="H503" s="25" t="str">
        <f aca="false">CONCATENATE(F503,D503,E503)</f>
        <v>Sale Clearingamount&gt;1Dr</v>
      </c>
      <c r="I503" s="1" t="s">
        <v>3</v>
      </c>
    </row>
    <row r="504" customFormat="false" ht="14.25" hidden="false" customHeight="false" outlineLevel="0" collapsed="false">
      <c r="A504" s="19" t="str">
        <f aca="false">CONCATENATE(C504,"-",E504)</f>
        <v>Sale - Relief-Discount-Cr</v>
      </c>
      <c r="B504" s="23" t="n">
        <f aca="false">IF(C504=C503,B503,B503+1)</f>
        <v>251</v>
      </c>
      <c r="C504" s="23" t="s">
        <v>93</v>
      </c>
      <c r="D504" s="23" t="s">
        <v>297</v>
      </c>
      <c r="E504" s="24" t="s">
        <v>299</v>
      </c>
      <c r="F504" s="24" t="s">
        <v>253</v>
      </c>
      <c r="G504" s="24" t="n">
        <v>1</v>
      </c>
      <c r="H504" s="25" t="str">
        <f aca="false">CONCATENATE(F504,D504,E504)</f>
        <v>Deferred Basisamount&gt;1Cr</v>
      </c>
      <c r="I504" s="1" t="s">
        <v>3</v>
      </c>
    </row>
    <row r="505" customFormat="false" ht="14.25" hidden="false" customHeight="false" outlineLevel="0" collapsed="false">
      <c r="A505" s="19" t="str">
        <f aca="false">CONCATENATE(C505,"-",E505)</f>
        <v>Sale - Relief-Discount-Dr</v>
      </c>
      <c r="B505" s="23" t="n">
        <f aca="false">IF(C505=C504,B504,B504+1)</f>
        <v>251</v>
      </c>
      <c r="C505" s="23" t="s">
        <v>93</v>
      </c>
      <c r="D505" s="23" t="s">
        <v>297</v>
      </c>
      <c r="E505" s="24" t="s">
        <v>298</v>
      </c>
      <c r="F505" s="24" t="s">
        <v>282</v>
      </c>
      <c r="G505" s="24" t="n">
        <v>1</v>
      </c>
      <c r="H505" s="25" t="str">
        <f aca="false">CONCATENATE(F505,D505,E505)</f>
        <v>Sale Clearingamount&gt;1Dr</v>
      </c>
      <c r="I505" s="1" t="s">
        <v>3</v>
      </c>
    </row>
    <row r="506" customFormat="false" ht="14.25" hidden="false" customHeight="false" outlineLevel="0" collapsed="false">
      <c r="A506" s="19" t="str">
        <f aca="false">CONCATENATE(C506,"-",E506)</f>
        <v>Sale - Relief-Fee-Cr</v>
      </c>
      <c r="B506" s="23" t="n">
        <f aca="false">IF(C506=C505,B505,B505+1)</f>
        <v>252</v>
      </c>
      <c r="C506" s="23" t="s">
        <v>94</v>
      </c>
      <c r="D506" s="23" t="s">
        <v>297</v>
      </c>
      <c r="E506" s="24" t="s">
        <v>299</v>
      </c>
      <c r="F506" s="24" t="s">
        <v>282</v>
      </c>
      <c r="G506" s="24" t="n">
        <v>1</v>
      </c>
      <c r="H506" s="25" t="str">
        <f aca="false">CONCATENATE(F506,D506,E506)</f>
        <v>Sale Clearingamount&gt;1Cr</v>
      </c>
      <c r="I506" s="1" t="s">
        <v>3</v>
      </c>
    </row>
    <row r="507" customFormat="false" ht="14.25" hidden="false" customHeight="false" outlineLevel="0" collapsed="false">
      <c r="A507" s="19" t="str">
        <f aca="false">CONCATENATE(C507,"-",E507)</f>
        <v>Sale - Relief-Fee-Dr</v>
      </c>
      <c r="B507" s="23" t="n">
        <f aca="false">IF(C507=C506,B506,B506+1)</f>
        <v>252</v>
      </c>
      <c r="C507" s="23" t="s">
        <v>94</v>
      </c>
      <c r="D507" s="23" t="s">
        <v>297</v>
      </c>
      <c r="E507" s="24" t="s">
        <v>298</v>
      </c>
      <c r="F507" s="24" t="s">
        <v>260</v>
      </c>
      <c r="G507" s="24" t="n">
        <v>1</v>
      </c>
      <c r="H507" s="25" t="str">
        <f aca="false">CONCATENATE(F507,D507,E507)</f>
        <v>Fee Receivableamount&gt;1Dr</v>
      </c>
      <c r="I507" s="1" t="s">
        <v>3</v>
      </c>
    </row>
    <row r="508" customFormat="false" ht="14.25" hidden="false" customHeight="false" outlineLevel="0" collapsed="false">
      <c r="A508" s="19" t="str">
        <f aca="false">CONCATENATE(C508,"-",E508)</f>
        <v>Sale - Relief-Gain or Loss-Cr</v>
      </c>
      <c r="B508" s="23" t="n">
        <f aca="false">IF(C508=C507,B507,B507+1)</f>
        <v>253</v>
      </c>
      <c r="C508" s="23" t="s">
        <v>95</v>
      </c>
      <c r="D508" s="23" t="s">
        <v>297</v>
      </c>
      <c r="E508" s="24" t="s">
        <v>299</v>
      </c>
      <c r="F508" s="24" t="s">
        <v>283</v>
      </c>
      <c r="G508" s="24" t="n">
        <v>1</v>
      </c>
      <c r="H508" s="25" t="str">
        <f aca="false">CONCATENATE(F508,D508,E508)</f>
        <v>Sale Gain Lossamount&gt;1Cr</v>
      </c>
      <c r="I508" s="1" t="s">
        <v>3</v>
      </c>
    </row>
    <row r="509" customFormat="false" ht="14.25" hidden="false" customHeight="false" outlineLevel="0" collapsed="false">
      <c r="A509" s="19" t="str">
        <f aca="false">CONCATENATE(C509,"-",E509)</f>
        <v>Sale - Relief-Gain or Loss-Dr</v>
      </c>
      <c r="B509" s="23" t="n">
        <f aca="false">IF(C509=C508,B508,B508+1)</f>
        <v>253</v>
      </c>
      <c r="C509" s="23" t="s">
        <v>95</v>
      </c>
      <c r="D509" s="23" t="s">
        <v>297</v>
      </c>
      <c r="E509" s="24" t="s">
        <v>298</v>
      </c>
      <c r="F509" s="24" t="s">
        <v>282</v>
      </c>
      <c r="G509" s="24" t="n">
        <v>1</v>
      </c>
      <c r="H509" s="25" t="str">
        <f aca="false">CONCATENATE(F509,D509,E509)</f>
        <v>Sale Clearingamount&gt;1Dr</v>
      </c>
      <c r="I509" s="1" t="s">
        <v>3</v>
      </c>
    </row>
    <row r="510" customFormat="false" ht="14.25" hidden="false" customHeight="false" outlineLevel="0" collapsed="false">
      <c r="A510" s="19" t="str">
        <f aca="false">CONCATENATE(C510,"-",E510)</f>
        <v>Sale - Relief-Impairment-Cr</v>
      </c>
      <c r="B510" s="23" t="n">
        <f aca="false">IF(C510=C509,B509,B509+1)</f>
        <v>254</v>
      </c>
      <c r="C510" s="23" t="s">
        <v>96</v>
      </c>
      <c r="D510" s="23" t="s">
        <v>297</v>
      </c>
      <c r="E510" s="24" t="s">
        <v>299</v>
      </c>
      <c r="F510" s="24" t="s">
        <v>244</v>
      </c>
      <c r="G510" s="24" t="n">
        <v>1</v>
      </c>
      <c r="H510" s="25" t="str">
        <f aca="false">CONCATENATE(F510,D510,E510)</f>
        <v>Allowanceamount&gt;1Cr</v>
      </c>
      <c r="I510" s="1" t="s">
        <v>3</v>
      </c>
    </row>
    <row r="511" customFormat="false" ht="14.25" hidden="false" customHeight="false" outlineLevel="0" collapsed="false">
      <c r="A511" s="19" t="str">
        <f aca="false">CONCATENATE(C511,"-",E511)</f>
        <v>Sale - Relief-Impairment-Dr</v>
      </c>
      <c r="B511" s="23" t="n">
        <f aca="false">IF(C511=C510,B510,B510+1)</f>
        <v>254</v>
      </c>
      <c r="C511" s="23" t="s">
        <v>96</v>
      </c>
      <c r="D511" s="23" t="s">
        <v>297</v>
      </c>
      <c r="E511" s="24" t="s">
        <v>298</v>
      </c>
      <c r="F511" s="24" t="s">
        <v>276</v>
      </c>
      <c r="G511" s="24" t="n">
        <v>1</v>
      </c>
      <c r="H511" s="25" t="str">
        <f aca="false">CONCATENATE(F511,D511,E511)</f>
        <v>Provision Expenseamount&gt;1Dr</v>
      </c>
      <c r="I511" s="1" t="s">
        <v>3</v>
      </c>
    </row>
    <row r="512" customFormat="false" ht="14.25" hidden="false" customHeight="false" outlineLevel="0" collapsed="false">
      <c r="A512" s="19" t="str">
        <f aca="false">CONCATENATE(C512,"-",E512)</f>
        <v>Sale - Relief-Interest-Cr</v>
      </c>
      <c r="B512" s="23" t="n">
        <f aca="false">IF(C512=C511,B511,B511+1)</f>
        <v>255</v>
      </c>
      <c r="C512" s="23" t="s">
        <v>97</v>
      </c>
      <c r="D512" s="23" t="s">
        <v>297</v>
      </c>
      <c r="E512" s="24" t="s">
        <v>299</v>
      </c>
      <c r="F512" s="24" t="s">
        <v>282</v>
      </c>
      <c r="G512" s="24" t="n">
        <v>1</v>
      </c>
      <c r="H512" s="25" t="str">
        <f aca="false">CONCATENATE(F512,D512,E512)</f>
        <v>Sale Clearingamount&gt;1Cr</v>
      </c>
      <c r="I512" s="1" t="s">
        <v>3</v>
      </c>
    </row>
    <row r="513" customFormat="false" ht="14.25" hidden="false" customHeight="false" outlineLevel="0" collapsed="false">
      <c r="A513" s="19" t="str">
        <f aca="false">CONCATENATE(C513,"-",E513)</f>
        <v>Sale - Relief-Interest-Dr</v>
      </c>
      <c r="B513" s="23" t="n">
        <f aca="false">IF(C513=C512,B512,B512+1)</f>
        <v>255</v>
      </c>
      <c r="C513" s="23" t="s">
        <v>97</v>
      </c>
      <c r="D513" s="23" t="s">
        <v>297</v>
      </c>
      <c r="E513" s="24" t="s">
        <v>298</v>
      </c>
      <c r="F513" s="24" t="s">
        <v>267</v>
      </c>
      <c r="G513" s="24" t="n">
        <v>1</v>
      </c>
      <c r="H513" s="25" t="str">
        <f aca="false">CONCATENATE(F513,D513,E513)</f>
        <v>Interest Receivableamount&gt;1Dr</v>
      </c>
      <c r="I513" s="1" t="s">
        <v>3</v>
      </c>
    </row>
    <row r="514" customFormat="false" ht="14.25" hidden="false" customHeight="false" outlineLevel="0" collapsed="false">
      <c r="A514" s="19" t="str">
        <f aca="false">CONCATENATE(C514,"-",E514)</f>
        <v>Sale - Relief-NA Payments Applied to Principal-Cr</v>
      </c>
      <c r="B514" s="23" t="n">
        <f aca="false">IF(C514=C513,B513,B513+1)</f>
        <v>256</v>
      </c>
      <c r="C514" s="23" t="s">
        <v>98</v>
      </c>
      <c r="D514" s="23" t="s">
        <v>297</v>
      </c>
      <c r="E514" s="24" t="s">
        <v>299</v>
      </c>
      <c r="F514" s="24" t="s">
        <v>300</v>
      </c>
      <c r="G514" s="24" t="n">
        <v>1</v>
      </c>
      <c r="H514" s="25" t="str">
        <f aca="false">CONCATENATE(F514,D514,E514)</f>
        <v>Principal Contra - NA Payments Applied to Principalamount&gt;1Cr</v>
      </c>
      <c r="I514" s="1" t="s">
        <v>3</v>
      </c>
    </row>
    <row r="515" customFormat="false" ht="14.25" hidden="false" customHeight="false" outlineLevel="0" collapsed="false">
      <c r="A515" s="19" t="str">
        <f aca="false">CONCATENATE(C515,"-",E515)</f>
        <v>Sale - Relief-NA Payments Applied to Principal-Dr</v>
      </c>
      <c r="B515" s="23" t="n">
        <f aca="false">IF(C515=C514,B514,B514+1)</f>
        <v>256</v>
      </c>
      <c r="C515" s="23" t="s">
        <v>98</v>
      </c>
      <c r="D515" s="23" t="s">
        <v>297</v>
      </c>
      <c r="E515" s="24" t="s">
        <v>298</v>
      </c>
      <c r="F515" s="24" t="s">
        <v>282</v>
      </c>
      <c r="G515" s="24" t="n">
        <v>1</v>
      </c>
      <c r="H515" s="25" t="str">
        <f aca="false">CONCATENATE(F515,D515,E515)</f>
        <v>Sale Clearingamount&gt;1Dr</v>
      </c>
      <c r="I515" s="1" t="s">
        <v>3</v>
      </c>
    </row>
    <row r="516" customFormat="false" ht="14.25" hidden="false" customHeight="false" outlineLevel="0" collapsed="false">
      <c r="A516" s="19" t="str">
        <f aca="false">CONCATENATE(C516,"-",E516)</f>
        <v>Sale - Relief-Premium-Cr</v>
      </c>
      <c r="B516" s="23" t="n">
        <f aca="false">IF(C516=C515,B515,B515+1)</f>
        <v>257</v>
      </c>
      <c r="C516" s="23" t="s">
        <v>99</v>
      </c>
      <c r="D516" s="23" t="s">
        <v>297</v>
      </c>
      <c r="E516" s="24" t="s">
        <v>299</v>
      </c>
      <c r="F516" s="24" t="s">
        <v>282</v>
      </c>
      <c r="G516" s="24" t="n">
        <v>1</v>
      </c>
      <c r="H516" s="25" t="str">
        <f aca="false">CONCATENATE(F516,D516,E516)</f>
        <v>Sale Clearingamount&gt;1Cr</v>
      </c>
      <c r="I516" s="1" t="s">
        <v>3</v>
      </c>
    </row>
    <row r="517" customFormat="false" ht="14.25" hidden="false" customHeight="false" outlineLevel="0" collapsed="false">
      <c r="A517" s="19" t="str">
        <f aca="false">CONCATENATE(C517,"-",E517)</f>
        <v>Sale - Relief-Premium-Dr</v>
      </c>
      <c r="B517" s="23" t="n">
        <f aca="false">IF(C517=C516,B516,B516+1)</f>
        <v>257</v>
      </c>
      <c r="C517" s="23" t="s">
        <v>99</v>
      </c>
      <c r="D517" s="23" t="s">
        <v>297</v>
      </c>
      <c r="E517" s="24" t="s">
        <v>298</v>
      </c>
      <c r="F517" s="24" t="s">
        <v>253</v>
      </c>
      <c r="G517" s="24" t="n">
        <v>1</v>
      </c>
      <c r="H517" s="25" t="str">
        <f aca="false">CONCATENATE(F517,D517,E517)</f>
        <v>Deferred Basisamount&gt;1Dr</v>
      </c>
      <c r="I517" s="1" t="s">
        <v>3</v>
      </c>
    </row>
    <row r="518" customFormat="false" ht="14.25" hidden="false" customHeight="false" outlineLevel="0" collapsed="false">
      <c r="A518" s="19" t="str">
        <f aca="false">CONCATENATE(C518,"-",E518)</f>
        <v>Sale - Relief-Principal-Cr</v>
      </c>
      <c r="B518" s="23" t="n">
        <f aca="false">IF(C518=C517,B517,B517+1)</f>
        <v>258</v>
      </c>
      <c r="C518" s="23" t="s">
        <v>100</v>
      </c>
      <c r="D518" s="23" t="s">
        <v>297</v>
      </c>
      <c r="E518" s="24" t="s">
        <v>299</v>
      </c>
      <c r="F518" s="24" t="s">
        <v>282</v>
      </c>
      <c r="G518" s="24" t="n">
        <v>1</v>
      </c>
      <c r="H518" s="25" t="str">
        <f aca="false">CONCATENATE(F518,D518,E518)</f>
        <v>Sale Clearingamount&gt;1Cr</v>
      </c>
      <c r="I518" s="1" t="s">
        <v>3</v>
      </c>
    </row>
    <row r="519" customFormat="false" ht="14.25" hidden="false" customHeight="false" outlineLevel="0" collapsed="false">
      <c r="A519" s="19" t="str">
        <f aca="false">CONCATENATE(C519,"-",E519)</f>
        <v>Sale - Relief-Principal-Dr</v>
      </c>
      <c r="B519" s="23" t="n">
        <f aca="false">IF(C519=C518,B518,B518+1)</f>
        <v>258</v>
      </c>
      <c r="C519" s="23" t="s">
        <v>100</v>
      </c>
      <c r="D519" s="23" t="s">
        <v>297</v>
      </c>
      <c r="E519" s="24" t="s">
        <v>298</v>
      </c>
      <c r="F519" s="24" t="s">
        <v>273</v>
      </c>
      <c r="G519" s="24" t="n">
        <v>1</v>
      </c>
      <c r="H519" s="25" t="str">
        <f aca="false">CONCATENATE(F519,D519,E519)</f>
        <v>Principalamount&gt;1Dr</v>
      </c>
      <c r="I519" s="1" t="s">
        <v>3</v>
      </c>
    </row>
    <row r="520" customFormat="false" ht="14.25" hidden="false" customHeight="false" outlineLevel="0" collapsed="false">
      <c r="A520" s="19" t="str">
        <f aca="false">CONCATENATE(C520,"-",E520)</f>
        <v>Securitization - Recover Charge-Off-Interest-Cr</v>
      </c>
      <c r="B520" s="23" t="n">
        <f aca="false">IF(C520=C519,B519,B519+1)</f>
        <v>259</v>
      </c>
      <c r="C520" s="23" t="s">
        <v>101</v>
      </c>
      <c r="D520" s="23" t="s">
        <v>297</v>
      </c>
      <c r="E520" s="24" t="s">
        <v>299</v>
      </c>
      <c r="F520" s="24" t="s">
        <v>268</v>
      </c>
      <c r="G520" s="24" t="n">
        <v>1</v>
      </c>
      <c r="H520" s="25" t="str">
        <f aca="false">CONCATENATE(F520,D520,E520)</f>
        <v>Interest Receivable Contraamount&gt;1Cr</v>
      </c>
      <c r="I520" s="1" t="s">
        <v>3</v>
      </c>
    </row>
    <row r="521" customFormat="false" ht="14.25" hidden="false" customHeight="false" outlineLevel="0" collapsed="false">
      <c r="A521" s="19" t="str">
        <f aca="false">CONCATENATE(C521,"-",E521)</f>
        <v>Securitization - Recover Charge-Off-Interest-Dr</v>
      </c>
      <c r="B521" s="23" t="n">
        <f aca="false">IF(C521=C520,B520,B520+1)</f>
        <v>259</v>
      </c>
      <c r="C521" s="23" t="s">
        <v>101</v>
      </c>
      <c r="D521" s="23" t="s">
        <v>297</v>
      </c>
      <c r="E521" s="24" t="s">
        <v>298</v>
      </c>
      <c r="F521" s="24" t="s">
        <v>278</v>
      </c>
      <c r="G521" s="24" t="n">
        <v>1</v>
      </c>
      <c r="H521" s="25" t="str">
        <f aca="false">CONCATENATE(F521,D521,E521)</f>
        <v>Recovery Allowanceamount&gt;1Dr</v>
      </c>
      <c r="I521" s="1" t="s">
        <v>3</v>
      </c>
    </row>
    <row r="522" customFormat="false" ht="14.25" hidden="false" customHeight="false" outlineLevel="0" collapsed="false">
      <c r="A522" s="19" t="str">
        <f aca="false">CONCATENATE(C522,"-",E522)</f>
        <v>Securitization - Recover Charge-Off-Principal-Cr</v>
      </c>
      <c r="B522" s="23" t="n">
        <f aca="false">IF(C522=C521,B521,B521+1)</f>
        <v>260</v>
      </c>
      <c r="C522" s="23" t="s">
        <v>102</v>
      </c>
      <c r="D522" s="23" t="s">
        <v>297</v>
      </c>
      <c r="E522" s="24" t="s">
        <v>299</v>
      </c>
      <c r="F522" s="24" t="s">
        <v>301</v>
      </c>
      <c r="G522" s="24" t="n">
        <v>1</v>
      </c>
      <c r="H522" s="25" t="str">
        <f aca="false">CONCATENATE(F522,D522,E522)</f>
        <v>Principal Contra - Charge-Offamount&gt;1Cr</v>
      </c>
      <c r="I522" s="1" t="s">
        <v>3</v>
      </c>
    </row>
    <row r="523" customFormat="false" ht="14.25" hidden="false" customHeight="false" outlineLevel="0" collapsed="false">
      <c r="A523" s="19" t="str">
        <f aca="false">CONCATENATE(C523,"-",E523)</f>
        <v>Securitization - Recover Charge-Off-Principal-Dr</v>
      </c>
      <c r="B523" s="23" t="n">
        <f aca="false">IF(C523=C522,B522,B522+1)</f>
        <v>260</v>
      </c>
      <c r="C523" s="23" t="s">
        <v>102</v>
      </c>
      <c r="D523" s="23" t="s">
        <v>297</v>
      </c>
      <c r="E523" s="24" t="s">
        <v>298</v>
      </c>
      <c r="F523" s="24" t="s">
        <v>284</v>
      </c>
      <c r="G523" s="24" t="n">
        <v>1</v>
      </c>
      <c r="H523" s="25" t="str">
        <f aca="false">CONCATENATE(F523,D523,E523)</f>
        <v>Securitization Clearingamount&gt;1Dr</v>
      </c>
      <c r="I523" s="1" t="s">
        <v>3</v>
      </c>
    </row>
    <row r="524" customFormat="false" ht="14.25" hidden="false" customHeight="false" outlineLevel="0" collapsed="false">
      <c r="A524" s="19" t="str">
        <f aca="false">CONCATENATE(C524,"-",E524)</f>
        <v>Securitization - Relief-Deferred Cost-Cr</v>
      </c>
      <c r="B524" s="23" t="n">
        <f aca="false">IF(C524=C523,B523,B523+1)</f>
        <v>261</v>
      </c>
      <c r="C524" s="23" t="s">
        <v>103</v>
      </c>
      <c r="D524" s="23" t="s">
        <v>297</v>
      </c>
      <c r="E524" s="24" t="s">
        <v>299</v>
      </c>
      <c r="F524" s="24" t="s">
        <v>284</v>
      </c>
      <c r="G524" s="24" t="n">
        <v>1</v>
      </c>
      <c r="H524" s="25" t="str">
        <f aca="false">CONCATENATE(F524,D524,E524)</f>
        <v>Securitization Clearingamount&gt;1Cr</v>
      </c>
      <c r="I524" s="1" t="s">
        <v>3</v>
      </c>
    </row>
    <row r="525" customFormat="false" ht="14.25" hidden="false" customHeight="false" outlineLevel="0" collapsed="false">
      <c r="A525" s="19" t="str">
        <f aca="false">CONCATENATE(C525,"-",E525)</f>
        <v>Securitization - Relief-Deferred Cost-Dr</v>
      </c>
      <c r="B525" s="23" t="n">
        <f aca="false">IF(C525=C524,B524,B524+1)</f>
        <v>261</v>
      </c>
      <c r="C525" s="23" t="s">
        <v>103</v>
      </c>
      <c r="D525" s="23" t="s">
        <v>297</v>
      </c>
      <c r="E525" s="24" t="s">
        <v>298</v>
      </c>
      <c r="F525" s="24" t="s">
        <v>253</v>
      </c>
      <c r="G525" s="24" t="n">
        <v>1</v>
      </c>
      <c r="H525" s="25" t="str">
        <f aca="false">CONCATENATE(F525,D525,E525)</f>
        <v>Deferred Basisamount&gt;1Dr</v>
      </c>
      <c r="I525" s="1" t="s">
        <v>3</v>
      </c>
    </row>
    <row r="526" customFormat="false" ht="14.25" hidden="false" customHeight="false" outlineLevel="0" collapsed="false">
      <c r="A526" s="19" t="str">
        <f aca="false">CONCATENATE(C526,"-",E526)</f>
        <v>Securitization - Relief-Deferred Fee-Cr</v>
      </c>
      <c r="B526" s="23" t="n">
        <f aca="false">IF(C526=C525,B525,B525+1)</f>
        <v>262</v>
      </c>
      <c r="C526" s="23" t="s">
        <v>104</v>
      </c>
      <c r="D526" s="23" t="s">
        <v>297</v>
      </c>
      <c r="E526" s="24" t="s">
        <v>299</v>
      </c>
      <c r="F526" s="24" t="s">
        <v>253</v>
      </c>
      <c r="G526" s="24" t="n">
        <v>1</v>
      </c>
      <c r="H526" s="25" t="str">
        <f aca="false">CONCATENATE(F526,D526,E526)</f>
        <v>Deferred Basisamount&gt;1Cr</v>
      </c>
      <c r="I526" s="1" t="s">
        <v>3</v>
      </c>
    </row>
    <row r="527" customFormat="false" ht="14.25" hidden="false" customHeight="false" outlineLevel="0" collapsed="false">
      <c r="A527" s="19" t="str">
        <f aca="false">CONCATENATE(C527,"-",E527)</f>
        <v>Securitization - Relief-Deferred Fee-Dr</v>
      </c>
      <c r="B527" s="23" t="n">
        <f aca="false">IF(C527=C526,B526,B526+1)</f>
        <v>262</v>
      </c>
      <c r="C527" s="23" t="s">
        <v>104</v>
      </c>
      <c r="D527" s="23" t="s">
        <v>297</v>
      </c>
      <c r="E527" s="24" t="s">
        <v>298</v>
      </c>
      <c r="F527" s="24" t="s">
        <v>284</v>
      </c>
      <c r="G527" s="24" t="n">
        <v>1</v>
      </c>
      <c r="H527" s="25" t="str">
        <f aca="false">CONCATENATE(F527,D527,E527)</f>
        <v>Securitization Clearingamount&gt;1Dr</v>
      </c>
      <c r="I527" s="1" t="s">
        <v>3</v>
      </c>
    </row>
    <row r="528" customFormat="false" ht="14.25" hidden="false" customHeight="false" outlineLevel="0" collapsed="false">
      <c r="A528" s="19" t="str">
        <f aca="false">CONCATENATE(C528,"-",E528)</f>
        <v>Securitization - Relief-Discount-Cr</v>
      </c>
      <c r="B528" s="23" t="n">
        <f aca="false">IF(C528=C527,B527,B527+1)</f>
        <v>263</v>
      </c>
      <c r="C528" s="23" t="s">
        <v>105</v>
      </c>
      <c r="D528" s="23" t="s">
        <v>297</v>
      </c>
      <c r="E528" s="24" t="s">
        <v>299</v>
      </c>
      <c r="F528" s="24" t="s">
        <v>253</v>
      </c>
      <c r="G528" s="24" t="n">
        <v>1</v>
      </c>
      <c r="H528" s="25" t="str">
        <f aca="false">CONCATENATE(F528,D528,E528)</f>
        <v>Deferred Basisamount&gt;1Cr</v>
      </c>
      <c r="I528" s="1" t="s">
        <v>3</v>
      </c>
    </row>
    <row r="529" customFormat="false" ht="14.25" hidden="false" customHeight="false" outlineLevel="0" collapsed="false">
      <c r="A529" s="19" t="str">
        <f aca="false">CONCATENATE(C529,"-",E529)</f>
        <v>Securitization - Relief-Discount-Dr</v>
      </c>
      <c r="B529" s="23" t="n">
        <f aca="false">IF(C529=C528,B528,B528+1)</f>
        <v>263</v>
      </c>
      <c r="C529" s="23" t="s">
        <v>105</v>
      </c>
      <c r="D529" s="23" t="s">
        <v>297</v>
      </c>
      <c r="E529" s="24" t="s">
        <v>298</v>
      </c>
      <c r="F529" s="24" t="s">
        <v>284</v>
      </c>
      <c r="G529" s="24" t="n">
        <v>1</v>
      </c>
      <c r="H529" s="25" t="str">
        <f aca="false">CONCATENATE(F529,D529,E529)</f>
        <v>Securitization Clearingamount&gt;1Dr</v>
      </c>
      <c r="I529" s="1" t="s">
        <v>3</v>
      </c>
    </row>
    <row r="530" customFormat="false" ht="14.25" hidden="false" customHeight="false" outlineLevel="0" collapsed="false">
      <c r="A530" s="19" t="str">
        <f aca="false">CONCATENATE(C530,"-",E530)</f>
        <v>Securitization - Relief-Fee-Cr</v>
      </c>
      <c r="B530" s="23" t="n">
        <f aca="false">IF(C530=C529,B529,B529+1)</f>
        <v>264</v>
      </c>
      <c r="C530" s="23" t="s">
        <v>106</v>
      </c>
      <c r="D530" s="23" t="s">
        <v>297</v>
      </c>
      <c r="E530" s="24" t="s">
        <v>299</v>
      </c>
      <c r="F530" s="24" t="s">
        <v>284</v>
      </c>
      <c r="G530" s="24" t="n">
        <v>1</v>
      </c>
      <c r="H530" s="25" t="str">
        <f aca="false">CONCATENATE(F530,D530,E530)</f>
        <v>Securitization Clearingamount&gt;1Cr</v>
      </c>
      <c r="I530" s="1" t="s">
        <v>3</v>
      </c>
    </row>
    <row r="531" customFormat="false" ht="14.25" hidden="false" customHeight="false" outlineLevel="0" collapsed="false">
      <c r="A531" s="19" t="str">
        <f aca="false">CONCATENATE(C531,"-",E531)</f>
        <v>Securitization - Relief-Fee-Dr</v>
      </c>
      <c r="B531" s="23" t="n">
        <f aca="false">IF(C531=C530,B530,B530+1)</f>
        <v>264</v>
      </c>
      <c r="C531" s="23" t="s">
        <v>106</v>
      </c>
      <c r="D531" s="23" t="s">
        <v>297</v>
      </c>
      <c r="E531" s="24" t="s">
        <v>298</v>
      </c>
      <c r="F531" s="24" t="s">
        <v>260</v>
      </c>
      <c r="G531" s="24" t="n">
        <v>1</v>
      </c>
      <c r="H531" s="25" t="str">
        <f aca="false">CONCATENATE(F531,D531,E531)</f>
        <v>Fee Receivableamount&gt;1Dr</v>
      </c>
      <c r="I531" s="1" t="s">
        <v>3</v>
      </c>
    </row>
    <row r="532" customFormat="false" ht="14.25" hidden="false" customHeight="false" outlineLevel="0" collapsed="false">
      <c r="A532" s="19" t="str">
        <f aca="false">CONCATENATE(C532,"-",E532)</f>
        <v>Securitization - Relief-Gain or Loss-Cr</v>
      </c>
      <c r="B532" s="23" t="n">
        <f aca="false">IF(C532=C531,B531,B531+1)</f>
        <v>265</v>
      </c>
      <c r="C532" s="23" t="s">
        <v>107</v>
      </c>
      <c r="D532" s="23" t="s">
        <v>297</v>
      </c>
      <c r="E532" s="24" t="s">
        <v>299</v>
      </c>
      <c r="F532" s="24" t="s">
        <v>285</v>
      </c>
      <c r="G532" s="24" t="n">
        <v>1</v>
      </c>
      <c r="H532" s="25" t="str">
        <f aca="false">CONCATENATE(F532,D532,E532)</f>
        <v>Securitization Gain Lossamount&gt;1Cr</v>
      </c>
      <c r="I532" s="1" t="s">
        <v>3</v>
      </c>
    </row>
    <row r="533" customFormat="false" ht="14.25" hidden="false" customHeight="false" outlineLevel="0" collapsed="false">
      <c r="A533" s="19" t="str">
        <f aca="false">CONCATENATE(C533,"-",E533)</f>
        <v>Securitization - Relief-Gain or Loss-Dr</v>
      </c>
      <c r="B533" s="23" t="n">
        <f aca="false">IF(C533=C532,B532,B532+1)</f>
        <v>265</v>
      </c>
      <c r="C533" s="23" t="s">
        <v>107</v>
      </c>
      <c r="D533" s="23" t="s">
        <v>297</v>
      </c>
      <c r="E533" s="24" t="s">
        <v>298</v>
      </c>
      <c r="F533" s="24" t="s">
        <v>284</v>
      </c>
      <c r="G533" s="24" t="n">
        <v>1</v>
      </c>
      <c r="H533" s="25" t="str">
        <f aca="false">CONCATENATE(F533,D533,E533)</f>
        <v>Securitization Clearingamount&gt;1Dr</v>
      </c>
      <c r="I533" s="1" t="s">
        <v>3</v>
      </c>
    </row>
    <row r="534" customFormat="false" ht="14.25" hidden="false" customHeight="false" outlineLevel="0" collapsed="false">
      <c r="A534" s="19" t="str">
        <f aca="false">CONCATENATE(C534,"-",E534)</f>
        <v>Securitization - Relief-Impairment-Cr</v>
      </c>
      <c r="B534" s="23" t="n">
        <f aca="false">IF(C534=C533,B533,B533+1)</f>
        <v>266</v>
      </c>
      <c r="C534" s="23" t="s">
        <v>108</v>
      </c>
      <c r="D534" s="23" t="s">
        <v>297</v>
      </c>
      <c r="E534" s="24" t="s">
        <v>299</v>
      </c>
      <c r="F534" s="24" t="s">
        <v>244</v>
      </c>
      <c r="G534" s="24" t="n">
        <v>1</v>
      </c>
      <c r="H534" s="25" t="str">
        <f aca="false">CONCATENATE(F534,D534,E534)</f>
        <v>Allowanceamount&gt;1Cr</v>
      </c>
      <c r="I534" s="1" t="s">
        <v>3</v>
      </c>
    </row>
    <row r="535" customFormat="false" ht="14.25" hidden="false" customHeight="false" outlineLevel="0" collapsed="false">
      <c r="A535" s="19" t="str">
        <f aca="false">CONCATENATE(C535,"-",E535)</f>
        <v>Securitization - Relief-Impairment-Dr</v>
      </c>
      <c r="B535" s="23" t="n">
        <f aca="false">IF(C535=C534,B534,B534+1)</f>
        <v>266</v>
      </c>
      <c r="C535" s="23" t="s">
        <v>108</v>
      </c>
      <c r="D535" s="23" t="s">
        <v>297</v>
      </c>
      <c r="E535" s="24" t="s">
        <v>298</v>
      </c>
      <c r="F535" s="24" t="s">
        <v>276</v>
      </c>
      <c r="G535" s="24" t="n">
        <v>1</v>
      </c>
      <c r="H535" s="25" t="str">
        <f aca="false">CONCATENATE(F535,D535,E535)</f>
        <v>Provision Expenseamount&gt;1Dr</v>
      </c>
      <c r="I535" s="1" t="s">
        <v>3</v>
      </c>
    </row>
    <row r="536" customFormat="false" ht="14.25" hidden="false" customHeight="false" outlineLevel="0" collapsed="false">
      <c r="A536" s="19" t="str">
        <f aca="false">CONCATENATE(C536,"-",E536)</f>
        <v>Securitization - Relief-Interest-Cr</v>
      </c>
      <c r="B536" s="23" t="n">
        <f aca="false">IF(C536=C535,B535,B535+1)</f>
        <v>267</v>
      </c>
      <c r="C536" s="23" t="s">
        <v>109</v>
      </c>
      <c r="D536" s="23" t="s">
        <v>297</v>
      </c>
      <c r="E536" s="24" t="s">
        <v>299</v>
      </c>
      <c r="F536" s="24" t="s">
        <v>284</v>
      </c>
      <c r="G536" s="24" t="n">
        <v>1</v>
      </c>
      <c r="H536" s="25" t="str">
        <f aca="false">CONCATENATE(F536,D536,E536)</f>
        <v>Securitization Clearingamount&gt;1Cr</v>
      </c>
      <c r="I536" s="1" t="s">
        <v>3</v>
      </c>
    </row>
    <row r="537" customFormat="false" ht="14.25" hidden="false" customHeight="false" outlineLevel="0" collapsed="false">
      <c r="A537" s="19" t="str">
        <f aca="false">CONCATENATE(C537,"-",E537)</f>
        <v>Securitization - Relief-Interest-Dr</v>
      </c>
      <c r="B537" s="23" t="n">
        <f aca="false">IF(C537=C536,B536,B536+1)</f>
        <v>267</v>
      </c>
      <c r="C537" s="23" t="s">
        <v>109</v>
      </c>
      <c r="D537" s="23" t="s">
        <v>297</v>
      </c>
      <c r="E537" s="24" t="s">
        <v>298</v>
      </c>
      <c r="F537" s="24" t="s">
        <v>267</v>
      </c>
      <c r="G537" s="24" t="n">
        <v>1</v>
      </c>
      <c r="H537" s="25" t="str">
        <f aca="false">CONCATENATE(F537,D537,E537)</f>
        <v>Interest Receivableamount&gt;1Dr</v>
      </c>
      <c r="I537" s="1" t="s">
        <v>3</v>
      </c>
    </row>
    <row r="538" customFormat="false" ht="14.25" hidden="false" customHeight="false" outlineLevel="0" collapsed="false">
      <c r="A538" s="19" t="str">
        <f aca="false">CONCATENATE(C538,"-",E538)</f>
        <v>Securitization - Relief-NA Payments Applied to Principal-Cr</v>
      </c>
      <c r="B538" s="23" t="n">
        <f aca="false">IF(C538=C537,B537,B537+1)</f>
        <v>268</v>
      </c>
      <c r="C538" s="23" t="s">
        <v>110</v>
      </c>
      <c r="D538" s="23" t="s">
        <v>297</v>
      </c>
      <c r="E538" s="24" t="s">
        <v>299</v>
      </c>
      <c r="F538" s="24" t="s">
        <v>300</v>
      </c>
      <c r="G538" s="24" t="n">
        <v>1</v>
      </c>
      <c r="H538" s="25" t="str">
        <f aca="false">CONCATENATE(F538,D538,E538)</f>
        <v>Principal Contra - NA Payments Applied to Principalamount&gt;1Cr</v>
      </c>
      <c r="I538" s="1" t="s">
        <v>3</v>
      </c>
    </row>
    <row r="539" customFormat="false" ht="14.25" hidden="false" customHeight="false" outlineLevel="0" collapsed="false">
      <c r="A539" s="19" t="str">
        <f aca="false">CONCATENATE(C539,"-",E539)</f>
        <v>Securitization - Relief-NA Payments Applied to Principal-Dr</v>
      </c>
      <c r="B539" s="23" t="n">
        <f aca="false">IF(C539=C538,B538,B538+1)</f>
        <v>268</v>
      </c>
      <c r="C539" s="23" t="s">
        <v>110</v>
      </c>
      <c r="D539" s="23" t="s">
        <v>297</v>
      </c>
      <c r="E539" s="24" t="s">
        <v>298</v>
      </c>
      <c r="F539" s="24" t="s">
        <v>284</v>
      </c>
      <c r="G539" s="24" t="n">
        <v>1</v>
      </c>
      <c r="H539" s="25" t="str">
        <f aca="false">CONCATENATE(F539,D539,E539)</f>
        <v>Securitization Clearingamount&gt;1Dr</v>
      </c>
      <c r="I539" s="1" t="s">
        <v>3</v>
      </c>
    </row>
    <row r="540" customFormat="false" ht="14.25" hidden="false" customHeight="false" outlineLevel="0" collapsed="false">
      <c r="A540" s="19" t="str">
        <f aca="false">CONCATENATE(C540,"-",E540)</f>
        <v>Securitization - Relief-Premium-Cr</v>
      </c>
      <c r="B540" s="23" t="n">
        <f aca="false">IF(C540=C539,B539,B539+1)</f>
        <v>269</v>
      </c>
      <c r="C540" s="23" t="s">
        <v>111</v>
      </c>
      <c r="D540" s="23" t="s">
        <v>297</v>
      </c>
      <c r="E540" s="24" t="s">
        <v>299</v>
      </c>
      <c r="F540" s="24" t="s">
        <v>284</v>
      </c>
      <c r="G540" s="24" t="n">
        <v>1</v>
      </c>
      <c r="H540" s="25" t="str">
        <f aca="false">CONCATENATE(F540,D540,E540)</f>
        <v>Securitization Clearingamount&gt;1Cr</v>
      </c>
      <c r="I540" s="1" t="s">
        <v>3</v>
      </c>
    </row>
    <row r="541" customFormat="false" ht="14.25" hidden="false" customHeight="false" outlineLevel="0" collapsed="false">
      <c r="A541" s="19" t="str">
        <f aca="false">CONCATENATE(C541,"-",E541)</f>
        <v>Securitization - Relief-Premium-Dr</v>
      </c>
      <c r="B541" s="23" t="n">
        <f aca="false">IF(C541=C540,B540,B540+1)</f>
        <v>269</v>
      </c>
      <c r="C541" s="23" t="s">
        <v>111</v>
      </c>
      <c r="D541" s="23" t="s">
        <v>297</v>
      </c>
      <c r="E541" s="24" t="s">
        <v>298</v>
      </c>
      <c r="F541" s="24" t="s">
        <v>253</v>
      </c>
      <c r="G541" s="24" t="n">
        <v>1</v>
      </c>
      <c r="H541" s="25" t="str">
        <f aca="false">CONCATENATE(F541,D541,E541)</f>
        <v>Deferred Basisamount&gt;1Dr</v>
      </c>
      <c r="I541" s="1" t="s">
        <v>3</v>
      </c>
    </row>
    <row r="542" customFormat="false" ht="14.25" hidden="false" customHeight="false" outlineLevel="0" collapsed="false">
      <c r="A542" s="19" t="str">
        <f aca="false">CONCATENATE(C542,"-",E542)</f>
        <v>Securitization - Relief-Principal-Cr</v>
      </c>
      <c r="B542" s="23" t="n">
        <f aca="false">IF(C542=C541,B541,B541+1)</f>
        <v>270</v>
      </c>
      <c r="C542" s="23" t="s">
        <v>112</v>
      </c>
      <c r="D542" s="23" t="s">
        <v>297</v>
      </c>
      <c r="E542" s="24" t="s">
        <v>299</v>
      </c>
      <c r="F542" s="24" t="s">
        <v>284</v>
      </c>
      <c r="G542" s="24" t="n">
        <v>1</v>
      </c>
      <c r="H542" s="25" t="str">
        <f aca="false">CONCATENATE(F542,D542,E542)</f>
        <v>Securitization Clearingamount&gt;1Cr</v>
      </c>
      <c r="I542" s="1" t="s">
        <v>3</v>
      </c>
    </row>
    <row r="543" customFormat="false" ht="14.25" hidden="false" customHeight="false" outlineLevel="0" collapsed="false">
      <c r="A543" s="19" t="str">
        <f aca="false">CONCATENATE(C543,"-",E543)</f>
        <v>Securitization - Relief-Principal-Dr</v>
      </c>
      <c r="B543" s="23" t="n">
        <f aca="false">IF(C543=C542,B542,B542+1)</f>
        <v>270</v>
      </c>
      <c r="C543" s="23" t="s">
        <v>112</v>
      </c>
      <c r="D543" s="23" t="s">
        <v>297</v>
      </c>
      <c r="E543" s="24" t="s">
        <v>298</v>
      </c>
      <c r="F543" s="24" t="s">
        <v>273</v>
      </c>
      <c r="G543" s="24" t="n">
        <v>1</v>
      </c>
      <c r="H543" s="25" t="str">
        <f aca="false">CONCATENATE(F543,D543,E543)</f>
        <v>Principalamount&gt;1Dr</v>
      </c>
      <c r="I543" s="1" t="s">
        <v>3</v>
      </c>
    </row>
    <row r="544" customFormat="false" ht="14.25" hidden="false" customHeight="false" outlineLevel="0" collapsed="false">
      <c r="A544" s="19" t="str">
        <f aca="false">CONCATENATE(C544,"-",E544)</f>
        <v>Disburse Principal-Principal-Cr</v>
      </c>
      <c r="B544" s="23" t="n">
        <f aca="false">IF(C544=C543,B543,B543+1)</f>
        <v>271</v>
      </c>
      <c r="C544" s="23" t="s">
        <v>113</v>
      </c>
      <c r="D544" s="23" t="s">
        <v>297</v>
      </c>
      <c r="E544" s="24" t="s">
        <v>299</v>
      </c>
      <c r="F544" s="24" t="s">
        <v>273</v>
      </c>
      <c r="G544" s="24" t="n">
        <v>1</v>
      </c>
      <c r="H544" s="25" t="str">
        <f aca="false">CONCATENATE(F544,D544,E544)</f>
        <v>Principalamount&gt;1Cr</v>
      </c>
      <c r="I544" s="1" t="s">
        <v>3</v>
      </c>
    </row>
    <row r="545" customFormat="false" ht="14.25" hidden="false" customHeight="false" outlineLevel="0" collapsed="false">
      <c r="A545" s="19" t="str">
        <f aca="false">CONCATENATE(C545,"-",E545)</f>
        <v>Disburse Principal-Principal-Dr</v>
      </c>
      <c r="B545" s="23" t="n">
        <f aca="false">IF(C545=C544,B544,B544+1)</f>
        <v>271</v>
      </c>
      <c r="C545" s="23" t="s">
        <v>113</v>
      </c>
      <c r="D545" s="23" t="s">
        <v>297</v>
      </c>
      <c r="E545" s="24" t="s">
        <v>298</v>
      </c>
      <c r="F545" s="24" t="s">
        <v>247</v>
      </c>
      <c r="G545" s="24" t="n">
        <v>1</v>
      </c>
      <c r="H545" s="25" t="str">
        <f aca="false">CONCATENATE(F545,D545,E545)</f>
        <v>Cash Clearingamount&gt;1Dr</v>
      </c>
      <c r="I545" s="1" t="s">
        <v>3</v>
      </c>
    </row>
    <row r="546" customFormat="false" ht="14.25" hidden="false" customHeight="false" outlineLevel="0" collapsed="false">
      <c r="A546" s="19" t="str">
        <f aca="false">CONCATENATE(C546,"-",E546)</f>
        <v>Drawdown Credit-Credit Line-Cr</v>
      </c>
      <c r="B546" s="23" t="n">
        <f aca="false">IF(C546=C545,B545,B545+1)</f>
        <v>272</v>
      </c>
      <c r="C546" s="23" t="s">
        <v>114</v>
      </c>
      <c r="D546" s="23" t="s">
        <v>297</v>
      </c>
      <c r="E546" s="24" t="s">
        <v>299</v>
      </c>
      <c r="F546" s="24" t="s">
        <v>249</v>
      </c>
      <c r="G546" s="24" t="n">
        <v>1</v>
      </c>
      <c r="H546" s="25" t="str">
        <f aca="false">CONCATENATE(F546,D546,E546)</f>
        <v>Commitment Clearingamount&gt;1Cr</v>
      </c>
      <c r="I546" s="1" t="s">
        <v>3</v>
      </c>
    </row>
    <row r="547" customFormat="false" ht="14.25" hidden="false" customHeight="false" outlineLevel="0" collapsed="false">
      <c r="A547" s="19" t="str">
        <f aca="false">CONCATENATE(C547,"-",E547)</f>
        <v>Drawdown Credit-Credit Line-Dr</v>
      </c>
      <c r="B547" s="23" t="n">
        <f aca="false">IF(C547=C546,B546,B546+1)</f>
        <v>272</v>
      </c>
      <c r="C547" s="23" t="s">
        <v>114</v>
      </c>
      <c r="D547" s="23" t="s">
        <v>297</v>
      </c>
      <c r="E547" s="24" t="s">
        <v>298</v>
      </c>
      <c r="F547" s="24" t="s">
        <v>286</v>
      </c>
      <c r="G547" s="24" t="n">
        <v>1</v>
      </c>
      <c r="H547" s="25" t="str">
        <f aca="false">CONCATENATE(F547,D547,E547)</f>
        <v>Unfunded Commitment Balanceamount&gt;1Dr</v>
      </c>
      <c r="I547" s="1" t="s">
        <v>3</v>
      </c>
    </row>
    <row r="548" customFormat="false" ht="14.25" hidden="false" customHeight="false" outlineLevel="0" collapsed="false">
      <c r="A548" s="19" t="str">
        <f aca="false">CONCATENATE(C548,"-",E548)</f>
        <v>Originate Credit Line-Credit Line-Cr</v>
      </c>
      <c r="B548" s="23" t="n">
        <f aca="false">IF(C548=C547,B547,B547+1)</f>
        <v>273</v>
      </c>
      <c r="C548" s="23" t="s">
        <v>115</v>
      </c>
      <c r="D548" s="23" t="s">
        <v>297</v>
      </c>
      <c r="E548" s="24" t="s">
        <v>299</v>
      </c>
      <c r="F548" s="24" t="s">
        <v>286</v>
      </c>
      <c r="G548" s="24" t="n">
        <v>1</v>
      </c>
      <c r="H548" s="25" t="str">
        <f aca="false">CONCATENATE(F548,D548,E548)</f>
        <v>Unfunded Commitment Balanceamount&gt;1Cr</v>
      </c>
      <c r="I548" s="1" t="s">
        <v>3</v>
      </c>
    </row>
    <row r="549" customFormat="false" ht="14.25" hidden="false" customHeight="false" outlineLevel="0" collapsed="false">
      <c r="A549" s="19" t="str">
        <f aca="false">CONCATENATE(C549,"-",E549)</f>
        <v>Originate Credit Line-Credit Line-Dr</v>
      </c>
      <c r="B549" s="23" t="n">
        <f aca="false">IF(C549=C548,B548,B548+1)</f>
        <v>273</v>
      </c>
      <c r="C549" s="23" t="s">
        <v>115</v>
      </c>
      <c r="D549" s="23" t="s">
        <v>297</v>
      </c>
      <c r="E549" s="24" t="s">
        <v>298</v>
      </c>
      <c r="F549" s="24" t="s">
        <v>249</v>
      </c>
      <c r="G549" s="24" t="n">
        <v>1</v>
      </c>
      <c r="H549" s="25" t="str">
        <f aca="false">CONCATENATE(F549,D549,E549)</f>
        <v>Commitment Clearingamount&gt;1Dr</v>
      </c>
      <c r="I549" s="1" t="s">
        <v>3</v>
      </c>
    </row>
    <row r="550" customFormat="false" ht="14.25" hidden="false" customHeight="false" outlineLevel="0" collapsed="false">
      <c r="A550" s="19" t="str">
        <f aca="false">CONCATENATE(C550,"-",E550)</f>
        <v>Prorate Deferred Expense-Deferred Cost-Cr</v>
      </c>
      <c r="B550" s="23" t="n">
        <f aca="false">IF(C550=C549,B549,B549+1)</f>
        <v>274</v>
      </c>
      <c r="C550" s="23" t="s">
        <v>116</v>
      </c>
      <c r="D550" s="23" t="s">
        <v>297</v>
      </c>
      <c r="E550" s="24" t="s">
        <v>299</v>
      </c>
      <c r="F550" s="24" t="s">
        <v>253</v>
      </c>
      <c r="G550" s="24" t="n">
        <v>1</v>
      </c>
      <c r="H550" s="25" t="str">
        <f aca="false">CONCATENATE(F550,D550,E550)</f>
        <v>Deferred Basisamount&gt;1Cr</v>
      </c>
      <c r="I550" s="1" t="s">
        <v>3</v>
      </c>
    </row>
    <row r="551" customFormat="false" ht="14.25" hidden="false" customHeight="false" outlineLevel="0" collapsed="false">
      <c r="A551" s="19" t="str">
        <f aca="false">CONCATENATE(C551,"-",E551)</f>
        <v>Prorate Deferred Expense-Deferred Cost-Dr</v>
      </c>
      <c r="B551" s="23" t="n">
        <f aca="false">IF(C551=C550,B550,B550+1)</f>
        <v>274</v>
      </c>
      <c r="C551" s="23" t="s">
        <v>116</v>
      </c>
      <c r="D551" s="23" t="s">
        <v>297</v>
      </c>
      <c r="E551" s="24" t="s">
        <v>298</v>
      </c>
      <c r="F551" s="24" t="s">
        <v>254</v>
      </c>
      <c r="G551" s="24" t="n">
        <v>1</v>
      </c>
      <c r="H551" s="25" t="str">
        <f aca="false">CONCATENATE(F551,D551,E551)</f>
        <v>Deferred Basis Clearingamount&gt;1Dr</v>
      </c>
      <c r="I551" s="1" t="s">
        <v>3</v>
      </c>
    </row>
    <row r="552" customFormat="false" ht="14.25" hidden="false" customHeight="false" outlineLevel="0" collapsed="false">
      <c r="A552" s="19" t="str">
        <f aca="false">CONCATENATE(C552,"-",E552)</f>
        <v>Prorate Deferred Income-Deferred Fee-Cr</v>
      </c>
      <c r="B552" s="23" t="n">
        <f aca="false">IF(C552=C551,B551,B551+1)</f>
        <v>275</v>
      </c>
      <c r="C552" s="23" t="s">
        <v>117</v>
      </c>
      <c r="D552" s="23" t="s">
        <v>297</v>
      </c>
      <c r="E552" s="24" t="s">
        <v>299</v>
      </c>
      <c r="F552" s="24" t="s">
        <v>254</v>
      </c>
      <c r="G552" s="24" t="n">
        <v>1</v>
      </c>
      <c r="H552" s="25" t="str">
        <f aca="false">CONCATENATE(F552,D552,E552)</f>
        <v>Deferred Basis Clearingamount&gt;1Cr</v>
      </c>
      <c r="I552" s="1" t="s">
        <v>3</v>
      </c>
    </row>
    <row r="553" customFormat="false" ht="14.25" hidden="false" customHeight="false" outlineLevel="0" collapsed="false">
      <c r="A553" s="19" t="str">
        <f aca="false">CONCATENATE(C553,"-",E553)</f>
        <v>Prorate Deferred Income-Deferred Fee-Dr</v>
      </c>
      <c r="B553" s="23" t="n">
        <f aca="false">IF(C553=C552,B552,B552+1)</f>
        <v>275</v>
      </c>
      <c r="C553" s="23" t="s">
        <v>117</v>
      </c>
      <c r="D553" s="23" t="s">
        <v>297</v>
      </c>
      <c r="E553" s="24" t="s">
        <v>298</v>
      </c>
      <c r="F553" s="24" t="s">
        <v>253</v>
      </c>
      <c r="G553" s="24" t="n">
        <v>1</v>
      </c>
      <c r="H553" s="25" t="str">
        <f aca="false">CONCATENATE(F553,D553,E553)</f>
        <v>Deferred Basisamount&gt;1Dr</v>
      </c>
      <c r="I553" s="1" t="s">
        <v>3</v>
      </c>
    </row>
    <row r="554" customFormat="false" ht="14.25" hidden="false" customHeight="false" outlineLevel="0" collapsed="false">
      <c r="A554" s="19" t="str">
        <f aca="false">CONCATENATE(C554,"-",E554)</f>
        <v>Purchase-Discount-Cr</v>
      </c>
      <c r="B554" s="23" t="n">
        <f aca="false">IF(C554=C553,B553,B553+1)</f>
        <v>276</v>
      </c>
      <c r="C554" s="23" t="s">
        <v>118</v>
      </c>
      <c r="D554" s="23" t="s">
        <v>297</v>
      </c>
      <c r="E554" s="24" t="s">
        <v>299</v>
      </c>
      <c r="F554" s="24" t="s">
        <v>254</v>
      </c>
      <c r="G554" s="24" t="n">
        <v>1</v>
      </c>
      <c r="H554" s="25" t="str">
        <f aca="false">CONCATENATE(F554,D554,E554)</f>
        <v>Deferred Basis Clearingamount&gt;1Cr</v>
      </c>
      <c r="I554" s="1" t="s">
        <v>3</v>
      </c>
    </row>
    <row r="555" customFormat="false" ht="14.25" hidden="false" customHeight="false" outlineLevel="0" collapsed="false">
      <c r="A555" s="19" t="str">
        <f aca="false">CONCATENATE(C555,"-",E555)</f>
        <v>Purchase-Discount-Dr</v>
      </c>
      <c r="B555" s="23" t="n">
        <f aca="false">IF(C555=C554,B554,B554+1)</f>
        <v>276</v>
      </c>
      <c r="C555" s="23" t="s">
        <v>118</v>
      </c>
      <c r="D555" s="23" t="s">
        <v>297</v>
      </c>
      <c r="E555" s="24" t="s">
        <v>298</v>
      </c>
      <c r="F555" s="24" t="s">
        <v>253</v>
      </c>
      <c r="G555" s="24" t="n">
        <v>1</v>
      </c>
      <c r="H555" s="25" t="str">
        <f aca="false">CONCATENATE(F555,D555,E555)</f>
        <v>Deferred Basisamount&gt;1Dr</v>
      </c>
      <c r="I555" s="1" t="s">
        <v>3</v>
      </c>
    </row>
    <row r="556" customFormat="false" ht="14.25" hidden="false" customHeight="false" outlineLevel="0" collapsed="false">
      <c r="A556" s="19" t="str">
        <f aca="false">CONCATENATE(C556,"-",E556)</f>
        <v>Purchase-Fee-Cr</v>
      </c>
      <c r="B556" s="23" t="n">
        <f aca="false">IF(C556=C555,B555,B555+1)</f>
        <v>277</v>
      </c>
      <c r="C556" s="23" t="s">
        <v>119</v>
      </c>
      <c r="D556" s="23" t="s">
        <v>297</v>
      </c>
      <c r="E556" s="24" t="s">
        <v>299</v>
      </c>
      <c r="F556" s="24" t="s">
        <v>260</v>
      </c>
      <c r="G556" s="24" t="n">
        <v>1</v>
      </c>
      <c r="H556" s="25" t="str">
        <f aca="false">CONCATENATE(F556,D556,E556)</f>
        <v>Fee Receivableamount&gt;1Cr</v>
      </c>
      <c r="I556" s="1" t="s">
        <v>3</v>
      </c>
    </row>
    <row r="557" customFormat="false" ht="14.25" hidden="false" customHeight="false" outlineLevel="0" collapsed="false">
      <c r="A557" s="19" t="str">
        <f aca="false">CONCATENATE(C557,"-",E557)</f>
        <v>Purchase-Fee-Dr</v>
      </c>
      <c r="B557" s="23" t="n">
        <f aca="false">IF(C557=C556,B556,B556+1)</f>
        <v>277</v>
      </c>
      <c r="C557" s="23" t="s">
        <v>119</v>
      </c>
      <c r="D557" s="23" t="s">
        <v>297</v>
      </c>
      <c r="E557" s="24" t="s">
        <v>298</v>
      </c>
      <c r="F557" s="24" t="s">
        <v>258</v>
      </c>
      <c r="G557" s="24" t="n">
        <v>1</v>
      </c>
      <c r="H557" s="25" t="str">
        <f aca="false">CONCATENATE(F557,D557,E557)</f>
        <v>Fee Incomeamount&gt;1Dr</v>
      </c>
      <c r="I557" s="1" t="s">
        <v>3</v>
      </c>
    </row>
    <row r="558" customFormat="false" ht="14.25" hidden="false" customHeight="false" outlineLevel="0" collapsed="false">
      <c r="A558" s="19" t="str">
        <f aca="false">CONCATENATE(C558,"-",E558)</f>
        <v>Purchase-Interest-Cr</v>
      </c>
      <c r="B558" s="23" t="n">
        <f aca="false">IF(C558=C557,B557,B557+1)</f>
        <v>278</v>
      </c>
      <c r="C558" s="23" t="s">
        <v>120</v>
      </c>
      <c r="D558" s="23" t="s">
        <v>297</v>
      </c>
      <c r="E558" s="24" t="s">
        <v>299</v>
      </c>
      <c r="F558" s="24" t="s">
        <v>267</v>
      </c>
      <c r="G558" s="24" t="n">
        <v>1</v>
      </c>
      <c r="H558" s="25" t="str">
        <f aca="false">CONCATENATE(F558,D558,E558)</f>
        <v>Interest Receivableamount&gt;1Cr</v>
      </c>
      <c r="I558" s="1" t="s">
        <v>3</v>
      </c>
    </row>
    <row r="559" customFormat="false" ht="14.25" hidden="false" customHeight="false" outlineLevel="0" collapsed="false">
      <c r="A559" s="19" t="str">
        <f aca="false">CONCATENATE(C559,"-",E559)</f>
        <v>Purchase-Interest-Dr</v>
      </c>
      <c r="B559" s="23" t="n">
        <f aca="false">IF(C559=C558,B558,B558+1)</f>
        <v>278</v>
      </c>
      <c r="C559" s="23" t="s">
        <v>120</v>
      </c>
      <c r="D559" s="23" t="s">
        <v>297</v>
      </c>
      <c r="E559" s="24" t="s">
        <v>298</v>
      </c>
      <c r="F559" s="24" t="s">
        <v>277</v>
      </c>
      <c r="G559" s="24" t="n">
        <v>1</v>
      </c>
      <c r="H559" s="25" t="str">
        <f aca="false">CONCATENATE(F559,D559,E559)</f>
        <v>Purchase Clearingamount&gt;1Dr</v>
      </c>
      <c r="I559" s="1" t="s">
        <v>3</v>
      </c>
    </row>
    <row r="560" customFormat="false" ht="14.25" hidden="false" customHeight="false" outlineLevel="0" collapsed="false">
      <c r="A560" s="19" t="str">
        <f aca="false">CONCATENATE(C560,"-",E560)</f>
        <v>Purchase-NA Payments Applied to Principal-Cr</v>
      </c>
      <c r="B560" s="23" t="n">
        <f aca="false">IF(C560=C559,B559,B559+1)</f>
        <v>279</v>
      </c>
      <c r="C560" s="23" t="s">
        <v>121</v>
      </c>
      <c r="D560" s="23" t="s">
        <v>297</v>
      </c>
      <c r="E560" s="24" t="s">
        <v>299</v>
      </c>
      <c r="F560" s="24" t="s">
        <v>277</v>
      </c>
      <c r="G560" s="24" t="n">
        <v>1</v>
      </c>
      <c r="H560" s="25" t="str">
        <f aca="false">CONCATENATE(F560,D560,E560)</f>
        <v>Purchase Clearingamount&gt;1Cr</v>
      </c>
      <c r="I560" s="1" t="s">
        <v>3</v>
      </c>
    </row>
    <row r="561" customFormat="false" ht="14.25" hidden="false" customHeight="false" outlineLevel="0" collapsed="false">
      <c r="A561" s="19" t="str">
        <f aca="false">CONCATENATE(C561,"-",E561)</f>
        <v>Purchase-NA Payments Applied to Principal-Dr</v>
      </c>
      <c r="B561" s="23" t="n">
        <f aca="false">IF(C561=C560,B560,B560+1)</f>
        <v>279</v>
      </c>
      <c r="C561" s="23" t="s">
        <v>121</v>
      </c>
      <c r="D561" s="23" t="s">
        <v>297</v>
      </c>
      <c r="E561" s="24" t="s">
        <v>298</v>
      </c>
      <c r="F561" s="24" t="s">
        <v>300</v>
      </c>
      <c r="G561" s="24" t="n">
        <v>1</v>
      </c>
      <c r="H561" s="25" t="str">
        <f aca="false">CONCATENATE(F561,D561,E561)</f>
        <v>Principal Contra - NA Payments Applied to Principalamount&gt;1Dr</v>
      </c>
      <c r="I561" s="1" t="s">
        <v>3</v>
      </c>
    </row>
    <row r="562" customFormat="false" ht="14.25" hidden="false" customHeight="false" outlineLevel="0" collapsed="false">
      <c r="A562" s="19" t="str">
        <f aca="false">CONCATENATE(C562,"-",E562)</f>
        <v>Purchase-Premium-Cr</v>
      </c>
      <c r="B562" s="23" t="n">
        <f aca="false">IF(C562=C561,B561,B561+1)</f>
        <v>280</v>
      </c>
      <c r="C562" s="23" t="s">
        <v>122</v>
      </c>
      <c r="D562" s="23" t="s">
        <v>297</v>
      </c>
      <c r="E562" s="24" t="s">
        <v>299</v>
      </c>
      <c r="F562" s="24" t="s">
        <v>253</v>
      </c>
      <c r="G562" s="24" t="n">
        <v>1</v>
      </c>
      <c r="H562" s="25" t="str">
        <f aca="false">CONCATENATE(F562,D562,E562)</f>
        <v>Deferred Basisamount&gt;1Cr</v>
      </c>
      <c r="I562" s="1" t="s">
        <v>3</v>
      </c>
    </row>
    <row r="563" customFormat="false" ht="14.25" hidden="false" customHeight="false" outlineLevel="0" collapsed="false">
      <c r="A563" s="19" t="str">
        <f aca="false">CONCATENATE(C563,"-",E563)</f>
        <v>Purchase-Premium-Dr</v>
      </c>
      <c r="B563" s="23" t="n">
        <f aca="false">IF(C563=C562,B562,B562+1)</f>
        <v>280</v>
      </c>
      <c r="C563" s="23" t="s">
        <v>122</v>
      </c>
      <c r="D563" s="23" t="s">
        <v>297</v>
      </c>
      <c r="E563" s="24" t="s">
        <v>298</v>
      </c>
      <c r="F563" s="24" t="s">
        <v>254</v>
      </c>
      <c r="G563" s="24" t="n">
        <v>1</v>
      </c>
      <c r="H563" s="25" t="str">
        <f aca="false">CONCATENATE(F563,D563,E563)</f>
        <v>Deferred Basis Clearingamount&gt;1Dr</v>
      </c>
      <c r="I563" s="1" t="s">
        <v>3</v>
      </c>
    </row>
    <row r="564" customFormat="false" ht="14.25" hidden="false" customHeight="false" outlineLevel="0" collapsed="false">
      <c r="A564" s="19" t="str">
        <f aca="false">CONCATENATE(C564,"-",E564)</f>
        <v>Purchase-Principal-Cr</v>
      </c>
      <c r="B564" s="23" t="n">
        <f aca="false">IF(C564=C563,B563,B563+1)</f>
        <v>281</v>
      </c>
      <c r="C564" s="23" t="s">
        <v>123</v>
      </c>
      <c r="D564" s="23" t="s">
        <v>297</v>
      </c>
      <c r="E564" s="24" t="s">
        <v>299</v>
      </c>
      <c r="F564" s="24" t="s">
        <v>273</v>
      </c>
      <c r="G564" s="24" t="n">
        <v>1</v>
      </c>
      <c r="H564" s="25" t="str">
        <f aca="false">CONCATENATE(F564,D564,E564)</f>
        <v>Principalamount&gt;1Cr</v>
      </c>
      <c r="I564" s="1" t="s">
        <v>3</v>
      </c>
    </row>
    <row r="565" customFormat="false" ht="14.25" hidden="false" customHeight="false" outlineLevel="0" collapsed="false">
      <c r="A565" s="19" t="str">
        <f aca="false">CONCATENATE(C565,"-",E565)</f>
        <v>Purchase-Principal-Dr</v>
      </c>
      <c r="B565" s="23" t="n">
        <f aca="false">IF(C565=C564,B564,B564+1)</f>
        <v>281</v>
      </c>
      <c r="C565" s="23" t="s">
        <v>123</v>
      </c>
      <c r="D565" s="23" t="s">
        <v>297</v>
      </c>
      <c r="E565" s="24" t="s">
        <v>298</v>
      </c>
      <c r="F565" s="24" t="s">
        <v>277</v>
      </c>
      <c r="G565" s="24" t="n">
        <v>1</v>
      </c>
      <c r="H565" s="25" t="str">
        <f aca="false">CONCATENATE(F565,D565,E565)</f>
        <v>Purchase Clearingamount&gt;1Dr</v>
      </c>
      <c r="I565" s="1" t="s">
        <v>3</v>
      </c>
    </row>
    <row r="566" customFormat="false" ht="14.25" hidden="false" customHeight="false" outlineLevel="0" collapsed="false">
      <c r="A566" s="19" t="str">
        <f aca="false">CONCATENATE(C566,"-",E566)</f>
        <v>Purchase - Securitization-Discount-Cr</v>
      </c>
      <c r="B566" s="23" t="n">
        <f aca="false">IF(C566=C565,B565,B565+1)</f>
        <v>282</v>
      </c>
      <c r="C566" s="23" t="s">
        <v>124</v>
      </c>
      <c r="D566" s="23" t="s">
        <v>297</v>
      </c>
      <c r="E566" s="24" t="s">
        <v>299</v>
      </c>
      <c r="F566" s="24" t="s">
        <v>254</v>
      </c>
      <c r="G566" s="24" t="n">
        <v>1</v>
      </c>
      <c r="H566" s="25" t="str">
        <f aca="false">CONCATENATE(F566,D566,E566)</f>
        <v>Deferred Basis Clearingamount&gt;1Cr</v>
      </c>
      <c r="I566" s="1" t="s">
        <v>3</v>
      </c>
    </row>
    <row r="567" customFormat="false" ht="14.25" hidden="false" customHeight="false" outlineLevel="0" collapsed="false">
      <c r="A567" s="19" t="str">
        <f aca="false">CONCATENATE(C567,"-",E567)</f>
        <v>Purchase - Securitization-Discount-Dr</v>
      </c>
      <c r="B567" s="23" t="n">
        <f aca="false">IF(C567=C566,B566,B566+1)</f>
        <v>282</v>
      </c>
      <c r="C567" s="23" t="s">
        <v>124</v>
      </c>
      <c r="D567" s="23" t="s">
        <v>297</v>
      </c>
      <c r="E567" s="24" t="s">
        <v>298</v>
      </c>
      <c r="F567" s="24" t="s">
        <v>253</v>
      </c>
      <c r="G567" s="24" t="n">
        <v>1</v>
      </c>
      <c r="H567" s="25" t="str">
        <f aca="false">CONCATENATE(F567,D567,E567)</f>
        <v>Deferred Basisamount&gt;1Dr</v>
      </c>
      <c r="I567" s="1" t="s">
        <v>3</v>
      </c>
    </row>
    <row r="568" customFormat="false" ht="14.25" hidden="false" customHeight="false" outlineLevel="0" collapsed="false">
      <c r="A568" s="19" t="str">
        <f aca="false">CONCATENATE(C568,"-",E568)</f>
        <v>Purchase - Securitization-Fee-Cr</v>
      </c>
      <c r="B568" s="23" t="n">
        <f aca="false">IF(C568=C567,B567,B567+1)</f>
        <v>283</v>
      </c>
      <c r="C568" s="23" t="s">
        <v>125</v>
      </c>
      <c r="D568" s="23" t="s">
        <v>297</v>
      </c>
      <c r="E568" s="24" t="s">
        <v>299</v>
      </c>
      <c r="F568" s="24" t="s">
        <v>260</v>
      </c>
      <c r="G568" s="24" t="n">
        <v>1</v>
      </c>
      <c r="H568" s="25" t="str">
        <f aca="false">CONCATENATE(F568,D568,E568)</f>
        <v>Fee Receivableamount&gt;1Cr</v>
      </c>
      <c r="I568" s="1" t="s">
        <v>3</v>
      </c>
    </row>
    <row r="569" customFormat="false" ht="14.25" hidden="false" customHeight="false" outlineLevel="0" collapsed="false">
      <c r="A569" s="19" t="str">
        <f aca="false">CONCATENATE(C569,"-",E569)</f>
        <v>Purchase - Securitization-Fee-Dr</v>
      </c>
      <c r="B569" s="23" t="n">
        <f aca="false">IF(C569=C568,B568,B568+1)</f>
        <v>283</v>
      </c>
      <c r="C569" s="23" t="s">
        <v>125</v>
      </c>
      <c r="D569" s="23" t="s">
        <v>297</v>
      </c>
      <c r="E569" s="24" t="s">
        <v>298</v>
      </c>
      <c r="F569" s="24" t="s">
        <v>258</v>
      </c>
      <c r="G569" s="24" t="n">
        <v>1</v>
      </c>
      <c r="H569" s="25" t="str">
        <f aca="false">CONCATENATE(F569,D569,E569)</f>
        <v>Fee Incomeamount&gt;1Dr</v>
      </c>
      <c r="I569" s="1" t="s">
        <v>3</v>
      </c>
    </row>
    <row r="570" customFormat="false" ht="14.25" hidden="false" customHeight="false" outlineLevel="0" collapsed="false">
      <c r="A570" s="19" t="str">
        <f aca="false">CONCATENATE(C570,"-",E570)</f>
        <v>Purchase - Securitization-Interest-Cr</v>
      </c>
      <c r="B570" s="23" t="n">
        <f aca="false">IF(C570=C569,B569,B569+1)</f>
        <v>284</v>
      </c>
      <c r="C570" s="23" t="s">
        <v>126</v>
      </c>
      <c r="D570" s="23" t="s">
        <v>297</v>
      </c>
      <c r="E570" s="24" t="s">
        <v>299</v>
      </c>
      <c r="F570" s="24" t="s">
        <v>267</v>
      </c>
      <c r="G570" s="24" t="n">
        <v>1</v>
      </c>
      <c r="H570" s="25" t="str">
        <f aca="false">CONCATENATE(F570,D570,E570)</f>
        <v>Interest Receivableamount&gt;1Cr</v>
      </c>
      <c r="I570" s="1" t="s">
        <v>3</v>
      </c>
    </row>
    <row r="571" customFormat="false" ht="14.25" hidden="false" customHeight="false" outlineLevel="0" collapsed="false">
      <c r="A571" s="19" t="str">
        <f aca="false">CONCATENATE(C571,"-",E571)</f>
        <v>Purchase - Securitization-Interest-Dr</v>
      </c>
      <c r="B571" s="23" t="n">
        <f aca="false">IF(C571=C570,B570,B570+1)</f>
        <v>284</v>
      </c>
      <c r="C571" s="23" t="s">
        <v>126</v>
      </c>
      <c r="D571" s="23" t="s">
        <v>297</v>
      </c>
      <c r="E571" s="24" t="s">
        <v>298</v>
      </c>
      <c r="F571" s="24" t="s">
        <v>284</v>
      </c>
      <c r="G571" s="24" t="n">
        <v>1</v>
      </c>
      <c r="H571" s="25" t="str">
        <f aca="false">CONCATENATE(F571,D571,E571)</f>
        <v>Securitization Clearingamount&gt;1Dr</v>
      </c>
      <c r="I571" s="1" t="s">
        <v>3</v>
      </c>
    </row>
    <row r="572" customFormat="false" ht="14.25" hidden="false" customHeight="false" outlineLevel="0" collapsed="false">
      <c r="A572" s="19" t="str">
        <f aca="false">CONCATENATE(C572,"-",E572)</f>
        <v>Purchase - Securitization-NA Payments Applied to Principal-Cr</v>
      </c>
      <c r="B572" s="23" t="n">
        <f aca="false">IF(C572=C571,B571,B571+1)</f>
        <v>285</v>
      </c>
      <c r="C572" s="23" t="s">
        <v>127</v>
      </c>
      <c r="D572" s="23" t="s">
        <v>297</v>
      </c>
      <c r="E572" s="24" t="s">
        <v>299</v>
      </c>
      <c r="F572" s="24" t="s">
        <v>284</v>
      </c>
      <c r="G572" s="24" t="n">
        <v>1</v>
      </c>
      <c r="H572" s="25" t="str">
        <f aca="false">CONCATENATE(F572,D572,E572)</f>
        <v>Securitization Clearingamount&gt;1Cr</v>
      </c>
      <c r="I572" s="1" t="s">
        <v>3</v>
      </c>
    </row>
    <row r="573" customFormat="false" ht="14.25" hidden="false" customHeight="false" outlineLevel="0" collapsed="false">
      <c r="A573" s="19" t="str">
        <f aca="false">CONCATENATE(C573,"-",E573)</f>
        <v>Purchase - Securitization-NA Payments Applied to Principal-Dr</v>
      </c>
      <c r="B573" s="23" t="n">
        <f aca="false">IF(C573=C572,B572,B572+1)</f>
        <v>285</v>
      </c>
      <c r="C573" s="23" t="s">
        <v>127</v>
      </c>
      <c r="D573" s="23" t="s">
        <v>297</v>
      </c>
      <c r="E573" s="24" t="s">
        <v>298</v>
      </c>
      <c r="F573" s="24" t="s">
        <v>300</v>
      </c>
      <c r="G573" s="24" t="n">
        <v>1</v>
      </c>
      <c r="H573" s="25" t="str">
        <f aca="false">CONCATENATE(F573,D573,E573)</f>
        <v>Principal Contra - NA Payments Applied to Principalamount&gt;1Dr</v>
      </c>
      <c r="I573" s="1" t="s">
        <v>3</v>
      </c>
    </row>
    <row r="574" customFormat="false" ht="14.25" hidden="false" customHeight="false" outlineLevel="0" collapsed="false">
      <c r="A574" s="19" t="str">
        <f aca="false">CONCATENATE(C574,"-",E574)</f>
        <v>Purchase - Securitization-Premium-Cr</v>
      </c>
      <c r="B574" s="23" t="n">
        <f aca="false">IF(C574=C573,B573,B573+1)</f>
        <v>286</v>
      </c>
      <c r="C574" s="23" t="s">
        <v>128</v>
      </c>
      <c r="D574" s="23" t="s">
        <v>297</v>
      </c>
      <c r="E574" s="24" t="s">
        <v>299</v>
      </c>
      <c r="F574" s="24" t="s">
        <v>253</v>
      </c>
      <c r="G574" s="24" t="n">
        <v>1</v>
      </c>
      <c r="H574" s="25" t="str">
        <f aca="false">CONCATENATE(F574,D574,E574)</f>
        <v>Deferred Basisamount&gt;1Cr</v>
      </c>
      <c r="I574" s="1" t="s">
        <v>3</v>
      </c>
    </row>
    <row r="575" customFormat="false" ht="14.25" hidden="false" customHeight="false" outlineLevel="0" collapsed="false">
      <c r="A575" s="19" t="str">
        <f aca="false">CONCATENATE(C575,"-",E575)</f>
        <v>Purchase - Securitization-Premium-Dr</v>
      </c>
      <c r="B575" s="23" t="n">
        <f aca="false">IF(C575=C574,B574,B574+1)</f>
        <v>286</v>
      </c>
      <c r="C575" s="23" t="s">
        <v>128</v>
      </c>
      <c r="D575" s="23" t="s">
        <v>297</v>
      </c>
      <c r="E575" s="24" t="s">
        <v>298</v>
      </c>
      <c r="F575" s="24" t="s">
        <v>254</v>
      </c>
      <c r="G575" s="24" t="n">
        <v>1</v>
      </c>
      <c r="H575" s="25" t="str">
        <f aca="false">CONCATENATE(F575,D575,E575)</f>
        <v>Deferred Basis Clearingamount&gt;1Dr</v>
      </c>
      <c r="I575" s="1" t="s">
        <v>3</v>
      </c>
    </row>
    <row r="576" customFormat="false" ht="14.25" hidden="false" customHeight="false" outlineLevel="0" collapsed="false">
      <c r="A576" s="19" t="str">
        <f aca="false">CONCATENATE(C576,"-",E576)</f>
        <v>Purchase - Securitization-Principal-Cr</v>
      </c>
      <c r="B576" s="23" t="n">
        <f aca="false">IF(C576=C575,B575,B575+1)</f>
        <v>287</v>
      </c>
      <c r="C576" s="23" t="s">
        <v>129</v>
      </c>
      <c r="D576" s="23" t="s">
        <v>297</v>
      </c>
      <c r="E576" s="24" t="s">
        <v>299</v>
      </c>
      <c r="F576" s="24" t="s">
        <v>273</v>
      </c>
      <c r="G576" s="24" t="n">
        <v>1</v>
      </c>
      <c r="H576" s="25" t="str">
        <f aca="false">CONCATENATE(F576,D576,E576)</f>
        <v>Principalamount&gt;1Cr</v>
      </c>
      <c r="I576" s="1" t="s">
        <v>3</v>
      </c>
    </row>
    <row r="577" customFormat="false" ht="14.25" hidden="false" customHeight="false" outlineLevel="0" collapsed="false">
      <c r="A577" s="19" t="str">
        <f aca="false">CONCATENATE(C577,"-",E577)</f>
        <v>Purchase - Securitization-Principal-Dr</v>
      </c>
      <c r="B577" s="23" t="n">
        <f aca="false">IF(C577=C576,B576,B576+1)</f>
        <v>287</v>
      </c>
      <c r="C577" s="23" t="s">
        <v>129</v>
      </c>
      <c r="D577" s="23" t="s">
        <v>297</v>
      </c>
      <c r="E577" s="24" t="s">
        <v>298</v>
      </c>
      <c r="F577" s="24" t="s">
        <v>284</v>
      </c>
      <c r="G577" s="24" t="n">
        <v>1</v>
      </c>
      <c r="H577" s="25" t="str">
        <f aca="false">CONCATENATE(F577,D577,E577)</f>
        <v>Securitization Clearingamount&gt;1Dr</v>
      </c>
      <c r="I577" s="1" t="s">
        <v>3</v>
      </c>
    </row>
    <row r="578" customFormat="false" ht="14.25" hidden="false" customHeight="false" outlineLevel="0" collapsed="false">
      <c r="A578" s="19" t="str">
        <f aca="false">CONCATENATE(C578,"-",E578)</f>
        <v>Replenish Credit-Credit Line-Cr</v>
      </c>
      <c r="B578" s="23" t="n">
        <f aca="false">IF(C578=C577,B577,B577+1)</f>
        <v>288</v>
      </c>
      <c r="C578" s="23" t="s">
        <v>130</v>
      </c>
      <c r="D578" s="23" t="s">
        <v>297</v>
      </c>
      <c r="E578" s="24" t="s">
        <v>299</v>
      </c>
      <c r="F578" s="24" t="s">
        <v>286</v>
      </c>
      <c r="G578" s="24" t="n">
        <v>1</v>
      </c>
      <c r="H578" s="25" t="str">
        <f aca="false">CONCATENATE(F578,D578,E578)</f>
        <v>Unfunded Commitment Balanceamount&gt;1Cr</v>
      </c>
      <c r="I578" s="1" t="s">
        <v>3</v>
      </c>
    </row>
    <row r="579" customFormat="false" ht="14.25" hidden="false" customHeight="false" outlineLevel="0" collapsed="false">
      <c r="A579" s="19" t="str">
        <f aca="false">CONCATENATE(C579,"-",E579)</f>
        <v>Replenish Credit-Credit Line-Dr</v>
      </c>
      <c r="B579" s="23" t="n">
        <f aca="false">IF(C579=C578,B578,B578+1)</f>
        <v>288</v>
      </c>
      <c r="C579" s="23" t="s">
        <v>130</v>
      </c>
      <c r="D579" s="23" t="s">
        <v>297</v>
      </c>
      <c r="E579" s="24" t="s">
        <v>298</v>
      </c>
      <c r="F579" s="24" t="s">
        <v>249</v>
      </c>
      <c r="G579" s="24" t="n">
        <v>1</v>
      </c>
      <c r="H579" s="25" t="str">
        <f aca="false">CONCATENATE(F579,D579,E579)</f>
        <v>Commitment Clearingamount&gt;1Dr</v>
      </c>
      <c r="I579" s="1" t="s">
        <v>3</v>
      </c>
    </row>
    <row r="580" customFormat="false" ht="14.25" hidden="false" customHeight="false" outlineLevel="0" collapsed="false">
      <c r="A580" s="19" t="str">
        <f aca="false">CONCATENATE(C580,"-",E580)</f>
        <v>Accounting Basis-Cost-Cr</v>
      </c>
      <c r="B580" s="23" t="n">
        <f aca="false">IF(C580=C579,B579,B579+1)</f>
        <v>289</v>
      </c>
      <c r="C580" s="23" t="s">
        <v>131</v>
      </c>
      <c r="D580" s="23" t="s">
        <v>297</v>
      </c>
      <c r="E580" s="24" t="s">
        <v>299</v>
      </c>
      <c r="F580" s="24" t="s">
        <v>242</v>
      </c>
      <c r="G580" s="24" t="n">
        <v>1</v>
      </c>
      <c r="H580" s="25" t="str">
        <f aca="false">CONCATENATE(F580,D580,E580)</f>
        <v>Adjustment Clearingamount&gt;1Cr</v>
      </c>
      <c r="I580" s="1" t="s">
        <v>3</v>
      </c>
    </row>
    <row r="581" customFormat="false" ht="14.25" hidden="false" customHeight="false" outlineLevel="0" collapsed="false">
      <c r="A581" s="19" t="str">
        <f aca="false">CONCATENATE(C581,"-",E581)</f>
        <v>Accounting Basis-Cost-Dr</v>
      </c>
      <c r="B581" s="23" t="n">
        <f aca="false">IF(C581=C580,B580,B580+1)</f>
        <v>289</v>
      </c>
      <c r="C581" s="23" t="s">
        <v>131</v>
      </c>
      <c r="D581" s="23" t="s">
        <v>297</v>
      </c>
      <c r="E581" s="24" t="s">
        <v>298</v>
      </c>
      <c r="F581" s="24" t="s">
        <v>252</v>
      </c>
      <c r="G581" s="24" t="n">
        <v>1</v>
      </c>
      <c r="H581" s="25" t="str">
        <f aca="false">CONCATENATE(F581,D581,E581)</f>
        <v>Cost Payableamount&gt;1Dr</v>
      </c>
      <c r="I581" s="1" t="s">
        <v>3</v>
      </c>
    </row>
    <row r="582" customFormat="false" ht="14.25" hidden="false" customHeight="false" outlineLevel="0" collapsed="false">
      <c r="A582" s="19" t="str">
        <f aca="false">CONCATENATE(C582,"-",E582)</f>
        <v>Accounting Basis-Principal-Cr</v>
      </c>
      <c r="B582" s="23" t="n">
        <f aca="false">IF(C582=C581,B581,B581+1)</f>
        <v>290</v>
      </c>
      <c r="C582" s="23" t="s">
        <v>132</v>
      </c>
      <c r="D582" s="23" t="s">
        <v>297</v>
      </c>
      <c r="E582" s="24" t="s">
        <v>299</v>
      </c>
      <c r="F582" s="24" t="s">
        <v>302</v>
      </c>
      <c r="G582" s="24" t="n">
        <v>1</v>
      </c>
      <c r="H582" s="25" t="str">
        <f aca="false">CONCATENATE(F582,D582,E582)</f>
        <v>Principal Contra - Adjustmentamount&gt;1Cr</v>
      </c>
      <c r="I582" s="1" t="s">
        <v>3</v>
      </c>
    </row>
    <row r="583" customFormat="false" ht="14.25" hidden="false" customHeight="false" outlineLevel="0" collapsed="false">
      <c r="A583" s="19" t="str">
        <f aca="false">CONCATENATE(C583,"-",E583)</f>
        <v>Accounting Basis-Principal-Dr</v>
      </c>
      <c r="B583" s="23" t="n">
        <f aca="false">IF(C583=C582,B582,B582+1)</f>
        <v>290</v>
      </c>
      <c r="C583" s="23" t="s">
        <v>132</v>
      </c>
      <c r="D583" s="23" t="s">
        <v>297</v>
      </c>
      <c r="E583" s="24" t="s">
        <v>298</v>
      </c>
      <c r="F583" s="24" t="s">
        <v>242</v>
      </c>
      <c r="G583" s="24" t="n">
        <v>1</v>
      </c>
      <c r="H583" s="25" t="str">
        <f aca="false">CONCATENATE(F583,D583,E583)</f>
        <v>Adjustment Clearingamount&gt;1Dr</v>
      </c>
      <c r="I583" s="1" t="s">
        <v>3</v>
      </c>
    </row>
    <row r="584" customFormat="false" ht="14.25" hidden="false" customHeight="false" outlineLevel="0" collapsed="false">
      <c r="A584" s="19" t="str">
        <f aca="false">CONCATENATE(C584,"-",E584)</f>
        <v>Legal Basis-Cost-Cr</v>
      </c>
      <c r="B584" s="23" t="n">
        <f aca="false">IF(C584=C583,B583,B583+1)</f>
        <v>291</v>
      </c>
      <c r="C584" s="23" t="s">
        <v>133</v>
      </c>
      <c r="D584" s="23" t="s">
        <v>297</v>
      </c>
      <c r="E584" s="24" t="s">
        <v>299</v>
      </c>
      <c r="F584" s="24" t="s">
        <v>242</v>
      </c>
      <c r="G584" s="24" t="n">
        <v>1</v>
      </c>
      <c r="H584" s="25" t="str">
        <f aca="false">CONCATENATE(F584,D584,E584)</f>
        <v>Adjustment Clearingamount&gt;1Cr</v>
      </c>
      <c r="I584" s="1" t="s">
        <v>3</v>
      </c>
    </row>
    <row r="585" customFormat="false" ht="14.25" hidden="false" customHeight="false" outlineLevel="0" collapsed="false">
      <c r="A585" s="19" t="str">
        <f aca="false">CONCATENATE(C585,"-",E585)</f>
        <v>Legal Basis-Cost-Dr</v>
      </c>
      <c r="B585" s="23" t="n">
        <f aca="false">IF(C585=C584,B584,B584+1)</f>
        <v>291</v>
      </c>
      <c r="C585" s="23" t="s">
        <v>133</v>
      </c>
      <c r="D585" s="23" t="s">
        <v>297</v>
      </c>
      <c r="E585" s="24" t="s">
        <v>298</v>
      </c>
      <c r="F585" s="24" t="s">
        <v>252</v>
      </c>
      <c r="G585" s="24" t="n">
        <v>1</v>
      </c>
      <c r="H585" s="25" t="str">
        <f aca="false">CONCATENATE(F585,D585,E585)</f>
        <v>Cost Payableamount&gt;1Dr</v>
      </c>
      <c r="I585" s="1" t="s">
        <v>3</v>
      </c>
    </row>
    <row r="586" customFormat="false" ht="14.25" hidden="false" customHeight="false" outlineLevel="0" collapsed="false">
      <c r="A586" s="19" t="str">
        <f aca="false">CONCATENATE(C586,"-",E586)</f>
        <v>Legal Basis-Fee-Cr</v>
      </c>
      <c r="B586" s="23" t="n">
        <f aca="false">IF(C586=C585,B585,B585+1)</f>
        <v>292</v>
      </c>
      <c r="C586" s="23" t="s">
        <v>134</v>
      </c>
      <c r="D586" s="23" t="s">
        <v>297</v>
      </c>
      <c r="E586" s="24" t="s">
        <v>299</v>
      </c>
      <c r="F586" s="24" t="s">
        <v>260</v>
      </c>
      <c r="G586" s="24" t="n">
        <v>1</v>
      </c>
      <c r="H586" s="25" t="str">
        <f aca="false">CONCATENATE(F586,D586,E586)</f>
        <v>Fee Receivableamount&gt;1Cr</v>
      </c>
      <c r="I586" s="1" t="s">
        <v>3</v>
      </c>
    </row>
    <row r="587" customFormat="false" ht="14.25" hidden="false" customHeight="false" outlineLevel="0" collapsed="false">
      <c r="A587" s="19" t="str">
        <f aca="false">CONCATENATE(C587,"-",E587)</f>
        <v>Legal Basis-Fee-Dr</v>
      </c>
      <c r="B587" s="23" t="n">
        <f aca="false">IF(C587=C586,B586,B586+1)</f>
        <v>292</v>
      </c>
      <c r="C587" s="23" t="s">
        <v>134</v>
      </c>
      <c r="D587" s="23" t="s">
        <v>297</v>
      </c>
      <c r="E587" s="24" t="s">
        <v>298</v>
      </c>
      <c r="F587" s="24" t="s">
        <v>242</v>
      </c>
      <c r="G587" s="24" t="n">
        <v>1</v>
      </c>
      <c r="H587" s="25" t="str">
        <f aca="false">CONCATENATE(F587,D587,E587)</f>
        <v>Adjustment Clearingamount&gt;1Dr</v>
      </c>
      <c r="I587" s="1" t="s">
        <v>3</v>
      </c>
    </row>
    <row r="588" customFormat="false" ht="14.25" hidden="false" customHeight="false" outlineLevel="0" collapsed="false">
      <c r="A588" s="19" t="str">
        <f aca="false">CONCATENATE(C588,"-",E588)</f>
        <v>Legal Basis-Interest-Cr</v>
      </c>
      <c r="B588" s="23" t="n">
        <f aca="false">IF(C588=C587,B587,B587+1)</f>
        <v>293</v>
      </c>
      <c r="C588" s="23" t="s">
        <v>135</v>
      </c>
      <c r="D588" s="23" t="s">
        <v>297</v>
      </c>
      <c r="E588" s="24" t="s">
        <v>299</v>
      </c>
      <c r="F588" s="24" t="s">
        <v>267</v>
      </c>
      <c r="G588" s="24" t="n">
        <v>1</v>
      </c>
      <c r="H588" s="25" t="str">
        <f aca="false">CONCATENATE(F588,D588,E588)</f>
        <v>Interest Receivableamount&gt;1Cr</v>
      </c>
      <c r="I588" s="1" t="s">
        <v>3</v>
      </c>
    </row>
    <row r="589" customFormat="false" ht="14.25" hidden="false" customHeight="false" outlineLevel="0" collapsed="false">
      <c r="A589" s="19" t="str">
        <f aca="false">CONCATENATE(C589,"-",E589)</f>
        <v>Legal Basis-Interest-Dr</v>
      </c>
      <c r="B589" s="23" t="n">
        <f aca="false">IF(C589=C588,B588,B588+1)</f>
        <v>293</v>
      </c>
      <c r="C589" s="23" t="s">
        <v>135</v>
      </c>
      <c r="D589" s="23" t="s">
        <v>297</v>
      </c>
      <c r="E589" s="24" t="s">
        <v>298</v>
      </c>
      <c r="F589" s="24" t="s">
        <v>242</v>
      </c>
      <c r="G589" s="24" t="n">
        <v>1</v>
      </c>
      <c r="H589" s="25" t="str">
        <f aca="false">CONCATENATE(F589,D589,E589)</f>
        <v>Adjustment Clearingamount&gt;1Dr</v>
      </c>
      <c r="I589" s="1" t="s">
        <v>3</v>
      </c>
    </row>
    <row r="590" customFormat="false" ht="14.25" hidden="false" customHeight="false" outlineLevel="0" collapsed="false">
      <c r="A590" s="19" t="str">
        <f aca="false">CONCATENATE(C590,"-",E590)</f>
        <v>Legal Basis-Principal-Cr</v>
      </c>
      <c r="B590" s="23" t="n">
        <f aca="false">IF(C590=C589,B589,B589+1)</f>
        <v>294</v>
      </c>
      <c r="C590" s="23" t="s">
        <v>136</v>
      </c>
      <c r="D590" s="23" t="s">
        <v>297</v>
      </c>
      <c r="E590" s="24" t="s">
        <v>299</v>
      </c>
      <c r="F590" s="24" t="s">
        <v>273</v>
      </c>
      <c r="G590" s="24" t="n">
        <v>1</v>
      </c>
      <c r="H590" s="25" t="str">
        <f aca="false">CONCATENATE(F590,D590,E590)</f>
        <v>Principalamount&gt;1Cr</v>
      </c>
      <c r="I590" s="1" t="s">
        <v>3</v>
      </c>
    </row>
    <row r="591" customFormat="false" ht="14.25" hidden="false" customHeight="false" outlineLevel="0" collapsed="false">
      <c r="A591" s="19" t="str">
        <f aca="false">CONCATENATE(C591,"-",E591)</f>
        <v>Legal Basis-Principal-Dr</v>
      </c>
      <c r="B591" s="23" t="n">
        <f aca="false">IF(C591=C590,B590,B590+1)</f>
        <v>294</v>
      </c>
      <c r="C591" s="23" t="s">
        <v>136</v>
      </c>
      <c r="D591" s="23" t="s">
        <v>297</v>
      </c>
      <c r="E591" s="24" t="s">
        <v>298</v>
      </c>
      <c r="F591" s="24" t="s">
        <v>242</v>
      </c>
      <c r="G591" s="24" t="n">
        <v>1</v>
      </c>
      <c r="H591" s="25" t="str">
        <f aca="false">CONCATENATE(F591,D591,E591)</f>
        <v>Adjustment Clearingamount&gt;1Dr</v>
      </c>
      <c r="I591" s="1" t="s">
        <v>3</v>
      </c>
    </row>
    <row r="592" customFormat="false" ht="14.25" hidden="false" customHeight="false" outlineLevel="0" collapsed="false">
      <c r="A592" s="19" t="str">
        <f aca="false">CONCATENATE(C592,"-",E592)</f>
        <v>Forgiveness-Interest-Cr</v>
      </c>
      <c r="B592" s="23" t="n">
        <f aca="false">IF(C592=C591,B591,B591+1)</f>
        <v>295</v>
      </c>
      <c r="C592" s="23" t="s">
        <v>137</v>
      </c>
      <c r="D592" s="23" t="s">
        <v>297</v>
      </c>
      <c r="E592" s="24" t="s">
        <v>299</v>
      </c>
      <c r="F592" s="24" t="s">
        <v>264</v>
      </c>
      <c r="G592" s="24" t="n">
        <v>1</v>
      </c>
      <c r="H592" s="25" t="str">
        <f aca="false">CONCATENATE(F592,D592,E592)</f>
        <v>Interest Incomeamount&gt;1Cr</v>
      </c>
      <c r="I592" s="1" t="s">
        <v>3</v>
      </c>
    </row>
    <row r="593" customFormat="false" ht="14.25" hidden="false" customHeight="false" outlineLevel="0" collapsed="false">
      <c r="A593" s="19" t="str">
        <f aca="false">CONCATENATE(C593,"-",E593)</f>
        <v>Forgiveness-Interest-Dr</v>
      </c>
      <c r="B593" s="23" t="n">
        <f aca="false">IF(C593=C592,B592,B592+1)</f>
        <v>295</v>
      </c>
      <c r="C593" s="23" t="s">
        <v>137</v>
      </c>
      <c r="D593" s="23" t="s">
        <v>297</v>
      </c>
      <c r="E593" s="24" t="s">
        <v>298</v>
      </c>
      <c r="F593" s="24" t="s">
        <v>267</v>
      </c>
      <c r="G593" s="24" t="n">
        <v>1</v>
      </c>
      <c r="H593" s="25" t="str">
        <f aca="false">CONCATENATE(F593,D593,E593)</f>
        <v>Interest Receivableamount&gt;1Dr</v>
      </c>
      <c r="I593" s="1" t="s">
        <v>3</v>
      </c>
    </row>
    <row r="594" customFormat="false" ht="14.25" hidden="false" customHeight="false" outlineLevel="0" collapsed="false">
      <c r="A594" s="19" t="str">
        <f aca="false">CONCATENATE(C594,"-",E594)</f>
        <v>Forgiveness-Principal-Cr</v>
      </c>
      <c r="B594" s="23" t="n">
        <f aca="false">IF(C594=C593,B593,B593+1)</f>
        <v>296</v>
      </c>
      <c r="C594" s="23" t="s">
        <v>138</v>
      </c>
      <c r="D594" s="23" t="s">
        <v>297</v>
      </c>
      <c r="E594" s="24" t="s">
        <v>299</v>
      </c>
      <c r="F594" s="24" t="s">
        <v>248</v>
      </c>
      <c r="G594" s="24" t="n">
        <v>1</v>
      </c>
      <c r="H594" s="25" t="str">
        <f aca="false">CONCATENATE(F594,D594,E594)</f>
        <v>Charge-Off Allowanceamount&gt;1Cr</v>
      </c>
      <c r="I594" s="1" t="s">
        <v>3</v>
      </c>
    </row>
    <row r="595" customFormat="false" ht="14.25" hidden="false" customHeight="false" outlineLevel="0" collapsed="false">
      <c r="A595" s="19" t="str">
        <f aca="false">CONCATENATE(C595,"-",E595)</f>
        <v>Forgiveness-Principal-Dr</v>
      </c>
      <c r="B595" s="23" t="n">
        <f aca="false">IF(C595=C594,B594,B594+1)</f>
        <v>296</v>
      </c>
      <c r="C595" s="23" t="s">
        <v>138</v>
      </c>
      <c r="D595" s="23" t="s">
        <v>297</v>
      </c>
      <c r="E595" s="24" t="s">
        <v>298</v>
      </c>
      <c r="F595" s="24" t="s">
        <v>273</v>
      </c>
      <c r="G595" s="24" t="n">
        <v>1</v>
      </c>
      <c r="H595" s="25" t="str">
        <f aca="false">CONCATENATE(F595,D595,E595)</f>
        <v>Principalamount&gt;1Dr</v>
      </c>
      <c r="I595" s="1" t="s">
        <v>3</v>
      </c>
    </row>
    <row r="596" customFormat="false" ht="14.25" hidden="false" customHeight="false" outlineLevel="0" collapsed="false">
      <c r="A596" s="19" t="str">
        <f aca="false">CONCATENATE(C596,"-",E596)</f>
        <v>Overpayment To Payable-Principal-Cr</v>
      </c>
      <c r="B596" s="23" t="n">
        <f aca="false">IF(C596=C595,B595,B595+1)</f>
        <v>297</v>
      </c>
      <c r="C596" s="23" t="s">
        <v>139</v>
      </c>
      <c r="D596" s="23" t="s">
        <v>297</v>
      </c>
      <c r="E596" s="24" t="s">
        <v>299</v>
      </c>
      <c r="F596" s="24" t="s">
        <v>303</v>
      </c>
      <c r="G596" s="24" t="n">
        <v>1</v>
      </c>
      <c r="H596" s="25" t="str">
        <f aca="false">CONCATENATE(F596,D596,E596)</f>
        <v>Principal Contra - Overpaymentamount&gt;1Cr</v>
      </c>
      <c r="I596" s="1" t="s">
        <v>3</v>
      </c>
    </row>
    <row r="597" customFormat="false" ht="14.25" hidden="false" customHeight="false" outlineLevel="0" collapsed="false">
      <c r="A597" s="19" t="str">
        <f aca="false">CONCATENATE(C597,"-",E597)</f>
        <v>Overpayment To Payable-Principal-Dr</v>
      </c>
      <c r="B597" s="23" t="n">
        <f aca="false">IF(C597=C596,B596,B596+1)</f>
        <v>297</v>
      </c>
      <c r="C597" s="23" t="s">
        <v>139</v>
      </c>
      <c r="D597" s="23" t="s">
        <v>297</v>
      </c>
      <c r="E597" s="24" t="s">
        <v>298</v>
      </c>
      <c r="F597" s="24" t="s">
        <v>275</v>
      </c>
      <c r="G597" s="24" t="n">
        <v>1</v>
      </c>
      <c r="H597" s="25" t="str">
        <f aca="false">CONCATENATE(F597,D597,E597)</f>
        <v>Principal Payableamount&gt;1Dr</v>
      </c>
      <c r="I597" s="1" t="s">
        <v>3</v>
      </c>
    </row>
    <row r="598" customFormat="false" ht="14.25" hidden="false" customHeight="false" outlineLevel="0" collapsed="false">
      <c r="A598" s="19" t="str">
        <f aca="false">CONCATENATE(C598,"-",E598)</f>
        <v>Overpayment Refund-Principal-Cr</v>
      </c>
      <c r="B598" s="23" t="n">
        <f aca="false">IF(C598=C597,B597,B597+1)</f>
        <v>298</v>
      </c>
      <c r="C598" s="23" t="s">
        <v>140</v>
      </c>
      <c r="D598" s="23" t="s">
        <v>297</v>
      </c>
      <c r="E598" s="24" t="s">
        <v>299</v>
      </c>
      <c r="F598" s="24" t="s">
        <v>275</v>
      </c>
      <c r="G598" s="24" t="n">
        <v>1</v>
      </c>
      <c r="H598" s="25" t="str">
        <f aca="false">CONCATENATE(F598,D598,E598)</f>
        <v>Principal Payableamount&gt;1Cr</v>
      </c>
      <c r="I598" s="1" t="s">
        <v>3</v>
      </c>
    </row>
    <row r="599" customFormat="false" ht="14.25" hidden="false" customHeight="false" outlineLevel="0" collapsed="false">
      <c r="A599" s="19" t="str">
        <f aca="false">CONCATENATE(C599,"-",E599)</f>
        <v>Overpayment Refund-Principal-Dr</v>
      </c>
      <c r="B599" s="23" t="n">
        <f aca="false">IF(C599=C598,B598,B598+1)</f>
        <v>298</v>
      </c>
      <c r="C599" s="23" t="s">
        <v>140</v>
      </c>
      <c r="D599" s="23" t="s">
        <v>297</v>
      </c>
      <c r="E599" s="24" t="s">
        <v>298</v>
      </c>
      <c r="F599" s="24" t="s">
        <v>303</v>
      </c>
      <c r="G599" s="24" t="n">
        <v>1</v>
      </c>
      <c r="H599" s="25" t="str">
        <f aca="false">CONCATENATE(F599,D599,E599)</f>
        <v>Principal Contra - Overpaymentamount&gt;1Dr</v>
      </c>
      <c r="I599" s="1" t="s">
        <v>3</v>
      </c>
    </row>
    <row r="600" customFormat="false" ht="14.25" hidden="false" customHeight="false" outlineLevel="0" collapsed="false">
      <c r="A600" s="19" t="str">
        <f aca="false">CONCATENATE(C600,"-",E600)</f>
        <v>Payment to Expense-Cost-Cr</v>
      </c>
      <c r="B600" s="23" t="n">
        <f aca="false">IF(C600=C599,B599,B599+1)</f>
        <v>299</v>
      </c>
      <c r="C600" s="23" t="s">
        <v>141</v>
      </c>
      <c r="D600" s="23" t="s">
        <v>297</v>
      </c>
      <c r="E600" s="24" t="s">
        <v>299</v>
      </c>
      <c r="F600" s="24" t="s">
        <v>252</v>
      </c>
      <c r="G600" s="24" t="n">
        <v>1</v>
      </c>
      <c r="H600" s="25" t="str">
        <f aca="false">CONCATENATE(F600,D600,E600)</f>
        <v>Cost Payableamount&gt;1Cr</v>
      </c>
      <c r="I600" s="1" t="s">
        <v>3</v>
      </c>
    </row>
    <row r="601" customFormat="false" ht="14.25" hidden="false" customHeight="false" outlineLevel="0" collapsed="false">
      <c r="A601" s="19" t="str">
        <f aca="false">CONCATENATE(C601,"-",E601)</f>
        <v>Payment to Expense-Cost-Dr</v>
      </c>
      <c r="B601" s="23" t="n">
        <f aca="false">IF(C601=C600,B600,B600+1)</f>
        <v>299</v>
      </c>
      <c r="C601" s="23" t="s">
        <v>141</v>
      </c>
      <c r="D601" s="23" t="s">
        <v>297</v>
      </c>
      <c r="E601" s="24" t="s">
        <v>298</v>
      </c>
      <c r="F601" s="24" t="s">
        <v>247</v>
      </c>
      <c r="G601" s="24" t="n">
        <v>1</v>
      </c>
      <c r="H601" s="25" t="str">
        <f aca="false">CONCATENATE(F601,D601,E601)</f>
        <v>Cash Clearingamount&gt;1Dr</v>
      </c>
      <c r="I601" s="1" t="s">
        <v>3</v>
      </c>
    </row>
    <row r="602" customFormat="false" ht="14.25" hidden="false" customHeight="false" outlineLevel="0" collapsed="false">
      <c r="A602" s="19" t="str">
        <f aca="false">CONCATENATE(C602,"-",E602)</f>
        <v>Payment to Income-Fee-Cr</v>
      </c>
      <c r="B602" s="23" t="n">
        <f aca="false">IF(C602=C601,B601,B601+1)</f>
        <v>300</v>
      </c>
      <c r="C602" s="23" t="s">
        <v>142</v>
      </c>
      <c r="D602" s="23" t="s">
        <v>297</v>
      </c>
      <c r="E602" s="24" t="s">
        <v>299</v>
      </c>
      <c r="F602" s="24" t="s">
        <v>247</v>
      </c>
      <c r="G602" s="24" t="n">
        <v>1</v>
      </c>
      <c r="H602" s="25" t="str">
        <f aca="false">CONCATENATE(F602,D602,E602)</f>
        <v>Cash Clearingamount&gt;1Cr</v>
      </c>
      <c r="I602" s="1" t="s">
        <v>3</v>
      </c>
    </row>
    <row r="603" customFormat="false" ht="14.25" hidden="false" customHeight="false" outlineLevel="0" collapsed="false">
      <c r="A603" s="19" t="str">
        <f aca="false">CONCATENATE(C603,"-",E603)</f>
        <v>Payment to Income-Fee-Dr</v>
      </c>
      <c r="B603" s="23" t="n">
        <f aca="false">IF(C603=C602,B602,B602+1)</f>
        <v>300</v>
      </c>
      <c r="C603" s="23" t="s">
        <v>142</v>
      </c>
      <c r="D603" s="23" t="s">
        <v>297</v>
      </c>
      <c r="E603" s="24" t="s">
        <v>298</v>
      </c>
      <c r="F603" s="24" t="s">
        <v>260</v>
      </c>
      <c r="G603" s="24" t="n">
        <v>1</v>
      </c>
      <c r="H603" s="25" t="str">
        <f aca="false">CONCATENATE(F603,D603,E603)</f>
        <v>Fee Receivableamount&gt;1Dr</v>
      </c>
      <c r="I603" s="1" t="s">
        <v>3</v>
      </c>
    </row>
    <row r="604" customFormat="false" ht="14.25" hidden="false" customHeight="false" outlineLevel="0" collapsed="false">
      <c r="A604" s="19" t="str">
        <f aca="false">CONCATENATE(C604,"-",E604)</f>
        <v>NA - Apply to Income-Fee-Cr</v>
      </c>
      <c r="B604" s="23" t="n">
        <f aca="false">IF(C604=C603,B603,B603+1)</f>
        <v>301</v>
      </c>
      <c r="C604" s="23" t="s">
        <v>143</v>
      </c>
      <c r="D604" s="23" t="s">
        <v>297</v>
      </c>
      <c r="E604" s="24" t="s">
        <v>299</v>
      </c>
      <c r="F604" s="24" t="s">
        <v>259</v>
      </c>
      <c r="G604" s="24" t="n">
        <v>1</v>
      </c>
      <c r="H604" s="25" t="str">
        <f aca="false">CONCATENATE(F604,D604,E604)</f>
        <v>Fee Income Contraamount&gt;1Cr</v>
      </c>
      <c r="I604" s="1" t="s">
        <v>3</v>
      </c>
    </row>
    <row r="605" customFormat="false" ht="14.25" hidden="false" customHeight="false" outlineLevel="0" collapsed="false">
      <c r="A605" s="19" t="str">
        <f aca="false">CONCATENATE(C605,"-",E605)</f>
        <v>NA - Apply to Income-Fee-Dr</v>
      </c>
      <c r="B605" s="23" t="n">
        <f aca="false">IF(C605=C604,B604,B604+1)</f>
        <v>301</v>
      </c>
      <c r="C605" s="23" t="s">
        <v>143</v>
      </c>
      <c r="D605" s="23" t="s">
        <v>297</v>
      </c>
      <c r="E605" s="24" t="s">
        <v>298</v>
      </c>
      <c r="F605" s="24" t="s">
        <v>261</v>
      </c>
      <c r="G605" s="24" t="n">
        <v>1</v>
      </c>
      <c r="H605" s="25" t="str">
        <f aca="false">CONCATENATE(F605,D605,E605)</f>
        <v>Fee Receivable Contraamount&gt;1Dr</v>
      </c>
      <c r="I605" s="1" t="s">
        <v>3</v>
      </c>
    </row>
    <row r="606" customFormat="false" ht="14.25" hidden="false" customHeight="false" outlineLevel="0" collapsed="false">
      <c r="A606" s="19" t="str">
        <f aca="false">CONCATENATE(C606,"-",E606)</f>
        <v>NA - Apply to Income-Interest-Cr</v>
      </c>
      <c r="B606" s="23" t="n">
        <f aca="false">IF(C606=C605,B605,B605+1)</f>
        <v>302</v>
      </c>
      <c r="C606" s="23" t="s">
        <v>144</v>
      </c>
      <c r="D606" s="23" t="s">
        <v>297</v>
      </c>
      <c r="E606" s="24" t="s">
        <v>299</v>
      </c>
      <c r="F606" s="24" t="s">
        <v>268</v>
      </c>
      <c r="G606" s="24" t="n">
        <v>1</v>
      </c>
      <c r="H606" s="25" t="str">
        <f aca="false">CONCATENATE(F606,D606,E606)</f>
        <v>Interest Receivable Contraamount&gt;1Cr</v>
      </c>
      <c r="I606" s="1" t="s">
        <v>3</v>
      </c>
    </row>
    <row r="607" customFormat="false" ht="14.25" hidden="false" customHeight="false" outlineLevel="0" collapsed="false">
      <c r="A607" s="19" t="str">
        <f aca="false">CONCATENATE(C607,"-",E607)</f>
        <v>NA - Apply to Income-Interest-Dr</v>
      </c>
      <c r="B607" s="23" t="n">
        <f aca="false">IF(C607=C606,B606,B606+1)</f>
        <v>302</v>
      </c>
      <c r="C607" s="23" t="s">
        <v>144</v>
      </c>
      <c r="D607" s="23" t="s">
        <v>297</v>
      </c>
      <c r="E607" s="24" t="s">
        <v>298</v>
      </c>
      <c r="F607" s="24" t="s">
        <v>266</v>
      </c>
      <c r="G607" s="24" t="n">
        <v>1</v>
      </c>
      <c r="H607" s="25" t="str">
        <f aca="false">CONCATENATE(F607,D607,E607)</f>
        <v>Interest Income Contraamount&gt;1Dr</v>
      </c>
      <c r="I607" s="1" t="s">
        <v>3</v>
      </c>
    </row>
    <row r="608" customFormat="false" ht="14.25" hidden="false" customHeight="false" outlineLevel="0" collapsed="false">
      <c r="A608" s="19" t="str">
        <f aca="false">CONCATENATE(C608,"-",E608)</f>
        <v>NA - Fee Payments Applied to Principal-Fee-Cr</v>
      </c>
      <c r="B608" s="23" t="n">
        <f aca="false">IF(C608=C607,B607,B607+1)</f>
        <v>303</v>
      </c>
      <c r="C608" s="23" t="s">
        <v>145</v>
      </c>
      <c r="D608" s="23" t="s">
        <v>297</v>
      </c>
      <c r="E608" s="24" t="s">
        <v>299</v>
      </c>
      <c r="F608" s="24" t="s">
        <v>261</v>
      </c>
      <c r="G608" s="24" t="n">
        <v>1</v>
      </c>
      <c r="H608" s="25" t="str">
        <f aca="false">CONCATENATE(F608,D608,E608)</f>
        <v>Fee Receivable Contraamount&gt;1Cr</v>
      </c>
      <c r="I608" s="1" t="s">
        <v>3</v>
      </c>
    </row>
    <row r="609" customFormat="false" ht="14.25" hidden="false" customHeight="false" outlineLevel="0" collapsed="false">
      <c r="A609" s="19" t="str">
        <f aca="false">CONCATENATE(C609,"-",E609)</f>
        <v>NA - Fee Payments Applied to Principal-Fee-Dr</v>
      </c>
      <c r="B609" s="23" t="n">
        <f aca="false">IF(C609=C608,B608,B608+1)</f>
        <v>303</v>
      </c>
      <c r="C609" s="23" t="s">
        <v>145</v>
      </c>
      <c r="D609" s="23" t="s">
        <v>297</v>
      </c>
      <c r="E609" s="24" t="s">
        <v>298</v>
      </c>
      <c r="F609" s="24" t="s">
        <v>247</v>
      </c>
      <c r="G609" s="24" t="n">
        <v>1</v>
      </c>
      <c r="H609" s="25" t="str">
        <f aca="false">CONCATENATE(F609,D609,E609)</f>
        <v>Cash Clearingamount&gt;1Dr</v>
      </c>
      <c r="I609" s="1" t="s">
        <v>3</v>
      </c>
    </row>
    <row r="610" customFormat="false" ht="14.25" hidden="false" customHeight="false" outlineLevel="0" collapsed="false">
      <c r="A610" s="19" t="str">
        <f aca="false">CONCATENATE(C610,"-",E610)</f>
        <v>NA - Fee Payments Applied to Principal-NA Payments Applied to Principal-Cr</v>
      </c>
      <c r="B610" s="23" t="n">
        <f aca="false">IF(C610=C609,B609,B609+1)</f>
        <v>304</v>
      </c>
      <c r="C610" s="23" t="s">
        <v>147</v>
      </c>
      <c r="D610" s="23" t="s">
        <v>297</v>
      </c>
      <c r="E610" s="24" t="s">
        <v>299</v>
      </c>
      <c r="F610" s="24" t="s">
        <v>247</v>
      </c>
      <c r="G610" s="24" t="n">
        <v>1</v>
      </c>
      <c r="H610" s="25" t="str">
        <f aca="false">CONCATENATE(F610,D610,E610)</f>
        <v>Cash Clearingamount&gt;1Cr</v>
      </c>
      <c r="I610" s="1" t="s">
        <v>3</v>
      </c>
    </row>
    <row r="611" customFormat="false" ht="14.25" hidden="false" customHeight="false" outlineLevel="0" collapsed="false">
      <c r="A611" s="19" t="str">
        <f aca="false">CONCATENATE(C611,"-",E611)</f>
        <v>NA - Fee Payments Applied to Principal-NA Payments Applied to Principal-Dr</v>
      </c>
      <c r="B611" s="23" t="n">
        <f aca="false">IF(C611=C610,B610,B610+1)</f>
        <v>304</v>
      </c>
      <c r="C611" s="23" t="s">
        <v>147</v>
      </c>
      <c r="D611" s="23" t="s">
        <v>297</v>
      </c>
      <c r="E611" s="24" t="s">
        <v>298</v>
      </c>
      <c r="F611" s="24" t="s">
        <v>300</v>
      </c>
      <c r="G611" s="24" t="n">
        <v>1</v>
      </c>
      <c r="H611" s="25" t="str">
        <f aca="false">CONCATENATE(F611,D611,E611)</f>
        <v>Principal Contra - NA Payments Applied to Principalamount&gt;1Dr</v>
      </c>
      <c r="I611" s="1" t="s">
        <v>3</v>
      </c>
    </row>
    <row r="612" customFormat="false" ht="14.25" hidden="false" customHeight="false" outlineLevel="0" collapsed="false">
      <c r="A612" s="19" t="str">
        <f aca="false">CONCATENATE(C612,"-",E612)</f>
        <v>NA - Interest Payments Applied to Principal-Interest-Cr</v>
      </c>
      <c r="B612" s="23" t="n">
        <f aca="false">IF(C612=C611,B611,B611+1)</f>
        <v>305</v>
      </c>
      <c r="C612" s="23" t="s">
        <v>146</v>
      </c>
      <c r="D612" s="23" t="s">
        <v>297</v>
      </c>
      <c r="E612" s="24" t="s">
        <v>299</v>
      </c>
      <c r="F612" s="24" t="s">
        <v>268</v>
      </c>
      <c r="G612" s="24" t="n">
        <v>1</v>
      </c>
      <c r="H612" s="25" t="str">
        <f aca="false">CONCATENATE(F612,D612,E612)</f>
        <v>Interest Receivable Contraamount&gt;1Cr</v>
      </c>
      <c r="I612" s="1" t="s">
        <v>3</v>
      </c>
    </row>
    <row r="613" customFormat="false" ht="14.25" hidden="false" customHeight="false" outlineLevel="0" collapsed="false">
      <c r="A613" s="19" t="str">
        <f aca="false">CONCATENATE(C613,"-",E613)</f>
        <v>NA - Interest Payments Applied to Principal-Interest-Dr</v>
      </c>
      <c r="B613" s="23" t="n">
        <f aca="false">IF(C613=C612,B612,B612+1)</f>
        <v>305</v>
      </c>
      <c r="C613" s="23" t="s">
        <v>146</v>
      </c>
      <c r="D613" s="23" t="s">
        <v>297</v>
      </c>
      <c r="E613" s="24" t="s">
        <v>298</v>
      </c>
      <c r="F613" s="24" t="s">
        <v>247</v>
      </c>
      <c r="G613" s="24" t="n">
        <v>1</v>
      </c>
      <c r="H613" s="25" t="str">
        <f aca="false">CONCATENATE(F613,D613,E613)</f>
        <v>Cash Clearingamount&gt;1Dr</v>
      </c>
      <c r="I613" s="1" t="s">
        <v>3</v>
      </c>
    </row>
    <row r="614" customFormat="false" ht="14.25" hidden="false" customHeight="false" outlineLevel="0" collapsed="false">
      <c r="A614" s="19" t="str">
        <f aca="false">CONCATENATE(C614,"-",E614)</f>
        <v>NA - Interest Payments Applied to Principal-NA Payments Applied to Principal-Cr</v>
      </c>
      <c r="B614" s="23" t="n">
        <f aca="false">IF(C614=C613,B613,B613+1)</f>
        <v>306</v>
      </c>
      <c r="C614" s="23" t="s">
        <v>148</v>
      </c>
      <c r="D614" s="23" t="s">
        <v>297</v>
      </c>
      <c r="E614" s="24" t="s">
        <v>299</v>
      </c>
      <c r="F614" s="24" t="s">
        <v>247</v>
      </c>
      <c r="G614" s="24" t="n">
        <v>1</v>
      </c>
      <c r="H614" s="25" t="str">
        <f aca="false">CONCATENATE(F614,D614,E614)</f>
        <v>Cash Clearingamount&gt;1Cr</v>
      </c>
      <c r="I614" s="1" t="s">
        <v>3</v>
      </c>
    </row>
    <row r="615" customFormat="false" ht="14.25" hidden="false" customHeight="false" outlineLevel="0" collapsed="false">
      <c r="A615" s="19" t="str">
        <f aca="false">CONCATENATE(C615,"-",E615)</f>
        <v>NA - Interest Payments Applied to Principal-NA Payments Applied to Principal-Dr</v>
      </c>
      <c r="B615" s="23" t="n">
        <f aca="false">IF(C615=C614,B614,B614+1)</f>
        <v>306</v>
      </c>
      <c r="C615" s="23" t="s">
        <v>148</v>
      </c>
      <c r="D615" s="23" t="s">
        <v>297</v>
      </c>
      <c r="E615" s="24" t="s">
        <v>298</v>
      </c>
      <c r="F615" s="24" t="s">
        <v>300</v>
      </c>
      <c r="G615" s="24" t="n">
        <v>1</v>
      </c>
      <c r="H615" s="25" t="str">
        <f aca="false">CONCATENATE(F615,D615,E615)</f>
        <v>Principal Contra - NA Payments Applied to Principalamount&gt;1Dr</v>
      </c>
      <c r="I615" s="1" t="s">
        <v>3</v>
      </c>
    </row>
    <row r="616" customFormat="false" ht="14.25" hidden="false" customHeight="false" outlineLevel="0" collapsed="false">
      <c r="A616" s="19" t="str">
        <f aca="false">CONCATENATE(C616,"-",E616)</f>
        <v>Curtailment-Principal-Cr</v>
      </c>
      <c r="B616" s="23" t="n">
        <f aca="false">IF(C616=C615,B615,B615+1)</f>
        <v>307</v>
      </c>
      <c r="C616" s="23" t="s">
        <v>149</v>
      </c>
      <c r="D616" s="23" t="s">
        <v>297</v>
      </c>
      <c r="E616" s="24" t="s">
        <v>299</v>
      </c>
      <c r="F616" s="24" t="s">
        <v>247</v>
      </c>
      <c r="G616" s="24" t="n">
        <v>1</v>
      </c>
      <c r="H616" s="25" t="str">
        <f aca="false">CONCATENATE(F616,D616,E616)</f>
        <v>Cash Clearingamount&gt;1Cr</v>
      </c>
      <c r="I616" s="1" t="s">
        <v>3</v>
      </c>
    </row>
    <row r="617" customFormat="false" ht="14.25" hidden="false" customHeight="false" outlineLevel="0" collapsed="false">
      <c r="A617" s="19" t="str">
        <f aca="false">CONCATENATE(C617,"-",E617)</f>
        <v>Curtailment-Principal-Dr</v>
      </c>
      <c r="B617" s="23" t="n">
        <f aca="false">IF(C617=C616,B616,B616+1)</f>
        <v>307</v>
      </c>
      <c r="C617" s="23" t="s">
        <v>149</v>
      </c>
      <c r="D617" s="23" t="s">
        <v>297</v>
      </c>
      <c r="E617" s="24" t="s">
        <v>298</v>
      </c>
      <c r="F617" s="24" t="s">
        <v>273</v>
      </c>
      <c r="G617" s="24" t="n">
        <v>1</v>
      </c>
      <c r="H617" s="25" t="str">
        <f aca="false">CONCATENATE(F617,D617,E617)</f>
        <v>Principalamount&gt;1Dr</v>
      </c>
      <c r="I617" s="1" t="s">
        <v>3</v>
      </c>
    </row>
    <row r="618" customFormat="false" ht="14.25" hidden="false" customHeight="false" outlineLevel="0" collapsed="false">
      <c r="A618" s="19" t="str">
        <f aca="false">CONCATENATE(C618,"-",E618)</f>
        <v>Overpayment-Principal-Cr</v>
      </c>
      <c r="B618" s="23" t="n">
        <f aca="false">IF(C618=C617,B617,B617+1)</f>
        <v>308</v>
      </c>
      <c r="C618" s="23" t="s">
        <v>150</v>
      </c>
      <c r="D618" s="23" t="s">
        <v>297</v>
      </c>
      <c r="E618" s="24" t="s">
        <v>299</v>
      </c>
      <c r="F618" s="24" t="s">
        <v>272</v>
      </c>
      <c r="G618" s="24" t="n">
        <v>1</v>
      </c>
      <c r="H618" s="25" t="str">
        <f aca="false">CONCATENATE(F618,D618,E618)</f>
        <v>Other Incomeamount&gt;1Cr</v>
      </c>
      <c r="I618" s="1" t="s">
        <v>3</v>
      </c>
    </row>
    <row r="619" customFormat="false" ht="14.25" hidden="false" customHeight="false" outlineLevel="0" collapsed="false">
      <c r="A619" s="19" t="str">
        <f aca="false">CONCATENATE(C619,"-",E619)</f>
        <v>Overpayment-Principal-Dr</v>
      </c>
      <c r="B619" s="23" t="n">
        <f aca="false">IF(C619=C618,B618,B618+1)</f>
        <v>308</v>
      </c>
      <c r="C619" s="23" t="s">
        <v>150</v>
      </c>
      <c r="D619" s="23" t="s">
        <v>297</v>
      </c>
      <c r="E619" s="24" t="s">
        <v>298</v>
      </c>
      <c r="F619" s="24" t="s">
        <v>273</v>
      </c>
      <c r="G619" s="24" t="n">
        <v>1</v>
      </c>
      <c r="H619" s="25" t="str">
        <f aca="false">CONCATENATE(F619,D619,E619)</f>
        <v>Principalamount&gt;1Dr</v>
      </c>
      <c r="I619" s="1" t="s">
        <v>3</v>
      </c>
    </row>
    <row r="620" customFormat="false" ht="14.25" hidden="false" customHeight="false" outlineLevel="0" collapsed="false">
      <c r="A620" s="19" t="str">
        <f aca="false">CONCATENATE(C620,"-",E620)</f>
        <v>Recover Charge-Off-Fee-Cr</v>
      </c>
      <c r="B620" s="23" t="n">
        <f aca="false">IF(C620=C619,B619,B619+1)</f>
        <v>309</v>
      </c>
      <c r="C620" s="23" t="s">
        <v>151</v>
      </c>
      <c r="D620" s="23" t="s">
        <v>297</v>
      </c>
      <c r="E620" s="24" t="s">
        <v>299</v>
      </c>
      <c r="F620" s="24" t="s">
        <v>260</v>
      </c>
      <c r="G620" s="24" t="n">
        <v>1</v>
      </c>
      <c r="H620" s="25" t="str">
        <f aca="false">CONCATENATE(F620,D620,E620)</f>
        <v>Fee Receivableamount&gt;1Cr</v>
      </c>
      <c r="I620" s="1" t="s">
        <v>3</v>
      </c>
    </row>
    <row r="621" customFormat="false" ht="14.25" hidden="false" customHeight="false" outlineLevel="0" collapsed="false">
      <c r="A621" s="19" t="str">
        <f aca="false">CONCATENATE(C621,"-",E621)</f>
        <v>Recover Charge-Off-Fee-Dr</v>
      </c>
      <c r="B621" s="23" t="n">
        <f aca="false">IF(C621=C620,B620,B620+1)</f>
        <v>309</v>
      </c>
      <c r="C621" s="23" t="s">
        <v>151</v>
      </c>
      <c r="D621" s="23" t="s">
        <v>297</v>
      </c>
      <c r="E621" s="24" t="s">
        <v>298</v>
      </c>
      <c r="F621" s="24" t="s">
        <v>258</v>
      </c>
      <c r="G621" s="24" t="n">
        <v>1</v>
      </c>
      <c r="H621" s="25" t="str">
        <f aca="false">CONCATENATE(F621,D621,E621)</f>
        <v>Fee Incomeamount&gt;1Dr</v>
      </c>
      <c r="I621" s="1" t="s">
        <v>3</v>
      </c>
    </row>
    <row r="622" customFormat="false" ht="14.25" hidden="false" customHeight="false" outlineLevel="0" collapsed="false">
      <c r="A622" s="19" t="str">
        <f aca="false">CONCATENATE(C622,"-",E622)</f>
        <v>Recover Charge-Off-Interest-Cr</v>
      </c>
      <c r="B622" s="23" t="n">
        <f aca="false">IF(C622=C621,B621,B621+1)</f>
        <v>310</v>
      </c>
      <c r="C622" s="23" t="s">
        <v>152</v>
      </c>
      <c r="D622" s="23" t="s">
        <v>297</v>
      </c>
      <c r="E622" s="24" t="s">
        <v>299</v>
      </c>
      <c r="F622" s="24" t="s">
        <v>267</v>
      </c>
      <c r="G622" s="24" t="n">
        <v>1</v>
      </c>
      <c r="H622" s="25" t="str">
        <f aca="false">CONCATENATE(F622,D622,E622)</f>
        <v>Interest Receivableamount&gt;1Cr</v>
      </c>
      <c r="I622" s="1" t="s">
        <v>3</v>
      </c>
    </row>
    <row r="623" customFormat="false" ht="14.25" hidden="false" customHeight="false" outlineLevel="0" collapsed="false">
      <c r="A623" s="19" t="str">
        <f aca="false">CONCATENATE(C623,"-",E623)</f>
        <v>Recover Charge-Off-Interest-Dr</v>
      </c>
      <c r="B623" s="23" t="n">
        <f aca="false">IF(C623=C622,B622,B622+1)</f>
        <v>310</v>
      </c>
      <c r="C623" s="23" t="s">
        <v>152</v>
      </c>
      <c r="D623" s="23" t="s">
        <v>297</v>
      </c>
      <c r="E623" s="24" t="s">
        <v>298</v>
      </c>
      <c r="F623" s="24" t="s">
        <v>278</v>
      </c>
      <c r="G623" s="24" t="n">
        <v>1</v>
      </c>
      <c r="H623" s="25" t="str">
        <f aca="false">CONCATENATE(F623,D623,E623)</f>
        <v>Recovery Allowanceamount&gt;1Dr</v>
      </c>
      <c r="I623" s="1" t="s">
        <v>3</v>
      </c>
    </row>
    <row r="624" customFormat="false" ht="14.25" hidden="false" customHeight="false" outlineLevel="0" collapsed="false">
      <c r="A624" s="19" t="str">
        <f aca="false">CONCATENATE(C624,"-",E624)</f>
        <v>Recover Charge-Off-Principal-Cr</v>
      </c>
      <c r="B624" s="23" t="n">
        <f aca="false">IF(C624=C623,B623,B623+1)</f>
        <v>311</v>
      </c>
      <c r="C624" s="23" t="s">
        <v>153</v>
      </c>
      <c r="D624" s="23" t="s">
        <v>297</v>
      </c>
      <c r="E624" s="24" t="s">
        <v>299</v>
      </c>
      <c r="F624" s="24" t="s">
        <v>278</v>
      </c>
      <c r="G624" s="24" t="n">
        <v>1</v>
      </c>
      <c r="H624" s="25" t="str">
        <f aca="false">CONCATENATE(F624,D624,E624)</f>
        <v>Recovery Allowanceamount&gt;1Cr</v>
      </c>
      <c r="I624" s="1" t="s">
        <v>3</v>
      </c>
    </row>
    <row r="625" customFormat="false" ht="14.25" hidden="false" customHeight="false" outlineLevel="0" collapsed="false">
      <c r="A625" s="19" t="str">
        <f aca="false">CONCATENATE(C625,"-",E625)</f>
        <v>Recover Charge-Off-Principal-Dr</v>
      </c>
      <c r="B625" s="23" t="n">
        <f aca="false">IF(C625=C624,B624,B624+1)</f>
        <v>311</v>
      </c>
      <c r="C625" s="23" t="s">
        <v>153</v>
      </c>
      <c r="D625" s="23" t="s">
        <v>297</v>
      </c>
      <c r="E625" s="24" t="s">
        <v>298</v>
      </c>
      <c r="F625" s="24" t="s">
        <v>301</v>
      </c>
      <c r="G625" s="24" t="n">
        <v>1</v>
      </c>
      <c r="H625" s="25" t="str">
        <f aca="false">CONCATENATE(F625,D625,E625)</f>
        <v>Principal Contra - Charge-Offamount&gt;1Dr</v>
      </c>
      <c r="I625" s="1" t="s">
        <v>3</v>
      </c>
    </row>
    <row r="626" customFormat="false" ht="14.25" hidden="false" customHeight="false" outlineLevel="0" collapsed="false">
      <c r="A626" s="19" t="str">
        <f aca="false">CONCATENATE(C626,"-",E626)</f>
        <v>Scheduled Payment-Interest-Cr</v>
      </c>
      <c r="B626" s="23" t="n">
        <f aca="false">IF(C626=C625,B625,B625+1)</f>
        <v>312</v>
      </c>
      <c r="C626" s="23" t="s">
        <v>154</v>
      </c>
      <c r="D626" s="23" t="s">
        <v>297</v>
      </c>
      <c r="E626" s="24" t="s">
        <v>299</v>
      </c>
      <c r="F626" s="24" t="s">
        <v>247</v>
      </c>
      <c r="G626" s="24" t="n">
        <v>1</v>
      </c>
      <c r="H626" s="25" t="str">
        <f aca="false">CONCATENATE(F626,D626,E626)</f>
        <v>Cash Clearingamount&gt;1Cr</v>
      </c>
      <c r="I626" s="1" t="s">
        <v>3</v>
      </c>
    </row>
    <row r="627" customFormat="false" ht="14.25" hidden="false" customHeight="false" outlineLevel="0" collapsed="false">
      <c r="A627" s="19" t="str">
        <f aca="false">CONCATENATE(C627,"-",E627)</f>
        <v>Scheduled Payment-Interest-Dr</v>
      </c>
      <c r="B627" s="23" t="n">
        <f aca="false">IF(C627=C626,B626,B626+1)</f>
        <v>312</v>
      </c>
      <c r="C627" s="23" t="s">
        <v>154</v>
      </c>
      <c r="D627" s="23" t="s">
        <v>297</v>
      </c>
      <c r="E627" s="24" t="s">
        <v>298</v>
      </c>
      <c r="F627" s="24" t="s">
        <v>267</v>
      </c>
      <c r="G627" s="24" t="n">
        <v>1</v>
      </c>
      <c r="H627" s="25" t="str">
        <f aca="false">CONCATENATE(F627,D627,E627)</f>
        <v>Interest Receivableamount&gt;1Dr</v>
      </c>
      <c r="I627" s="1" t="s">
        <v>3</v>
      </c>
    </row>
    <row r="628" customFormat="false" ht="14.25" hidden="false" customHeight="false" outlineLevel="0" collapsed="false">
      <c r="A628" s="19" t="str">
        <f aca="false">CONCATENATE(C628,"-",E628)</f>
        <v>Scheduled Payment-Principal-Cr</v>
      </c>
      <c r="B628" s="23" t="n">
        <f aca="false">IF(C628=C627,B627,B627+1)</f>
        <v>313</v>
      </c>
      <c r="C628" s="23" t="s">
        <v>155</v>
      </c>
      <c r="D628" s="23" t="s">
        <v>297</v>
      </c>
      <c r="E628" s="24" t="s">
        <v>299</v>
      </c>
      <c r="F628" s="24" t="s">
        <v>247</v>
      </c>
      <c r="G628" s="24" t="n">
        <v>1</v>
      </c>
      <c r="H628" s="25" t="str">
        <f aca="false">CONCATENATE(F628,D628,E628)</f>
        <v>Cash Clearingamount&gt;1Cr</v>
      </c>
      <c r="I628" s="1" t="s">
        <v>3</v>
      </c>
    </row>
    <row r="629" customFormat="false" ht="14.25" hidden="false" customHeight="false" outlineLevel="0" collapsed="false">
      <c r="A629" s="19" t="str">
        <f aca="false">CONCATENATE(C629,"-",E629)</f>
        <v>Scheduled Payment-Principal-Dr</v>
      </c>
      <c r="B629" s="23" t="n">
        <f aca="false">IF(C629=C628,B628,B628+1)</f>
        <v>313</v>
      </c>
      <c r="C629" s="23" t="s">
        <v>155</v>
      </c>
      <c r="D629" s="23" t="s">
        <v>297</v>
      </c>
      <c r="E629" s="24" t="s">
        <v>298</v>
      </c>
      <c r="F629" s="24" t="s">
        <v>273</v>
      </c>
      <c r="G629" s="24" t="n">
        <v>1</v>
      </c>
      <c r="H629" s="25" t="str">
        <f aca="false">CONCATENATE(F629,D629,E629)</f>
        <v>Principalamount&gt;1Dr</v>
      </c>
      <c r="I629" s="1" t="s">
        <v>3</v>
      </c>
    </row>
    <row r="630" customFormat="false" ht="14.25" hidden="false" customHeight="false" outlineLevel="0" collapsed="false">
      <c r="A630" s="19" t="str">
        <f aca="false">CONCATENATE(C630,"-",E630)</f>
        <v>Allowance - Collectively Evaluated-Qualitative Adjustment-Cr</v>
      </c>
      <c r="B630" s="23" t="n">
        <f aca="false">IF(C630=C629,B629,B629+1)</f>
        <v>314</v>
      </c>
      <c r="C630" s="23" t="s">
        <v>156</v>
      </c>
      <c r="D630" s="23" t="s">
        <v>297</v>
      </c>
      <c r="E630" s="24" t="s">
        <v>299</v>
      </c>
      <c r="F630" s="24" t="s">
        <v>276</v>
      </c>
      <c r="G630" s="24" t="n">
        <v>1</v>
      </c>
      <c r="H630" s="25" t="str">
        <f aca="false">CONCATENATE(F630,D630,E630)</f>
        <v>Provision Expenseamount&gt;1Cr</v>
      </c>
      <c r="I630" s="1" t="s">
        <v>3</v>
      </c>
    </row>
    <row r="631" customFormat="false" ht="14.25" hidden="false" customHeight="false" outlineLevel="0" collapsed="false">
      <c r="A631" s="19" t="str">
        <f aca="false">CONCATENATE(C631,"-",E631)</f>
        <v>Allowance - Collectively Evaluated-Qualitative Adjustment-Dr</v>
      </c>
      <c r="B631" s="23" t="n">
        <f aca="false">IF(C631=C630,B630,B630+1)</f>
        <v>314</v>
      </c>
      <c r="C631" s="23" t="s">
        <v>156</v>
      </c>
      <c r="D631" s="23" t="s">
        <v>297</v>
      </c>
      <c r="E631" s="24" t="s">
        <v>298</v>
      </c>
      <c r="F631" s="24" t="s">
        <v>244</v>
      </c>
      <c r="G631" s="24" t="n">
        <v>1</v>
      </c>
      <c r="H631" s="25" t="str">
        <f aca="false">CONCATENATE(F631,D631,E631)</f>
        <v>Allowanceamount&gt;1Dr</v>
      </c>
      <c r="I631" s="1" t="s">
        <v>3</v>
      </c>
    </row>
    <row r="632" customFormat="false" ht="14.25" hidden="false" customHeight="false" outlineLevel="0" collapsed="false">
      <c r="A632" s="19" t="str">
        <f aca="false">CONCATENATE(C632,"-",E632)</f>
        <v>Allowance - Collectively Evaluated-Quantitative Allowance-Cr</v>
      </c>
      <c r="B632" s="23" t="n">
        <f aca="false">IF(C632=C631,B631,B631+1)</f>
        <v>315</v>
      </c>
      <c r="C632" s="23" t="s">
        <v>157</v>
      </c>
      <c r="D632" s="23" t="s">
        <v>297</v>
      </c>
      <c r="E632" s="24" t="s">
        <v>299</v>
      </c>
      <c r="F632" s="24" t="s">
        <v>276</v>
      </c>
      <c r="G632" s="24" t="n">
        <v>1</v>
      </c>
      <c r="H632" s="25" t="str">
        <f aca="false">CONCATENATE(F632,D632,E632)</f>
        <v>Provision Expenseamount&gt;1Cr</v>
      </c>
      <c r="I632" s="1" t="s">
        <v>3</v>
      </c>
    </row>
    <row r="633" customFormat="false" ht="14.25" hidden="false" customHeight="false" outlineLevel="0" collapsed="false">
      <c r="A633" s="19" t="str">
        <f aca="false">CONCATENATE(C633,"-",E633)</f>
        <v>Allowance - Collectively Evaluated-Quantitative Allowance-Dr</v>
      </c>
      <c r="B633" s="23" t="n">
        <f aca="false">IF(C633=C632,B632,B632+1)</f>
        <v>315</v>
      </c>
      <c r="C633" s="23" t="s">
        <v>157</v>
      </c>
      <c r="D633" s="23" t="s">
        <v>297</v>
      </c>
      <c r="E633" s="24" t="s">
        <v>298</v>
      </c>
      <c r="F633" s="24" t="s">
        <v>244</v>
      </c>
      <c r="G633" s="24" t="n">
        <v>1</v>
      </c>
      <c r="H633" s="25" t="str">
        <f aca="false">CONCATENATE(F633,D633,E633)</f>
        <v>Allowanceamount&gt;1Dr</v>
      </c>
      <c r="I633" s="1" t="s">
        <v>3</v>
      </c>
    </row>
    <row r="634" customFormat="false" ht="14.25" hidden="false" customHeight="false" outlineLevel="0" collapsed="false">
      <c r="A634" s="19" t="str">
        <f aca="false">CONCATENATE(C634,"-",E634)</f>
        <v>Allowance - Collectively Evaluated-Unfunded Commitment-Cr</v>
      </c>
      <c r="B634" s="23" t="n">
        <f aca="false">IF(C634=C633,B633,B633+1)</f>
        <v>316</v>
      </c>
      <c r="C634" s="23" t="s">
        <v>158</v>
      </c>
      <c r="D634" s="23" t="s">
        <v>297</v>
      </c>
      <c r="E634" s="24" t="s">
        <v>299</v>
      </c>
      <c r="F634" s="24" t="s">
        <v>276</v>
      </c>
      <c r="G634" s="24" t="n">
        <v>1</v>
      </c>
      <c r="H634" s="25" t="str">
        <f aca="false">CONCATENATE(F634,D634,E634)</f>
        <v>Provision Expenseamount&gt;1Cr</v>
      </c>
      <c r="I634" s="1" t="s">
        <v>3</v>
      </c>
    </row>
    <row r="635" customFormat="false" ht="14.25" hidden="false" customHeight="false" outlineLevel="0" collapsed="false">
      <c r="A635" s="19" t="str">
        <f aca="false">CONCATENATE(C635,"-",E635)</f>
        <v>Allowance - Collectively Evaluated-Unfunded Commitment-Dr</v>
      </c>
      <c r="B635" s="23" t="n">
        <f aca="false">IF(C635=C634,B634,B634+1)</f>
        <v>316</v>
      </c>
      <c r="C635" s="23" t="s">
        <v>158</v>
      </c>
      <c r="D635" s="23" t="s">
        <v>297</v>
      </c>
      <c r="E635" s="24" t="s">
        <v>298</v>
      </c>
      <c r="F635" s="24" t="s">
        <v>244</v>
      </c>
      <c r="G635" s="24" t="n">
        <v>1</v>
      </c>
      <c r="H635" s="25" t="str">
        <f aca="false">CONCATENATE(F635,D635,E635)</f>
        <v>Allowanceamount&gt;1Dr</v>
      </c>
      <c r="I635" s="1" t="s">
        <v>3</v>
      </c>
    </row>
    <row r="636" customFormat="false" ht="14.25" hidden="false" customHeight="false" outlineLevel="0" collapsed="false">
      <c r="A636" s="19" t="str">
        <f aca="false">CONCATENATE(C636,"-",E636)</f>
        <v>Allowance - Individually Evaluated-Impairment-Cr</v>
      </c>
      <c r="B636" s="23" t="n">
        <f aca="false">IF(C636=C635,B635,B635+1)</f>
        <v>317</v>
      </c>
      <c r="C636" s="23" t="s">
        <v>159</v>
      </c>
      <c r="D636" s="23" t="s">
        <v>297</v>
      </c>
      <c r="E636" s="24" t="s">
        <v>299</v>
      </c>
      <c r="F636" s="24" t="s">
        <v>276</v>
      </c>
      <c r="G636" s="24" t="n">
        <v>1</v>
      </c>
      <c r="H636" s="25" t="str">
        <f aca="false">CONCATENATE(F636,D636,E636)</f>
        <v>Provision Expenseamount&gt;1Cr</v>
      </c>
      <c r="I636" s="1" t="s">
        <v>3</v>
      </c>
    </row>
    <row r="637" customFormat="false" ht="14.25" hidden="false" customHeight="false" outlineLevel="0" collapsed="false">
      <c r="A637" s="19" t="str">
        <f aca="false">CONCATENATE(C637,"-",E637)</f>
        <v>Allowance - Individually Evaluated-Impairment-Dr</v>
      </c>
      <c r="B637" s="23" t="n">
        <f aca="false">IF(C637=C636,B636,B636+1)</f>
        <v>317</v>
      </c>
      <c r="C637" s="23" t="s">
        <v>159</v>
      </c>
      <c r="D637" s="23" t="s">
        <v>297</v>
      </c>
      <c r="E637" s="24" t="s">
        <v>298</v>
      </c>
      <c r="F637" s="24" t="s">
        <v>244</v>
      </c>
      <c r="G637" s="24" t="n">
        <v>1</v>
      </c>
      <c r="H637" s="25" t="str">
        <f aca="false">CONCATENATE(F637,D637,E637)</f>
        <v>Allowanceamount&gt;1Dr</v>
      </c>
      <c r="I637" s="1" t="s">
        <v>3</v>
      </c>
    </row>
    <row r="638" customFormat="false" ht="14.25" hidden="false" customHeight="false" outlineLevel="0" collapsed="false">
      <c r="A638" s="19" t="str">
        <f aca="false">CONCATENATE(C638,"-",E638)</f>
        <v>FVO - Reverse Deferral-Deferred Cost-Cr</v>
      </c>
      <c r="B638" s="23" t="n">
        <f aca="false">IF(C638=C637,B637,B637+1)</f>
        <v>318</v>
      </c>
      <c r="C638" s="23" t="s">
        <v>160</v>
      </c>
      <c r="D638" s="23" t="s">
        <v>297</v>
      </c>
      <c r="E638" s="24" t="s">
        <v>299</v>
      </c>
      <c r="F638" s="24" t="s">
        <v>254</v>
      </c>
      <c r="G638" s="24" t="n">
        <v>1</v>
      </c>
      <c r="H638" s="25" t="str">
        <f aca="false">CONCATENATE(F638,D638,E638)</f>
        <v>Deferred Basis Clearingamount&gt;1Cr</v>
      </c>
      <c r="I638" s="1" t="s">
        <v>3</v>
      </c>
    </row>
    <row r="639" customFormat="false" ht="14.25" hidden="false" customHeight="false" outlineLevel="0" collapsed="false">
      <c r="A639" s="19" t="str">
        <f aca="false">CONCATENATE(C639,"-",E639)</f>
        <v>FVO - Reverse Deferral-Deferred Cost-Dr</v>
      </c>
      <c r="B639" s="23" t="n">
        <f aca="false">IF(C639=C638,B638,B638+1)</f>
        <v>318</v>
      </c>
      <c r="C639" s="23" t="s">
        <v>160</v>
      </c>
      <c r="D639" s="23" t="s">
        <v>297</v>
      </c>
      <c r="E639" s="24" t="s">
        <v>298</v>
      </c>
      <c r="F639" s="24" t="s">
        <v>253</v>
      </c>
      <c r="G639" s="24" t="n">
        <v>1</v>
      </c>
      <c r="H639" s="25" t="str">
        <f aca="false">CONCATENATE(F639,D639,E639)</f>
        <v>Deferred Basisamount&gt;1Dr</v>
      </c>
      <c r="I639" s="1" t="s">
        <v>3</v>
      </c>
    </row>
    <row r="640" customFormat="false" ht="14.25" hidden="false" customHeight="false" outlineLevel="0" collapsed="false">
      <c r="A640" s="19" t="str">
        <f aca="false">CONCATENATE(C640,"-",E640)</f>
        <v>FVO - Reverse Deferral-Deferred Fee-Cr</v>
      </c>
      <c r="B640" s="23" t="n">
        <f aca="false">IF(C640=C639,B639,B639+1)</f>
        <v>319</v>
      </c>
      <c r="C640" s="23" t="s">
        <v>161</v>
      </c>
      <c r="D640" s="23" t="s">
        <v>297</v>
      </c>
      <c r="E640" s="24" t="s">
        <v>299</v>
      </c>
      <c r="F640" s="24" t="s">
        <v>253</v>
      </c>
      <c r="G640" s="24" t="n">
        <v>1</v>
      </c>
      <c r="H640" s="25" t="str">
        <f aca="false">CONCATENATE(F640,D640,E640)</f>
        <v>Deferred Basisamount&gt;1Cr</v>
      </c>
      <c r="I640" s="1" t="s">
        <v>3</v>
      </c>
    </row>
    <row r="641" customFormat="false" ht="14.25" hidden="false" customHeight="false" outlineLevel="0" collapsed="false">
      <c r="A641" s="19" t="str">
        <f aca="false">CONCATENATE(C641,"-",E641)</f>
        <v>FVO - Reverse Deferral-Deferred Fee-Dr</v>
      </c>
      <c r="B641" s="23" t="n">
        <f aca="false">IF(C641=C640,B640,B640+1)</f>
        <v>319</v>
      </c>
      <c r="C641" s="23" t="s">
        <v>161</v>
      </c>
      <c r="D641" s="23" t="s">
        <v>297</v>
      </c>
      <c r="E641" s="24" t="s">
        <v>298</v>
      </c>
      <c r="F641" s="24" t="s">
        <v>254</v>
      </c>
      <c r="G641" s="24" t="n">
        <v>1</v>
      </c>
      <c r="H641" s="25" t="str">
        <f aca="false">CONCATENATE(F641,D641,E641)</f>
        <v>Deferred Basis Clearingamount&gt;1Dr</v>
      </c>
      <c r="I641" s="1" t="s">
        <v>3</v>
      </c>
    </row>
    <row r="642" customFormat="false" ht="14.25" hidden="false" customHeight="false" outlineLevel="0" collapsed="false">
      <c r="A642" s="19" t="str">
        <f aca="false">CONCATENATE(C642,"-",E642)</f>
        <v>FVO - Recognize Discount-Discount-Cr</v>
      </c>
      <c r="B642" s="23" t="n">
        <f aca="false">IF(C642=C641,B641,B641+1)</f>
        <v>320</v>
      </c>
      <c r="C642" s="23" t="s">
        <v>162</v>
      </c>
      <c r="D642" s="23" t="s">
        <v>297</v>
      </c>
      <c r="E642" s="24" t="s">
        <v>299</v>
      </c>
      <c r="F642" s="24" t="s">
        <v>253</v>
      </c>
      <c r="G642" s="24" t="n">
        <v>1</v>
      </c>
      <c r="H642" s="25" t="str">
        <f aca="false">CONCATENATE(F642,D642,E642)</f>
        <v>Deferred Basisamount&gt;1Cr</v>
      </c>
      <c r="I642" s="1" t="s">
        <v>3</v>
      </c>
    </row>
    <row r="643" customFormat="false" ht="14.25" hidden="false" customHeight="false" outlineLevel="0" collapsed="false">
      <c r="A643" s="19" t="str">
        <f aca="false">CONCATENATE(C643,"-",E643)</f>
        <v>FVO - Recognize Discount-Discount-Dr</v>
      </c>
      <c r="B643" s="23" t="n">
        <f aca="false">IF(C643=C642,B642,B642+1)</f>
        <v>320</v>
      </c>
      <c r="C643" s="23" t="s">
        <v>162</v>
      </c>
      <c r="D643" s="23" t="s">
        <v>297</v>
      </c>
      <c r="E643" s="24" t="s">
        <v>298</v>
      </c>
      <c r="F643" s="24" t="s">
        <v>256</v>
      </c>
      <c r="G643" s="24" t="n">
        <v>1</v>
      </c>
      <c r="H643" s="25" t="str">
        <f aca="false">CONCATENATE(F643,D643,E643)</f>
        <v>Fair Value Incomeamount&gt;1Dr</v>
      </c>
      <c r="I643" s="1" t="s">
        <v>3</v>
      </c>
    </row>
    <row r="644" customFormat="false" ht="14.25" hidden="false" customHeight="false" outlineLevel="0" collapsed="false">
      <c r="A644" s="19" t="str">
        <f aca="false">CONCATENATE(C644,"-",E644)</f>
        <v>FVO - Expense Premium-Premium-Cr</v>
      </c>
      <c r="B644" s="23" t="n">
        <f aca="false">IF(C644=C643,B643,B643+1)</f>
        <v>321</v>
      </c>
      <c r="C644" s="23" t="s">
        <v>163</v>
      </c>
      <c r="D644" s="23" t="s">
        <v>297</v>
      </c>
      <c r="E644" s="24" t="s">
        <v>299</v>
      </c>
      <c r="F644" s="24" t="s">
        <v>256</v>
      </c>
      <c r="G644" s="24" t="n">
        <v>1</v>
      </c>
      <c r="H644" s="25" t="str">
        <f aca="false">CONCATENATE(F644,D644,E644)</f>
        <v>Fair Value Incomeamount&gt;1Cr</v>
      </c>
      <c r="I644" s="1" t="s">
        <v>3</v>
      </c>
    </row>
    <row r="645" customFormat="false" ht="14.25" hidden="false" customHeight="false" outlineLevel="0" collapsed="false">
      <c r="A645" s="19" t="str">
        <f aca="false">CONCATENATE(C645,"-",E645)</f>
        <v>FVO - Expense Premium-Premium-Dr</v>
      </c>
      <c r="B645" s="23" t="n">
        <f aca="false">IF(C645=C644,B644,B644+1)</f>
        <v>321</v>
      </c>
      <c r="C645" s="23" t="s">
        <v>163</v>
      </c>
      <c r="D645" s="23" t="s">
        <v>297</v>
      </c>
      <c r="E645" s="24" t="s">
        <v>298</v>
      </c>
      <c r="F645" s="24" t="s">
        <v>253</v>
      </c>
      <c r="G645" s="24" t="n">
        <v>1</v>
      </c>
      <c r="H645" s="25" t="str">
        <f aca="false">CONCATENATE(F645,D645,E645)</f>
        <v>Deferred Basisamount&gt;1Dr</v>
      </c>
      <c r="I645" s="1" t="s">
        <v>3</v>
      </c>
    </row>
    <row r="646" customFormat="false" ht="14.25" hidden="false" customHeight="false" outlineLevel="0" collapsed="false">
      <c r="A646" s="19" t="str">
        <f aca="false">CONCATENATE(C646,"-",E646)</f>
        <v>Market Adjustment - Fair Value-Fair Value Adjustment-Cr</v>
      </c>
      <c r="B646" s="23" t="n">
        <f aca="false">IF(C646=C645,B645,B645+1)</f>
        <v>322</v>
      </c>
      <c r="C646" s="23" t="s">
        <v>164</v>
      </c>
      <c r="D646" s="23" t="s">
        <v>297</v>
      </c>
      <c r="E646" s="24" t="s">
        <v>299</v>
      </c>
      <c r="F646" s="24" t="s">
        <v>255</v>
      </c>
      <c r="G646" s="24" t="n">
        <v>1</v>
      </c>
      <c r="H646" s="25" t="str">
        <f aca="false">CONCATENATE(F646,D646,E646)</f>
        <v>Fair Value Adjustmentamount&gt;1Cr</v>
      </c>
      <c r="I646" s="1" t="s">
        <v>3</v>
      </c>
    </row>
    <row r="647" customFormat="false" ht="14.25" hidden="false" customHeight="false" outlineLevel="0" collapsed="false">
      <c r="A647" s="19" t="str">
        <f aca="false">CONCATENATE(C647,"-",E647)</f>
        <v>Market Adjustment - Fair Value-Fair Value Adjustment-Dr</v>
      </c>
      <c r="B647" s="23" t="n">
        <f aca="false">IF(C647=C646,B646,B646+1)</f>
        <v>322</v>
      </c>
      <c r="C647" s="23" t="s">
        <v>164</v>
      </c>
      <c r="D647" s="23" t="s">
        <v>297</v>
      </c>
      <c r="E647" s="24" t="s">
        <v>298</v>
      </c>
      <c r="F647" s="24" t="s">
        <v>257</v>
      </c>
      <c r="G647" s="24" t="n">
        <v>1</v>
      </c>
      <c r="H647" s="25" t="str">
        <f aca="false">CONCATENATE(F647,D647,E647)</f>
        <v>Fair Value Unrealized Gain Lossamount&gt;1Dr</v>
      </c>
      <c r="I647" s="1" t="s">
        <v>3</v>
      </c>
    </row>
    <row r="648" customFormat="false" ht="14.25" hidden="false" customHeight="false" outlineLevel="0" collapsed="false">
      <c r="A648" s="19" t="str">
        <f aca="false">CONCATENATE(C648,"-",E648)</f>
        <v>Market Adjustment - LOCOM-LOCOM-Cr</v>
      </c>
      <c r="B648" s="23" t="n">
        <f aca="false">IF(C648=C647,B647,B647+1)</f>
        <v>323</v>
      </c>
      <c r="C648" s="23" t="s">
        <v>165</v>
      </c>
      <c r="D648" s="23" t="s">
        <v>297</v>
      </c>
      <c r="E648" s="24" t="s">
        <v>299</v>
      </c>
      <c r="F648" s="24" t="s">
        <v>269</v>
      </c>
      <c r="G648" s="24" t="n">
        <v>1</v>
      </c>
      <c r="H648" s="25" t="str">
        <f aca="false">CONCATENATE(F648,D648,E648)</f>
        <v>LOCOM Adjustmentamount&gt;1Cr</v>
      </c>
      <c r="I648" s="1" t="s">
        <v>3</v>
      </c>
    </row>
    <row r="649" customFormat="false" ht="14.25" hidden="false" customHeight="false" outlineLevel="0" collapsed="false">
      <c r="A649" s="19" t="str">
        <f aca="false">CONCATENATE(C649,"-",E649)</f>
        <v>Market Adjustment - LOCOM-LOCOM-Dr</v>
      </c>
      <c r="B649" s="23" t="n">
        <f aca="false">IF(C649=C648,B648,B648+1)</f>
        <v>323</v>
      </c>
      <c r="C649" s="23" t="s">
        <v>165</v>
      </c>
      <c r="D649" s="23" t="s">
        <v>297</v>
      </c>
      <c r="E649" s="24" t="s">
        <v>298</v>
      </c>
      <c r="F649" s="24" t="s">
        <v>270</v>
      </c>
      <c r="G649" s="24" t="n">
        <v>1</v>
      </c>
      <c r="H649" s="25" t="str">
        <f aca="false">CONCATENATE(F649,D649,E649)</f>
        <v>LOCOM Unrealized Lossamount&gt;1Dr</v>
      </c>
      <c r="I649" s="1" t="s">
        <v>3</v>
      </c>
    </row>
    <row r="650" customFormat="false" ht="14.25" hidden="false" customHeight="false" outlineLevel="0" collapsed="false">
      <c r="A650" s="19" t="str">
        <f aca="false">CONCATENATE(C650,"-",E650)</f>
        <v>Conversion-Cost-Cr</v>
      </c>
      <c r="B650" s="23" t="n">
        <f aca="false">IF(C650=C649,B649,B649+1)</f>
        <v>324</v>
      </c>
      <c r="C650" s="23" t="s">
        <v>166</v>
      </c>
      <c r="D650" s="23" t="s">
        <v>297</v>
      </c>
      <c r="E650" s="24" t="s">
        <v>299</v>
      </c>
      <c r="F650" s="24" t="s">
        <v>250</v>
      </c>
      <c r="G650" s="24" t="n">
        <v>1</v>
      </c>
      <c r="H650" s="25" t="str">
        <f aca="false">CONCATENATE(F650,D650,E650)</f>
        <v>Cost Expenseamount&gt;1Cr</v>
      </c>
      <c r="I650" s="1" t="s">
        <v>3</v>
      </c>
    </row>
    <row r="651" customFormat="false" ht="14.25" hidden="false" customHeight="false" outlineLevel="0" collapsed="false">
      <c r="A651" s="19" t="str">
        <f aca="false">CONCATENATE(C651,"-",E651)</f>
        <v>Conversion-Cost-Dr</v>
      </c>
      <c r="B651" s="23" t="n">
        <f aca="false">IF(C651=C650,B650,B650+1)</f>
        <v>324</v>
      </c>
      <c r="C651" s="23" t="s">
        <v>166</v>
      </c>
      <c r="D651" s="23" t="s">
        <v>297</v>
      </c>
      <c r="E651" s="24" t="s">
        <v>298</v>
      </c>
      <c r="F651" s="24" t="s">
        <v>252</v>
      </c>
      <c r="G651" s="24" t="n">
        <v>1</v>
      </c>
      <c r="H651" s="25" t="str">
        <f aca="false">CONCATENATE(F651,D651,E651)</f>
        <v>Cost Payableamount&gt;1Dr</v>
      </c>
      <c r="I651" s="1" t="s">
        <v>3</v>
      </c>
    </row>
    <row r="652" customFormat="false" ht="14.25" hidden="false" customHeight="false" outlineLevel="0" collapsed="false">
      <c r="A652" s="19" t="str">
        <f aca="false">CONCATENATE(C652,"-",E652)</f>
        <v>Conversion-Deferred Cost-Cr</v>
      </c>
      <c r="B652" s="23" t="n">
        <f aca="false">IF(C652=C651,B651,B651+1)</f>
        <v>325</v>
      </c>
      <c r="C652" s="23" t="s">
        <v>167</v>
      </c>
      <c r="D652" s="23" t="s">
        <v>297</v>
      </c>
      <c r="E652" s="24" t="s">
        <v>299</v>
      </c>
      <c r="F652" s="24" t="s">
        <v>253</v>
      </c>
      <c r="G652" s="24" t="n">
        <v>1</v>
      </c>
      <c r="H652" s="25" t="str">
        <f aca="false">CONCATENATE(F652,D652,E652)</f>
        <v>Deferred Basisamount&gt;1Cr</v>
      </c>
      <c r="I652" s="1" t="s">
        <v>3</v>
      </c>
    </row>
    <row r="653" customFormat="false" ht="14.25" hidden="false" customHeight="false" outlineLevel="0" collapsed="false">
      <c r="A653" s="19" t="str">
        <f aca="false">CONCATENATE(C653,"-",E653)</f>
        <v>Conversion-Deferred Cost-Dr</v>
      </c>
      <c r="B653" s="23" t="n">
        <f aca="false">IF(C653=C652,B652,B652+1)</f>
        <v>325</v>
      </c>
      <c r="C653" s="23" t="s">
        <v>167</v>
      </c>
      <c r="D653" s="23" t="s">
        <v>297</v>
      </c>
      <c r="E653" s="24" t="s">
        <v>298</v>
      </c>
      <c r="F653" s="24" t="s">
        <v>254</v>
      </c>
      <c r="G653" s="24" t="n">
        <v>1</v>
      </c>
      <c r="H653" s="25" t="str">
        <f aca="false">CONCATENATE(F653,D653,E653)</f>
        <v>Deferred Basis Clearingamount&gt;1Dr</v>
      </c>
      <c r="I653" s="1" t="s">
        <v>3</v>
      </c>
    </row>
    <row r="654" customFormat="false" ht="14.25" hidden="false" customHeight="false" outlineLevel="0" collapsed="false">
      <c r="A654" s="19" t="str">
        <f aca="false">CONCATENATE(C654,"-",E654)</f>
        <v>Conversion-Deferred Fee-Cr</v>
      </c>
      <c r="B654" s="23" t="n">
        <f aca="false">IF(C654=C653,B653,B653+1)</f>
        <v>326</v>
      </c>
      <c r="C654" s="23" t="s">
        <v>168</v>
      </c>
      <c r="D654" s="23" t="s">
        <v>297</v>
      </c>
      <c r="E654" s="24" t="s">
        <v>299</v>
      </c>
      <c r="F654" s="24" t="s">
        <v>254</v>
      </c>
      <c r="G654" s="24" t="n">
        <v>1</v>
      </c>
      <c r="H654" s="25" t="str">
        <f aca="false">CONCATENATE(F654,D654,E654)</f>
        <v>Deferred Basis Clearingamount&gt;1Cr</v>
      </c>
      <c r="I654" s="1" t="s">
        <v>3</v>
      </c>
    </row>
    <row r="655" customFormat="false" ht="14.25" hidden="false" customHeight="false" outlineLevel="0" collapsed="false">
      <c r="A655" s="19" t="str">
        <f aca="false">CONCATENATE(C655,"-",E655)</f>
        <v>Conversion-Deferred Fee-Dr</v>
      </c>
      <c r="B655" s="23" t="n">
        <f aca="false">IF(C655=C654,B654,B654+1)</f>
        <v>326</v>
      </c>
      <c r="C655" s="23" t="s">
        <v>168</v>
      </c>
      <c r="D655" s="23" t="s">
        <v>297</v>
      </c>
      <c r="E655" s="24" t="s">
        <v>298</v>
      </c>
      <c r="F655" s="24" t="s">
        <v>253</v>
      </c>
      <c r="G655" s="24" t="n">
        <v>1</v>
      </c>
      <c r="H655" s="25" t="str">
        <f aca="false">CONCATENATE(F655,D655,E655)</f>
        <v>Deferred Basisamount&gt;1Dr</v>
      </c>
      <c r="I655" s="1" t="s">
        <v>3</v>
      </c>
    </row>
    <row r="656" customFormat="false" ht="14.25" hidden="false" customHeight="false" outlineLevel="0" collapsed="false">
      <c r="A656" s="19" t="str">
        <f aca="false">CONCATENATE(C656,"-",E656)</f>
        <v>Conversion-Discount-Cr</v>
      </c>
      <c r="B656" s="23" t="n">
        <f aca="false">IF(C656=C655,B655,B655+1)</f>
        <v>327</v>
      </c>
      <c r="C656" s="23" t="s">
        <v>169</v>
      </c>
      <c r="D656" s="23" t="s">
        <v>297</v>
      </c>
      <c r="E656" s="24" t="s">
        <v>299</v>
      </c>
      <c r="F656" s="24" t="s">
        <v>254</v>
      </c>
      <c r="G656" s="24" t="n">
        <v>1</v>
      </c>
      <c r="H656" s="25" t="str">
        <f aca="false">CONCATENATE(F656,D656,E656)</f>
        <v>Deferred Basis Clearingamount&gt;1Cr</v>
      </c>
      <c r="I656" s="1" t="s">
        <v>3</v>
      </c>
    </row>
    <row r="657" customFormat="false" ht="14.25" hidden="false" customHeight="false" outlineLevel="0" collapsed="false">
      <c r="A657" s="19" t="str">
        <f aca="false">CONCATENATE(C657,"-",E657)</f>
        <v>Conversion-Discount-Dr</v>
      </c>
      <c r="B657" s="23" t="n">
        <f aca="false">IF(C657=C656,B656,B656+1)</f>
        <v>327</v>
      </c>
      <c r="C657" s="23" t="s">
        <v>169</v>
      </c>
      <c r="D657" s="23" t="s">
        <v>297</v>
      </c>
      <c r="E657" s="24" t="s">
        <v>298</v>
      </c>
      <c r="F657" s="24" t="s">
        <v>253</v>
      </c>
      <c r="G657" s="24" t="n">
        <v>1</v>
      </c>
      <c r="H657" s="25" t="str">
        <f aca="false">CONCATENATE(F657,D657,E657)</f>
        <v>Deferred Basisamount&gt;1Dr</v>
      </c>
      <c r="I657" s="1" t="s">
        <v>3</v>
      </c>
    </row>
    <row r="658" customFormat="false" ht="14.25" hidden="false" customHeight="false" outlineLevel="0" collapsed="false">
      <c r="A658" s="19" t="str">
        <f aca="false">CONCATENATE(C658,"-",E658)</f>
        <v>Conversion-Fee-Cr</v>
      </c>
      <c r="B658" s="23" t="n">
        <f aca="false">IF(C658=C657,B657,B657+1)</f>
        <v>328</v>
      </c>
      <c r="C658" s="23" t="s">
        <v>170</v>
      </c>
      <c r="D658" s="23" t="s">
        <v>297</v>
      </c>
      <c r="E658" s="24" t="s">
        <v>299</v>
      </c>
      <c r="F658" s="24" t="s">
        <v>260</v>
      </c>
      <c r="G658" s="24" t="n">
        <v>1</v>
      </c>
      <c r="H658" s="25" t="str">
        <f aca="false">CONCATENATE(F658,D658,E658)</f>
        <v>Fee Receivableamount&gt;1Cr</v>
      </c>
      <c r="I658" s="1" t="s">
        <v>3</v>
      </c>
    </row>
    <row r="659" customFormat="false" ht="14.25" hidden="false" customHeight="false" outlineLevel="0" collapsed="false">
      <c r="A659" s="19" t="str">
        <f aca="false">CONCATENATE(C659,"-",E659)</f>
        <v>Conversion-Fee-Dr</v>
      </c>
      <c r="B659" s="23" t="n">
        <f aca="false">IF(C659=C658,B658,B658+1)</f>
        <v>328</v>
      </c>
      <c r="C659" s="23" t="s">
        <v>170</v>
      </c>
      <c r="D659" s="23" t="s">
        <v>297</v>
      </c>
      <c r="E659" s="24" t="s">
        <v>298</v>
      </c>
      <c r="F659" s="24" t="s">
        <v>258</v>
      </c>
      <c r="G659" s="24" t="n">
        <v>1</v>
      </c>
      <c r="H659" s="25" t="str">
        <f aca="false">CONCATENATE(F659,D659,E659)</f>
        <v>Fee Incomeamount&gt;1Dr</v>
      </c>
      <c r="I659" s="1" t="s">
        <v>3</v>
      </c>
    </row>
    <row r="660" customFormat="false" ht="14.25" hidden="false" customHeight="false" outlineLevel="0" collapsed="false">
      <c r="A660" s="19" t="str">
        <f aca="false">CONCATENATE(C660,"-",E660)</f>
        <v>Conversion-Interest-Cr</v>
      </c>
      <c r="B660" s="23" t="n">
        <f aca="false">IF(C660=C659,B659,B659+1)</f>
        <v>329</v>
      </c>
      <c r="C660" s="23" t="s">
        <v>171</v>
      </c>
      <c r="D660" s="23" t="s">
        <v>297</v>
      </c>
      <c r="E660" s="24" t="s">
        <v>299</v>
      </c>
      <c r="F660" s="24" t="s">
        <v>267</v>
      </c>
      <c r="G660" s="24" t="n">
        <v>1</v>
      </c>
      <c r="H660" s="25" t="str">
        <f aca="false">CONCATENATE(F660,D660,E660)</f>
        <v>Interest Receivableamount&gt;1Cr</v>
      </c>
      <c r="I660" s="1" t="s">
        <v>3</v>
      </c>
    </row>
    <row r="661" customFormat="false" ht="14.25" hidden="false" customHeight="false" outlineLevel="0" collapsed="false">
      <c r="A661" s="19" t="str">
        <f aca="false">CONCATENATE(C661,"-",E661)</f>
        <v>Conversion-Interest-Dr</v>
      </c>
      <c r="B661" s="23" t="n">
        <f aca="false">IF(C661=C660,B660,B660+1)</f>
        <v>329</v>
      </c>
      <c r="C661" s="23" t="s">
        <v>171</v>
      </c>
      <c r="D661" s="23" t="s">
        <v>297</v>
      </c>
      <c r="E661" s="24" t="s">
        <v>298</v>
      </c>
      <c r="F661" s="24" t="s">
        <v>264</v>
      </c>
      <c r="G661" s="24" t="n">
        <v>1</v>
      </c>
      <c r="H661" s="25" t="str">
        <f aca="false">CONCATENATE(F661,D661,E661)</f>
        <v>Interest Incomeamount&gt;1Dr</v>
      </c>
      <c r="I661" s="1" t="s">
        <v>3</v>
      </c>
    </row>
    <row r="662" customFormat="false" ht="14.25" hidden="false" customHeight="false" outlineLevel="0" collapsed="false">
      <c r="A662" s="19" t="str">
        <f aca="false">CONCATENATE(C662,"-",E662)</f>
        <v>Conversion-NA Payments Applied to Principal-Cr</v>
      </c>
      <c r="B662" s="23" t="n">
        <f aca="false">IF(C662=C661,B661,B661+1)</f>
        <v>330</v>
      </c>
      <c r="C662" s="23" t="s">
        <v>172</v>
      </c>
      <c r="D662" s="23" t="s">
        <v>297</v>
      </c>
      <c r="E662" s="24" t="s">
        <v>299</v>
      </c>
      <c r="F662" s="24" t="s">
        <v>247</v>
      </c>
      <c r="G662" s="24" t="n">
        <v>1</v>
      </c>
      <c r="H662" s="25" t="str">
        <f aca="false">CONCATENATE(F662,D662,E662)</f>
        <v>Cash Clearingamount&gt;1Cr</v>
      </c>
      <c r="I662" s="1" t="s">
        <v>3</v>
      </c>
    </row>
    <row r="663" customFormat="false" ht="14.25" hidden="false" customHeight="false" outlineLevel="0" collapsed="false">
      <c r="A663" s="19" t="str">
        <f aca="false">CONCATENATE(C663,"-",E663)</f>
        <v>Conversion-NA Payments Applied to Principal-Dr</v>
      </c>
      <c r="B663" s="23" t="n">
        <f aca="false">IF(C663=C662,B662,B662+1)</f>
        <v>330</v>
      </c>
      <c r="C663" s="23" t="s">
        <v>172</v>
      </c>
      <c r="D663" s="23" t="s">
        <v>297</v>
      </c>
      <c r="E663" s="24" t="s">
        <v>298</v>
      </c>
      <c r="F663" s="24" t="s">
        <v>300</v>
      </c>
      <c r="G663" s="24" t="n">
        <v>1</v>
      </c>
      <c r="H663" s="25" t="str">
        <f aca="false">CONCATENATE(F663,D663,E663)</f>
        <v>Principal Contra - NA Payments Applied to Principalamount&gt;1Dr</v>
      </c>
      <c r="I663" s="1" t="s">
        <v>3</v>
      </c>
    </row>
    <row r="664" customFormat="false" ht="14.25" hidden="false" customHeight="false" outlineLevel="0" collapsed="false">
      <c r="A664" s="19" t="str">
        <f aca="false">CONCATENATE(C664,"-",E664)</f>
        <v>Conversion-Premium-Cr</v>
      </c>
      <c r="B664" s="23" t="n">
        <f aca="false">IF(C664=C663,B663,B663+1)</f>
        <v>331</v>
      </c>
      <c r="C664" s="23" t="s">
        <v>173</v>
      </c>
      <c r="D664" s="23" t="s">
        <v>297</v>
      </c>
      <c r="E664" s="24" t="s">
        <v>299</v>
      </c>
      <c r="F664" s="24" t="s">
        <v>253</v>
      </c>
      <c r="G664" s="24" t="n">
        <v>1</v>
      </c>
      <c r="H664" s="25" t="str">
        <f aca="false">CONCATENATE(F664,D664,E664)</f>
        <v>Deferred Basisamount&gt;1Cr</v>
      </c>
      <c r="I664" s="1" t="s">
        <v>3</v>
      </c>
    </row>
    <row r="665" customFormat="false" ht="14.25" hidden="false" customHeight="false" outlineLevel="0" collapsed="false">
      <c r="A665" s="19" t="str">
        <f aca="false">CONCATENATE(C665,"-",E665)</f>
        <v>Conversion-Premium-Dr</v>
      </c>
      <c r="B665" s="23" t="n">
        <f aca="false">IF(C665=C664,B664,B664+1)</f>
        <v>331</v>
      </c>
      <c r="C665" s="23" t="s">
        <v>173</v>
      </c>
      <c r="D665" s="23" t="s">
        <v>297</v>
      </c>
      <c r="E665" s="24" t="s">
        <v>298</v>
      </c>
      <c r="F665" s="24" t="s">
        <v>254</v>
      </c>
      <c r="G665" s="24" t="n">
        <v>1</v>
      </c>
      <c r="H665" s="25" t="str">
        <f aca="false">CONCATENATE(F665,D665,E665)</f>
        <v>Deferred Basis Clearingamount&gt;1Dr</v>
      </c>
      <c r="I665" s="1" t="s">
        <v>3</v>
      </c>
    </row>
    <row r="666" customFormat="false" ht="14.25" hidden="false" customHeight="false" outlineLevel="0" collapsed="false">
      <c r="A666" s="19" t="str">
        <f aca="false">CONCATENATE(C666,"-",E666)</f>
        <v>Conversion-Principal-Cr</v>
      </c>
      <c r="B666" s="23" t="n">
        <f aca="false">IF(C666=C665,B665,B665+1)</f>
        <v>332</v>
      </c>
      <c r="C666" s="23" t="s">
        <v>174</v>
      </c>
      <c r="D666" s="23" t="s">
        <v>297</v>
      </c>
      <c r="E666" s="24" t="s">
        <v>299</v>
      </c>
      <c r="F666" s="24" t="s">
        <v>273</v>
      </c>
      <c r="G666" s="24" t="n">
        <v>1</v>
      </c>
      <c r="H666" s="25" t="str">
        <f aca="false">CONCATENATE(F666,D666,E666)</f>
        <v>Principalamount&gt;1Cr</v>
      </c>
      <c r="I666" s="1" t="s">
        <v>3</v>
      </c>
    </row>
    <row r="667" customFormat="false" ht="14.25" hidden="false" customHeight="false" outlineLevel="0" collapsed="false">
      <c r="A667" s="19" t="str">
        <f aca="false">CONCATENATE(C667,"-",E667)</f>
        <v>Conversion-Principal-Dr</v>
      </c>
      <c r="B667" s="23" t="n">
        <f aca="false">IF(C667=C666,B666,B666+1)</f>
        <v>332</v>
      </c>
      <c r="C667" s="23" t="s">
        <v>174</v>
      </c>
      <c r="D667" s="23" t="s">
        <v>297</v>
      </c>
      <c r="E667" s="24" t="s">
        <v>298</v>
      </c>
      <c r="F667" s="24" t="s">
        <v>247</v>
      </c>
      <c r="G667" s="24" t="n">
        <v>1</v>
      </c>
      <c r="H667" s="25" t="str">
        <f aca="false">CONCATENATE(F667,D667,E667)</f>
        <v>Cash Clearingamount&gt;1Dr</v>
      </c>
      <c r="I667" s="1" t="s">
        <v>3</v>
      </c>
    </row>
    <row r="668" customFormat="false" ht="14.25" hidden="false" customHeight="false" outlineLevel="0" collapsed="false">
      <c r="A668" s="19" t="str">
        <f aca="false">CONCATENATE(C668,"-",E668)</f>
        <v>Conversion-Qualitative Adjustment-Cr</v>
      </c>
      <c r="B668" s="23" t="n">
        <f aca="false">IF(C668=C667,B667,B667+1)</f>
        <v>333</v>
      </c>
      <c r="C668" s="23" t="s">
        <v>175</v>
      </c>
      <c r="D668" s="23" t="s">
        <v>297</v>
      </c>
      <c r="E668" s="24" t="s">
        <v>299</v>
      </c>
      <c r="F668" s="24" t="s">
        <v>276</v>
      </c>
      <c r="G668" s="24" t="n">
        <v>1</v>
      </c>
      <c r="H668" s="25" t="str">
        <f aca="false">CONCATENATE(F668,D668,E668)</f>
        <v>Provision Expenseamount&gt;1Cr</v>
      </c>
      <c r="I668" s="1" t="s">
        <v>3</v>
      </c>
    </row>
    <row r="669" customFormat="false" ht="14.25" hidden="false" customHeight="false" outlineLevel="0" collapsed="false">
      <c r="A669" s="19" t="str">
        <f aca="false">CONCATENATE(C669,"-",E669)</f>
        <v>Conversion-Qualitative Adjustment-Dr</v>
      </c>
      <c r="B669" s="23" t="n">
        <f aca="false">IF(C669=C668,B668,B668+1)</f>
        <v>333</v>
      </c>
      <c r="C669" s="23" t="s">
        <v>175</v>
      </c>
      <c r="D669" s="23" t="s">
        <v>297</v>
      </c>
      <c r="E669" s="24" t="s">
        <v>298</v>
      </c>
      <c r="F669" s="24" t="s">
        <v>244</v>
      </c>
      <c r="G669" s="24" t="n">
        <v>1</v>
      </c>
      <c r="H669" s="25" t="str">
        <f aca="false">CONCATENATE(F669,D669,E669)</f>
        <v>Allowanceamount&gt;1Dr</v>
      </c>
      <c r="I669" s="1" t="s">
        <v>3</v>
      </c>
    </row>
    <row r="670" customFormat="false" ht="14.25" hidden="false" customHeight="false" outlineLevel="0" collapsed="false">
      <c r="A670" s="19" t="str">
        <f aca="false">CONCATENATE(C670,"-",E670)</f>
        <v>Conversion-Quantitative Allowance-Cr</v>
      </c>
      <c r="B670" s="23" t="n">
        <f aca="false">IF(C670=C669,B669,B669+1)</f>
        <v>334</v>
      </c>
      <c r="C670" s="23" t="s">
        <v>176</v>
      </c>
      <c r="D670" s="23" t="s">
        <v>297</v>
      </c>
      <c r="E670" s="24" t="s">
        <v>299</v>
      </c>
      <c r="F670" s="24" t="s">
        <v>276</v>
      </c>
      <c r="G670" s="24" t="n">
        <v>1</v>
      </c>
      <c r="H670" s="25" t="str">
        <f aca="false">CONCATENATE(F670,D670,E670)</f>
        <v>Provision Expenseamount&gt;1Cr</v>
      </c>
      <c r="I670" s="1" t="s">
        <v>3</v>
      </c>
    </row>
    <row r="671" customFormat="false" ht="14.25" hidden="false" customHeight="false" outlineLevel="0" collapsed="false">
      <c r="A671" s="19" t="str">
        <f aca="false">CONCATENATE(C671,"-",E671)</f>
        <v>Conversion-Quantitative Allowance-Dr</v>
      </c>
      <c r="B671" s="23" t="n">
        <f aca="false">IF(C671=C670,B670,B670+1)</f>
        <v>334</v>
      </c>
      <c r="C671" s="23" t="s">
        <v>176</v>
      </c>
      <c r="D671" s="23" t="s">
        <v>297</v>
      </c>
      <c r="E671" s="24" t="s">
        <v>298</v>
      </c>
      <c r="F671" s="24" t="s">
        <v>244</v>
      </c>
      <c r="G671" s="24" t="n">
        <v>1</v>
      </c>
      <c r="H671" s="25" t="str">
        <f aca="false">CONCATENATE(F671,D671,E671)</f>
        <v>Allowanceamount&gt;1Dr</v>
      </c>
      <c r="I671" s="1" t="s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88"/>
  <sheetViews>
    <sheetView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A2" activeCellId="0" sqref="A2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38"/>
    <col collapsed="false" customWidth="true" hidden="false" outlineLevel="0" max="2" min="2" style="1" width="22"/>
    <col collapsed="false" customWidth="true" hidden="false" outlineLevel="0" max="3" min="3" style="1" width="32.11"/>
    <col collapsed="false" customWidth="true" hidden="false" outlineLevel="0" max="4" min="4" style="1" width="15.78"/>
  </cols>
  <sheetData>
    <row r="1" customFormat="false" ht="14.25" hidden="false" customHeight="false" outlineLevel="0" collapsed="false">
      <c r="A1" s="7" t="s">
        <v>6</v>
      </c>
    </row>
    <row r="2" customFormat="false" ht="14.25" hidden="false" customHeight="false" outlineLevel="0" collapsed="false">
      <c r="A2" s="26" t="s">
        <v>305</v>
      </c>
      <c r="B2" s="26" t="s">
        <v>306</v>
      </c>
      <c r="C2" s="26" t="s">
        <v>240</v>
      </c>
      <c r="D2" s="26" t="s">
        <v>204</v>
      </c>
      <c r="E2" s="26" t="s">
        <v>307</v>
      </c>
    </row>
    <row r="3" customFormat="false" ht="14.25" hidden="false" customHeight="false" outlineLevel="0" collapsed="false">
      <c r="A3" s="6" t="str">
        <f aca="false">CONCATENATE(C3,"-",D3)</f>
        <v>Adjustment Clearing-102</v>
      </c>
      <c r="B3" s="6" t="n">
        <v>1000</v>
      </c>
      <c r="C3" s="6" t="s">
        <v>242</v>
      </c>
      <c r="D3" s="6" t="n">
        <v>102</v>
      </c>
      <c r="E3" s="6" t="s">
        <v>308</v>
      </c>
    </row>
    <row r="4" customFormat="false" ht="14.25" hidden="false" customHeight="false" outlineLevel="0" collapsed="false">
      <c r="A4" s="6" t="str">
        <f aca="false">CONCATENATE(C4,"-",D4)</f>
        <v>Allowance-102</v>
      </c>
      <c r="B4" s="6" t="n">
        <v>2000</v>
      </c>
      <c r="C4" s="6" t="s">
        <v>244</v>
      </c>
      <c r="D4" s="6" t="n">
        <v>102</v>
      </c>
      <c r="E4" s="6" t="s">
        <v>308</v>
      </c>
    </row>
    <row r="5" customFormat="false" ht="14.25" hidden="false" customHeight="false" outlineLevel="0" collapsed="false">
      <c r="A5" s="6" t="str">
        <f aca="false">CONCATENATE(C5,"-",D5)</f>
        <v>Capitalization Clearing-102</v>
      </c>
      <c r="B5" s="6" t="n">
        <v>3000</v>
      </c>
      <c r="C5" s="6" t="s">
        <v>246</v>
      </c>
      <c r="D5" s="6" t="n">
        <v>102</v>
      </c>
      <c r="E5" s="6" t="s">
        <v>308</v>
      </c>
    </row>
    <row r="6" customFormat="false" ht="14.25" hidden="false" customHeight="false" outlineLevel="0" collapsed="false">
      <c r="A6" s="6" t="str">
        <f aca="false">CONCATENATE(C6,"-",D6)</f>
        <v>Cash Clearing-102</v>
      </c>
      <c r="B6" s="6" t="n">
        <v>4000</v>
      </c>
      <c r="C6" s="6" t="s">
        <v>247</v>
      </c>
      <c r="D6" s="6" t="n">
        <v>102</v>
      </c>
      <c r="E6" s="6" t="s">
        <v>308</v>
      </c>
    </row>
    <row r="7" customFormat="false" ht="14.25" hidden="false" customHeight="false" outlineLevel="0" collapsed="false">
      <c r="A7" s="6" t="str">
        <f aca="false">CONCATENATE(C7,"-",D7)</f>
        <v>Charge-Off Allowance-102</v>
      </c>
      <c r="B7" s="6" t="n">
        <v>5000</v>
      </c>
      <c r="C7" s="6" t="s">
        <v>248</v>
      </c>
      <c r="D7" s="6" t="n">
        <v>102</v>
      </c>
      <c r="E7" s="6" t="s">
        <v>308</v>
      </c>
    </row>
    <row r="8" customFormat="false" ht="14.25" hidden="false" customHeight="false" outlineLevel="0" collapsed="false">
      <c r="A8" s="6" t="str">
        <f aca="false">CONCATENATE(C8,"-",D8)</f>
        <v>Commitment Clearing-102</v>
      </c>
      <c r="B8" s="6" t="n">
        <v>6000</v>
      </c>
      <c r="C8" s="6" t="s">
        <v>249</v>
      </c>
      <c r="D8" s="6" t="n">
        <v>102</v>
      </c>
      <c r="E8" s="6" t="s">
        <v>308</v>
      </c>
    </row>
    <row r="9" customFormat="false" ht="14.25" hidden="false" customHeight="false" outlineLevel="0" collapsed="false">
      <c r="A9" s="6" t="str">
        <f aca="false">CONCATENATE(C9,"-",D9)</f>
        <v>Cost Expense-102</v>
      </c>
      <c r="B9" s="6" t="n">
        <v>7000</v>
      </c>
      <c r="C9" s="6" t="s">
        <v>250</v>
      </c>
      <c r="D9" s="6" t="n">
        <v>102</v>
      </c>
      <c r="E9" s="6" t="s">
        <v>308</v>
      </c>
    </row>
    <row r="10" customFormat="false" ht="14.25" hidden="false" customHeight="false" outlineLevel="0" collapsed="false">
      <c r="A10" s="6" t="str">
        <f aca="false">CONCATENATE(C10,"-",D10)</f>
        <v>Cost Payable-102</v>
      </c>
      <c r="B10" s="6" t="n">
        <v>8000</v>
      </c>
      <c r="C10" s="6" t="s">
        <v>252</v>
      </c>
      <c r="D10" s="6" t="n">
        <v>102</v>
      </c>
      <c r="E10" s="6" t="s">
        <v>308</v>
      </c>
    </row>
    <row r="11" customFormat="false" ht="14.25" hidden="false" customHeight="false" outlineLevel="0" collapsed="false">
      <c r="A11" s="6" t="str">
        <f aca="false">CONCATENATE(C11,"-",D11)</f>
        <v>Deferred Basis-102</v>
      </c>
      <c r="B11" s="6" t="n">
        <v>9000</v>
      </c>
      <c r="C11" s="6" t="s">
        <v>253</v>
      </c>
      <c r="D11" s="6" t="n">
        <v>102</v>
      </c>
      <c r="E11" s="6" t="s">
        <v>308</v>
      </c>
    </row>
    <row r="12" customFormat="false" ht="14.25" hidden="false" customHeight="false" outlineLevel="0" collapsed="false">
      <c r="A12" s="6" t="str">
        <f aca="false">CONCATENATE(C12,"-",D12)</f>
        <v>Deferred Basis Clearing-102</v>
      </c>
      <c r="B12" s="6" t="n">
        <v>10000</v>
      </c>
      <c r="C12" s="6" t="s">
        <v>254</v>
      </c>
      <c r="D12" s="6" t="n">
        <v>102</v>
      </c>
      <c r="E12" s="6" t="s">
        <v>308</v>
      </c>
    </row>
    <row r="13" customFormat="false" ht="14.25" hidden="false" customHeight="false" outlineLevel="0" collapsed="false">
      <c r="A13" s="6" t="str">
        <f aca="false">CONCATENATE(C13,"-",D13)</f>
        <v>Fair Value Adjustment-102</v>
      </c>
      <c r="B13" s="6" t="n">
        <v>11000</v>
      </c>
      <c r="C13" s="6" t="s">
        <v>255</v>
      </c>
      <c r="D13" s="6" t="n">
        <v>102</v>
      </c>
      <c r="E13" s="6" t="s">
        <v>308</v>
      </c>
    </row>
    <row r="14" customFormat="false" ht="14.25" hidden="false" customHeight="false" outlineLevel="0" collapsed="false">
      <c r="A14" s="6" t="str">
        <f aca="false">CONCATENATE(C14,"-",D14)</f>
        <v>Fair Value Income-102</v>
      </c>
      <c r="B14" s="6" t="n">
        <v>12000</v>
      </c>
      <c r="C14" s="6" t="s">
        <v>256</v>
      </c>
      <c r="D14" s="6" t="n">
        <v>102</v>
      </c>
      <c r="E14" s="6" t="s">
        <v>308</v>
      </c>
    </row>
    <row r="15" customFormat="false" ht="14.25" hidden="false" customHeight="false" outlineLevel="0" collapsed="false">
      <c r="A15" s="6" t="str">
        <f aca="false">CONCATENATE(C15,"-",D15)</f>
        <v>Fair Value Unrealized Gain Loss-102</v>
      </c>
      <c r="B15" s="6" t="n">
        <v>13000</v>
      </c>
      <c r="C15" s="6" t="s">
        <v>257</v>
      </c>
      <c r="D15" s="6" t="n">
        <v>102</v>
      </c>
      <c r="E15" s="6" t="s">
        <v>308</v>
      </c>
    </row>
    <row r="16" customFormat="false" ht="14.25" hidden="false" customHeight="false" outlineLevel="0" collapsed="false">
      <c r="A16" s="6" t="str">
        <f aca="false">CONCATENATE(C16,"-",D16)</f>
        <v>Fee Income-102</v>
      </c>
      <c r="B16" s="6" t="n">
        <v>14000</v>
      </c>
      <c r="C16" s="6" t="s">
        <v>258</v>
      </c>
      <c r="D16" s="6" t="n">
        <v>102</v>
      </c>
      <c r="E16" s="6" t="s">
        <v>308</v>
      </c>
    </row>
    <row r="17" customFormat="false" ht="14.25" hidden="false" customHeight="false" outlineLevel="0" collapsed="false">
      <c r="A17" s="6" t="str">
        <f aca="false">CONCATENATE(C17,"-",D17)</f>
        <v>Fee Income Contra-102</v>
      </c>
      <c r="B17" s="6" t="n">
        <v>15000</v>
      </c>
      <c r="C17" s="6" t="s">
        <v>259</v>
      </c>
      <c r="D17" s="6" t="n">
        <v>102</v>
      </c>
      <c r="E17" s="6" t="s">
        <v>308</v>
      </c>
    </row>
    <row r="18" customFormat="false" ht="14.25" hidden="false" customHeight="false" outlineLevel="0" collapsed="false">
      <c r="A18" s="6" t="str">
        <f aca="false">CONCATENATE(C18,"-",D18)</f>
        <v>Fee Receivable-102</v>
      </c>
      <c r="B18" s="6" t="n">
        <v>16000</v>
      </c>
      <c r="C18" s="6" t="s">
        <v>260</v>
      </c>
      <c r="D18" s="6" t="n">
        <v>102</v>
      </c>
      <c r="E18" s="6" t="s">
        <v>308</v>
      </c>
    </row>
    <row r="19" customFormat="false" ht="14.25" hidden="false" customHeight="false" outlineLevel="0" collapsed="false">
      <c r="A19" s="6" t="str">
        <f aca="false">CONCATENATE(C19,"-",D19)</f>
        <v>Fee Receivable Contra-102</v>
      </c>
      <c r="B19" s="6" t="n">
        <v>17000</v>
      </c>
      <c r="C19" s="6" t="s">
        <v>261</v>
      </c>
      <c r="D19" s="6" t="n">
        <v>102</v>
      </c>
      <c r="E19" s="6" t="s">
        <v>308</v>
      </c>
    </row>
    <row r="20" customFormat="false" ht="14.25" hidden="false" customHeight="false" outlineLevel="0" collapsed="false">
      <c r="A20" s="6" t="str">
        <f aca="false">CONCATENATE(C20,"-",D20)</f>
        <v>Foreclosure Clearing-102</v>
      </c>
      <c r="B20" s="6" t="n">
        <v>18000</v>
      </c>
      <c r="C20" s="6" t="s">
        <v>262</v>
      </c>
      <c r="D20" s="6" t="n">
        <v>102</v>
      </c>
      <c r="E20" s="6" t="s">
        <v>308</v>
      </c>
    </row>
    <row r="21" customFormat="false" ht="14.25" hidden="false" customHeight="false" outlineLevel="0" collapsed="false">
      <c r="A21" s="6" t="str">
        <f aca="false">CONCATENATE(C21,"-",D21)</f>
        <v>Foreclosure Gain Loss-102</v>
      </c>
      <c r="B21" s="6" t="n">
        <v>19000</v>
      </c>
      <c r="C21" s="6" t="s">
        <v>263</v>
      </c>
      <c r="D21" s="6" t="n">
        <v>102</v>
      </c>
      <c r="E21" s="6" t="s">
        <v>308</v>
      </c>
    </row>
    <row r="22" customFormat="false" ht="14.25" hidden="false" customHeight="false" outlineLevel="0" collapsed="false">
      <c r="A22" s="6" t="str">
        <f aca="false">CONCATENATE(C22,"-",D22)</f>
        <v>Interest Income-102</v>
      </c>
      <c r="B22" s="6" t="n">
        <v>20000</v>
      </c>
      <c r="C22" s="6" t="s">
        <v>264</v>
      </c>
      <c r="D22" s="6" t="n">
        <v>102</v>
      </c>
      <c r="E22" s="6" t="s">
        <v>308</v>
      </c>
    </row>
    <row r="23" customFormat="false" ht="14.25" hidden="false" customHeight="false" outlineLevel="0" collapsed="false">
      <c r="A23" s="6" t="str">
        <f aca="false">CONCATENATE(C23,"-",D23)</f>
        <v>Interest Income Amortization-102</v>
      </c>
      <c r="B23" s="6" t="n">
        <v>21000</v>
      </c>
      <c r="C23" s="6" t="s">
        <v>265</v>
      </c>
      <c r="D23" s="6" t="n">
        <v>102</v>
      </c>
      <c r="E23" s="6" t="s">
        <v>308</v>
      </c>
    </row>
    <row r="24" customFormat="false" ht="14.25" hidden="false" customHeight="false" outlineLevel="0" collapsed="false">
      <c r="A24" s="6" t="str">
        <f aca="false">CONCATENATE(C24,"-",D24)</f>
        <v>Interest Income Contra-102</v>
      </c>
      <c r="B24" s="6" t="n">
        <v>22000</v>
      </c>
      <c r="C24" s="6" t="s">
        <v>266</v>
      </c>
      <c r="D24" s="6" t="n">
        <v>102</v>
      </c>
      <c r="E24" s="6" t="s">
        <v>308</v>
      </c>
    </row>
    <row r="25" customFormat="false" ht="14.25" hidden="false" customHeight="false" outlineLevel="0" collapsed="false">
      <c r="A25" s="6" t="str">
        <f aca="false">CONCATENATE(C25,"-",D25)</f>
        <v>Interest Receivable-102</v>
      </c>
      <c r="B25" s="6" t="n">
        <v>23000</v>
      </c>
      <c r="C25" s="6" t="s">
        <v>267</v>
      </c>
      <c r="D25" s="6" t="n">
        <v>102</v>
      </c>
      <c r="E25" s="6" t="s">
        <v>308</v>
      </c>
    </row>
    <row r="26" customFormat="false" ht="14.25" hidden="false" customHeight="false" outlineLevel="0" collapsed="false">
      <c r="A26" s="6" t="str">
        <f aca="false">CONCATENATE(C26,"-",D26)</f>
        <v>Interest Receivable Contra-102</v>
      </c>
      <c r="B26" s="6" t="n">
        <v>24000</v>
      </c>
      <c r="C26" s="6" t="s">
        <v>268</v>
      </c>
      <c r="D26" s="6" t="n">
        <v>102</v>
      </c>
      <c r="E26" s="6" t="s">
        <v>308</v>
      </c>
    </row>
    <row r="27" customFormat="false" ht="14.25" hidden="false" customHeight="false" outlineLevel="0" collapsed="false">
      <c r="A27" s="6" t="str">
        <f aca="false">CONCATENATE(C27,"-",D27)</f>
        <v>LOCOM Adjustment-102</v>
      </c>
      <c r="B27" s="6" t="n">
        <v>25000</v>
      </c>
      <c r="C27" s="6" t="s">
        <v>269</v>
      </c>
      <c r="D27" s="6" t="n">
        <v>102</v>
      </c>
      <c r="E27" s="6" t="s">
        <v>308</v>
      </c>
    </row>
    <row r="28" customFormat="false" ht="14.25" hidden="false" customHeight="false" outlineLevel="0" collapsed="false">
      <c r="A28" s="6" t="str">
        <f aca="false">CONCATENATE(C28,"-",D28)</f>
        <v>LOCOM Unrealized Loss-102</v>
      </c>
      <c r="B28" s="6" t="n">
        <v>26000</v>
      </c>
      <c r="C28" s="6" t="s">
        <v>270</v>
      </c>
      <c r="D28" s="6" t="n">
        <v>102</v>
      </c>
      <c r="E28" s="6" t="s">
        <v>308</v>
      </c>
    </row>
    <row r="29" customFormat="false" ht="14.25" hidden="false" customHeight="false" outlineLevel="0" collapsed="false">
      <c r="A29" s="6" t="str">
        <f aca="false">CONCATENATE(C29,"-",D29)</f>
        <v>Non-Accrual Clearing-102</v>
      </c>
      <c r="B29" s="6" t="n">
        <v>27000</v>
      </c>
      <c r="C29" s="6" t="s">
        <v>271</v>
      </c>
      <c r="D29" s="6" t="n">
        <v>102</v>
      </c>
      <c r="E29" s="6" t="s">
        <v>308</v>
      </c>
    </row>
    <row r="30" customFormat="false" ht="14.25" hidden="false" customHeight="false" outlineLevel="0" collapsed="false">
      <c r="A30" s="6" t="str">
        <f aca="false">CONCATENATE(C30,"-",D30)</f>
        <v>Other Income-102</v>
      </c>
      <c r="B30" s="6" t="n">
        <v>28000</v>
      </c>
      <c r="C30" s="6" t="s">
        <v>272</v>
      </c>
      <c r="D30" s="6" t="n">
        <v>102</v>
      </c>
      <c r="E30" s="6" t="s">
        <v>308</v>
      </c>
    </row>
    <row r="31" customFormat="false" ht="14.25" hidden="false" customHeight="false" outlineLevel="0" collapsed="false">
      <c r="A31" s="6" t="str">
        <f aca="false">CONCATENATE(C31,"-",D31)</f>
        <v>Principal-102</v>
      </c>
      <c r="B31" s="6" t="n">
        <v>29000</v>
      </c>
      <c r="C31" s="6" t="s">
        <v>273</v>
      </c>
      <c r="D31" s="6" t="n">
        <v>102</v>
      </c>
      <c r="E31" s="6" t="s">
        <v>308</v>
      </c>
    </row>
    <row r="32" customFormat="false" ht="14.25" hidden="false" customHeight="false" outlineLevel="0" collapsed="false">
      <c r="A32" s="6" t="str">
        <f aca="false">CONCATENATE(C32,"-",D32)</f>
        <v>Principal Contra-102</v>
      </c>
      <c r="B32" s="6" t="n">
        <v>30000</v>
      </c>
      <c r="C32" s="6" t="s">
        <v>274</v>
      </c>
      <c r="D32" s="6" t="n">
        <v>102</v>
      </c>
      <c r="E32" s="6" t="s">
        <v>308</v>
      </c>
    </row>
    <row r="33" customFormat="false" ht="14.25" hidden="false" customHeight="false" outlineLevel="0" collapsed="false">
      <c r="A33" s="6" t="str">
        <f aca="false">CONCATENATE(C33,"-",D33)</f>
        <v>Principal Payable-102</v>
      </c>
      <c r="B33" s="6" t="n">
        <v>31000</v>
      </c>
      <c r="C33" s="6" t="s">
        <v>275</v>
      </c>
      <c r="D33" s="6" t="n">
        <v>102</v>
      </c>
      <c r="E33" s="6" t="s">
        <v>308</v>
      </c>
    </row>
    <row r="34" customFormat="false" ht="14.25" hidden="false" customHeight="false" outlineLevel="0" collapsed="false">
      <c r="A34" s="6" t="str">
        <f aca="false">CONCATENATE(C34,"-",D34)</f>
        <v>Provision Expense-102</v>
      </c>
      <c r="B34" s="6" t="n">
        <v>32000</v>
      </c>
      <c r="C34" s="6" t="s">
        <v>276</v>
      </c>
      <c r="D34" s="6" t="n">
        <v>102</v>
      </c>
      <c r="E34" s="6" t="s">
        <v>308</v>
      </c>
    </row>
    <row r="35" customFormat="false" ht="14.25" hidden="false" customHeight="false" outlineLevel="0" collapsed="false">
      <c r="A35" s="6" t="str">
        <f aca="false">CONCATENATE(C35,"-",D35)</f>
        <v>Purchase Clearing-102</v>
      </c>
      <c r="B35" s="6" t="n">
        <v>33000</v>
      </c>
      <c r="C35" s="6" t="s">
        <v>277</v>
      </c>
      <c r="D35" s="6" t="n">
        <v>102</v>
      </c>
      <c r="E35" s="6" t="s">
        <v>308</v>
      </c>
    </row>
    <row r="36" customFormat="false" ht="14.25" hidden="false" customHeight="false" outlineLevel="0" collapsed="false">
      <c r="A36" s="6" t="str">
        <f aca="false">CONCATENATE(C36,"-",D36)</f>
        <v>Recovery Allowance-102</v>
      </c>
      <c r="B36" s="6" t="n">
        <v>34000</v>
      </c>
      <c r="C36" s="6" t="s">
        <v>278</v>
      </c>
      <c r="D36" s="6" t="n">
        <v>102</v>
      </c>
      <c r="E36" s="6" t="s">
        <v>308</v>
      </c>
    </row>
    <row r="37" customFormat="false" ht="14.25" hidden="false" customHeight="false" outlineLevel="0" collapsed="false">
      <c r="A37" s="6" t="str">
        <f aca="false">CONCATENATE(C37,"-",D37)</f>
        <v>REO Clearing-102</v>
      </c>
      <c r="B37" s="6" t="n">
        <v>35000</v>
      </c>
      <c r="C37" s="6" t="s">
        <v>279</v>
      </c>
      <c r="D37" s="6" t="n">
        <v>102</v>
      </c>
      <c r="E37" s="6" t="s">
        <v>308</v>
      </c>
    </row>
    <row r="38" customFormat="false" ht="14.25" hidden="false" customHeight="false" outlineLevel="0" collapsed="false">
      <c r="A38" s="6" t="str">
        <f aca="false">CONCATENATE(C38,"-",D38)</f>
        <v>Repossession Asset-102</v>
      </c>
      <c r="B38" s="6" t="n">
        <v>36000</v>
      </c>
      <c r="C38" s="6" t="s">
        <v>280</v>
      </c>
      <c r="D38" s="6" t="n">
        <v>102</v>
      </c>
      <c r="E38" s="6" t="s">
        <v>308</v>
      </c>
    </row>
    <row r="39" customFormat="false" ht="14.25" hidden="false" customHeight="false" outlineLevel="0" collapsed="false">
      <c r="A39" s="6" t="str">
        <f aca="false">CONCATENATE(C39,"-",D39)</f>
        <v>Repossession Clearing-102</v>
      </c>
      <c r="B39" s="6" t="n">
        <v>37000</v>
      </c>
      <c r="C39" s="6" t="s">
        <v>281</v>
      </c>
      <c r="D39" s="6" t="n">
        <v>102</v>
      </c>
      <c r="E39" s="6" t="s">
        <v>308</v>
      </c>
    </row>
    <row r="40" customFormat="false" ht="14.25" hidden="false" customHeight="false" outlineLevel="0" collapsed="false">
      <c r="A40" s="6" t="str">
        <f aca="false">CONCATENATE(C40,"-",D40)</f>
        <v>Sale Clearing-102</v>
      </c>
      <c r="B40" s="6" t="n">
        <v>38000</v>
      </c>
      <c r="C40" s="6" t="s">
        <v>282</v>
      </c>
      <c r="D40" s="6" t="n">
        <v>102</v>
      </c>
      <c r="E40" s="6" t="s">
        <v>308</v>
      </c>
    </row>
    <row r="41" customFormat="false" ht="14.25" hidden="false" customHeight="false" outlineLevel="0" collapsed="false">
      <c r="A41" s="6" t="str">
        <f aca="false">CONCATENATE(C41,"-",D41)</f>
        <v>Sale Gain Loss-102</v>
      </c>
      <c r="B41" s="6" t="n">
        <v>39000</v>
      </c>
      <c r="C41" s="6" t="s">
        <v>283</v>
      </c>
      <c r="D41" s="6" t="n">
        <v>102</v>
      </c>
      <c r="E41" s="6" t="s">
        <v>308</v>
      </c>
    </row>
    <row r="42" customFormat="false" ht="14.25" hidden="false" customHeight="false" outlineLevel="0" collapsed="false">
      <c r="A42" s="6" t="str">
        <f aca="false">CONCATENATE(C42,"-",D42)</f>
        <v>Securitization Clearing-102</v>
      </c>
      <c r="B42" s="6" t="n">
        <v>40000</v>
      </c>
      <c r="C42" s="6" t="s">
        <v>284</v>
      </c>
      <c r="D42" s="6" t="n">
        <v>102</v>
      </c>
      <c r="E42" s="6" t="s">
        <v>308</v>
      </c>
    </row>
    <row r="43" customFormat="false" ht="14.25" hidden="false" customHeight="false" outlineLevel="0" collapsed="false">
      <c r="A43" s="6" t="str">
        <f aca="false">CONCATENATE(C43,"-",D43)</f>
        <v>Securitization Gain Loss-102</v>
      </c>
      <c r="B43" s="6" t="n">
        <v>41000</v>
      </c>
      <c r="C43" s="6" t="s">
        <v>285</v>
      </c>
      <c r="D43" s="6" t="n">
        <v>102</v>
      </c>
      <c r="E43" s="6" t="s">
        <v>308</v>
      </c>
    </row>
    <row r="44" customFormat="false" ht="14.25" hidden="false" customHeight="false" outlineLevel="0" collapsed="false">
      <c r="A44" s="6" t="str">
        <f aca="false">CONCATENATE(C44,"-",D44)</f>
        <v>Unfunded Commitment Balance-102</v>
      </c>
      <c r="B44" s="6" t="n">
        <v>42000</v>
      </c>
      <c r="C44" s="6" t="s">
        <v>286</v>
      </c>
      <c r="D44" s="6" t="n">
        <v>102</v>
      </c>
      <c r="E44" s="6" t="s">
        <v>308</v>
      </c>
    </row>
    <row r="45" customFormat="false" ht="14.25" hidden="false" customHeight="false" outlineLevel="0" collapsed="false">
      <c r="A45" s="6" t="str">
        <f aca="false">CONCATENATE(C45,"-",D45)</f>
        <v>Principal Contra - Interest Applied to Principal-102</v>
      </c>
      <c r="B45" s="6" t="n">
        <v>43000</v>
      </c>
      <c r="C45" s="6" t="s">
        <v>287</v>
      </c>
      <c r="D45" s="6" t="n">
        <v>102</v>
      </c>
      <c r="E45" s="6" t="s">
        <v>308</v>
      </c>
    </row>
    <row r="46" customFormat="false" ht="14.25" hidden="false" customHeight="false" outlineLevel="0" collapsed="false">
      <c r="A46" s="6" t="str">
        <f aca="false">CONCATENATE(C46,"-",D46)</f>
        <v>Adjustment Clearing-103</v>
      </c>
      <c r="B46" s="6" t="n">
        <v>44000</v>
      </c>
      <c r="C46" s="6" t="s">
        <v>242</v>
      </c>
      <c r="D46" s="6" t="n">
        <v>103</v>
      </c>
      <c r="E46" s="6" t="s">
        <v>308</v>
      </c>
    </row>
    <row r="47" customFormat="false" ht="14.25" hidden="false" customHeight="false" outlineLevel="0" collapsed="false">
      <c r="A47" s="6" t="str">
        <f aca="false">CONCATENATE(C47,"-",D47)</f>
        <v>Allowance-103</v>
      </c>
      <c r="B47" s="6" t="n">
        <v>45000</v>
      </c>
      <c r="C47" s="6" t="s">
        <v>244</v>
      </c>
      <c r="D47" s="6" t="n">
        <v>103</v>
      </c>
      <c r="E47" s="6" t="s">
        <v>308</v>
      </c>
    </row>
    <row r="48" customFormat="false" ht="14.25" hidden="false" customHeight="false" outlineLevel="0" collapsed="false">
      <c r="A48" s="6" t="str">
        <f aca="false">CONCATENATE(C48,"-",D48)</f>
        <v>Capitalization Clearing-103</v>
      </c>
      <c r="B48" s="6" t="n">
        <v>46000</v>
      </c>
      <c r="C48" s="6" t="s">
        <v>246</v>
      </c>
      <c r="D48" s="6" t="n">
        <v>103</v>
      </c>
      <c r="E48" s="6" t="s">
        <v>308</v>
      </c>
    </row>
    <row r="49" customFormat="false" ht="14.25" hidden="false" customHeight="false" outlineLevel="0" collapsed="false">
      <c r="A49" s="6" t="str">
        <f aca="false">CONCATENATE(C49,"-",D49)</f>
        <v>Cash Clearing-103</v>
      </c>
      <c r="B49" s="6" t="n">
        <v>47000</v>
      </c>
      <c r="C49" s="6" t="s">
        <v>247</v>
      </c>
      <c r="D49" s="6" t="n">
        <v>103</v>
      </c>
      <c r="E49" s="6" t="s">
        <v>308</v>
      </c>
    </row>
    <row r="50" customFormat="false" ht="14.25" hidden="false" customHeight="false" outlineLevel="0" collapsed="false">
      <c r="A50" s="6" t="str">
        <f aca="false">CONCATENATE(C50,"-",D50)</f>
        <v>Charge-Off Allowance-103</v>
      </c>
      <c r="B50" s="6" t="n">
        <v>48000</v>
      </c>
      <c r="C50" s="6" t="s">
        <v>248</v>
      </c>
      <c r="D50" s="6" t="n">
        <v>103</v>
      </c>
      <c r="E50" s="6" t="s">
        <v>308</v>
      </c>
    </row>
    <row r="51" customFormat="false" ht="14.25" hidden="false" customHeight="false" outlineLevel="0" collapsed="false">
      <c r="A51" s="6" t="str">
        <f aca="false">CONCATENATE(C51,"-",D51)</f>
        <v>Commitment Clearing-103</v>
      </c>
      <c r="B51" s="6" t="n">
        <v>49000</v>
      </c>
      <c r="C51" s="6" t="s">
        <v>249</v>
      </c>
      <c r="D51" s="6" t="n">
        <v>103</v>
      </c>
      <c r="E51" s="6" t="s">
        <v>308</v>
      </c>
    </row>
    <row r="52" customFormat="false" ht="14.25" hidden="false" customHeight="false" outlineLevel="0" collapsed="false">
      <c r="A52" s="6" t="str">
        <f aca="false">CONCATENATE(C52,"-",D52)</f>
        <v>Cost Expense-103</v>
      </c>
      <c r="B52" s="6" t="n">
        <v>50000</v>
      </c>
      <c r="C52" s="6" t="s">
        <v>250</v>
      </c>
      <c r="D52" s="6" t="n">
        <v>103</v>
      </c>
      <c r="E52" s="6" t="s">
        <v>308</v>
      </c>
    </row>
    <row r="53" customFormat="false" ht="14.25" hidden="false" customHeight="false" outlineLevel="0" collapsed="false">
      <c r="A53" s="6" t="str">
        <f aca="false">CONCATENATE(C53,"-",D53)</f>
        <v>Cost Payable-103</v>
      </c>
      <c r="B53" s="6" t="n">
        <v>51000</v>
      </c>
      <c r="C53" s="6" t="s">
        <v>252</v>
      </c>
      <c r="D53" s="6" t="n">
        <v>103</v>
      </c>
      <c r="E53" s="6" t="s">
        <v>308</v>
      </c>
    </row>
    <row r="54" customFormat="false" ht="14.25" hidden="false" customHeight="false" outlineLevel="0" collapsed="false">
      <c r="A54" s="6" t="str">
        <f aca="false">CONCATENATE(C54,"-",D54)</f>
        <v>Deferred Basis-103</v>
      </c>
      <c r="B54" s="6" t="n">
        <v>52000</v>
      </c>
      <c r="C54" s="6" t="s">
        <v>253</v>
      </c>
      <c r="D54" s="6" t="n">
        <v>103</v>
      </c>
      <c r="E54" s="6" t="s">
        <v>308</v>
      </c>
    </row>
    <row r="55" customFormat="false" ht="14.25" hidden="false" customHeight="false" outlineLevel="0" collapsed="false">
      <c r="A55" s="6" t="str">
        <f aca="false">CONCATENATE(C55,"-",D55)</f>
        <v>Deferred Basis Clearing-103</v>
      </c>
      <c r="B55" s="6" t="n">
        <v>53000</v>
      </c>
      <c r="C55" s="6" t="s">
        <v>254</v>
      </c>
      <c r="D55" s="6" t="n">
        <v>103</v>
      </c>
      <c r="E55" s="6" t="s">
        <v>308</v>
      </c>
    </row>
    <row r="56" customFormat="false" ht="14.25" hidden="false" customHeight="false" outlineLevel="0" collapsed="false">
      <c r="A56" s="6" t="str">
        <f aca="false">CONCATENATE(C56,"-",D56)</f>
        <v>Fair Value Adjustment-103</v>
      </c>
      <c r="B56" s="6" t="n">
        <v>54000</v>
      </c>
      <c r="C56" s="6" t="s">
        <v>255</v>
      </c>
      <c r="D56" s="6" t="n">
        <v>103</v>
      </c>
      <c r="E56" s="6" t="s">
        <v>308</v>
      </c>
    </row>
    <row r="57" customFormat="false" ht="14.25" hidden="false" customHeight="false" outlineLevel="0" collapsed="false">
      <c r="A57" s="6" t="str">
        <f aca="false">CONCATENATE(C57,"-",D57)</f>
        <v>Fair Value Income-103</v>
      </c>
      <c r="B57" s="6" t="n">
        <v>55000</v>
      </c>
      <c r="C57" s="6" t="s">
        <v>256</v>
      </c>
      <c r="D57" s="6" t="n">
        <v>103</v>
      </c>
      <c r="E57" s="6" t="s">
        <v>308</v>
      </c>
    </row>
    <row r="58" customFormat="false" ht="14.25" hidden="false" customHeight="false" outlineLevel="0" collapsed="false">
      <c r="A58" s="6" t="str">
        <f aca="false">CONCATENATE(C58,"-",D58)</f>
        <v>Fair Value Unrealized Gain Loss-103</v>
      </c>
      <c r="B58" s="6" t="n">
        <v>56000</v>
      </c>
      <c r="C58" s="6" t="s">
        <v>257</v>
      </c>
      <c r="D58" s="6" t="n">
        <v>103</v>
      </c>
      <c r="E58" s="6" t="s">
        <v>308</v>
      </c>
    </row>
    <row r="59" customFormat="false" ht="14.25" hidden="false" customHeight="false" outlineLevel="0" collapsed="false">
      <c r="A59" s="6" t="str">
        <f aca="false">CONCATENATE(C59,"-",D59)</f>
        <v>Fee Income-103</v>
      </c>
      <c r="B59" s="6" t="n">
        <v>57000</v>
      </c>
      <c r="C59" s="6" t="s">
        <v>258</v>
      </c>
      <c r="D59" s="6" t="n">
        <v>103</v>
      </c>
      <c r="E59" s="6" t="s">
        <v>308</v>
      </c>
    </row>
    <row r="60" customFormat="false" ht="14.25" hidden="false" customHeight="false" outlineLevel="0" collapsed="false">
      <c r="A60" s="6" t="str">
        <f aca="false">CONCATENATE(C60,"-",D60)</f>
        <v>Fee Income Contra-103</v>
      </c>
      <c r="B60" s="6" t="n">
        <v>58000</v>
      </c>
      <c r="C60" s="6" t="s">
        <v>259</v>
      </c>
      <c r="D60" s="6" t="n">
        <v>103</v>
      </c>
      <c r="E60" s="6" t="s">
        <v>308</v>
      </c>
    </row>
    <row r="61" customFormat="false" ht="14.25" hidden="false" customHeight="false" outlineLevel="0" collapsed="false">
      <c r="A61" s="6" t="str">
        <f aca="false">CONCATENATE(C61,"-",D61)</f>
        <v>Fee Receivable-103</v>
      </c>
      <c r="B61" s="6" t="n">
        <v>59000</v>
      </c>
      <c r="C61" s="6" t="s">
        <v>260</v>
      </c>
      <c r="D61" s="6" t="n">
        <v>103</v>
      </c>
      <c r="E61" s="6" t="s">
        <v>308</v>
      </c>
    </row>
    <row r="62" customFormat="false" ht="14.25" hidden="false" customHeight="false" outlineLevel="0" collapsed="false">
      <c r="A62" s="6" t="str">
        <f aca="false">CONCATENATE(C62,"-",D62)</f>
        <v>Fee Receivable Contra-103</v>
      </c>
      <c r="B62" s="6" t="n">
        <v>60000</v>
      </c>
      <c r="C62" s="6" t="s">
        <v>261</v>
      </c>
      <c r="D62" s="6" t="n">
        <v>103</v>
      </c>
      <c r="E62" s="6" t="s">
        <v>308</v>
      </c>
    </row>
    <row r="63" customFormat="false" ht="14.25" hidden="false" customHeight="false" outlineLevel="0" collapsed="false">
      <c r="A63" s="6" t="str">
        <f aca="false">CONCATENATE(C63,"-",D63)</f>
        <v>Foreclosure Clearing-103</v>
      </c>
      <c r="B63" s="6" t="n">
        <v>61000</v>
      </c>
      <c r="C63" s="6" t="s">
        <v>262</v>
      </c>
      <c r="D63" s="6" t="n">
        <v>103</v>
      </c>
      <c r="E63" s="6" t="s">
        <v>308</v>
      </c>
    </row>
    <row r="64" customFormat="false" ht="14.25" hidden="false" customHeight="false" outlineLevel="0" collapsed="false">
      <c r="A64" s="6" t="str">
        <f aca="false">CONCATENATE(C64,"-",D64)</f>
        <v>Foreclosure Gain Loss-103</v>
      </c>
      <c r="B64" s="6" t="n">
        <v>62000</v>
      </c>
      <c r="C64" s="6" t="s">
        <v>263</v>
      </c>
      <c r="D64" s="6" t="n">
        <v>103</v>
      </c>
      <c r="E64" s="6" t="s">
        <v>308</v>
      </c>
    </row>
    <row r="65" customFormat="false" ht="14.25" hidden="false" customHeight="false" outlineLevel="0" collapsed="false">
      <c r="A65" s="6" t="str">
        <f aca="false">CONCATENATE(C65,"-",D65)</f>
        <v>Interest Income-103</v>
      </c>
      <c r="B65" s="6" t="n">
        <v>63000</v>
      </c>
      <c r="C65" s="6" t="s">
        <v>264</v>
      </c>
      <c r="D65" s="6" t="n">
        <v>103</v>
      </c>
      <c r="E65" s="6" t="s">
        <v>308</v>
      </c>
    </row>
    <row r="66" customFormat="false" ht="14.25" hidden="false" customHeight="false" outlineLevel="0" collapsed="false">
      <c r="A66" s="6" t="str">
        <f aca="false">CONCATENATE(C66,"-",D66)</f>
        <v>Interest Income Amortization-103</v>
      </c>
      <c r="B66" s="6" t="n">
        <v>64000</v>
      </c>
      <c r="C66" s="6" t="s">
        <v>265</v>
      </c>
      <c r="D66" s="6" t="n">
        <v>103</v>
      </c>
      <c r="E66" s="6" t="s">
        <v>308</v>
      </c>
    </row>
    <row r="67" customFormat="false" ht="14.25" hidden="false" customHeight="false" outlineLevel="0" collapsed="false">
      <c r="A67" s="6" t="str">
        <f aca="false">CONCATENATE(C67,"-",D67)</f>
        <v>Interest Income Contra-103</v>
      </c>
      <c r="B67" s="6" t="n">
        <v>65000</v>
      </c>
      <c r="C67" s="6" t="s">
        <v>266</v>
      </c>
      <c r="D67" s="6" t="n">
        <v>103</v>
      </c>
      <c r="E67" s="6" t="s">
        <v>308</v>
      </c>
    </row>
    <row r="68" customFormat="false" ht="14.25" hidden="false" customHeight="false" outlineLevel="0" collapsed="false">
      <c r="A68" s="6" t="str">
        <f aca="false">CONCATENATE(C68,"-",D68)</f>
        <v>Interest Receivable-103</v>
      </c>
      <c r="B68" s="6" t="n">
        <v>66000</v>
      </c>
      <c r="C68" s="6" t="s">
        <v>267</v>
      </c>
      <c r="D68" s="6" t="n">
        <v>103</v>
      </c>
      <c r="E68" s="6" t="s">
        <v>308</v>
      </c>
    </row>
    <row r="69" customFormat="false" ht="14.25" hidden="false" customHeight="false" outlineLevel="0" collapsed="false">
      <c r="A69" s="6" t="str">
        <f aca="false">CONCATENATE(C69,"-",D69)</f>
        <v>Interest Receivable Contra-103</v>
      </c>
      <c r="B69" s="6" t="n">
        <v>67000</v>
      </c>
      <c r="C69" s="6" t="s">
        <v>268</v>
      </c>
      <c r="D69" s="6" t="n">
        <v>103</v>
      </c>
      <c r="E69" s="6" t="s">
        <v>308</v>
      </c>
    </row>
    <row r="70" customFormat="false" ht="14.25" hidden="false" customHeight="false" outlineLevel="0" collapsed="false">
      <c r="A70" s="6" t="str">
        <f aca="false">CONCATENATE(C70,"-",D70)</f>
        <v>LOCOM Adjustment-103</v>
      </c>
      <c r="B70" s="6" t="n">
        <v>68000</v>
      </c>
      <c r="C70" s="6" t="s">
        <v>269</v>
      </c>
      <c r="D70" s="6" t="n">
        <v>103</v>
      </c>
      <c r="E70" s="6" t="s">
        <v>308</v>
      </c>
    </row>
    <row r="71" customFormat="false" ht="14.25" hidden="false" customHeight="false" outlineLevel="0" collapsed="false">
      <c r="A71" s="6" t="str">
        <f aca="false">CONCATENATE(C71,"-",D71)</f>
        <v>LOCOM Unrealized Loss-103</v>
      </c>
      <c r="B71" s="6" t="n">
        <v>69000</v>
      </c>
      <c r="C71" s="6" t="s">
        <v>270</v>
      </c>
      <c r="D71" s="6" t="n">
        <v>103</v>
      </c>
      <c r="E71" s="6" t="s">
        <v>308</v>
      </c>
    </row>
    <row r="72" customFormat="false" ht="14.25" hidden="false" customHeight="false" outlineLevel="0" collapsed="false">
      <c r="A72" s="6" t="str">
        <f aca="false">CONCATENATE(C72,"-",D72)</f>
        <v>Non-Accrual Clearing-103</v>
      </c>
      <c r="B72" s="6" t="n">
        <v>70000</v>
      </c>
      <c r="C72" s="6" t="s">
        <v>271</v>
      </c>
      <c r="D72" s="6" t="n">
        <v>103</v>
      </c>
      <c r="E72" s="6" t="s">
        <v>308</v>
      </c>
    </row>
    <row r="73" customFormat="false" ht="14.25" hidden="false" customHeight="false" outlineLevel="0" collapsed="false">
      <c r="A73" s="6" t="str">
        <f aca="false">CONCATENATE(C73,"-",D73)</f>
        <v>Other Income-103</v>
      </c>
      <c r="B73" s="6" t="n">
        <v>71000</v>
      </c>
      <c r="C73" s="6" t="s">
        <v>272</v>
      </c>
      <c r="D73" s="6" t="n">
        <v>103</v>
      </c>
      <c r="E73" s="6" t="s">
        <v>308</v>
      </c>
    </row>
    <row r="74" customFormat="false" ht="14.25" hidden="false" customHeight="false" outlineLevel="0" collapsed="false">
      <c r="A74" s="6" t="str">
        <f aca="false">CONCATENATE(C74,"-",D74)</f>
        <v>Principal-103</v>
      </c>
      <c r="B74" s="6" t="n">
        <v>72000</v>
      </c>
      <c r="C74" s="6" t="s">
        <v>273</v>
      </c>
      <c r="D74" s="6" t="n">
        <v>103</v>
      </c>
      <c r="E74" s="6" t="s">
        <v>308</v>
      </c>
    </row>
    <row r="75" customFormat="false" ht="14.25" hidden="false" customHeight="false" outlineLevel="0" collapsed="false">
      <c r="A75" s="6" t="str">
        <f aca="false">CONCATENATE(C75,"-",D75)</f>
        <v>Principal Contra-103</v>
      </c>
      <c r="B75" s="6" t="n">
        <v>73000</v>
      </c>
      <c r="C75" s="6" t="s">
        <v>274</v>
      </c>
      <c r="D75" s="6" t="n">
        <v>103</v>
      </c>
      <c r="E75" s="6" t="s">
        <v>308</v>
      </c>
    </row>
    <row r="76" customFormat="false" ht="14.25" hidden="false" customHeight="false" outlineLevel="0" collapsed="false">
      <c r="A76" s="6" t="str">
        <f aca="false">CONCATENATE(C76,"-",D76)</f>
        <v>Principal Payable-103</v>
      </c>
      <c r="B76" s="6" t="n">
        <v>74000</v>
      </c>
      <c r="C76" s="6" t="s">
        <v>275</v>
      </c>
      <c r="D76" s="6" t="n">
        <v>103</v>
      </c>
      <c r="E76" s="6" t="s">
        <v>308</v>
      </c>
    </row>
    <row r="77" customFormat="false" ht="14.25" hidden="false" customHeight="false" outlineLevel="0" collapsed="false">
      <c r="A77" s="6" t="str">
        <f aca="false">CONCATENATE(C77,"-",D77)</f>
        <v>Provision Expense-103</v>
      </c>
      <c r="B77" s="6" t="n">
        <v>75000</v>
      </c>
      <c r="C77" s="6" t="s">
        <v>276</v>
      </c>
      <c r="D77" s="6" t="n">
        <v>103</v>
      </c>
      <c r="E77" s="6" t="s">
        <v>308</v>
      </c>
    </row>
    <row r="78" customFormat="false" ht="14.25" hidden="false" customHeight="false" outlineLevel="0" collapsed="false">
      <c r="A78" s="6" t="str">
        <f aca="false">CONCATENATE(C78,"-",D78)</f>
        <v>Purchase Clearing-103</v>
      </c>
      <c r="B78" s="6" t="n">
        <v>76000</v>
      </c>
      <c r="C78" s="6" t="s">
        <v>277</v>
      </c>
      <c r="D78" s="6" t="n">
        <v>103</v>
      </c>
      <c r="E78" s="6" t="s">
        <v>308</v>
      </c>
    </row>
    <row r="79" customFormat="false" ht="14.25" hidden="false" customHeight="false" outlineLevel="0" collapsed="false">
      <c r="A79" s="6" t="str">
        <f aca="false">CONCATENATE(C79,"-",D79)</f>
        <v>Recovery Allowance-103</v>
      </c>
      <c r="B79" s="6" t="n">
        <v>77000</v>
      </c>
      <c r="C79" s="6" t="s">
        <v>278</v>
      </c>
      <c r="D79" s="6" t="n">
        <v>103</v>
      </c>
      <c r="E79" s="6" t="s">
        <v>308</v>
      </c>
    </row>
    <row r="80" customFormat="false" ht="14.25" hidden="false" customHeight="false" outlineLevel="0" collapsed="false">
      <c r="A80" s="6" t="str">
        <f aca="false">CONCATENATE(C80,"-",D80)</f>
        <v>REO Clearing-103</v>
      </c>
      <c r="B80" s="6" t="n">
        <v>78000</v>
      </c>
      <c r="C80" s="6" t="s">
        <v>279</v>
      </c>
      <c r="D80" s="6" t="n">
        <v>103</v>
      </c>
      <c r="E80" s="6" t="s">
        <v>308</v>
      </c>
    </row>
    <row r="81" customFormat="false" ht="14.25" hidden="false" customHeight="false" outlineLevel="0" collapsed="false">
      <c r="A81" s="6" t="str">
        <f aca="false">CONCATENATE(C81,"-",D81)</f>
        <v>Repossession Asset-103</v>
      </c>
      <c r="B81" s="6" t="n">
        <v>79000</v>
      </c>
      <c r="C81" s="6" t="s">
        <v>280</v>
      </c>
      <c r="D81" s="6" t="n">
        <v>103</v>
      </c>
      <c r="E81" s="6" t="s">
        <v>308</v>
      </c>
    </row>
    <row r="82" customFormat="false" ht="14.25" hidden="false" customHeight="false" outlineLevel="0" collapsed="false">
      <c r="A82" s="6" t="str">
        <f aca="false">CONCATENATE(C82,"-",D82)</f>
        <v>Repossession Clearing-103</v>
      </c>
      <c r="B82" s="6" t="n">
        <v>80000</v>
      </c>
      <c r="C82" s="6" t="s">
        <v>281</v>
      </c>
      <c r="D82" s="6" t="n">
        <v>103</v>
      </c>
      <c r="E82" s="6" t="s">
        <v>308</v>
      </c>
    </row>
    <row r="83" customFormat="false" ht="14.25" hidden="false" customHeight="false" outlineLevel="0" collapsed="false">
      <c r="A83" s="6" t="str">
        <f aca="false">CONCATENATE(C83,"-",D83)</f>
        <v>Sale Clearing-103</v>
      </c>
      <c r="B83" s="6" t="n">
        <v>81000</v>
      </c>
      <c r="C83" s="6" t="s">
        <v>282</v>
      </c>
      <c r="D83" s="6" t="n">
        <v>103</v>
      </c>
      <c r="E83" s="6" t="s">
        <v>308</v>
      </c>
    </row>
    <row r="84" customFormat="false" ht="14.25" hidden="false" customHeight="false" outlineLevel="0" collapsed="false">
      <c r="A84" s="6" t="str">
        <f aca="false">CONCATENATE(C84,"-",D84)</f>
        <v>Sale Gain Loss-103</v>
      </c>
      <c r="B84" s="6" t="n">
        <v>82000</v>
      </c>
      <c r="C84" s="6" t="s">
        <v>283</v>
      </c>
      <c r="D84" s="6" t="n">
        <v>103</v>
      </c>
      <c r="E84" s="6" t="s">
        <v>308</v>
      </c>
    </row>
    <row r="85" customFormat="false" ht="14.25" hidden="false" customHeight="false" outlineLevel="0" collapsed="false">
      <c r="A85" s="6" t="str">
        <f aca="false">CONCATENATE(C85,"-",D85)</f>
        <v>Securitization Clearing-103</v>
      </c>
      <c r="B85" s="6" t="n">
        <v>83000</v>
      </c>
      <c r="C85" s="6" t="s">
        <v>284</v>
      </c>
      <c r="D85" s="6" t="n">
        <v>103</v>
      </c>
      <c r="E85" s="6" t="s">
        <v>308</v>
      </c>
    </row>
    <row r="86" customFormat="false" ht="14.25" hidden="false" customHeight="false" outlineLevel="0" collapsed="false">
      <c r="A86" s="6" t="str">
        <f aca="false">CONCATENATE(C86,"-",D86)</f>
        <v>Securitization Gain Loss-103</v>
      </c>
      <c r="B86" s="6" t="n">
        <v>84000</v>
      </c>
      <c r="C86" s="6" t="s">
        <v>285</v>
      </c>
      <c r="D86" s="6" t="n">
        <v>103</v>
      </c>
      <c r="E86" s="6" t="s">
        <v>308</v>
      </c>
    </row>
    <row r="87" customFormat="false" ht="14.25" hidden="false" customHeight="false" outlineLevel="0" collapsed="false">
      <c r="A87" s="6" t="str">
        <f aca="false">CONCATENATE(C87,"-",D87)</f>
        <v>Unfunded Commitment Balance-103</v>
      </c>
      <c r="B87" s="6" t="n">
        <v>85000</v>
      </c>
      <c r="C87" s="6" t="s">
        <v>286</v>
      </c>
      <c r="D87" s="6" t="n">
        <v>103</v>
      </c>
      <c r="E87" s="6" t="s">
        <v>308</v>
      </c>
    </row>
    <row r="88" customFormat="false" ht="14.25" hidden="false" customHeight="false" outlineLevel="0" collapsed="false">
      <c r="A88" s="6" t="str">
        <f aca="false">CONCATENATE(C88,"-",D88)</f>
        <v>Principal Contra - Interest Applied to Principal-103</v>
      </c>
      <c r="B88" s="6" t="n">
        <v>86000</v>
      </c>
      <c r="C88" s="6" t="s">
        <v>287</v>
      </c>
      <c r="D88" s="6" t="n">
        <v>103</v>
      </c>
      <c r="E88" s="6" t="s">
        <v>308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4.78"/>
    <col collapsed="false" customWidth="true" hidden="false" outlineLevel="0" max="2" min="2" style="1" width="18.22"/>
    <col collapsed="false" customWidth="true" hidden="false" outlineLevel="0" max="3" min="3" style="1" width="40.77"/>
    <col collapsed="false" customWidth="true" hidden="false" outlineLevel="0" max="4" min="4" style="1" width="15.33"/>
    <col collapsed="false" customWidth="true" hidden="false" outlineLevel="0" max="5" min="5" style="1" width="22.76"/>
    <col collapsed="false" customWidth="true" hidden="false" outlineLevel="0" max="6" min="6" style="1" width="21.44"/>
  </cols>
  <sheetData>
    <row r="1" customFormat="false" ht="14.25" hidden="false" customHeight="false" outlineLevel="0" collapsed="false">
      <c r="A1" s="7" t="s">
        <v>309</v>
      </c>
    </row>
    <row r="2" customFormat="false" ht="14.25" hidden="false" customHeight="false" outlineLevel="0" collapsed="false">
      <c r="A2" s="26" t="s">
        <v>310</v>
      </c>
      <c r="B2" s="26" t="s">
        <v>311</v>
      </c>
      <c r="C2" s="26" t="s">
        <v>312</v>
      </c>
      <c r="D2" s="26" t="s">
        <v>313</v>
      </c>
      <c r="E2" s="26" t="s">
        <v>314</v>
      </c>
      <c r="F2" s="27" t="s">
        <v>315</v>
      </c>
      <c r="G2" s="7"/>
    </row>
    <row r="3" customFormat="false" ht="14.25" hidden="false" customHeight="false" outlineLevel="0" collapsed="false">
      <c r="A3" s="28" t="n">
        <v>45322</v>
      </c>
      <c r="B3" s="6" t="s">
        <v>316</v>
      </c>
      <c r="C3" s="6" t="s">
        <v>113</v>
      </c>
      <c r="D3" s="29" t="n">
        <v>100000</v>
      </c>
      <c r="E3" s="6" t="n">
        <v>1</v>
      </c>
      <c r="F3" s="30" t="str">
        <f aca="false">IF(D3&lt;0,"Negative","Positive")</f>
        <v>Positive</v>
      </c>
    </row>
    <row r="4" customFormat="false" ht="14.25" hidden="false" customHeight="false" outlineLevel="0" collapsed="false">
      <c r="A4" s="28" t="n">
        <v>45322</v>
      </c>
      <c r="B4" s="6" t="s">
        <v>316</v>
      </c>
      <c r="C4" s="6" t="s">
        <v>46</v>
      </c>
      <c r="D4" s="29" t="n">
        <v>1200</v>
      </c>
      <c r="E4" s="6" t="n">
        <v>1</v>
      </c>
      <c r="F4" s="30" t="str">
        <f aca="false">IF(D4&lt;0,"Negative","Positive")</f>
        <v>Positive</v>
      </c>
    </row>
    <row r="5" customFormat="false" ht="14.25" hidden="false" customHeight="false" outlineLevel="0" collapsed="false">
      <c r="A5" s="28" t="n">
        <v>45350</v>
      </c>
      <c r="B5" s="6" t="s">
        <v>316</v>
      </c>
      <c r="C5" s="6" t="s">
        <v>38</v>
      </c>
      <c r="D5" s="29" t="n">
        <v>100</v>
      </c>
      <c r="E5" s="6" t="n">
        <v>1</v>
      </c>
      <c r="F5" s="30" t="str">
        <f aca="false">IF(D5&lt;0,"Negative","Positive")</f>
        <v>Positive</v>
      </c>
    </row>
    <row r="6" customFormat="false" ht="14.25" hidden="false" customHeight="false" outlineLevel="0" collapsed="false">
      <c r="A6" s="28" t="n">
        <f aca="false">A5</f>
        <v>45350</v>
      </c>
      <c r="B6" s="6" t="s">
        <v>316</v>
      </c>
      <c r="C6" s="6" t="s">
        <v>155</v>
      </c>
      <c r="D6" s="29" t="n">
        <v>500</v>
      </c>
      <c r="E6" s="6" t="n">
        <v>1</v>
      </c>
      <c r="F6" s="30" t="str">
        <f aca="false">IF(D6&lt;0,"Negative","Positive")</f>
        <v>Positive</v>
      </c>
    </row>
    <row r="7" customFormat="false" ht="14.25" hidden="false" customHeight="false" outlineLevel="0" collapsed="false">
      <c r="A7" s="28" t="n">
        <v>45382</v>
      </c>
      <c r="B7" s="6" t="s">
        <v>316</v>
      </c>
      <c r="C7" s="6" t="s">
        <v>38</v>
      </c>
      <c r="D7" s="29" t="n">
        <v>100</v>
      </c>
      <c r="E7" s="6" t="n">
        <v>1</v>
      </c>
      <c r="F7" s="30" t="str">
        <f aca="false">IF(D7&lt;0,"Negative","Positive")</f>
        <v>Positive</v>
      </c>
    </row>
    <row r="8" customFormat="false" ht="14.25" hidden="false" customHeight="false" outlineLevel="0" collapsed="false">
      <c r="A8" s="28" t="n">
        <v>45382</v>
      </c>
      <c r="B8" s="6" t="s">
        <v>316</v>
      </c>
      <c r="C8" s="6" t="s">
        <v>12</v>
      </c>
      <c r="D8" s="29" t="n">
        <v>50</v>
      </c>
      <c r="E8" s="6" t="n">
        <v>1</v>
      </c>
      <c r="F8" s="30" t="str">
        <f aca="false">IF(D8&lt;0,"Negative","Positive")</f>
        <v>Positive</v>
      </c>
    </row>
    <row r="9" customFormat="false" ht="14.25" hidden="false" customHeight="false" outlineLevel="0" collapsed="false">
      <c r="A9" s="28" t="n">
        <v>45382</v>
      </c>
      <c r="B9" s="6" t="s">
        <v>316</v>
      </c>
      <c r="C9" s="6" t="s">
        <v>15</v>
      </c>
      <c r="D9" s="29" t="n">
        <v>50</v>
      </c>
      <c r="E9" s="6" t="n">
        <v>1</v>
      </c>
      <c r="F9" s="30" t="str">
        <f aca="false">IF(D9&lt;0,"Negative","Positive")</f>
        <v>Positive</v>
      </c>
    </row>
    <row r="10" customFormat="false" ht="14.25" hidden="false" customHeight="false" outlineLevel="0" collapsed="false">
      <c r="A10" s="28" t="n">
        <v>45382</v>
      </c>
      <c r="B10" s="6" t="s">
        <v>316</v>
      </c>
      <c r="C10" s="6" t="s">
        <v>16</v>
      </c>
      <c r="D10" s="29" t="n">
        <v>50</v>
      </c>
      <c r="E10" s="6" t="n">
        <v>1</v>
      </c>
      <c r="F10" s="30" t="str">
        <f aca="false">IF(D10&lt;0,"Negative","Positive")</f>
        <v>Positive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V4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W1" activeCellId="0" sqref="W1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2.22"/>
    <col collapsed="false" customWidth="true" hidden="false" outlineLevel="0" max="2" min="2" style="1" width="10.2"/>
    <col collapsed="false" customWidth="true" hidden="false" outlineLevel="0" max="3" min="3" style="1" width="12"/>
    <col collapsed="false" customWidth="true" hidden="false" outlineLevel="0" max="4" min="4" style="1" width="15.44"/>
    <col collapsed="false" customWidth="true" hidden="false" outlineLevel="0" max="5" min="5" style="1" width="9.21"/>
    <col collapsed="false" customWidth="true" hidden="false" outlineLevel="0" max="6" min="6" style="1" width="14.33"/>
    <col collapsed="false" customWidth="true" hidden="false" outlineLevel="0" max="7" min="7" style="1" width="12.67"/>
    <col collapsed="false" customWidth="true" hidden="false" outlineLevel="0" max="8" min="8" style="1" width="12.22"/>
    <col collapsed="false" customWidth="true" hidden="false" outlineLevel="0" max="9" min="9" style="1" width="23.56"/>
    <col collapsed="false" customWidth="true" hidden="false" outlineLevel="0" max="12" min="11" style="1" width="11.77"/>
    <col collapsed="false" customWidth="true" hidden="false" outlineLevel="0" max="13" min="13" style="1" width="13.44"/>
    <col collapsed="false" customWidth="true" hidden="false" outlineLevel="0" max="14" min="14" style="1" width="10.2"/>
    <col collapsed="false" customWidth="true" hidden="false" outlineLevel="0" max="15" min="15" style="1" width="15.78"/>
    <col collapsed="false" customWidth="true" hidden="false" outlineLevel="0" max="16" min="16" style="1" width="16"/>
    <col collapsed="false" customWidth="true" hidden="false" outlineLevel="0" max="17" min="17" style="1" width="21.67"/>
    <col collapsed="false" customWidth="true" hidden="false" outlineLevel="0" max="18" min="18" style="1" width="10.2"/>
    <col collapsed="false" customWidth="true" hidden="false" outlineLevel="0" max="19" min="19" style="1" width="9.67"/>
    <col collapsed="false" customWidth="true" hidden="false" outlineLevel="0" max="20" min="20" style="1" width="11.89"/>
    <col collapsed="false" customWidth="true" hidden="false" outlineLevel="0" max="21" min="21" style="1" width="12.44"/>
    <col collapsed="false" customWidth="true" hidden="false" outlineLevel="0" max="22" min="22" style="1" width="16.11"/>
    <col collapsed="false" customWidth="true" hidden="false" outlineLevel="0" max="16384" min="16373" style="0" width="11.53"/>
  </cols>
  <sheetData>
    <row r="1" customFormat="false" ht="14.25" hidden="false" customHeight="false" outlineLevel="0" collapsed="false">
      <c r="A1" s="7" t="s">
        <v>309</v>
      </c>
    </row>
    <row r="2" customFormat="false" ht="14.25" hidden="false" customHeight="false" outlineLevel="0" collapsed="false">
      <c r="A2" s="7" t="s">
        <v>317</v>
      </c>
      <c r="B2" s="7" t="s">
        <v>314</v>
      </c>
      <c r="C2" s="7" t="s">
        <v>311</v>
      </c>
      <c r="D2" s="7" t="s">
        <v>183</v>
      </c>
      <c r="E2" s="7" t="s">
        <v>187</v>
      </c>
      <c r="F2" s="7" t="s">
        <v>190</v>
      </c>
      <c r="G2" s="7" t="s">
        <v>193</v>
      </c>
      <c r="H2" s="7" t="s">
        <v>195</v>
      </c>
      <c r="I2" s="7" t="s">
        <v>197</v>
      </c>
      <c r="J2" s="7" t="s">
        <v>199</v>
      </c>
      <c r="K2" s="7" t="s">
        <v>201</v>
      </c>
      <c r="L2" s="7" t="s">
        <v>204</v>
      </c>
      <c r="M2" s="7" t="s">
        <v>206</v>
      </c>
      <c r="N2" s="7" t="s">
        <v>208</v>
      </c>
      <c r="O2" s="7" t="s">
        <v>211</v>
      </c>
      <c r="P2" s="7" t="s">
        <v>213</v>
      </c>
      <c r="Q2" s="7" t="s">
        <v>215</v>
      </c>
      <c r="R2" s="7" t="s">
        <v>217</v>
      </c>
      <c r="S2" s="7" t="s">
        <v>219</v>
      </c>
      <c r="T2" s="7" t="s">
        <v>221</v>
      </c>
      <c r="U2" s="7" t="s">
        <v>223</v>
      </c>
      <c r="V2" s="7" t="s">
        <v>225</v>
      </c>
    </row>
    <row r="3" customFormat="false" ht="14.25" hidden="false" customHeight="false" outlineLevel="0" collapsed="false">
      <c r="A3" s="31" t="n">
        <v>45292</v>
      </c>
      <c r="B3" s="1" t="n">
        <v>1</v>
      </c>
      <c r="C3" s="8" t="s">
        <v>316</v>
      </c>
      <c r="D3" s="32" t="n">
        <v>10</v>
      </c>
      <c r="E3" s="31" t="s">
        <v>318</v>
      </c>
      <c r="F3" s="31" t="n">
        <v>45292</v>
      </c>
      <c r="G3" s="8" t="s">
        <v>319</v>
      </c>
      <c r="H3" s="31" t="n">
        <v>45658</v>
      </c>
      <c r="I3" s="8" t="s">
        <v>320</v>
      </c>
      <c r="J3" s="31" t="n">
        <v>45323</v>
      </c>
      <c r="K3" s="1" t="n">
        <v>12</v>
      </c>
      <c r="L3" s="33" t="n">
        <v>102</v>
      </c>
      <c r="M3" s="8" t="s">
        <v>308</v>
      </c>
      <c r="Q3" s="8" t="s">
        <v>321</v>
      </c>
      <c r="S3" s="1" t="n">
        <v>12</v>
      </c>
      <c r="U3" s="8" t="s">
        <v>322</v>
      </c>
      <c r="V3" s="1" t="n">
        <v>4</v>
      </c>
    </row>
    <row r="4" customFormat="false" ht="14.25" hidden="false" customHeight="false" outlineLevel="0" collapsed="false">
      <c r="A4" s="31" t="n">
        <v>45382</v>
      </c>
      <c r="B4" s="8" t="n">
        <f aca="false">B3</f>
        <v>1</v>
      </c>
      <c r="C4" s="1" t="str">
        <f aca="false">C3</f>
        <v>LOAN1</v>
      </c>
      <c r="D4" s="32" t="n">
        <f aca="false">D3</f>
        <v>10</v>
      </c>
      <c r="E4" s="1" t="str">
        <f aca="false">E3</f>
        <v>Revolving</v>
      </c>
      <c r="F4" s="31" t="n">
        <f aca="false">F3</f>
        <v>45292</v>
      </c>
      <c r="G4" s="1" t="str">
        <f aca="false">G3</f>
        <v>Origination</v>
      </c>
      <c r="H4" s="31" t="n">
        <f aca="false">H3</f>
        <v>45658</v>
      </c>
      <c r="I4" s="1" t="str">
        <f aca="false">I3</f>
        <v>PRINCIPAL_AND_INTEREST</v>
      </c>
      <c r="J4" s="31" t="n">
        <f aca="false">J3</f>
        <v>45323</v>
      </c>
      <c r="K4" s="1" t="n">
        <f aca="false">K3</f>
        <v>12</v>
      </c>
      <c r="L4" s="5" t="n">
        <v>103</v>
      </c>
      <c r="M4" s="1" t="str">
        <f aca="false">M3</f>
        <v>ABC</v>
      </c>
      <c r="Q4" s="8" t="str">
        <f aca="false">Q3</f>
        <v>FAS91</v>
      </c>
      <c r="S4" s="1" t="n">
        <f aca="false">S3</f>
        <v>12</v>
      </c>
      <c r="U4" s="1" t="str">
        <f aca="false">U3</f>
        <v>ACCRUAL</v>
      </c>
      <c r="V4" s="1" t="n">
        <f aca="false">V3</f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2024-02-24T05:30:44Z</dcterms:created>
  <dc:creator>Rafay Ahmed</dc:creator>
  <dc:description/>
  <dc:language>en-US</dc:language>
  <cp:lastModifiedBy/>
  <dcterms:modified xsi:type="dcterms:W3CDTF">2024-10-29T11:45:12Z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