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cenario" sheetId="1" state="visible" r:id="rId3"/>
    <sheet name="Transactions_final" sheetId="2" state="visible" r:id="rId4"/>
    <sheet name="Balances_Final" sheetId="3" state="visible" r:id="rId5"/>
    <sheet name="InstrumentAttribute_Final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<sst xmlns="http://schemas.openxmlformats.org/spreadsheetml/2006/main" count="1638" uniqueCount="87">
  <si>
    <t xml:space="preserve">DAY 1</t>
  </si>
  <si>
    <t xml:space="preserve">After File Drop</t>
  </si>
  <si>
    <t xml:space="preserve">Transaction Activity</t>
  </si>
  <si>
    <t xml:space="preserve">Balances - Attribute Level</t>
  </si>
  <si>
    <t xml:space="preserve">Balances - Instrument/Tenant Level</t>
  </si>
  <si>
    <t xml:space="preserve">PostingDate</t>
  </si>
  <si>
    <t xml:space="preserve">EffectiveDate</t>
  </si>
  <si>
    <t xml:space="preserve">InstrumentId</t>
  </si>
  <si>
    <t xml:space="preserve">TransactionName</t>
  </si>
  <si>
    <t xml:space="preserve">Amount</t>
  </si>
  <si>
    <t xml:space="preserve">AttributeId</t>
  </si>
  <si>
    <t xml:space="preserve">AccountingPeriod</t>
  </si>
  <si>
    <t xml:space="preserve">MetricName</t>
  </si>
  <si>
    <t xml:space="preserve">BeginningBalance</t>
  </si>
  <si>
    <t xml:space="preserve">ActivityAmount</t>
  </si>
  <si>
    <t xml:space="preserve">EndingBalance</t>
  </si>
  <si>
    <t xml:space="preserve">Loan1</t>
  </si>
  <si>
    <t xml:space="preserve">Purchase</t>
  </si>
  <si>
    <t xml:space="preserve">ETL</t>
  </si>
  <si>
    <t xml:space="preserve">2022-1</t>
  </si>
  <si>
    <t xml:space="preserve">UPB</t>
  </si>
  <si>
    <t xml:space="preserve">AIR</t>
  </si>
  <si>
    <t xml:space="preserve">Instrument Attribute History</t>
  </si>
  <si>
    <t xml:space="preserve">EndDate</t>
  </si>
  <si>
    <t xml:space="preserve">AttributeID</t>
  </si>
  <si>
    <t xml:space="preserve">ATTRIBUTES.PRODUCT_NAME</t>
  </si>
  <si>
    <t xml:space="preserve">ATTRIBUTES.TRANS_DATE</t>
  </si>
  <si>
    <t xml:space="preserve">ATTRIBUTES.RATE</t>
  </si>
  <si>
    <t xml:space="preserve">Converted</t>
  </si>
  <si>
    <t xml:space="preserve">Product - B</t>
  </si>
  <si>
    <t xml:space="preserve">Product - A</t>
  </si>
  <si>
    <t xml:space="preserve">Product - C</t>
  </si>
  <si>
    <t xml:space="preserve">After Model Execution</t>
  </si>
  <si>
    <t xml:space="preserve">Interest</t>
  </si>
  <si>
    <t xml:space="preserve">Model</t>
  </si>
  <si>
    <t xml:space="preserve">DAY 2</t>
  </si>
  <si>
    <t xml:space="preserve">D</t>
  </si>
  <si>
    <t xml:space="preserve">Principal</t>
  </si>
  <si>
    <t xml:space="preserve">2022-2</t>
  </si>
  <si>
    <t xml:space="preserve">DAY 3</t>
  </si>
  <si>
    <t xml:space="preserve">Product - ABC</t>
  </si>
  <si>
    <t xml:space="preserve">DAY 4</t>
  </si>
  <si>
    <t xml:space="preserve">2022-3</t>
  </si>
  <si>
    <t xml:space="preserve">REVERSAL</t>
  </si>
  <si>
    <t xml:space="preserve">SOURCE</t>
  </si>
  <si>
    <t xml:space="preserve">MODEL</t>
  </si>
  <si>
    <t xml:space="preserve">DAY 5</t>
  </si>
  <si>
    <t xml:space="preserve">No Transaction file Dropped, Only Instrument Attribute</t>
  </si>
  <si>
    <t xml:space="preserve">DAY 6</t>
  </si>
  <si>
    <t xml:space="preserve">No file Dropped</t>
  </si>
  <si>
    <t xml:space="preserve">DAY 7</t>
  </si>
  <si>
    <t xml:space="preserve">Test Replay</t>
  </si>
  <si>
    <t xml:space="preserve">Transaction Activity Table</t>
  </si>
  <si>
    <t xml:space="preserve">Source</t>
  </si>
  <si>
    <t xml:space="preserve">Balances - Attribute Level - Table</t>
  </si>
  <si>
    <t xml:space="preserve">_id</t>
  </si>
  <si>
    <t xml:space="preserve">metricName</t>
  </si>
  <si>
    <t xml:space="preserve">instrumentId</t>
  </si>
  <si>
    <t xml:space="preserve">attributeId</t>
  </si>
  <si>
    <t xml:space="preserve">accountingPeriodId</t>
  </si>
  <si>
    <t xml:space="preserve">postingDate</t>
  </si>
  <si>
    <t xml:space="preserve">balance.beginningBalance</t>
  </si>
  <si>
    <t xml:space="preserve">balance.activity</t>
  </si>
  <si>
    <t xml:space="preserve">balance.endingBalance</t>
  </si>
  <si>
    <t xml:space="preserve">_class</t>
  </si>
  <si>
    <t xml:space="preserve">6853e83093a2f1675d1ec13b</t>
  </si>
  <si>
    <t xml:space="preserve">LOAN1</t>
  </si>
  <si>
    <t xml:space="preserve">com.fyntrac.common.entity.AttributeLevelLtd</t>
  </si>
  <si>
    <t xml:space="preserve">6853e83093a2f1675d1ec13c</t>
  </si>
  <si>
    <t xml:space="preserve">6853e83093a2f1675d1ec13d</t>
  </si>
  <si>
    <t xml:space="preserve">6853e83893a2f1675d1ec147</t>
  </si>
  <si>
    <t xml:space="preserve">6853e83893a2f1675d1ec149</t>
  </si>
  <si>
    <t xml:space="preserve">6853e83893a2f1675d1ec148</t>
  </si>
  <si>
    <t xml:space="preserve">6853e85293a2f1675d1ec158</t>
  </si>
  <si>
    <t xml:space="preserve">6853e85293a2f1675d1ec15f</t>
  </si>
  <si>
    <t xml:space="preserve">6853e85293a2f1675d1ec159</t>
  </si>
  <si>
    <t xml:space="preserve">6853e85293a2f1675d1ec15e</t>
  </si>
  <si>
    <t xml:space="preserve">6853e85293a2f1675d1ec15d</t>
  </si>
  <si>
    <t xml:space="preserve">6853e85293a2f1675d1ec15c</t>
  </si>
  <si>
    <t xml:space="preserve">6853e87593a2f1675d1ec178</t>
  </si>
  <si>
    <t xml:space="preserve">6853e87593a2f1675d1ec171</t>
  </si>
  <si>
    <t xml:space="preserve">6853e87593a2f1675d1ec177</t>
  </si>
  <si>
    <t xml:space="preserve">6853e87593a2f1675d1ec172</t>
  </si>
  <si>
    <t xml:space="preserve">6853e87593a2f1675d1ec179</t>
  </si>
  <si>
    <t xml:space="preserve">6853e87593a2f1675d1ec173</t>
  </si>
  <si>
    <t xml:space="preserve">Instrument Attribute History Table</t>
  </si>
  <si>
    <t xml:space="preserve">ATTRIBUTES.PURCHASE_AMOUNT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</si>
</sst>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00_);[RED]\(0.0000\)"/>
    <numFmt numFmtId="167" formatCode="0.0000"/>
    <numFmt numFmtId="168" formatCode="0"/>
    <numFmt numFmtId="169" formatCode="0_);[RED]\(0\)"/>
    <numFmt numFmtId="170" formatCode="#,##0.00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"/>
        <bgColor rgb="FFDAE3F3"/>
      </patternFill>
    </fill>
    <fill>
      <patternFill patternType="solid">
        <fgColor theme="4" tint="0.7999"/>
        <bgColor rgb="FFD9D9D9"/>
      </patternFill>
    </fill>
    <fill>
      <patternFill patternType="solid">
        <fgColor theme="0" tint="-0.15"/>
        <bgColor rgb="FFDAE3F3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73"/>
  <sheetViews>
    <sheetView showFormulas="false" showGridLines="true" showRowColHeaders="true" showZeros="true" rightToLeft="false" tabSelected="false" showOutlineSymbols="true" defaultGridColor="true" view="normal" topLeftCell="F76" colorId="64" zoomScale="100" zoomScaleNormal="100" zoomScalePageLayoutView="100" workbookViewId="0">
      <selection pane="topLeft" activeCell="L94" activeCellId="0" sqref="L9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3.15"/>
    <col collapsed="false" customWidth="true" hidden="false" outlineLevel="0" max="3" min="3" style="0" width="12.57"/>
    <col collapsed="false" customWidth="true" hidden="false" outlineLevel="0" max="4" min="4" style="0" width="16.57"/>
    <col collapsed="false" customWidth="true" hidden="false" outlineLevel="0" max="5" min="5" style="0" width="40.43"/>
    <col collapsed="false" customWidth="true" hidden="false" outlineLevel="0" max="6" min="6" style="0" width="27.86"/>
    <col collapsed="false" customWidth="true" hidden="false" outlineLevel="0" max="7" min="7" style="0" width="24"/>
    <col collapsed="false" customWidth="true" hidden="false" outlineLevel="0" max="8" min="8" style="0" width="16.85"/>
    <col collapsed="false" customWidth="true" hidden="false" outlineLevel="0" max="9" min="9" style="0" width="12.57"/>
    <col collapsed="false" customWidth="true" hidden="false" outlineLevel="0" max="10" min="10" style="0" width="11.71"/>
    <col collapsed="false" customWidth="true" hidden="false" outlineLevel="0" max="11" min="11" style="0" width="12.57"/>
    <col collapsed="false" customWidth="true" hidden="false" outlineLevel="0" max="12" min="12" style="0" width="10.85"/>
    <col collapsed="false" customWidth="true" hidden="false" outlineLevel="0" max="13" min="13" style="0" width="16.85"/>
    <col collapsed="false" customWidth="true" hidden="false" outlineLevel="0" max="14" min="14" style="0" width="15"/>
    <col collapsed="false" customWidth="true" hidden="false" outlineLevel="0" max="15" min="15" style="0" width="14"/>
    <col collapsed="false" customWidth="true" hidden="false" outlineLevel="0" max="17" min="17" style="0" width="16.85"/>
    <col collapsed="false" customWidth="true" hidden="false" outlineLevel="0" max="19" min="18" style="0" width="11.71"/>
    <col collapsed="false" customWidth="true" hidden="false" outlineLevel="0" max="20" min="20" style="0" width="12.57"/>
    <col collapsed="false" customWidth="true" hidden="false" outlineLevel="0" max="21" min="21" style="0" width="16.85"/>
    <col collapsed="false" customWidth="true" hidden="false" outlineLevel="0" max="22" min="22" style="0" width="15"/>
    <col collapsed="false" customWidth="true" hidden="false" outlineLevel="0" max="23" min="23" style="0" width="14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customFormat="false" ht="22.05" hidden="false" customHeight="false" outlineLevel="0" collapsed="false">
      <c r="A3" s="2" t="s">
        <v>1</v>
      </c>
    </row>
    <row r="5" customFormat="false" ht="15" hidden="false" customHeight="false" outlineLevel="0" collapsed="false">
      <c r="A5" s="3" t="s">
        <v>2</v>
      </c>
      <c r="B5" s="3"/>
      <c r="C5" s="3"/>
      <c r="D5" s="3"/>
      <c r="E5" s="3"/>
      <c r="F5" s="3"/>
      <c r="H5" s="3" t="s">
        <v>3</v>
      </c>
      <c r="I5" s="3"/>
      <c r="J5" s="3"/>
      <c r="K5" s="3"/>
      <c r="L5" s="3"/>
      <c r="M5" s="3"/>
      <c r="N5" s="3"/>
      <c r="O5" s="3"/>
      <c r="Q5" s="3" t="s">
        <v>4</v>
      </c>
      <c r="R5" s="3"/>
      <c r="S5" s="3"/>
      <c r="T5" s="3"/>
      <c r="U5" s="3"/>
      <c r="V5" s="3"/>
      <c r="W5" s="3"/>
    </row>
    <row r="6" customFormat="false" ht="15" hidden="false" customHeight="false" outlineLevel="0" collapsed="false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H6" s="4" t="s">
        <v>11</v>
      </c>
      <c r="I6" s="4" t="s">
        <v>5</v>
      </c>
      <c r="J6" s="4" t="s">
        <v>12</v>
      </c>
      <c r="K6" s="4" t="s">
        <v>7</v>
      </c>
      <c r="L6" s="4" t="s">
        <v>10</v>
      </c>
      <c r="M6" s="4" t="s">
        <v>13</v>
      </c>
      <c r="N6" s="4" t="s">
        <v>14</v>
      </c>
      <c r="O6" s="4" t="s">
        <v>15</v>
      </c>
      <c r="Q6" s="4" t="s">
        <v>11</v>
      </c>
      <c r="R6" s="4" t="s">
        <v>5</v>
      </c>
      <c r="S6" s="4" t="s">
        <v>12</v>
      </c>
      <c r="T6" s="4" t="s">
        <v>7</v>
      </c>
      <c r="U6" s="4" t="s">
        <v>13</v>
      </c>
      <c r="V6" s="4" t="s">
        <v>14</v>
      </c>
      <c r="W6" s="4" t="s">
        <v>15</v>
      </c>
    </row>
    <row r="7" customFormat="false" ht="15" hidden="false" customHeight="false" outlineLevel="0" collapsed="false">
      <c r="A7" s="5" t="n">
        <v>44592</v>
      </c>
      <c r="B7" s="5" t="n">
        <v>44592</v>
      </c>
      <c r="C7" s="6" t="s">
        <v>16</v>
      </c>
      <c r="D7" s="6" t="s">
        <v>17</v>
      </c>
      <c r="E7" s="7" t="n">
        <v>20000</v>
      </c>
      <c r="F7" s="6" t="n">
        <v>2</v>
      </c>
      <c r="G7" s="8" t="s">
        <v>18</v>
      </c>
      <c r="H7" s="6" t="s">
        <v>19</v>
      </c>
      <c r="I7" s="5" t="n">
        <v>44592</v>
      </c>
      <c r="J7" s="5" t="s">
        <v>20</v>
      </c>
      <c r="K7" s="6" t="str">
        <f aca="false">C7</f>
        <v>Loan1</v>
      </c>
      <c r="L7" s="6" t="n">
        <f aca="false">F7</f>
        <v>2</v>
      </c>
      <c r="M7" s="7" t="n">
        <v>0</v>
      </c>
      <c r="N7" s="7" t="n">
        <f aca="false">E7</f>
        <v>20000</v>
      </c>
      <c r="O7" s="7" t="n">
        <f aca="false">N7</f>
        <v>20000</v>
      </c>
      <c r="Q7" s="6" t="str">
        <f aca="false">H7</f>
        <v>2022-1</v>
      </c>
      <c r="R7" s="5" t="n">
        <f aca="false">I7</f>
        <v>44592</v>
      </c>
      <c r="S7" s="5" t="s">
        <v>20</v>
      </c>
      <c r="T7" s="6" t="str">
        <f aca="false">K7</f>
        <v>Loan1</v>
      </c>
      <c r="U7" s="7" t="n">
        <f aca="false">SUM(M7:M9)</f>
        <v>0</v>
      </c>
      <c r="V7" s="7" t="n">
        <f aca="false">SUM(N7:N9)</f>
        <v>60000</v>
      </c>
      <c r="W7" s="7" t="n">
        <f aca="false">SUM(O7:O9)</f>
        <v>60000</v>
      </c>
    </row>
    <row r="8" customFormat="false" ht="15" hidden="false" customHeight="false" outlineLevel="0" collapsed="false">
      <c r="A8" s="5" t="n">
        <v>44592</v>
      </c>
      <c r="B8" s="5" t="n">
        <v>44592</v>
      </c>
      <c r="C8" s="6" t="s">
        <v>16</v>
      </c>
      <c r="D8" s="6" t="s">
        <v>17</v>
      </c>
      <c r="E8" s="7" t="n">
        <v>10000</v>
      </c>
      <c r="F8" s="6" t="n">
        <v>1</v>
      </c>
      <c r="G8" s="8" t="s">
        <v>18</v>
      </c>
      <c r="H8" s="6" t="s">
        <v>19</v>
      </c>
      <c r="I8" s="5" t="n">
        <f aca="false">B8</f>
        <v>44592</v>
      </c>
      <c r="J8" s="5" t="s">
        <v>20</v>
      </c>
      <c r="K8" s="6" t="str">
        <f aca="false">C8</f>
        <v>Loan1</v>
      </c>
      <c r="L8" s="6" t="n">
        <f aca="false">F8</f>
        <v>1</v>
      </c>
      <c r="M8" s="7" t="n">
        <v>0</v>
      </c>
      <c r="N8" s="7" t="n">
        <f aca="false">E8</f>
        <v>10000</v>
      </c>
      <c r="O8" s="7" t="n">
        <f aca="false">N8</f>
        <v>10000</v>
      </c>
      <c r="Q8" s="6" t="str">
        <f aca="false">H8</f>
        <v>2022-1</v>
      </c>
      <c r="R8" s="5" t="n">
        <f aca="false">I8</f>
        <v>44592</v>
      </c>
      <c r="S8" s="6" t="s">
        <v>21</v>
      </c>
      <c r="T8" s="6" t="str">
        <f aca="false">T7</f>
        <v>Loan1</v>
      </c>
      <c r="U8" s="7" t="n">
        <v>0</v>
      </c>
      <c r="V8" s="7" t="n">
        <v>0</v>
      </c>
      <c r="W8" s="7" t="n">
        <v>0</v>
      </c>
    </row>
    <row r="9" customFormat="false" ht="15" hidden="false" customHeight="false" outlineLevel="0" collapsed="false">
      <c r="A9" s="5" t="n">
        <v>44592</v>
      </c>
      <c r="B9" s="5" t="n">
        <v>44592</v>
      </c>
      <c r="C9" s="6" t="s">
        <v>16</v>
      </c>
      <c r="D9" s="6" t="s">
        <v>17</v>
      </c>
      <c r="E9" s="7" t="n">
        <v>30000</v>
      </c>
      <c r="F9" s="6" t="n">
        <v>3</v>
      </c>
      <c r="G9" s="8" t="s">
        <v>18</v>
      </c>
      <c r="H9" s="6" t="s">
        <v>19</v>
      </c>
      <c r="I9" s="5" t="n">
        <f aca="false">B9</f>
        <v>44592</v>
      </c>
      <c r="J9" s="5" t="s">
        <v>20</v>
      </c>
      <c r="K9" s="6" t="str">
        <f aca="false">C9</f>
        <v>Loan1</v>
      </c>
      <c r="L9" s="6" t="n">
        <f aca="false">F9</f>
        <v>3</v>
      </c>
      <c r="M9" s="7" t="n">
        <v>0</v>
      </c>
      <c r="N9" s="7" t="n">
        <f aca="false">E9</f>
        <v>30000</v>
      </c>
      <c r="O9" s="7" t="n">
        <f aca="false">N9</f>
        <v>30000</v>
      </c>
    </row>
    <row r="10" customFormat="false" ht="15" hidden="false" customHeight="false" outlineLevel="0" collapsed="false">
      <c r="H10" s="6" t="str">
        <f aca="false">H7</f>
        <v>2022-1</v>
      </c>
      <c r="I10" s="5" t="n">
        <f aca="false">I9</f>
        <v>44592</v>
      </c>
      <c r="J10" s="9" t="s">
        <v>21</v>
      </c>
      <c r="K10" s="6" t="str">
        <f aca="false">K9</f>
        <v>Loan1</v>
      </c>
      <c r="L10" s="6" t="n">
        <v>2</v>
      </c>
      <c r="M10" s="7" t="n">
        <v>0</v>
      </c>
      <c r="N10" s="7" t="n">
        <v>0</v>
      </c>
      <c r="O10" s="7" t="n">
        <v>0</v>
      </c>
    </row>
    <row r="11" customFormat="false" ht="15" hidden="false" customHeight="false" outlineLevel="0" collapsed="false">
      <c r="H11" s="6" t="str">
        <f aca="false">H8</f>
        <v>2022-1</v>
      </c>
      <c r="I11" s="5" t="n">
        <f aca="false">I10</f>
        <v>44592</v>
      </c>
      <c r="J11" s="9" t="s">
        <v>21</v>
      </c>
      <c r="K11" s="6" t="str">
        <f aca="false">K10</f>
        <v>Loan1</v>
      </c>
      <c r="L11" s="6" t="n">
        <v>1</v>
      </c>
      <c r="M11" s="7" t="n">
        <v>0</v>
      </c>
      <c r="N11" s="7" t="n">
        <v>0</v>
      </c>
      <c r="O11" s="7" t="n">
        <v>0</v>
      </c>
    </row>
    <row r="12" customFormat="false" ht="15" hidden="false" customHeight="false" outlineLevel="0" collapsed="false">
      <c r="H12" s="6" t="str">
        <f aca="false">H9</f>
        <v>2022-1</v>
      </c>
      <c r="I12" s="5" t="n">
        <f aca="false">I11</f>
        <v>44592</v>
      </c>
      <c r="J12" s="9" t="s">
        <v>21</v>
      </c>
      <c r="K12" s="6" t="str">
        <f aca="false">K11</f>
        <v>Loan1</v>
      </c>
      <c r="L12" s="6" t="n">
        <v>3</v>
      </c>
      <c r="M12" s="7" t="n">
        <v>0</v>
      </c>
      <c r="N12" s="7" t="n">
        <v>0</v>
      </c>
      <c r="O12" s="7" t="n">
        <v>0</v>
      </c>
    </row>
    <row r="14" customFormat="false" ht="15" hidden="false" customHeight="false" outlineLevel="0" collapsed="false">
      <c r="A14" s="3" t="s">
        <v>22</v>
      </c>
      <c r="B14" s="3"/>
      <c r="C14" s="3"/>
      <c r="D14" s="3"/>
      <c r="E14" s="3"/>
      <c r="F14" s="3"/>
      <c r="G14" s="3"/>
      <c r="H14" s="3"/>
    </row>
    <row r="15" customFormat="false" ht="15" hidden="false" customHeight="false" outlineLevel="0" collapsed="false">
      <c r="A15" s="4" t="s">
        <v>5</v>
      </c>
      <c r="B15" s="4" t="s">
        <v>6</v>
      </c>
      <c r="C15" s="4" t="s">
        <v>23</v>
      </c>
      <c r="D15" s="4" t="s">
        <v>7</v>
      </c>
      <c r="E15" s="4" t="s">
        <v>24</v>
      </c>
      <c r="F15" s="10" t="s">
        <v>25</v>
      </c>
      <c r="G15" s="10" t="s">
        <v>26</v>
      </c>
      <c r="H15" s="10" t="s">
        <v>27</v>
      </c>
      <c r="J15" s="11" t="s">
        <v>28</v>
      </c>
    </row>
    <row r="16" customFormat="false" ht="15" hidden="false" customHeight="false" outlineLevel="0" collapsed="false">
      <c r="A16" s="5" t="n">
        <v>44592</v>
      </c>
      <c r="B16" s="5" t="n">
        <v>44592</v>
      </c>
      <c r="C16" s="6"/>
      <c r="D16" s="6" t="s">
        <v>16</v>
      </c>
      <c r="E16" s="6" t="n">
        <v>2</v>
      </c>
      <c r="F16" s="6" t="s">
        <v>29</v>
      </c>
      <c r="G16" s="5" t="n">
        <v>44592</v>
      </c>
      <c r="H16" s="6" t="n">
        <v>20</v>
      </c>
      <c r="J16" s="12" t="n">
        <f aca="false">H16/36500</f>
        <v>0.000547945205479452</v>
      </c>
    </row>
    <row r="17" customFormat="false" ht="15" hidden="false" customHeight="false" outlineLevel="0" collapsed="false">
      <c r="A17" s="5" t="n">
        <v>44592</v>
      </c>
      <c r="B17" s="5" t="n">
        <v>44592</v>
      </c>
      <c r="C17" s="6"/>
      <c r="D17" s="6" t="s">
        <v>16</v>
      </c>
      <c r="E17" s="6" t="n">
        <v>1</v>
      </c>
      <c r="F17" s="6" t="s">
        <v>30</v>
      </c>
      <c r="G17" s="5" t="n">
        <v>44592</v>
      </c>
      <c r="H17" s="6" t="n">
        <v>10</v>
      </c>
      <c r="J17" s="12" t="n">
        <f aca="false">H17/36500</f>
        <v>0.000273972602739726</v>
      </c>
    </row>
    <row r="18" customFormat="false" ht="15" hidden="false" customHeight="false" outlineLevel="0" collapsed="false">
      <c r="A18" s="5" t="n">
        <v>44592</v>
      </c>
      <c r="B18" s="5" t="n">
        <v>44592</v>
      </c>
      <c r="C18" s="6"/>
      <c r="D18" s="6" t="s">
        <v>16</v>
      </c>
      <c r="E18" s="6" t="n">
        <v>3</v>
      </c>
      <c r="F18" s="6" t="s">
        <v>31</v>
      </c>
      <c r="G18" s="5" t="n">
        <v>44592</v>
      </c>
      <c r="H18" s="6" t="n">
        <v>30</v>
      </c>
      <c r="J18" s="13" t="n">
        <f aca="false">H18/36500</f>
        <v>0.000821917808219178</v>
      </c>
    </row>
    <row r="20" customFormat="false" ht="22.05" hidden="false" customHeight="false" outlineLevel="0" collapsed="false">
      <c r="A20" s="2" t="s">
        <v>32</v>
      </c>
    </row>
    <row r="22" customFormat="false" ht="15" hidden="false" customHeight="false" outlineLevel="0" collapsed="false">
      <c r="A22" s="3" t="s">
        <v>2</v>
      </c>
      <c r="B22" s="3"/>
      <c r="C22" s="3"/>
      <c r="D22" s="3"/>
      <c r="E22" s="3"/>
      <c r="F22" s="3"/>
      <c r="H22" s="3" t="s">
        <v>3</v>
      </c>
      <c r="I22" s="3"/>
      <c r="J22" s="3"/>
      <c r="K22" s="3"/>
      <c r="L22" s="3"/>
      <c r="M22" s="3"/>
      <c r="N22" s="3"/>
      <c r="O22" s="3"/>
      <c r="Q22" s="3" t="s">
        <v>4</v>
      </c>
      <c r="R22" s="3"/>
      <c r="S22" s="3"/>
      <c r="T22" s="3"/>
      <c r="U22" s="3"/>
      <c r="V22" s="3"/>
      <c r="W22" s="3"/>
    </row>
    <row r="23" customFormat="false" ht="15" hidden="false" customHeight="false" outlineLevel="0" collapsed="false">
      <c r="A23" s="4" t="s">
        <v>5</v>
      </c>
      <c r="B23" s="4" t="s">
        <v>6</v>
      </c>
      <c r="C23" s="4" t="s">
        <v>7</v>
      </c>
      <c r="D23" s="4" t="s">
        <v>8</v>
      </c>
      <c r="E23" s="4" t="s">
        <v>9</v>
      </c>
      <c r="F23" s="4" t="s">
        <v>10</v>
      </c>
      <c r="H23" s="4" t="s">
        <v>11</v>
      </c>
      <c r="I23" s="4" t="s">
        <v>5</v>
      </c>
      <c r="J23" s="4" t="s">
        <v>12</v>
      </c>
      <c r="K23" s="4" t="s">
        <v>7</v>
      </c>
      <c r="L23" s="4" t="s">
        <v>10</v>
      </c>
      <c r="M23" s="4" t="s">
        <v>13</v>
      </c>
      <c r="N23" s="4" t="s">
        <v>14</v>
      </c>
      <c r="O23" s="4" t="s">
        <v>15</v>
      </c>
      <c r="Q23" s="4" t="s">
        <v>11</v>
      </c>
      <c r="R23" s="4" t="s">
        <v>5</v>
      </c>
      <c r="S23" s="4" t="s">
        <v>12</v>
      </c>
      <c r="T23" s="4" t="s">
        <v>7</v>
      </c>
      <c r="U23" s="4" t="s">
        <v>13</v>
      </c>
      <c r="V23" s="4" t="s">
        <v>14</v>
      </c>
      <c r="W23" s="4" t="s">
        <v>15</v>
      </c>
    </row>
    <row r="24" customFormat="false" ht="15" hidden="false" customHeight="false" outlineLevel="0" collapsed="false">
      <c r="A24" s="5" t="n">
        <v>44592</v>
      </c>
      <c r="B24" s="5" t="n">
        <v>44592</v>
      </c>
      <c r="C24" s="6" t="s">
        <v>16</v>
      </c>
      <c r="D24" s="6" t="s">
        <v>17</v>
      </c>
      <c r="E24" s="7" t="n">
        <v>20000</v>
      </c>
      <c r="F24" s="6" t="n">
        <v>2</v>
      </c>
      <c r="G24" s="8" t="s">
        <v>18</v>
      </c>
      <c r="H24" s="6" t="s">
        <v>19</v>
      </c>
      <c r="I24" s="5" t="n">
        <v>44592</v>
      </c>
      <c r="J24" s="5" t="s">
        <v>20</v>
      </c>
      <c r="K24" s="6" t="str">
        <f aca="false">C24</f>
        <v>Loan1</v>
      </c>
      <c r="L24" s="6" t="n">
        <f aca="false">F24</f>
        <v>2</v>
      </c>
      <c r="M24" s="6" t="n">
        <v>0</v>
      </c>
      <c r="N24" s="7" t="n">
        <f aca="false">E24</f>
        <v>20000</v>
      </c>
      <c r="O24" s="7" t="n">
        <f aca="false">N24</f>
        <v>20000</v>
      </c>
      <c r="Q24" s="6" t="str">
        <f aca="false">H24</f>
        <v>2022-1</v>
      </c>
      <c r="R24" s="5" t="n">
        <f aca="false">I24</f>
        <v>44592</v>
      </c>
      <c r="S24" s="5" t="s">
        <v>20</v>
      </c>
      <c r="T24" s="6" t="str">
        <f aca="false">K24</f>
        <v>Loan1</v>
      </c>
      <c r="U24" s="7" t="n">
        <f aca="false">SUM(M24:M26)</f>
        <v>0</v>
      </c>
      <c r="V24" s="7" t="n">
        <f aca="false">SUM(N24:N26)</f>
        <v>60000</v>
      </c>
      <c r="W24" s="7" t="n">
        <f aca="false">SUM(O24:O26)</f>
        <v>60000</v>
      </c>
    </row>
    <row r="25" customFormat="false" ht="15" hidden="false" customHeight="false" outlineLevel="0" collapsed="false">
      <c r="A25" s="5" t="n">
        <v>44592</v>
      </c>
      <c r="B25" s="5" t="n">
        <v>44592</v>
      </c>
      <c r="C25" s="6" t="s">
        <v>16</v>
      </c>
      <c r="D25" s="6" t="s">
        <v>17</v>
      </c>
      <c r="E25" s="7" t="n">
        <v>10000</v>
      </c>
      <c r="F25" s="6" t="n">
        <v>1</v>
      </c>
      <c r="G25" s="8" t="s">
        <v>18</v>
      </c>
      <c r="H25" s="6" t="s">
        <v>19</v>
      </c>
      <c r="I25" s="5" t="n">
        <f aca="false">B25</f>
        <v>44592</v>
      </c>
      <c r="J25" s="5" t="s">
        <v>20</v>
      </c>
      <c r="K25" s="6" t="str">
        <f aca="false">C25</f>
        <v>Loan1</v>
      </c>
      <c r="L25" s="6" t="n">
        <f aca="false">F25</f>
        <v>1</v>
      </c>
      <c r="M25" s="6" t="n">
        <v>0</v>
      </c>
      <c r="N25" s="7" t="n">
        <f aca="false">E25</f>
        <v>10000</v>
      </c>
      <c r="O25" s="7" t="n">
        <f aca="false">N25</f>
        <v>10000</v>
      </c>
      <c r="Q25" s="6" t="str">
        <f aca="false">H25</f>
        <v>2022-1</v>
      </c>
      <c r="R25" s="5" t="n">
        <f aca="false">I25</f>
        <v>44592</v>
      </c>
      <c r="S25" s="6" t="s">
        <v>21</v>
      </c>
      <c r="T25" s="6" t="str">
        <f aca="false">T24</f>
        <v>Loan1</v>
      </c>
      <c r="U25" s="7" t="n">
        <v>0</v>
      </c>
      <c r="V25" s="7" t="n">
        <f aca="false">SUM(N27:N29)</f>
        <v>38.3561643835617</v>
      </c>
      <c r="W25" s="7" t="n">
        <f aca="false">SUM(O27:O29)</f>
        <v>38.3561643835617</v>
      </c>
    </row>
    <row r="26" customFormat="false" ht="15" hidden="false" customHeight="false" outlineLevel="0" collapsed="false">
      <c r="A26" s="5" t="n">
        <v>44592</v>
      </c>
      <c r="B26" s="5" t="n">
        <v>44592</v>
      </c>
      <c r="C26" s="6" t="s">
        <v>16</v>
      </c>
      <c r="D26" s="6" t="s">
        <v>17</v>
      </c>
      <c r="E26" s="7" t="n">
        <v>30000</v>
      </c>
      <c r="F26" s="6" t="n">
        <v>3</v>
      </c>
      <c r="G26" s="8" t="s">
        <v>18</v>
      </c>
      <c r="H26" s="6" t="s">
        <v>19</v>
      </c>
      <c r="I26" s="5" t="n">
        <f aca="false">B26</f>
        <v>44592</v>
      </c>
      <c r="J26" s="5" t="s">
        <v>20</v>
      </c>
      <c r="K26" s="6" t="str">
        <f aca="false">C26</f>
        <v>Loan1</v>
      </c>
      <c r="L26" s="6" t="n">
        <f aca="false">F26</f>
        <v>3</v>
      </c>
      <c r="M26" s="6" t="n">
        <v>0</v>
      </c>
      <c r="N26" s="7" t="n">
        <f aca="false">E26</f>
        <v>30000</v>
      </c>
      <c r="O26" s="7" t="n">
        <f aca="false">N26</f>
        <v>30000</v>
      </c>
    </row>
    <row r="27" customFormat="false" ht="15" hidden="false" customHeight="false" outlineLevel="0" collapsed="false">
      <c r="A27" s="5" t="n">
        <v>44592</v>
      </c>
      <c r="B27" s="5" t="n">
        <v>44592</v>
      </c>
      <c r="C27" s="6" t="s">
        <v>16</v>
      </c>
      <c r="D27" s="6" t="s">
        <v>33</v>
      </c>
      <c r="E27" s="7" t="n">
        <f aca="false">E24*J16</f>
        <v>10.958904109589</v>
      </c>
      <c r="F27" s="6" t="n">
        <v>2</v>
      </c>
      <c r="G27" s="14" t="s">
        <v>34</v>
      </c>
      <c r="H27" s="6" t="str">
        <f aca="false">H24</f>
        <v>2022-1</v>
      </c>
      <c r="I27" s="5" t="n">
        <f aca="false">I26</f>
        <v>44592</v>
      </c>
      <c r="J27" s="9" t="s">
        <v>21</v>
      </c>
      <c r="K27" s="6" t="str">
        <f aca="false">K26</f>
        <v>Loan1</v>
      </c>
      <c r="L27" s="6" t="n">
        <v>2</v>
      </c>
      <c r="M27" s="15" t="n">
        <v>0</v>
      </c>
      <c r="N27" s="7" t="n">
        <f aca="false">E27</f>
        <v>10.958904109589</v>
      </c>
      <c r="O27" s="7" t="n">
        <f aca="false">N27</f>
        <v>10.958904109589</v>
      </c>
    </row>
    <row r="28" customFormat="false" ht="15" hidden="false" customHeight="false" outlineLevel="0" collapsed="false">
      <c r="A28" s="5" t="n">
        <v>44592</v>
      </c>
      <c r="B28" s="5" t="n">
        <v>44592</v>
      </c>
      <c r="C28" s="6" t="s">
        <v>16</v>
      </c>
      <c r="D28" s="6" t="s">
        <v>33</v>
      </c>
      <c r="E28" s="7" t="n">
        <f aca="false">E25*J17</f>
        <v>2.73972602739726</v>
      </c>
      <c r="F28" s="6" t="n">
        <v>1</v>
      </c>
      <c r="G28" s="14" t="s">
        <v>34</v>
      </c>
      <c r="H28" s="6" t="str">
        <f aca="false">H25</f>
        <v>2022-1</v>
      </c>
      <c r="I28" s="5" t="n">
        <f aca="false">I27</f>
        <v>44592</v>
      </c>
      <c r="J28" s="9" t="s">
        <v>21</v>
      </c>
      <c r="K28" s="6" t="str">
        <f aca="false">K27</f>
        <v>Loan1</v>
      </c>
      <c r="L28" s="6" t="n">
        <v>1</v>
      </c>
      <c r="M28" s="15" t="n">
        <v>0</v>
      </c>
      <c r="N28" s="7" t="n">
        <f aca="false">E28</f>
        <v>2.73972602739726</v>
      </c>
      <c r="O28" s="7" t="n">
        <f aca="false">N28</f>
        <v>2.73972602739726</v>
      </c>
    </row>
    <row r="29" customFormat="false" ht="15" hidden="false" customHeight="false" outlineLevel="0" collapsed="false">
      <c r="A29" s="5" t="n">
        <v>44592</v>
      </c>
      <c r="B29" s="5" t="n">
        <v>44592</v>
      </c>
      <c r="C29" s="6" t="s">
        <v>16</v>
      </c>
      <c r="D29" s="6" t="s">
        <v>33</v>
      </c>
      <c r="E29" s="7" t="n">
        <f aca="false">E26*J18</f>
        <v>24.6575342465753</v>
      </c>
      <c r="F29" s="6" t="n">
        <v>3</v>
      </c>
      <c r="G29" s="14" t="s">
        <v>34</v>
      </c>
      <c r="H29" s="6" t="str">
        <f aca="false">H26</f>
        <v>2022-1</v>
      </c>
      <c r="I29" s="5" t="n">
        <f aca="false">I28</f>
        <v>44592</v>
      </c>
      <c r="J29" s="9" t="s">
        <v>21</v>
      </c>
      <c r="K29" s="6" t="str">
        <f aca="false">K28</f>
        <v>Loan1</v>
      </c>
      <c r="L29" s="6" t="n">
        <v>3</v>
      </c>
      <c r="M29" s="15" t="n">
        <v>0</v>
      </c>
      <c r="N29" s="7" t="n">
        <f aca="false">E29</f>
        <v>24.6575342465753</v>
      </c>
      <c r="O29" s="7" t="n">
        <f aca="false">N29</f>
        <v>24.6575342465753</v>
      </c>
    </row>
    <row r="32" customFormat="false" ht="24.45" hidden="false" customHeight="false" outlineLevel="0" collapsed="false">
      <c r="A32" s="1" t="s">
        <v>35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0" t="s">
        <v>36</v>
      </c>
    </row>
    <row r="34" customFormat="false" ht="22.05" hidden="false" customHeight="false" outlineLevel="0" collapsed="false">
      <c r="A34" s="2" t="s">
        <v>1</v>
      </c>
    </row>
    <row r="36" customFormat="false" ht="15" hidden="false" customHeight="false" outlineLevel="0" collapsed="false">
      <c r="A36" s="3" t="s">
        <v>2</v>
      </c>
      <c r="B36" s="3"/>
      <c r="C36" s="3"/>
      <c r="D36" s="3"/>
      <c r="E36" s="3"/>
      <c r="F36" s="3"/>
      <c r="H36" s="3" t="s">
        <v>3</v>
      </c>
      <c r="I36" s="3"/>
      <c r="J36" s="3"/>
      <c r="K36" s="3"/>
      <c r="L36" s="3"/>
      <c r="M36" s="3"/>
      <c r="N36" s="3"/>
      <c r="O36" s="3"/>
      <c r="Q36" s="3" t="s">
        <v>4</v>
      </c>
      <c r="R36" s="3"/>
      <c r="S36" s="3"/>
      <c r="T36" s="3"/>
      <c r="U36" s="3"/>
      <c r="V36" s="3"/>
      <c r="W36" s="3"/>
    </row>
    <row r="37" customFormat="false" ht="15" hidden="false" customHeight="false" outlineLevel="0" collapsed="false">
      <c r="A37" s="4" t="s">
        <v>5</v>
      </c>
      <c r="B37" s="4" t="s">
        <v>6</v>
      </c>
      <c r="C37" s="4" t="s">
        <v>7</v>
      </c>
      <c r="D37" s="4" t="s">
        <v>8</v>
      </c>
      <c r="E37" s="4" t="s">
        <v>9</v>
      </c>
      <c r="F37" s="4" t="s">
        <v>10</v>
      </c>
      <c r="H37" s="4" t="s">
        <v>11</v>
      </c>
      <c r="I37" s="4" t="s">
        <v>5</v>
      </c>
      <c r="J37" s="4" t="s">
        <v>12</v>
      </c>
      <c r="K37" s="4" t="s">
        <v>7</v>
      </c>
      <c r="L37" s="4" t="s">
        <v>10</v>
      </c>
      <c r="M37" s="4" t="s">
        <v>13</v>
      </c>
      <c r="N37" s="4" t="s">
        <v>14</v>
      </c>
      <c r="O37" s="4" t="s">
        <v>15</v>
      </c>
      <c r="Q37" s="4" t="s">
        <v>11</v>
      </c>
      <c r="R37" s="4" t="s">
        <v>5</v>
      </c>
      <c r="S37" s="4" t="s">
        <v>12</v>
      </c>
      <c r="T37" s="4" t="s">
        <v>7</v>
      </c>
      <c r="U37" s="4" t="s">
        <v>13</v>
      </c>
      <c r="V37" s="4" t="s">
        <v>14</v>
      </c>
      <c r="W37" s="4" t="s">
        <v>15</v>
      </c>
    </row>
    <row r="38" customFormat="false" ht="15" hidden="false" customHeight="false" outlineLevel="0" collapsed="false">
      <c r="A38" s="5" t="n">
        <v>44593</v>
      </c>
      <c r="B38" s="5" t="n">
        <v>44593</v>
      </c>
      <c r="C38" s="6" t="s">
        <v>16</v>
      </c>
      <c r="D38" s="6" t="s">
        <v>37</v>
      </c>
      <c r="E38" s="7" t="n">
        <v>-2000</v>
      </c>
      <c r="F38" s="6" t="n">
        <v>2</v>
      </c>
      <c r="G38" s="8" t="s">
        <v>18</v>
      </c>
      <c r="H38" s="6" t="s">
        <v>38</v>
      </c>
      <c r="I38" s="5" t="n">
        <v>44593</v>
      </c>
      <c r="J38" s="5" t="s">
        <v>20</v>
      </c>
      <c r="K38" s="6" t="str">
        <f aca="false">C38</f>
        <v>Loan1</v>
      </c>
      <c r="L38" s="6" t="n">
        <v>2</v>
      </c>
      <c r="M38" s="7" t="n">
        <f aca="false">O24</f>
        <v>20000</v>
      </c>
      <c r="N38" s="7" t="n">
        <f aca="false">E38</f>
        <v>-2000</v>
      </c>
      <c r="O38" s="7" t="n">
        <f aca="false">M38+N38</f>
        <v>18000</v>
      </c>
      <c r="Q38" s="6" t="str">
        <f aca="false">H38</f>
        <v>2022-2</v>
      </c>
      <c r="R38" s="5" t="n">
        <f aca="false">I38</f>
        <v>44593</v>
      </c>
      <c r="S38" s="5" t="s">
        <v>20</v>
      </c>
      <c r="T38" s="6" t="str">
        <f aca="false">K38</f>
        <v>Loan1</v>
      </c>
      <c r="U38" s="7" t="n">
        <f aca="false">SUM(M38:M40)</f>
        <v>60000</v>
      </c>
      <c r="V38" s="7" t="n">
        <f aca="false">SUM(N38:N40)</f>
        <v>-3000</v>
      </c>
      <c r="W38" s="7" t="n">
        <f aca="false">SUM(O38:O40)</f>
        <v>57000</v>
      </c>
    </row>
    <row r="39" customFormat="false" ht="15" hidden="false" customHeight="false" outlineLevel="0" collapsed="false">
      <c r="A39" s="5" t="n">
        <v>44593</v>
      </c>
      <c r="B39" s="5" t="n">
        <v>44593</v>
      </c>
      <c r="C39" s="6" t="s">
        <v>16</v>
      </c>
      <c r="D39" s="6" t="s">
        <v>37</v>
      </c>
      <c r="E39" s="7" t="n">
        <v>-1000</v>
      </c>
      <c r="F39" s="6" t="n">
        <v>3</v>
      </c>
      <c r="G39" s="8" t="s">
        <v>18</v>
      </c>
      <c r="H39" s="6" t="s">
        <v>38</v>
      </c>
      <c r="I39" s="5" t="n">
        <v>44593</v>
      </c>
      <c r="J39" s="5" t="s">
        <v>20</v>
      </c>
      <c r="K39" s="6" t="str">
        <f aca="false">C39</f>
        <v>Loan1</v>
      </c>
      <c r="L39" s="6" t="n">
        <v>1</v>
      </c>
      <c r="M39" s="7" t="n">
        <f aca="false">O25</f>
        <v>10000</v>
      </c>
      <c r="N39" s="7" t="n">
        <v>0</v>
      </c>
      <c r="O39" s="7" t="n">
        <f aca="false">M39+N39</f>
        <v>10000</v>
      </c>
      <c r="Q39" s="6" t="str">
        <f aca="false">H39</f>
        <v>2022-2</v>
      </c>
      <c r="R39" s="5" t="n">
        <f aca="false">I39</f>
        <v>44593</v>
      </c>
      <c r="S39" s="6" t="s">
        <v>21</v>
      </c>
      <c r="T39" s="6" t="str">
        <f aca="false">T38</f>
        <v>Loan1</v>
      </c>
      <c r="U39" s="7" t="n">
        <f aca="false">SUM(M41:M43)</f>
        <v>38.3561643835617</v>
      </c>
      <c r="V39" s="7" t="n">
        <f aca="false">SUM(N41:N43)</f>
        <v>0</v>
      </c>
      <c r="W39" s="7" t="n">
        <f aca="false">SUM(O41:O43)</f>
        <v>38.3561643835617</v>
      </c>
    </row>
    <row r="40" customFormat="false" ht="15" hidden="false" customHeight="false" outlineLevel="0" collapsed="false">
      <c r="H40" s="6" t="s">
        <v>38</v>
      </c>
      <c r="I40" s="5" t="n">
        <v>44593</v>
      </c>
      <c r="J40" s="5" t="s">
        <v>20</v>
      </c>
      <c r="K40" s="6" t="str">
        <f aca="false">K39</f>
        <v>Loan1</v>
      </c>
      <c r="L40" s="6" t="n">
        <v>3</v>
      </c>
      <c r="M40" s="7" t="n">
        <f aca="false">O26</f>
        <v>30000</v>
      </c>
      <c r="N40" s="7" t="n">
        <f aca="false">E39</f>
        <v>-1000</v>
      </c>
      <c r="O40" s="7" t="n">
        <f aca="false">M40+N40</f>
        <v>29000</v>
      </c>
    </row>
    <row r="41" customFormat="false" ht="15" hidden="false" customHeight="false" outlineLevel="0" collapsed="false">
      <c r="H41" s="6" t="s">
        <v>38</v>
      </c>
      <c r="I41" s="5" t="n">
        <v>44593</v>
      </c>
      <c r="J41" s="9" t="s">
        <v>21</v>
      </c>
      <c r="K41" s="6" t="str">
        <f aca="false">K40</f>
        <v>Loan1</v>
      </c>
      <c r="L41" s="6" t="n">
        <v>2</v>
      </c>
      <c r="M41" s="7" t="n">
        <f aca="false">O27</f>
        <v>10.958904109589</v>
      </c>
      <c r="N41" s="7" t="n">
        <v>0</v>
      </c>
      <c r="O41" s="7" t="n">
        <f aca="false">M41+N41</f>
        <v>10.958904109589</v>
      </c>
    </row>
    <row r="42" customFormat="false" ht="15" hidden="false" customHeight="false" outlineLevel="0" collapsed="false">
      <c r="H42" s="6" t="s">
        <v>38</v>
      </c>
      <c r="I42" s="5" t="n">
        <v>44593</v>
      </c>
      <c r="J42" s="9" t="s">
        <v>21</v>
      </c>
      <c r="K42" s="6" t="str">
        <f aca="false">K41</f>
        <v>Loan1</v>
      </c>
      <c r="L42" s="6" t="n">
        <v>1</v>
      </c>
      <c r="M42" s="7" t="n">
        <f aca="false">O28</f>
        <v>2.73972602739726</v>
      </c>
      <c r="N42" s="7" t="n">
        <v>0</v>
      </c>
      <c r="O42" s="7" t="n">
        <f aca="false">M42+N42</f>
        <v>2.73972602739726</v>
      </c>
    </row>
    <row r="43" customFormat="false" ht="15" hidden="false" customHeight="false" outlineLevel="0" collapsed="false">
      <c r="H43" s="6" t="s">
        <v>38</v>
      </c>
      <c r="I43" s="5" t="n">
        <v>44593</v>
      </c>
      <c r="J43" s="9" t="s">
        <v>21</v>
      </c>
      <c r="K43" s="6" t="str">
        <f aca="false">K42</f>
        <v>Loan1</v>
      </c>
      <c r="L43" s="6" t="n">
        <v>3</v>
      </c>
      <c r="M43" s="7" t="n">
        <f aca="false">O29</f>
        <v>24.6575342465753</v>
      </c>
      <c r="N43" s="7" t="n">
        <v>0</v>
      </c>
      <c r="O43" s="7" t="n">
        <f aca="false">M43+N43</f>
        <v>24.6575342465753</v>
      </c>
    </row>
    <row r="45" customFormat="false" ht="15" hidden="false" customHeight="false" outlineLevel="0" collapsed="false">
      <c r="A45" s="3" t="s">
        <v>22</v>
      </c>
      <c r="B45" s="3"/>
      <c r="C45" s="3"/>
      <c r="D45" s="3"/>
      <c r="E45" s="3"/>
      <c r="F45" s="3"/>
      <c r="G45" s="3"/>
      <c r="H45" s="3"/>
    </row>
    <row r="46" customFormat="false" ht="15" hidden="false" customHeight="false" outlineLevel="0" collapsed="false">
      <c r="A46" s="4" t="s">
        <v>5</v>
      </c>
      <c r="B46" s="4" t="s">
        <v>6</v>
      </c>
      <c r="C46" s="4" t="s">
        <v>23</v>
      </c>
      <c r="D46" s="4" t="s">
        <v>7</v>
      </c>
      <c r="E46" s="4" t="s">
        <v>24</v>
      </c>
      <c r="F46" s="10" t="s">
        <v>25</v>
      </c>
      <c r="G46" s="10" t="s">
        <v>26</v>
      </c>
      <c r="H46" s="10" t="s">
        <v>27</v>
      </c>
      <c r="J46" s="16" t="s">
        <v>28</v>
      </c>
    </row>
    <row r="47" customFormat="false" ht="15" hidden="false" customHeight="false" outlineLevel="0" collapsed="false">
      <c r="A47" s="5" t="n">
        <v>44592</v>
      </c>
      <c r="B47" s="5" t="n">
        <v>44592</v>
      </c>
      <c r="C47" s="5" t="n">
        <v>44593</v>
      </c>
      <c r="D47" s="6" t="s">
        <v>16</v>
      </c>
      <c r="E47" s="6" t="n">
        <v>2</v>
      </c>
      <c r="F47" s="6" t="s">
        <v>29</v>
      </c>
      <c r="G47" s="5" t="n">
        <v>44592</v>
      </c>
      <c r="H47" s="6" t="n">
        <v>20</v>
      </c>
      <c r="J47" s="17" t="n">
        <f aca="false">H47/36500</f>
        <v>0.000547945205479452</v>
      </c>
    </row>
    <row r="48" customFormat="false" ht="15" hidden="false" customHeight="false" outlineLevel="0" collapsed="false">
      <c r="A48" s="5" t="n">
        <v>44592</v>
      </c>
      <c r="B48" s="5" t="n">
        <v>44592</v>
      </c>
      <c r="C48" s="5" t="n">
        <v>44593</v>
      </c>
      <c r="D48" s="6" t="s">
        <v>16</v>
      </c>
      <c r="E48" s="6" t="n">
        <v>1</v>
      </c>
      <c r="F48" s="6" t="s">
        <v>30</v>
      </c>
      <c r="G48" s="5" t="n">
        <v>44592</v>
      </c>
      <c r="H48" s="6" t="n">
        <v>10</v>
      </c>
      <c r="J48" s="12" t="n">
        <f aca="false">H48/36500</f>
        <v>0.000273972602739726</v>
      </c>
    </row>
    <row r="49" customFormat="false" ht="15" hidden="false" customHeight="false" outlineLevel="0" collapsed="false">
      <c r="A49" s="5" t="n">
        <v>44592</v>
      </c>
      <c r="B49" s="5" t="n">
        <v>44592</v>
      </c>
      <c r="C49" s="5" t="n">
        <v>44593</v>
      </c>
      <c r="D49" s="6" t="s">
        <v>16</v>
      </c>
      <c r="E49" s="6" t="n">
        <v>3</v>
      </c>
      <c r="F49" s="6" t="s">
        <v>31</v>
      </c>
      <c r="G49" s="5" t="n">
        <v>44592</v>
      </c>
      <c r="H49" s="6" t="n">
        <v>30</v>
      </c>
      <c r="J49" s="13" t="n">
        <f aca="false">H49/36500</f>
        <v>0.000821917808219178</v>
      </c>
    </row>
    <row r="50" customFormat="false" ht="15" hidden="false" customHeight="false" outlineLevel="0" collapsed="false">
      <c r="A50" s="5" t="n">
        <v>44593</v>
      </c>
      <c r="B50" s="5" t="n">
        <v>44593</v>
      </c>
      <c r="C50" s="6"/>
      <c r="D50" s="6" t="s">
        <v>16</v>
      </c>
      <c r="E50" s="6" t="n">
        <v>2</v>
      </c>
      <c r="F50" s="6" t="s">
        <v>29</v>
      </c>
      <c r="G50" s="5" t="n">
        <v>44593</v>
      </c>
      <c r="H50" s="18" t="n">
        <v>18</v>
      </c>
      <c r="J50" s="12" t="n">
        <f aca="false">H50/36500</f>
        <v>0.000493150684931507</v>
      </c>
    </row>
    <row r="51" customFormat="false" ht="15" hidden="false" customHeight="false" outlineLevel="0" collapsed="false">
      <c r="A51" s="5" t="n">
        <v>44593</v>
      </c>
      <c r="B51" s="5" t="n">
        <v>44593</v>
      </c>
      <c r="C51" s="6"/>
      <c r="D51" s="6" t="s">
        <v>16</v>
      </c>
      <c r="E51" s="6" t="n">
        <v>1</v>
      </c>
      <c r="F51" s="6" t="s">
        <v>30</v>
      </c>
      <c r="G51" s="5" t="n">
        <v>44593</v>
      </c>
      <c r="H51" s="18" t="n">
        <v>8</v>
      </c>
      <c r="J51" s="12" t="n">
        <f aca="false">H51/36500</f>
        <v>0.000219178082191781</v>
      </c>
    </row>
    <row r="52" customFormat="false" ht="15" hidden="false" customHeight="false" outlineLevel="0" collapsed="false">
      <c r="A52" s="5" t="n">
        <v>44593</v>
      </c>
      <c r="B52" s="5" t="n">
        <v>44593</v>
      </c>
      <c r="C52" s="6"/>
      <c r="D52" s="6" t="s">
        <v>16</v>
      </c>
      <c r="E52" s="6" t="n">
        <v>3</v>
      </c>
      <c r="F52" s="6" t="s">
        <v>31</v>
      </c>
      <c r="G52" s="5" t="n">
        <v>44593</v>
      </c>
      <c r="H52" s="18" t="n">
        <v>28</v>
      </c>
      <c r="J52" s="13" t="n">
        <f aca="false">H52/36500</f>
        <v>0.000767123287671233</v>
      </c>
    </row>
    <row r="54" customFormat="false" ht="22.05" hidden="false" customHeight="false" outlineLevel="0" collapsed="false">
      <c r="A54" s="2" t="s">
        <v>32</v>
      </c>
    </row>
    <row r="56" customFormat="false" ht="15" hidden="false" customHeight="false" outlineLevel="0" collapsed="false">
      <c r="A56" s="3" t="s">
        <v>2</v>
      </c>
      <c r="B56" s="3"/>
      <c r="C56" s="3"/>
      <c r="D56" s="3"/>
      <c r="E56" s="3"/>
      <c r="F56" s="3"/>
      <c r="H56" s="3" t="s">
        <v>3</v>
      </c>
      <c r="I56" s="3"/>
      <c r="J56" s="3"/>
      <c r="K56" s="3"/>
      <c r="L56" s="3"/>
      <c r="M56" s="3"/>
      <c r="N56" s="3"/>
      <c r="O56" s="3"/>
      <c r="Q56" s="3" t="s">
        <v>4</v>
      </c>
      <c r="R56" s="3"/>
      <c r="S56" s="3"/>
      <c r="T56" s="3"/>
      <c r="U56" s="3"/>
      <c r="V56" s="3"/>
      <c r="W56" s="3"/>
    </row>
    <row r="57" customFormat="false" ht="15" hidden="false" customHeight="false" outlineLevel="0" collapsed="false">
      <c r="A57" s="4" t="s">
        <v>5</v>
      </c>
      <c r="B57" s="4" t="s">
        <v>6</v>
      </c>
      <c r="C57" s="4" t="s">
        <v>7</v>
      </c>
      <c r="D57" s="4" t="s">
        <v>8</v>
      </c>
      <c r="E57" s="4" t="s">
        <v>9</v>
      </c>
      <c r="F57" s="4" t="s">
        <v>10</v>
      </c>
      <c r="H57" s="4" t="s">
        <v>11</v>
      </c>
      <c r="I57" s="4" t="s">
        <v>5</v>
      </c>
      <c r="J57" s="4" t="s">
        <v>12</v>
      </c>
      <c r="K57" s="4" t="s">
        <v>7</v>
      </c>
      <c r="L57" s="4" t="s">
        <v>10</v>
      </c>
      <c r="M57" s="4" t="s">
        <v>13</v>
      </c>
      <c r="N57" s="4" t="s">
        <v>14</v>
      </c>
      <c r="O57" s="4" t="s">
        <v>15</v>
      </c>
      <c r="Q57" s="4" t="s">
        <v>11</v>
      </c>
      <c r="R57" s="4" t="s">
        <v>5</v>
      </c>
      <c r="S57" s="4" t="s">
        <v>12</v>
      </c>
      <c r="T57" s="4" t="s">
        <v>7</v>
      </c>
      <c r="U57" s="4" t="s">
        <v>13</v>
      </c>
      <c r="V57" s="4" t="s">
        <v>14</v>
      </c>
      <c r="W57" s="4" t="s">
        <v>15</v>
      </c>
    </row>
    <row r="58" customFormat="false" ht="15" hidden="false" customHeight="false" outlineLevel="0" collapsed="false">
      <c r="A58" s="5" t="n">
        <v>44593</v>
      </c>
      <c r="B58" s="5" t="n">
        <v>44593</v>
      </c>
      <c r="C58" s="6" t="s">
        <v>16</v>
      </c>
      <c r="D58" s="6" t="s">
        <v>37</v>
      </c>
      <c r="E58" s="7" t="n">
        <f aca="false">E38</f>
        <v>-2000</v>
      </c>
      <c r="F58" s="6" t="n">
        <v>2</v>
      </c>
      <c r="G58" s="8" t="s">
        <v>18</v>
      </c>
      <c r="H58" s="6" t="s">
        <v>38</v>
      </c>
      <c r="I58" s="5" t="n">
        <v>44593</v>
      </c>
      <c r="J58" s="5" t="s">
        <v>20</v>
      </c>
      <c r="K58" s="6" t="str">
        <f aca="false">C58</f>
        <v>Loan1</v>
      </c>
      <c r="L58" s="6" t="n">
        <v>2</v>
      </c>
      <c r="M58" s="7" t="n">
        <f aca="false">M38</f>
        <v>20000</v>
      </c>
      <c r="N58" s="7" t="n">
        <f aca="false">N38</f>
        <v>-2000</v>
      </c>
      <c r="O58" s="7" t="n">
        <f aca="false">M58+N58</f>
        <v>18000</v>
      </c>
      <c r="Q58" s="6" t="str">
        <f aca="false">H58</f>
        <v>2022-2</v>
      </c>
      <c r="R58" s="5" t="n">
        <f aca="false">I58</f>
        <v>44593</v>
      </c>
      <c r="S58" s="5" t="s">
        <v>20</v>
      </c>
      <c r="T58" s="6" t="str">
        <f aca="false">K58</f>
        <v>Loan1</v>
      </c>
      <c r="U58" s="7" t="n">
        <f aca="false">SUM(M58:M60)</f>
        <v>60000</v>
      </c>
      <c r="V58" s="7" t="n">
        <f aca="false">SUM(N58:N60)</f>
        <v>-3000</v>
      </c>
      <c r="W58" s="7" t="n">
        <f aca="false">SUM(O58:O60)</f>
        <v>57000</v>
      </c>
    </row>
    <row r="59" customFormat="false" ht="15" hidden="false" customHeight="false" outlineLevel="0" collapsed="false">
      <c r="A59" s="5" t="n">
        <v>44593</v>
      </c>
      <c r="B59" s="5" t="n">
        <v>44593</v>
      </c>
      <c r="C59" s="6" t="s">
        <v>16</v>
      </c>
      <c r="D59" s="6" t="s">
        <v>37</v>
      </c>
      <c r="E59" s="7" t="n">
        <f aca="false">E39</f>
        <v>-1000</v>
      </c>
      <c r="F59" s="6" t="n">
        <v>3</v>
      </c>
      <c r="G59" s="8" t="s">
        <v>18</v>
      </c>
      <c r="H59" s="6" t="s">
        <v>38</v>
      </c>
      <c r="I59" s="5" t="n">
        <v>44593</v>
      </c>
      <c r="J59" s="5" t="s">
        <v>20</v>
      </c>
      <c r="K59" s="6" t="str">
        <f aca="false">C59</f>
        <v>Loan1</v>
      </c>
      <c r="L59" s="6" t="n">
        <v>1</v>
      </c>
      <c r="M59" s="7" t="n">
        <f aca="false">M39</f>
        <v>10000</v>
      </c>
      <c r="N59" s="7" t="n">
        <f aca="false">N39</f>
        <v>0</v>
      </c>
      <c r="O59" s="7" t="n">
        <f aca="false">M59+N59</f>
        <v>10000</v>
      </c>
      <c r="Q59" s="6" t="str">
        <f aca="false">H59</f>
        <v>2022-2</v>
      </c>
      <c r="R59" s="5" t="n">
        <f aca="false">I59</f>
        <v>44593</v>
      </c>
      <c r="S59" s="6" t="s">
        <v>21</v>
      </c>
      <c r="T59" s="6" t="str">
        <f aca="false">T58</f>
        <v>Loan1</v>
      </c>
      <c r="U59" s="7" t="n">
        <f aca="false">SUM(M61:M63)</f>
        <v>38.3561643835617</v>
      </c>
      <c r="V59" s="7" t="n">
        <f aca="false">SUM(N61:N63)</f>
        <v>33.3150684931507</v>
      </c>
      <c r="W59" s="7" t="n">
        <f aca="false">SUM(O61:O63)</f>
        <v>71.6712328767123</v>
      </c>
    </row>
    <row r="60" customFormat="false" ht="15" hidden="false" customHeight="false" outlineLevel="0" collapsed="false">
      <c r="A60" s="5" t="n">
        <v>44593</v>
      </c>
      <c r="B60" s="5" t="n">
        <v>44593</v>
      </c>
      <c r="C60" s="6" t="s">
        <v>16</v>
      </c>
      <c r="D60" s="6" t="s">
        <v>33</v>
      </c>
      <c r="E60" s="7" t="n">
        <f aca="false">O38*J50</f>
        <v>8.87671232876712</v>
      </c>
      <c r="F60" s="6" t="n">
        <v>2</v>
      </c>
      <c r="G60" s="14" t="s">
        <v>34</v>
      </c>
      <c r="H60" s="6" t="s">
        <v>38</v>
      </c>
      <c r="I60" s="5" t="n">
        <v>44593</v>
      </c>
      <c r="J60" s="5" t="s">
        <v>20</v>
      </c>
      <c r="K60" s="6" t="str">
        <f aca="false">K59</f>
        <v>Loan1</v>
      </c>
      <c r="L60" s="6" t="n">
        <v>3</v>
      </c>
      <c r="M60" s="7" t="n">
        <f aca="false">M40</f>
        <v>30000</v>
      </c>
      <c r="N60" s="7" t="n">
        <f aca="false">N40</f>
        <v>-1000</v>
      </c>
      <c r="O60" s="7" t="n">
        <f aca="false">M60+N60</f>
        <v>29000</v>
      </c>
    </row>
    <row r="61" customFormat="false" ht="15" hidden="false" customHeight="false" outlineLevel="0" collapsed="false">
      <c r="A61" s="5" t="n">
        <v>44593</v>
      </c>
      <c r="B61" s="5" t="n">
        <v>44593</v>
      </c>
      <c r="C61" s="6" t="s">
        <v>16</v>
      </c>
      <c r="D61" s="6" t="s">
        <v>33</v>
      </c>
      <c r="E61" s="7" t="n">
        <f aca="false">O39*J51</f>
        <v>2.19178082191781</v>
      </c>
      <c r="F61" s="6" t="n">
        <v>1</v>
      </c>
      <c r="G61" s="14" t="s">
        <v>34</v>
      </c>
      <c r="H61" s="6" t="s">
        <v>38</v>
      </c>
      <c r="I61" s="5" t="n">
        <v>44593</v>
      </c>
      <c r="J61" s="9" t="s">
        <v>21</v>
      </c>
      <c r="K61" s="6" t="str">
        <f aca="false">K60</f>
        <v>Loan1</v>
      </c>
      <c r="L61" s="6" t="n">
        <v>2</v>
      </c>
      <c r="M61" s="7" t="n">
        <f aca="false">M41</f>
        <v>10.958904109589</v>
      </c>
      <c r="N61" s="7" t="n">
        <f aca="false">E60</f>
        <v>8.87671232876712</v>
      </c>
      <c r="O61" s="7" t="n">
        <f aca="false">M61+N61</f>
        <v>19.8356164383562</v>
      </c>
    </row>
    <row r="62" customFormat="false" ht="15" hidden="false" customHeight="false" outlineLevel="0" collapsed="false">
      <c r="A62" s="5" t="n">
        <v>44593</v>
      </c>
      <c r="B62" s="5" t="n">
        <v>44593</v>
      </c>
      <c r="C62" s="6" t="s">
        <v>16</v>
      </c>
      <c r="D62" s="6" t="s">
        <v>33</v>
      </c>
      <c r="E62" s="7" t="n">
        <f aca="false">O40*J52</f>
        <v>22.2465753424658</v>
      </c>
      <c r="F62" s="6" t="n">
        <v>3</v>
      </c>
      <c r="G62" s="14" t="s">
        <v>34</v>
      </c>
      <c r="H62" s="6" t="s">
        <v>38</v>
      </c>
      <c r="I62" s="5" t="n">
        <v>44593</v>
      </c>
      <c r="J62" s="9" t="s">
        <v>21</v>
      </c>
      <c r="K62" s="6" t="str">
        <f aca="false">K61</f>
        <v>Loan1</v>
      </c>
      <c r="L62" s="6" t="n">
        <v>1</v>
      </c>
      <c r="M62" s="7" t="n">
        <f aca="false">M42</f>
        <v>2.73972602739726</v>
      </c>
      <c r="N62" s="7" t="n">
        <f aca="false">E61</f>
        <v>2.19178082191781</v>
      </c>
      <c r="O62" s="7" t="n">
        <f aca="false">M62+N62</f>
        <v>4.93150684931507</v>
      </c>
    </row>
    <row r="63" customFormat="false" ht="15" hidden="false" customHeight="false" outlineLevel="0" collapsed="false">
      <c r="H63" s="6" t="s">
        <v>38</v>
      </c>
      <c r="I63" s="5" t="n">
        <v>44593</v>
      </c>
      <c r="J63" s="9" t="s">
        <v>21</v>
      </c>
      <c r="K63" s="6" t="str">
        <f aca="false">K62</f>
        <v>Loan1</v>
      </c>
      <c r="L63" s="6" t="n">
        <v>3</v>
      </c>
      <c r="M63" s="7" t="n">
        <f aca="false">M43</f>
        <v>24.6575342465753</v>
      </c>
      <c r="N63" s="7" t="n">
        <f aca="false">E62</f>
        <v>22.2465753424658</v>
      </c>
      <c r="O63" s="7" t="n">
        <f aca="false">M63+N63</f>
        <v>46.9041095890411</v>
      </c>
    </row>
    <row r="65" customFormat="false" ht="24.45" hidden="false" customHeight="false" outlineLevel="0" collapsed="false">
      <c r="A65" s="1" t="s">
        <v>39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7" customFormat="false" ht="22.05" hidden="false" customHeight="false" outlineLevel="0" collapsed="false">
      <c r="A67" s="2" t="s">
        <v>1</v>
      </c>
    </row>
    <row r="69" customFormat="false" ht="15" hidden="false" customHeight="false" outlineLevel="0" collapsed="false">
      <c r="A69" s="3" t="s">
        <v>2</v>
      </c>
      <c r="B69" s="3"/>
      <c r="C69" s="3"/>
      <c r="D69" s="3"/>
      <c r="E69" s="3"/>
      <c r="F69" s="3"/>
      <c r="H69" s="3" t="s">
        <v>3</v>
      </c>
      <c r="I69" s="3"/>
      <c r="J69" s="3"/>
      <c r="K69" s="3"/>
      <c r="L69" s="3"/>
      <c r="M69" s="3"/>
      <c r="N69" s="3"/>
      <c r="O69" s="3"/>
      <c r="Q69" s="3" t="s">
        <v>4</v>
      </c>
      <c r="R69" s="3"/>
      <c r="S69" s="3"/>
      <c r="T69" s="3"/>
      <c r="U69" s="3"/>
      <c r="V69" s="3"/>
      <c r="W69" s="3"/>
    </row>
    <row r="70" customFormat="false" ht="15" hidden="false" customHeight="false" outlineLevel="0" collapsed="false">
      <c r="A70" s="4" t="s">
        <v>5</v>
      </c>
      <c r="B70" s="4" t="s">
        <v>6</v>
      </c>
      <c r="C70" s="4" t="s">
        <v>7</v>
      </c>
      <c r="D70" s="4" t="s">
        <v>8</v>
      </c>
      <c r="E70" s="4" t="s">
        <v>9</v>
      </c>
      <c r="F70" s="4" t="s">
        <v>10</v>
      </c>
      <c r="H70" s="4" t="s">
        <v>11</v>
      </c>
      <c r="I70" s="4" t="s">
        <v>5</v>
      </c>
      <c r="J70" s="4" t="s">
        <v>12</v>
      </c>
      <c r="K70" s="4" t="s">
        <v>7</v>
      </c>
      <c r="L70" s="4" t="s">
        <v>10</v>
      </c>
      <c r="M70" s="4" t="s">
        <v>13</v>
      </c>
      <c r="N70" s="4" t="s">
        <v>14</v>
      </c>
      <c r="O70" s="4" t="s">
        <v>15</v>
      </c>
      <c r="Q70" s="4" t="s">
        <v>11</v>
      </c>
      <c r="R70" s="4" t="s">
        <v>5</v>
      </c>
      <c r="S70" s="4" t="s">
        <v>12</v>
      </c>
      <c r="T70" s="4" t="s">
        <v>7</v>
      </c>
      <c r="U70" s="4" t="s">
        <v>13</v>
      </c>
      <c r="V70" s="4" t="s">
        <v>14</v>
      </c>
      <c r="W70" s="4" t="s">
        <v>15</v>
      </c>
    </row>
    <row r="71" customFormat="false" ht="15" hidden="false" customHeight="false" outlineLevel="0" collapsed="false">
      <c r="A71" s="5" t="n">
        <v>44594</v>
      </c>
      <c r="B71" s="5" t="n">
        <v>44594</v>
      </c>
      <c r="C71" s="6" t="s">
        <v>16</v>
      </c>
      <c r="D71" s="6" t="s">
        <v>37</v>
      </c>
      <c r="E71" s="7" t="n">
        <v>-500</v>
      </c>
      <c r="F71" s="6" t="n">
        <v>1</v>
      </c>
      <c r="G71" s="8" t="s">
        <v>18</v>
      </c>
      <c r="H71" s="6" t="s">
        <v>38</v>
      </c>
      <c r="I71" s="5" t="n">
        <v>44594</v>
      </c>
      <c r="J71" s="5" t="s">
        <v>20</v>
      </c>
      <c r="K71" s="6" t="str">
        <f aca="false">C71</f>
        <v>Loan1</v>
      </c>
      <c r="L71" s="6" t="n">
        <v>2</v>
      </c>
      <c r="M71" s="7" t="n">
        <f aca="false">O58</f>
        <v>18000</v>
      </c>
      <c r="N71" s="7" t="n">
        <v>0</v>
      </c>
      <c r="O71" s="7" t="n">
        <f aca="false">M71+N71</f>
        <v>18000</v>
      </c>
      <c r="Q71" s="6" t="str">
        <f aca="false">H71</f>
        <v>2022-2</v>
      </c>
      <c r="R71" s="5" t="n">
        <f aca="false">I71</f>
        <v>44594</v>
      </c>
      <c r="S71" s="5" t="s">
        <v>20</v>
      </c>
      <c r="T71" s="6" t="str">
        <f aca="false">K71</f>
        <v>Loan1</v>
      </c>
      <c r="U71" s="7" t="n">
        <f aca="false">SUM(M71:M73)</f>
        <v>57000</v>
      </c>
      <c r="V71" s="7" t="n">
        <f aca="false">SUM(N71:N73)</f>
        <v>-500</v>
      </c>
      <c r="W71" s="7" t="n">
        <f aca="false">SUM(O71:O73)</f>
        <v>56500</v>
      </c>
    </row>
    <row r="72" customFormat="false" ht="15" hidden="false" customHeight="false" outlineLevel="0" collapsed="false">
      <c r="A72" s="5" t="n">
        <v>44594</v>
      </c>
      <c r="B72" s="5" t="n">
        <v>44594</v>
      </c>
      <c r="C72" s="6" t="s">
        <v>16</v>
      </c>
      <c r="D72" s="6" t="s">
        <v>33</v>
      </c>
      <c r="E72" s="7" t="n">
        <v>20</v>
      </c>
      <c r="F72" s="6" t="n">
        <v>2</v>
      </c>
      <c r="G72" s="8" t="s">
        <v>18</v>
      </c>
      <c r="H72" s="6" t="s">
        <v>38</v>
      </c>
      <c r="I72" s="5" t="n">
        <v>44594</v>
      </c>
      <c r="J72" s="5" t="s">
        <v>20</v>
      </c>
      <c r="K72" s="6" t="str">
        <f aca="false">C72</f>
        <v>Loan1</v>
      </c>
      <c r="L72" s="6" t="n">
        <v>1</v>
      </c>
      <c r="M72" s="7" t="n">
        <f aca="false">O59</f>
        <v>10000</v>
      </c>
      <c r="N72" s="7" t="n">
        <f aca="false">E71</f>
        <v>-500</v>
      </c>
      <c r="O72" s="7" t="n">
        <f aca="false">M72+N72</f>
        <v>9500</v>
      </c>
      <c r="Q72" s="6" t="str">
        <f aca="false">H72</f>
        <v>2022-2</v>
      </c>
      <c r="R72" s="5" t="n">
        <f aca="false">I72</f>
        <v>44594</v>
      </c>
      <c r="S72" s="6" t="s">
        <v>21</v>
      </c>
      <c r="T72" s="6" t="str">
        <f aca="false">T71</f>
        <v>Loan1</v>
      </c>
      <c r="U72" s="7" t="n">
        <f aca="false">SUM(M74:M76)</f>
        <v>71.6712328767123</v>
      </c>
      <c r="V72" s="7" t="n">
        <f aca="false">SUM(N74:N76)</f>
        <v>30</v>
      </c>
      <c r="W72" s="7" t="n">
        <f aca="false">SUM(O74:O76)</f>
        <v>101.671232876712</v>
      </c>
    </row>
    <row r="73" customFormat="false" ht="15" hidden="false" customHeight="false" outlineLevel="0" collapsed="false">
      <c r="A73" s="5" t="n">
        <v>44594</v>
      </c>
      <c r="B73" s="5" t="n">
        <v>44594</v>
      </c>
      <c r="C73" s="6" t="s">
        <v>16</v>
      </c>
      <c r="D73" s="6" t="s">
        <v>33</v>
      </c>
      <c r="E73" s="7" t="n">
        <v>10</v>
      </c>
      <c r="F73" s="6" t="n">
        <v>3</v>
      </c>
      <c r="G73" s="8" t="s">
        <v>18</v>
      </c>
      <c r="H73" s="6" t="s">
        <v>38</v>
      </c>
      <c r="I73" s="5" t="n">
        <v>44594</v>
      </c>
      <c r="J73" s="5" t="s">
        <v>20</v>
      </c>
      <c r="K73" s="6" t="str">
        <f aca="false">K72</f>
        <v>Loan1</v>
      </c>
      <c r="L73" s="6" t="n">
        <v>3</v>
      </c>
      <c r="M73" s="7" t="n">
        <f aca="false">O60</f>
        <v>29000</v>
      </c>
      <c r="N73" s="7" t="n">
        <v>0</v>
      </c>
      <c r="O73" s="7" t="n">
        <f aca="false">M73+N73</f>
        <v>29000</v>
      </c>
    </row>
    <row r="74" customFormat="false" ht="15" hidden="false" customHeight="false" outlineLevel="0" collapsed="false">
      <c r="H74" s="6" t="s">
        <v>38</v>
      </c>
      <c r="I74" s="5" t="n">
        <v>44594</v>
      </c>
      <c r="J74" s="9" t="s">
        <v>21</v>
      </c>
      <c r="K74" s="6" t="str">
        <f aca="false">K73</f>
        <v>Loan1</v>
      </c>
      <c r="L74" s="6" t="n">
        <v>2</v>
      </c>
      <c r="M74" s="7" t="n">
        <f aca="false">O61</f>
        <v>19.8356164383562</v>
      </c>
      <c r="N74" s="7" t="n">
        <f aca="false">E72</f>
        <v>20</v>
      </c>
      <c r="O74" s="7" t="n">
        <f aca="false">M74+N74</f>
        <v>39.8356164383562</v>
      </c>
    </row>
    <row r="75" customFormat="false" ht="15" hidden="false" customHeight="false" outlineLevel="0" collapsed="false">
      <c r="H75" s="6" t="s">
        <v>38</v>
      </c>
      <c r="I75" s="5" t="n">
        <v>44594</v>
      </c>
      <c r="J75" s="9" t="s">
        <v>21</v>
      </c>
      <c r="K75" s="6" t="str">
        <f aca="false">K74</f>
        <v>Loan1</v>
      </c>
      <c r="L75" s="6" t="n">
        <v>1</v>
      </c>
      <c r="M75" s="7" t="n">
        <f aca="false">O62</f>
        <v>4.93150684931507</v>
      </c>
      <c r="N75" s="7" t="n">
        <v>0</v>
      </c>
      <c r="O75" s="7" t="n">
        <f aca="false">M75+N75</f>
        <v>4.93150684931507</v>
      </c>
    </row>
    <row r="76" customFormat="false" ht="15" hidden="false" customHeight="false" outlineLevel="0" collapsed="false">
      <c r="H76" s="6" t="s">
        <v>38</v>
      </c>
      <c r="I76" s="5" t="n">
        <v>44594</v>
      </c>
      <c r="J76" s="9" t="s">
        <v>21</v>
      </c>
      <c r="K76" s="6" t="str">
        <f aca="false">K75</f>
        <v>Loan1</v>
      </c>
      <c r="L76" s="6" t="n">
        <v>3</v>
      </c>
      <c r="M76" s="7" t="n">
        <f aca="false">O63</f>
        <v>46.9041095890411</v>
      </c>
      <c r="N76" s="7" t="n">
        <f aca="false">E73</f>
        <v>10</v>
      </c>
      <c r="O76" s="7" t="n">
        <f aca="false">M76+N76</f>
        <v>56.9041095890411</v>
      </c>
    </row>
    <row r="78" customFormat="false" ht="15" hidden="false" customHeight="false" outlineLevel="0" collapsed="false">
      <c r="A78" s="3" t="s">
        <v>22</v>
      </c>
      <c r="B78" s="3"/>
      <c r="C78" s="3"/>
      <c r="D78" s="3"/>
      <c r="E78" s="3"/>
      <c r="F78" s="3"/>
      <c r="G78" s="3"/>
      <c r="H78" s="3"/>
    </row>
    <row r="79" customFormat="false" ht="15" hidden="false" customHeight="false" outlineLevel="0" collapsed="false">
      <c r="A79" s="4" t="s">
        <v>5</v>
      </c>
      <c r="B79" s="4" t="s">
        <v>6</v>
      </c>
      <c r="C79" s="4" t="s">
        <v>23</v>
      </c>
      <c r="D79" s="4" t="s">
        <v>7</v>
      </c>
      <c r="E79" s="4" t="s">
        <v>24</v>
      </c>
      <c r="F79" s="10" t="s">
        <v>25</v>
      </c>
      <c r="G79" s="10" t="s">
        <v>26</v>
      </c>
      <c r="H79" s="10" t="s">
        <v>27</v>
      </c>
      <c r="J79" s="16" t="s">
        <v>28</v>
      </c>
    </row>
    <row r="80" customFormat="false" ht="15" hidden="false" customHeight="false" outlineLevel="0" collapsed="false">
      <c r="A80" s="5" t="n">
        <v>44592</v>
      </c>
      <c r="B80" s="5" t="n">
        <v>44592</v>
      </c>
      <c r="C80" s="5" t="n">
        <v>44593</v>
      </c>
      <c r="D80" s="6" t="s">
        <v>16</v>
      </c>
      <c r="E80" s="6" t="n">
        <v>2</v>
      </c>
      <c r="F80" s="6" t="s">
        <v>29</v>
      </c>
      <c r="G80" s="5" t="n">
        <v>44592</v>
      </c>
      <c r="H80" s="6" t="n">
        <v>20</v>
      </c>
      <c r="J80" s="17" t="n">
        <f aca="false">H80/36500</f>
        <v>0.000547945205479452</v>
      </c>
    </row>
    <row r="81" customFormat="false" ht="15" hidden="false" customHeight="false" outlineLevel="0" collapsed="false">
      <c r="A81" s="5" t="n">
        <v>44592</v>
      </c>
      <c r="B81" s="5" t="n">
        <v>44592</v>
      </c>
      <c r="C81" s="5" t="n">
        <v>44593</v>
      </c>
      <c r="D81" s="6" t="s">
        <v>16</v>
      </c>
      <c r="E81" s="6" t="n">
        <v>1</v>
      </c>
      <c r="F81" s="6" t="s">
        <v>30</v>
      </c>
      <c r="G81" s="5" t="n">
        <v>44592</v>
      </c>
      <c r="H81" s="6" t="n">
        <v>10</v>
      </c>
      <c r="J81" s="12" t="n">
        <f aca="false">H81/36500</f>
        <v>0.000273972602739726</v>
      </c>
    </row>
    <row r="82" customFormat="false" ht="15" hidden="false" customHeight="false" outlineLevel="0" collapsed="false">
      <c r="A82" s="5" t="n">
        <v>44592</v>
      </c>
      <c r="B82" s="5" t="n">
        <v>44592</v>
      </c>
      <c r="C82" s="5" t="n">
        <v>44593</v>
      </c>
      <c r="D82" s="6" t="s">
        <v>16</v>
      </c>
      <c r="E82" s="6" t="n">
        <v>3</v>
      </c>
      <c r="F82" s="6" t="s">
        <v>31</v>
      </c>
      <c r="G82" s="5" t="n">
        <v>44592</v>
      </c>
      <c r="H82" s="6" t="n">
        <v>30</v>
      </c>
      <c r="J82" s="13" t="n">
        <f aca="false">H82/36500</f>
        <v>0.000821917808219178</v>
      </c>
    </row>
    <row r="83" customFormat="false" ht="15" hidden="false" customHeight="false" outlineLevel="0" collapsed="false">
      <c r="A83" s="5" t="n">
        <v>44593</v>
      </c>
      <c r="B83" s="5" t="n">
        <v>44593</v>
      </c>
      <c r="C83" s="6"/>
      <c r="D83" s="6" t="s">
        <v>16</v>
      </c>
      <c r="E83" s="6" t="n">
        <v>2</v>
      </c>
      <c r="F83" s="6" t="s">
        <v>29</v>
      </c>
      <c r="G83" s="5" t="n">
        <v>44593</v>
      </c>
      <c r="H83" s="15" t="n">
        <v>18</v>
      </c>
      <c r="J83" s="12" t="n">
        <f aca="false">H83/36500</f>
        <v>0.000493150684931507</v>
      </c>
    </row>
    <row r="84" customFormat="false" ht="15" hidden="false" customHeight="false" outlineLevel="0" collapsed="false">
      <c r="A84" s="5" t="n">
        <v>44593</v>
      </c>
      <c r="B84" s="5" t="n">
        <v>44593</v>
      </c>
      <c r="C84" s="6"/>
      <c r="D84" s="6" t="s">
        <v>16</v>
      </c>
      <c r="E84" s="6" t="n">
        <v>1</v>
      </c>
      <c r="F84" s="6" t="s">
        <v>30</v>
      </c>
      <c r="G84" s="5" t="n">
        <v>44593</v>
      </c>
      <c r="H84" s="15" t="n">
        <v>8</v>
      </c>
      <c r="J84" s="12" t="n">
        <f aca="false">H84/36500</f>
        <v>0.000219178082191781</v>
      </c>
    </row>
    <row r="85" customFormat="false" ht="15" hidden="false" customHeight="false" outlineLevel="0" collapsed="false">
      <c r="A85" s="5" t="n">
        <v>44593</v>
      </c>
      <c r="B85" s="5" t="n">
        <v>44593</v>
      </c>
      <c r="C85" s="6"/>
      <c r="D85" s="6" t="s">
        <v>16</v>
      </c>
      <c r="E85" s="6" t="n">
        <v>3</v>
      </c>
      <c r="F85" s="6" t="s">
        <v>31</v>
      </c>
      <c r="G85" s="5" t="n">
        <v>44593</v>
      </c>
      <c r="H85" s="15" t="n">
        <v>28</v>
      </c>
      <c r="J85" s="13" t="n">
        <f aca="false">H85/36500</f>
        <v>0.000767123287671233</v>
      </c>
    </row>
    <row r="87" customFormat="false" ht="22.05" hidden="false" customHeight="false" outlineLevel="0" collapsed="false">
      <c r="A87" s="2" t="s">
        <v>32</v>
      </c>
    </row>
    <row r="89" customFormat="false" ht="15" hidden="false" customHeight="false" outlineLevel="0" collapsed="false">
      <c r="A89" s="3" t="s">
        <v>2</v>
      </c>
      <c r="B89" s="3"/>
      <c r="C89" s="3"/>
      <c r="D89" s="3"/>
      <c r="E89" s="3"/>
      <c r="F89" s="3"/>
      <c r="H89" s="3" t="s">
        <v>3</v>
      </c>
      <c r="I89" s="3"/>
      <c r="J89" s="3"/>
      <c r="K89" s="3"/>
      <c r="L89" s="3"/>
      <c r="M89" s="3"/>
      <c r="N89" s="3"/>
      <c r="O89" s="3"/>
      <c r="Q89" s="3" t="s">
        <v>4</v>
      </c>
      <c r="R89" s="3"/>
      <c r="S89" s="3"/>
      <c r="T89" s="3"/>
      <c r="U89" s="3"/>
      <c r="V89" s="3"/>
      <c r="W89" s="3"/>
    </row>
    <row r="90" customFormat="false" ht="15" hidden="false" customHeight="false" outlineLevel="0" collapsed="false">
      <c r="A90" s="4" t="s">
        <v>5</v>
      </c>
      <c r="B90" s="4" t="s">
        <v>6</v>
      </c>
      <c r="C90" s="4" t="s">
        <v>7</v>
      </c>
      <c r="D90" s="4" t="s">
        <v>8</v>
      </c>
      <c r="E90" s="4" t="s">
        <v>9</v>
      </c>
      <c r="F90" s="4" t="s">
        <v>10</v>
      </c>
      <c r="H90" s="4" t="s">
        <v>11</v>
      </c>
      <c r="I90" s="4" t="s">
        <v>5</v>
      </c>
      <c r="J90" s="4" t="s">
        <v>12</v>
      </c>
      <c r="K90" s="4" t="s">
        <v>7</v>
      </c>
      <c r="L90" s="4" t="s">
        <v>10</v>
      </c>
      <c r="M90" s="4" t="s">
        <v>13</v>
      </c>
      <c r="N90" s="4" t="s">
        <v>14</v>
      </c>
      <c r="O90" s="4" t="s">
        <v>15</v>
      </c>
      <c r="Q90" s="4" t="s">
        <v>11</v>
      </c>
      <c r="R90" s="4" t="s">
        <v>5</v>
      </c>
      <c r="S90" s="4" t="s">
        <v>12</v>
      </c>
      <c r="T90" s="4" t="s">
        <v>7</v>
      </c>
      <c r="U90" s="4" t="s">
        <v>13</v>
      </c>
      <c r="V90" s="4" t="s">
        <v>14</v>
      </c>
      <c r="W90" s="4" t="s">
        <v>15</v>
      </c>
    </row>
    <row r="91" customFormat="false" ht="15" hidden="false" customHeight="false" outlineLevel="0" collapsed="false">
      <c r="A91" s="5" t="n">
        <v>44594</v>
      </c>
      <c r="B91" s="5" t="n">
        <v>44594</v>
      </c>
      <c r="C91" s="6" t="s">
        <v>16</v>
      </c>
      <c r="D91" s="6" t="s">
        <v>37</v>
      </c>
      <c r="E91" s="7" t="n">
        <f aca="false">E71</f>
        <v>-500</v>
      </c>
      <c r="F91" s="6" t="n">
        <v>1</v>
      </c>
      <c r="G91" s="8" t="s">
        <v>18</v>
      </c>
      <c r="H91" s="6" t="s">
        <v>38</v>
      </c>
      <c r="I91" s="5" t="n">
        <v>44594</v>
      </c>
      <c r="J91" s="5" t="s">
        <v>20</v>
      </c>
      <c r="K91" s="6" t="str">
        <f aca="false">C91</f>
        <v>Loan1</v>
      </c>
      <c r="L91" s="6" t="n">
        <v>2</v>
      </c>
      <c r="M91" s="7" t="n">
        <f aca="false">M71</f>
        <v>18000</v>
      </c>
      <c r="N91" s="7" t="n">
        <f aca="false">N71</f>
        <v>0</v>
      </c>
      <c r="O91" s="7" t="n">
        <f aca="false">M91+N91</f>
        <v>18000</v>
      </c>
      <c r="Q91" s="6" t="str">
        <f aca="false">H91</f>
        <v>2022-2</v>
      </c>
      <c r="R91" s="5" t="n">
        <f aca="false">I91</f>
        <v>44594</v>
      </c>
      <c r="S91" s="5" t="s">
        <v>20</v>
      </c>
      <c r="T91" s="6" t="str">
        <f aca="false">K91</f>
        <v>Loan1</v>
      </c>
      <c r="U91" s="7" t="n">
        <f aca="false">SUM(M91:M93)</f>
        <v>57000</v>
      </c>
      <c r="V91" s="7" t="n">
        <f aca="false">SUM(N91:N93)</f>
        <v>-500</v>
      </c>
      <c r="W91" s="7" t="n">
        <f aca="false">SUM(O91:O93)</f>
        <v>56500</v>
      </c>
    </row>
    <row r="92" customFormat="false" ht="15" hidden="false" customHeight="false" outlineLevel="0" collapsed="false">
      <c r="A92" s="5" t="n">
        <v>44594</v>
      </c>
      <c r="B92" s="5" t="n">
        <v>44594</v>
      </c>
      <c r="C92" s="6" t="s">
        <v>16</v>
      </c>
      <c r="D92" s="6" t="s">
        <v>33</v>
      </c>
      <c r="E92" s="7" t="n">
        <f aca="false">E72</f>
        <v>20</v>
      </c>
      <c r="F92" s="6" t="n">
        <v>2</v>
      </c>
      <c r="G92" s="8" t="s">
        <v>18</v>
      </c>
      <c r="H92" s="6" t="s">
        <v>38</v>
      </c>
      <c r="I92" s="5" t="n">
        <v>44594</v>
      </c>
      <c r="J92" s="5" t="s">
        <v>20</v>
      </c>
      <c r="K92" s="6" t="str">
        <f aca="false">C92</f>
        <v>Loan1</v>
      </c>
      <c r="L92" s="6" t="n">
        <v>1</v>
      </c>
      <c r="M92" s="7" t="n">
        <f aca="false">M72</f>
        <v>10000</v>
      </c>
      <c r="N92" s="7" t="n">
        <f aca="false">N72</f>
        <v>-500</v>
      </c>
      <c r="O92" s="7" t="n">
        <f aca="false">M92+N92</f>
        <v>9500</v>
      </c>
      <c r="Q92" s="6" t="str">
        <f aca="false">H92</f>
        <v>2022-2</v>
      </c>
      <c r="R92" s="5" t="n">
        <f aca="false">I92</f>
        <v>44594</v>
      </c>
      <c r="S92" s="6" t="s">
        <v>21</v>
      </c>
      <c r="T92" s="6" t="str">
        <f aca="false">T91</f>
        <v>Loan1</v>
      </c>
      <c r="U92" s="7" t="n">
        <f aca="false">SUM(M94:M96)</f>
        <v>71.6712328767123</v>
      </c>
      <c r="V92" s="7" t="n">
        <f aca="false">SUM(N94:N96)</f>
        <v>63.2054794520548</v>
      </c>
      <c r="W92" s="7" t="n">
        <f aca="false">SUM(O94:O96)</f>
        <v>134.876712328767</v>
      </c>
    </row>
    <row r="93" customFormat="false" ht="15" hidden="false" customHeight="false" outlineLevel="0" collapsed="false">
      <c r="A93" s="5" t="n">
        <v>44594</v>
      </c>
      <c r="B93" s="5" t="n">
        <v>44594</v>
      </c>
      <c r="C93" s="6" t="s">
        <v>16</v>
      </c>
      <c r="D93" s="6" t="s">
        <v>33</v>
      </c>
      <c r="E93" s="7" t="n">
        <f aca="false">E73</f>
        <v>10</v>
      </c>
      <c r="F93" s="6" t="n">
        <v>3</v>
      </c>
      <c r="G93" s="8" t="s">
        <v>18</v>
      </c>
      <c r="H93" s="6" t="s">
        <v>38</v>
      </c>
      <c r="I93" s="5" t="n">
        <v>44594</v>
      </c>
      <c r="J93" s="5" t="s">
        <v>20</v>
      </c>
      <c r="K93" s="6" t="str">
        <f aca="false">K92</f>
        <v>Loan1</v>
      </c>
      <c r="L93" s="6" t="n">
        <v>3</v>
      </c>
      <c r="M93" s="7" t="n">
        <f aca="false">M73</f>
        <v>29000</v>
      </c>
      <c r="N93" s="7" t="n">
        <f aca="false">N73</f>
        <v>0</v>
      </c>
      <c r="O93" s="7" t="n">
        <f aca="false">M93+N93</f>
        <v>29000</v>
      </c>
    </row>
    <row r="94" customFormat="false" ht="15" hidden="false" customHeight="false" outlineLevel="0" collapsed="false">
      <c r="A94" s="5" t="n">
        <v>44594</v>
      </c>
      <c r="B94" s="5" t="n">
        <v>44594</v>
      </c>
      <c r="C94" s="6" t="s">
        <v>16</v>
      </c>
      <c r="D94" s="6" t="s">
        <v>33</v>
      </c>
      <c r="E94" s="7" t="n">
        <f aca="false">O71*J83</f>
        <v>8.87671232876712</v>
      </c>
      <c r="F94" s="6" t="n">
        <v>2</v>
      </c>
      <c r="G94" s="14" t="s">
        <v>34</v>
      </c>
      <c r="H94" s="6" t="s">
        <v>38</v>
      </c>
      <c r="I94" s="5" t="n">
        <v>44594</v>
      </c>
      <c r="J94" s="9" t="s">
        <v>21</v>
      </c>
      <c r="K94" s="6" t="str">
        <f aca="false">K93</f>
        <v>Loan1</v>
      </c>
      <c r="L94" s="6" t="n">
        <v>2</v>
      </c>
      <c r="M94" s="7" t="n">
        <f aca="false">M74</f>
        <v>19.8356164383562</v>
      </c>
      <c r="N94" s="7" t="n">
        <f aca="false">E94+N74</f>
        <v>28.8767123287671</v>
      </c>
      <c r="O94" s="7" t="n">
        <f aca="false">M94+N94</f>
        <v>48.7123287671233</v>
      </c>
    </row>
    <row r="95" customFormat="false" ht="15" hidden="false" customHeight="false" outlineLevel="0" collapsed="false">
      <c r="A95" s="5" t="n">
        <v>44594</v>
      </c>
      <c r="B95" s="5" t="n">
        <v>44594</v>
      </c>
      <c r="C95" s="6" t="s">
        <v>16</v>
      </c>
      <c r="D95" s="6" t="s">
        <v>33</v>
      </c>
      <c r="E95" s="7" t="n">
        <f aca="false">O72*J84</f>
        <v>2.08219178082192</v>
      </c>
      <c r="F95" s="6" t="n">
        <v>1</v>
      </c>
      <c r="G95" s="14" t="s">
        <v>34</v>
      </c>
      <c r="H95" s="6" t="s">
        <v>38</v>
      </c>
      <c r="I95" s="5" t="n">
        <v>44594</v>
      </c>
      <c r="J95" s="9" t="s">
        <v>21</v>
      </c>
      <c r="K95" s="6" t="str">
        <f aca="false">K94</f>
        <v>Loan1</v>
      </c>
      <c r="L95" s="6" t="n">
        <v>1</v>
      </c>
      <c r="M95" s="7" t="n">
        <f aca="false">M75</f>
        <v>4.93150684931507</v>
      </c>
      <c r="N95" s="7" t="n">
        <f aca="false">E95+N75</f>
        <v>2.08219178082192</v>
      </c>
      <c r="O95" s="7" t="n">
        <f aca="false">M95+N95</f>
        <v>7.01369863013699</v>
      </c>
    </row>
    <row r="96" customFormat="false" ht="15" hidden="false" customHeight="false" outlineLevel="0" collapsed="false">
      <c r="A96" s="5" t="n">
        <v>44594</v>
      </c>
      <c r="B96" s="5" t="n">
        <v>44594</v>
      </c>
      <c r="C96" s="6" t="s">
        <v>16</v>
      </c>
      <c r="D96" s="6" t="s">
        <v>33</v>
      </c>
      <c r="E96" s="7" t="n">
        <f aca="false">O73*J85</f>
        <v>22.2465753424658</v>
      </c>
      <c r="F96" s="6" t="n">
        <v>3</v>
      </c>
      <c r="G96" s="14" t="s">
        <v>34</v>
      </c>
      <c r="H96" s="6" t="s">
        <v>38</v>
      </c>
      <c r="I96" s="5" t="n">
        <v>44594</v>
      </c>
      <c r="J96" s="9" t="s">
        <v>21</v>
      </c>
      <c r="K96" s="6" t="str">
        <f aca="false">K95</f>
        <v>Loan1</v>
      </c>
      <c r="L96" s="6" t="n">
        <v>3</v>
      </c>
      <c r="M96" s="7" t="n">
        <f aca="false">M76</f>
        <v>46.9041095890411</v>
      </c>
      <c r="N96" s="7" t="n">
        <f aca="false">E96+N76</f>
        <v>32.2465753424658</v>
      </c>
      <c r="O96" s="7" t="n">
        <f aca="false">M96+N96</f>
        <v>79.1506849315069</v>
      </c>
    </row>
    <row r="99" customFormat="false" ht="15" hidden="false" customHeight="false" outlineLevel="0" collapsed="false">
      <c r="A99" s="3" t="s">
        <v>22</v>
      </c>
      <c r="B99" s="3"/>
      <c r="C99" s="3"/>
      <c r="D99" s="3"/>
      <c r="E99" s="3"/>
      <c r="F99" s="3"/>
      <c r="G99" s="3"/>
      <c r="H99" s="3"/>
    </row>
    <row r="100" customFormat="false" ht="15" hidden="false" customHeight="false" outlineLevel="0" collapsed="false">
      <c r="A100" s="4" t="s">
        <v>5</v>
      </c>
      <c r="B100" s="4" t="s">
        <v>6</v>
      </c>
      <c r="C100" s="4" t="s">
        <v>23</v>
      </c>
      <c r="D100" s="4" t="s">
        <v>7</v>
      </c>
      <c r="E100" s="4" t="s">
        <v>24</v>
      </c>
      <c r="F100" s="10" t="s">
        <v>25</v>
      </c>
      <c r="G100" s="10" t="s">
        <v>26</v>
      </c>
      <c r="H100" s="10" t="s">
        <v>27</v>
      </c>
    </row>
    <row r="101" customFormat="false" ht="15" hidden="false" customHeight="false" outlineLevel="0" collapsed="false">
      <c r="A101" s="5" t="n">
        <v>44592</v>
      </c>
      <c r="B101" s="5" t="n">
        <v>44592</v>
      </c>
      <c r="C101" s="5" t="n">
        <v>44593</v>
      </c>
      <c r="D101" s="6" t="s">
        <v>16</v>
      </c>
      <c r="E101" s="6" t="n">
        <v>2</v>
      </c>
      <c r="F101" s="6" t="s">
        <v>29</v>
      </c>
      <c r="G101" s="5" t="n">
        <v>44592</v>
      </c>
      <c r="H101" s="6" t="n">
        <v>20</v>
      </c>
    </row>
    <row r="102" customFormat="false" ht="15" hidden="false" customHeight="false" outlineLevel="0" collapsed="false">
      <c r="A102" s="5" t="n">
        <v>44592</v>
      </c>
      <c r="B102" s="5" t="n">
        <v>44592</v>
      </c>
      <c r="C102" s="5" t="n">
        <v>44593</v>
      </c>
      <c r="D102" s="6" t="s">
        <v>16</v>
      </c>
      <c r="E102" s="6" t="n">
        <v>1</v>
      </c>
      <c r="F102" s="6" t="s">
        <v>30</v>
      </c>
      <c r="G102" s="5" t="n">
        <v>44592</v>
      </c>
      <c r="H102" s="6" t="n">
        <v>10</v>
      </c>
    </row>
    <row r="103" customFormat="false" ht="15" hidden="false" customHeight="false" outlineLevel="0" collapsed="false">
      <c r="A103" s="5" t="n">
        <v>44592</v>
      </c>
      <c r="B103" s="5" t="n">
        <v>44592</v>
      </c>
      <c r="C103" s="5" t="n">
        <v>44593</v>
      </c>
      <c r="D103" s="6" t="s">
        <v>16</v>
      </c>
      <c r="E103" s="6" t="n">
        <v>3</v>
      </c>
      <c r="F103" s="6" t="s">
        <v>31</v>
      </c>
      <c r="G103" s="5" t="n">
        <v>44592</v>
      </c>
      <c r="H103" s="6" t="n">
        <v>30</v>
      </c>
    </row>
    <row r="104" customFormat="false" ht="15" hidden="false" customHeight="false" outlineLevel="0" collapsed="false">
      <c r="A104" s="5" t="n">
        <v>44593</v>
      </c>
      <c r="B104" s="5" t="n">
        <v>44593</v>
      </c>
      <c r="C104" s="6"/>
      <c r="D104" s="6" t="s">
        <v>16</v>
      </c>
      <c r="E104" s="6" t="n">
        <v>2</v>
      </c>
      <c r="F104" s="6" t="s">
        <v>29</v>
      </c>
      <c r="G104" s="5" t="n">
        <v>44593</v>
      </c>
      <c r="H104" s="15" t="n">
        <v>18</v>
      </c>
    </row>
    <row r="105" customFormat="false" ht="15" hidden="false" customHeight="false" outlineLevel="0" collapsed="false">
      <c r="A105" s="5" t="n">
        <v>44593</v>
      </c>
      <c r="B105" s="5" t="n">
        <v>44593</v>
      </c>
      <c r="C105" s="5" t="n">
        <v>44594</v>
      </c>
      <c r="D105" s="6" t="s">
        <v>16</v>
      </c>
      <c r="E105" s="6" t="n">
        <v>1</v>
      </c>
      <c r="F105" s="6" t="s">
        <v>30</v>
      </c>
      <c r="G105" s="5" t="n">
        <v>44593</v>
      </c>
      <c r="H105" s="15" t="n">
        <v>8</v>
      </c>
    </row>
    <row r="106" customFormat="false" ht="15" hidden="false" customHeight="false" outlineLevel="0" collapsed="false">
      <c r="A106" s="5" t="n">
        <v>44593</v>
      </c>
      <c r="B106" s="5" t="n">
        <v>44593</v>
      </c>
      <c r="C106" s="6"/>
      <c r="D106" s="6" t="s">
        <v>16</v>
      </c>
      <c r="E106" s="6" t="n">
        <v>3</v>
      </c>
      <c r="F106" s="6" t="s">
        <v>31</v>
      </c>
      <c r="G106" s="5" t="n">
        <v>44593</v>
      </c>
      <c r="H106" s="15" t="n">
        <v>28</v>
      </c>
    </row>
    <row r="107" customFormat="false" ht="15" hidden="false" customHeight="false" outlineLevel="0" collapsed="false">
      <c r="A107" s="5" t="n">
        <v>44594</v>
      </c>
      <c r="B107" s="5" t="n">
        <v>44594</v>
      </c>
      <c r="C107" s="6"/>
      <c r="D107" s="6" t="s">
        <v>16</v>
      </c>
      <c r="E107" s="15" t="n">
        <v>1</v>
      </c>
      <c r="F107" s="18" t="s">
        <v>40</v>
      </c>
      <c r="G107" s="5" t="n">
        <v>44594</v>
      </c>
      <c r="H107" s="18" t="n">
        <v>12</v>
      </c>
    </row>
    <row r="109" customFormat="false" ht="24.45" hidden="false" customHeight="false" outlineLevel="0" collapsed="false">
      <c r="A109" s="1" t="s">
        <v>41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1" customFormat="false" ht="22.05" hidden="false" customHeight="false" outlineLevel="0" collapsed="false">
      <c r="A111" s="2" t="s">
        <v>1</v>
      </c>
    </row>
    <row r="113" customFormat="false" ht="15" hidden="false" customHeight="false" outlineLevel="0" collapsed="false">
      <c r="A113" s="3" t="s">
        <v>2</v>
      </c>
      <c r="B113" s="3"/>
      <c r="C113" s="3"/>
      <c r="D113" s="3"/>
      <c r="E113" s="3"/>
      <c r="F113" s="3"/>
      <c r="H113" s="3" t="s">
        <v>3</v>
      </c>
      <c r="I113" s="3"/>
      <c r="J113" s="3"/>
      <c r="K113" s="3"/>
      <c r="L113" s="3"/>
      <c r="M113" s="3"/>
      <c r="N113" s="3"/>
      <c r="O113" s="3"/>
      <c r="Q113" s="3" t="s">
        <v>4</v>
      </c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4" t="s">
        <v>5</v>
      </c>
      <c r="B114" s="4" t="s">
        <v>6</v>
      </c>
      <c r="C114" s="4" t="s">
        <v>7</v>
      </c>
      <c r="D114" s="4" t="s">
        <v>8</v>
      </c>
      <c r="E114" s="4" t="s">
        <v>9</v>
      </c>
      <c r="F114" s="4" t="s">
        <v>10</v>
      </c>
      <c r="H114" s="4" t="s">
        <v>11</v>
      </c>
      <c r="I114" s="4" t="s">
        <v>5</v>
      </c>
      <c r="J114" s="4" t="s">
        <v>12</v>
      </c>
      <c r="K114" s="4" t="s">
        <v>7</v>
      </c>
      <c r="L114" s="4" t="s">
        <v>10</v>
      </c>
      <c r="M114" s="4" t="s">
        <v>13</v>
      </c>
      <c r="N114" s="4" t="s">
        <v>14</v>
      </c>
      <c r="O114" s="4" t="s">
        <v>15</v>
      </c>
      <c r="Q114" s="4" t="s">
        <v>11</v>
      </c>
      <c r="R114" s="4" t="s">
        <v>5</v>
      </c>
      <c r="S114" s="4" t="s">
        <v>12</v>
      </c>
      <c r="T114" s="4" t="s">
        <v>7</v>
      </c>
      <c r="U114" s="4" t="s">
        <v>13</v>
      </c>
      <c r="V114" s="4" t="s">
        <v>14</v>
      </c>
      <c r="W114" s="4" t="s">
        <v>15</v>
      </c>
    </row>
    <row r="115" customFormat="false" ht="15" hidden="false" customHeight="false" outlineLevel="0" collapsed="false">
      <c r="A115" s="5" t="n">
        <v>44595</v>
      </c>
      <c r="B115" s="19" t="n">
        <v>44593</v>
      </c>
      <c r="C115" s="6" t="s">
        <v>16</v>
      </c>
      <c r="D115" s="6" t="s">
        <v>37</v>
      </c>
      <c r="E115" s="7" t="n">
        <v>200</v>
      </c>
      <c r="F115" s="6" t="n">
        <v>2</v>
      </c>
      <c r="G115" s="8" t="s">
        <v>18</v>
      </c>
      <c r="H115" s="6" t="s">
        <v>42</v>
      </c>
      <c r="I115" s="5" t="n">
        <v>44595</v>
      </c>
      <c r="J115" s="5" t="s">
        <v>20</v>
      </c>
      <c r="K115" s="6" t="str">
        <f aca="false">C115</f>
        <v>Loan1</v>
      </c>
      <c r="L115" s="6" t="n">
        <v>2</v>
      </c>
      <c r="M115" s="7" t="n">
        <f aca="false">O91</f>
        <v>18000</v>
      </c>
      <c r="N115" s="7" t="n">
        <f aca="false">SUMIFS($E$115:$E$127,$F$115:$F$127,L115,$D$115:$D$127,"Principal")</f>
        <v>2050</v>
      </c>
      <c r="O115" s="7" t="n">
        <f aca="false">M115+N115</f>
        <v>20050</v>
      </c>
      <c r="Q115" s="6" t="str">
        <f aca="false">H115</f>
        <v>2022-3</v>
      </c>
      <c r="R115" s="5" t="n">
        <f aca="false">I115</f>
        <v>44595</v>
      </c>
      <c r="S115" s="5" t="s">
        <v>20</v>
      </c>
      <c r="T115" s="6" t="str">
        <f aca="false">K115</f>
        <v>Loan1</v>
      </c>
      <c r="U115" s="7" t="n">
        <f aca="false">SUM(M115:M117)</f>
        <v>56500</v>
      </c>
      <c r="V115" s="7" t="n">
        <f aca="false">SUM(N115:N117)</f>
        <v>3250</v>
      </c>
      <c r="W115" s="7" t="n">
        <f aca="false">SUM(O115:O117)</f>
        <v>59750</v>
      </c>
    </row>
    <row r="116" customFormat="false" ht="15" hidden="false" customHeight="false" outlineLevel="0" collapsed="false">
      <c r="A116" s="5" t="n">
        <v>44595</v>
      </c>
      <c r="B116" s="5" t="n">
        <v>44595</v>
      </c>
      <c r="C116" s="6" t="s">
        <v>16</v>
      </c>
      <c r="D116" s="6" t="s">
        <v>37</v>
      </c>
      <c r="E116" s="7" t="n">
        <v>-150</v>
      </c>
      <c r="F116" s="6" t="n">
        <v>2</v>
      </c>
      <c r="G116" s="8" t="s">
        <v>18</v>
      </c>
      <c r="H116" s="6" t="s">
        <v>42</v>
      </c>
      <c r="I116" s="5" t="n">
        <v>44595</v>
      </c>
      <c r="J116" s="5" t="s">
        <v>20</v>
      </c>
      <c r="K116" s="6" t="str">
        <f aca="false">C116</f>
        <v>Loan1</v>
      </c>
      <c r="L116" s="6" t="n">
        <v>1</v>
      </c>
      <c r="M116" s="7" t="n">
        <f aca="false">O92</f>
        <v>9500</v>
      </c>
      <c r="N116" s="7" t="n">
        <f aca="false">SUMIFS($E$115:$E$127,$F$115:$F$127,L116,$D$115:$D$127,"Principal")</f>
        <v>350</v>
      </c>
      <c r="O116" s="7" t="n">
        <f aca="false">M116+N116</f>
        <v>9850</v>
      </c>
      <c r="Q116" s="6" t="str">
        <f aca="false">H116</f>
        <v>2022-3</v>
      </c>
      <c r="R116" s="5" t="n">
        <f aca="false">I116</f>
        <v>44595</v>
      </c>
      <c r="S116" s="6" t="s">
        <v>21</v>
      </c>
      <c r="T116" s="6" t="str">
        <f aca="false">T115</f>
        <v>Loan1</v>
      </c>
      <c r="U116" s="7" t="n">
        <f aca="false">SUM(M118:M120)</f>
        <v>134.876712328767</v>
      </c>
      <c r="V116" s="7" t="n">
        <f aca="false">SUM(N118:N120)</f>
        <v>-96.5205479452055</v>
      </c>
      <c r="W116" s="7" t="n">
        <f aca="false">SUM(O118:O120)</f>
        <v>38.3561643835616</v>
      </c>
    </row>
    <row r="117" customFormat="false" ht="15" hidden="false" customHeight="false" outlineLevel="0" collapsed="false">
      <c r="A117" s="5" t="n">
        <v>44595</v>
      </c>
      <c r="B117" s="5" t="n">
        <v>44595</v>
      </c>
      <c r="C117" s="6" t="s">
        <v>16</v>
      </c>
      <c r="D117" s="6" t="s">
        <v>37</v>
      </c>
      <c r="E117" s="7" t="n">
        <v>-150</v>
      </c>
      <c r="F117" s="6" t="n">
        <v>1</v>
      </c>
      <c r="G117" s="8" t="s">
        <v>18</v>
      </c>
      <c r="H117" s="6" t="s">
        <v>42</v>
      </c>
      <c r="I117" s="5" t="n">
        <v>44595</v>
      </c>
      <c r="J117" s="5" t="s">
        <v>20</v>
      </c>
      <c r="K117" s="6" t="str">
        <f aca="false">K116</f>
        <v>Loan1</v>
      </c>
      <c r="L117" s="6" t="n">
        <v>3</v>
      </c>
      <c r="M117" s="7" t="n">
        <f aca="false">O93</f>
        <v>29000</v>
      </c>
      <c r="N117" s="7" t="n">
        <f aca="false">SUMIFS($E$115:$E$127,$F$115:$F$127,L117,$D$115:$D$127,"Principal")</f>
        <v>850</v>
      </c>
      <c r="O117" s="7" t="n">
        <f aca="false">M117+N117</f>
        <v>29850</v>
      </c>
    </row>
    <row r="118" customFormat="false" ht="15" hidden="false" customHeight="false" outlineLevel="0" collapsed="false">
      <c r="A118" s="5" t="n">
        <v>44595</v>
      </c>
      <c r="B118" s="5" t="n">
        <v>44595</v>
      </c>
      <c r="C118" s="6" t="s">
        <v>16</v>
      </c>
      <c r="D118" s="6" t="s">
        <v>37</v>
      </c>
      <c r="E118" s="7" t="n">
        <v>-150</v>
      </c>
      <c r="F118" s="15" t="n">
        <v>3</v>
      </c>
      <c r="G118" s="8" t="s">
        <v>18</v>
      </c>
      <c r="H118" s="6" t="s">
        <v>42</v>
      </c>
      <c r="I118" s="5" t="n">
        <v>44595</v>
      </c>
      <c r="J118" s="9" t="s">
        <v>21</v>
      </c>
      <c r="K118" s="6" t="str">
        <f aca="false">K117</f>
        <v>Loan1</v>
      </c>
      <c r="L118" s="6" t="n">
        <v>2</v>
      </c>
      <c r="M118" s="7" t="n">
        <f aca="false">O94</f>
        <v>48.7123287671233</v>
      </c>
      <c r="N118" s="7" t="n">
        <f aca="false">SUMIFS($E$115:$E$127,$F$115:$F$127,L118,$D$115:$D$127,"Interest")</f>
        <v>-37.7534246575343</v>
      </c>
      <c r="O118" s="7" t="n">
        <f aca="false">M118+N118</f>
        <v>10.958904109589</v>
      </c>
    </row>
    <row r="119" customFormat="false" ht="15" hidden="false" customHeight="false" outlineLevel="0" collapsed="false">
      <c r="A119" s="20" t="n">
        <f aca="false">A118</f>
        <v>44595</v>
      </c>
      <c r="B119" s="20" t="n">
        <f aca="false">B58</f>
        <v>44593</v>
      </c>
      <c r="C119" s="21" t="s">
        <v>16</v>
      </c>
      <c r="D119" s="21" t="str">
        <f aca="false">D58</f>
        <v>Principal</v>
      </c>
      <c r="E119" s="22" t="n">
        <f aca="false">-E58</f>
        <v>2000</v>
      </c>
      <c r="F119" s="21" t="n">
        <f aca="false">F58</f>
        <v>2</v>
      </c>
      <c r="G119" s="8" t="s">
        <v>43</v>
      </c>
      <c r="H119" s="6" t="s">
        <v>42</v>
      </c>
      <c r="I119" s="5" t="n">
        <v>44595</v>
      </c>
      <c r="J119" s="9" t="s">
        <v>21</v>
      </c>
      <c r="K119" s="6" t="str">
        <f aca="false">K118</f>
        <v>Loan1</v>
      </c>
      <c r="L119" s="6" t="n">
        <v>1</v>
      </c>
      <c r="M119" s="7" t="n">
        <f aca="false">O95</f>
        <v>7.01369863013699</v>
      </c>
      <c r="N119" s="7" t="n">
        <f aca="false">SUMIFS($E$115:$E$127,$F$115:$F$127,L119,$D$115:$D$127,"Interest")</f>
        <v>-4.27397260273973</v>
      </c>
      <c r="O119" s="7" t="n">
        <f aca="false">M119+N119</f>
        <v>2.73972602739726</v>
      </c>
    </row>
    <row r="120" customFormat="false" ht="15" hidden="false" customHeight="false" outlineLevel="0" collapsed="false">
      <c r="A120" s="20" t="n">
        <f aca="false">A119</f>
        <v>44595</v>
      </c>
      <c r="B120" s="20" t="n">
        <f aca="false">B59</f>
        <v>44593</v>
      </c>
      <c r="C120" s="21" t="s">
        <v>16</v>
      </c>
      <c r="D120" s="21" t="str">
        <f aca="false">D59</f>
        <v>Principal</v>
      </c>
      <c r="E120" s="22" t="n">
        <f aca="false">-E59</f>
        <v>1000</v>
      </c>
      <c r="F120" s="21" t="n">
        <f aca="false">F59</f>
        <v>3</v>
      </c>
      <c r="G120" s="8" t="s">
        <v>43</v>
      </c>
      <c r="H120" s="6" t="s">
        <v>42</v>
      </c>
      <c r="I120" s="5" t="n">
        <v>44595</v>
      </c>
      <c r="J120" s="9" t="s">
        <v>21</v>
      </c>
      <c r="K120" s="6" t="str">
        <f aca="false">K119</f>
        <v>Loan1</v>
      </c>
      <c r="L120" s="6" t="n">
        <v>3</v>
      </c>
      <c r="M120" s="7" t="n">
        <f aca="false">O96</f>
        <v>79.1506849315069</v>
      </c>
      <c r="N120" s="7" t="n">
        <f aca="false">SUMIFS($E$115:$E$127,$F$115:$F$127,L120,$D$115:$D$127,"Interest")</f>
        <v>-54.4931506849315</v>
      </c>
      <c r="O120" s="7" t="n">
        <f aca="false">M120+N120</f>
        <v>24.6575342465753</v>
      </c>
    </row>
    <row r="121" customFormat="false" ht="15" hidden="false" customHeight="false" outlineLevel="0" collapsed="false">
      <c r="A121" s="20" t="n">
        <f aca="false">A120</f>
        <v>44595</v>
      </c>
      <c r="B121" s="20" t="n">
        <f aca="false">B60</f>
        <v>44593</v>
      </c>
      <c r="C121" s="21" t="s">
        <v>16</v>
      </c>
      <c r="D121" s="21" t="str">
        <f aca="false">D60</f>
        <v>Interest</v>
      </c>
      <c r="E121" s="22" t="n">
        <f aca="false">-E60</f>
        <v>-8.87671232876712</v>
      </c>
      <c r="F121" s="21" t="n">
        <f aca="false">F60</f>
        <v>2</v>
      </c>
      <c r="G121" s="8" t="s">
        <v>43</v>
      </c>
      <c r="H121" s="23"/>
      <c r="I121" s="24"/>
      <c r="J121" s="25"/>
      <c r="K121" s="23"/>
      <c r="L121" s="23"/>
      <c r="M121" s="26"/>
      <c r="N121" s="26"/>
      <c r="O121" s="26"/>
    </row>
    <row r="122" customFormat="false" ht="15" hidden="false" customHeight="false" outlineLevel="0" collapsed="false">
      <c r="A122" s="20" t="n">
        <f aca="false">A121</f>
        <v>44595</v>
      </c>
      <c r="B122" s="20" t="n">
        <f aca="false">B61</f>
        <v>44593</v>
      </c>
      <c r="C122" s="21" t="s">
        <v>16</v>
      </c>
      <c r="D122" s="21" t="str">
        <f aca="false">D61</f>
        <v>Interest</v>
      </c>
      <c r="E122" s="22" t="n">
        <f aca="false">-E61</f>
        <v>-2.19178082191781</v>
      </c>
      <c r="F122" s="21" t="n">
        <f aca="false">F61</f>
        <v>1</v>
      </c>
      <c r="G122" s="8" t="s">
        <v>43</v>
      </c>
      <c r="H122" s="23"/>
      <c r="I122" s="24"/>
      <c r="J122" s="25"/>
      <c r="K122" s="23"/>
      <c r="L122" s="23"/>
      <c r="M122" s="26"/>
      <c r="N122" s="26"/>
      <c r="O122" s="26"/>
    </row>
    <row r="123" customFormat="false" ht="15" hidden="false" customHeight="false" outlineLevel="0" collapsed="false">
      <c r="A123" s="20" t="n">
        <f aca="false">A122</f>
        <v>44595</v>
      </c>
      <c r="B123" s="20" t="n">
        <f aca="false">B62</f>
        <v>44593</v>
      </c>
      <c r="C123" s="21" t="s">
        <v>16</v>
      </c>
      <c r="D123" s="21" t="str">
        <f aca="false">D62</f>
        <v>Interest</v>
      </c>
      <c r="E123" s="22" t="n">
        <f aca="false">-E62</f>
        <v>-22.2465753424658</v>
      </c>
      <c r="F123" s="21" t="n">
        <f aca="false">F62</f>
        <v>3</v>
      </c>
      <c r="G123" s="8" t="s">
        <v>43</v>
      </c>
      <c r="H123" s="23"/>
      <c r="I123" s="24"/>
      <c r="J123" s="25"/>
      <c r="K123" s="23"/>
      <c r="L123" s="23"/>
      <c r="M123" s="26"/>
      <c r="N123" s="26"/>
      <c r="O123" s="26"/>
    </row>
    <row r="124" customFormat="false" ht="15" hidden="false" customHeight="false" outlineLevel="0" collapsed="false">
      <c r="A124" s="20" t="n">
        <f aca="false">A123</f>
        <v>44595</v>
      </c>
      <c r="B124" s="20" t="n">
        <f aca="false">B91</f>
        <v>44594</v>
      </c>
      <c r="C124" s="21" t="s">
        <v>16</v>
      </c>
      <c r="D124" s="21" t="str">
        <f aca="false">D91</f>
        <v>Principal</v>
      </c>
      <c r="E124" s="22" t="n">
        <f aca="false">-E91</f>
        <v>500</v>
      </c>
      <c r="F124" s="21" t="n">
        <f aca="false">F91</f>
        <v>1</v>
      </c>
      <c r="G124" s="8" t="s">
        <v>43</v>
      </c>
      <c r="H124" s="23"/>
      <c r="I124" s="24"/>
      <c r="J124" s="25"/>
      <c r="K124" s="23"/>
      <c r="L124" s="23"/>
      <c r="M124" s="26"/>
      <c r="N124" s="26"/>
      <c r="O124" s="26"/>
    </row>
    <row r="125" customFormat="false" ht="15" hidden="false" customHeight="false" outlineLevel="0" collapsed="false">
      <c r="A125" s="20" t="n">
        <f aca="false">A124</f>
        <v>44595</v>
      </c>
      <c r="B125" s="20" t="n">
        <f aca="false">B92</f>
        <v>44594</v>
      </c>
      <c r="C125" s="21" t="s">
        <v>16</v>
      </c>
      <c r="D125" s="21" t="str">
        <f aca="false">D92</f>
        <v>Interest</v>
      </c>
      <c r="E125" s="22" t="n">
        <f aca="false">-E92+(-E60)</f>
        <v>-28.8767123287671</v>
      </c>
      <c r="F125" s="21" t="n">
        <f aca="false">F92</f>
        <v>2</v>
      </c>
      <c r="G125" s="8" t="s">
        <v>43</v>
      </c>
      <c r="H125" s="23"/>
      <c r="I125" s="24"/>
      <c r="J125" s="25"/>
      <c r="K125" s="23"/>
      <c r="L125" s="23"/>
      <c r="M125" s="26"/>
      <c r="N125" s="26"/>
      <c r="O125" s="26"/>
    </row>
    <row r="126" customFormat="false" ht="15" hidden="false" customHeight="false" outlineLevel="0" collapsed="false">
      <c r="A126" s="20" t="n">
        <f aca="false">A125</f>
        <v>44595</v>
      </c>
      <c r="B126" s="20" t="n">
        <f aca="false">B93</f>
        <v>44594</v>
      </c>
      <c r="C126" s="21" t="s">
        <v>16</v>
      </c>
      <c r="D126" s="21" t="str">
        <f aca="false">D93</f>
        <v>Interest</v>
      </c>
      <c r="E126" s="22" t="n">
        <f aca="false">-E93-(E96)</f>
        <v>-32.2465753424658</v>
      </c>
      <c r="F126" s="21" t="n">
        <f aca="false">F93</f>
        <v>3</v>
      </c>
      <c r="G126" s="8" t="s">
        <v>43</v>
      </c>
      <c r="H126" s="23"/>
      <c r="I126" s="24"/>
      <c r="J126" s="25"/>
      <c r="K126" s="23"/>
      <c r="L126" s="23"/>
      <c r="M126" s="26"/>
      <c r="N126" s="26"/>
      <c r="O126" s="26"/>
    </row>
    <row r="127" customFormat="false" ht="15" hidden="false" customHeight="false" outlineLevel="0" collapsed="false">
      <c r="A127" s="20" t="n">
        <f aca="false">A126</f>
        <v>44595</v>
      </c>
      <c r="B127" s="20" t="n">
        <f aca="false">B95</f>
        <v>44594</v>
      </c>
      <c r="C127" s="21" t="s">
        <v>16</v>
      </c>
      <c r="D127" s="21" t="str">
        <f aca="false">D95</f>
        <v>Interest</v>
      </c>
      <c r="E127" s="22" t="n">
        <f aca="false">-E95</f>
        <v>-2.08219178082192</v>
      </c>
      <c r="F127" s="21" t="n">
        <f aca="false">F95</f>
        <v>1</v>
      </c>
      <c r="G127" s="8" t="s">
        <v>43</v>
      </c>
      <c r="H127" s="23"/>
      <c r="I127" s="24"/>
      <c r="J127" s="25"/>
      <c r="K127" s="23"/>
      <c r="L127" s="23"/>
      <c r="M127" s="26"/>
      <c r="N127" s="26"/>
      <c r="O127" s="26"/>
    </row>
    <row r="128" customFormat="false" ht="15" hidden="false" customHeight="false" outlineLevel="0" collapsed="false">
      <c r="H128" s="23"/>
      <c r="I128" s="24"/>
      <c r="J128" s="25"/>
      <c r="K128" s="23"/>
      <c r="L128" s="23"/>
      <c r="M128" s="26"/>
      <c r="N128" s="26"/>
      <c r="O128" s="26"/>
    </row>
    <row r="130" customFormat="false" ht="15" hidden="false" customHeight="false" outlineLevel="0" collapsed="false">
      <c r="A130" s="3" t="s">
        <v>22</v>
      </c>
      <c r="B130" s="3"/>
      <c r="C130" s="3"/>
      <c r="D130" s="3"/>
      <c r="E130" s="3"/>
      <c r="F130" s="3"/>
      <c r="G130" s="3"/>
      <c r="H130" s="3"/>
    </row>
    <row r="131" customFormat="false" ht="15" hidden="false" customHeight="false" outlineLevel="0" collapsed="false">
      <c r="A131" s="4" t="s">
        <v>5</v>
      </c>
      <c r="B131" s="4" t="s">
        <v>6</v>
      </c>
      <c r="C131" s="4" t="s">
        <v>23</v>
      </c>
      <c r="D131" s="4" t="s">
        <v>7</v>
      </c>
      <c r="E131" s="4" t="s">
        <v>24</v>
      </c>
      <c r="F131" s="10" t="s">
        <v>25</v>
      </c>
      <c r="G131" s="10" t="s">
        <v>26</v>
      </c>
      <c r="H131" s="10" t="s">
        <v>27</v>
      </c>
      <c r="J131" s="16" t="s">
        <v>28</v>
      </c>
    </row>
    <row r="132" customFormat="false" ht="15" hidden="false" customHeight="false" outlineLevel="0" collapsed="false">
      <c r="A132" s="5" t="n">
        <v>44592</v>
      </c>
      <c r="B132" s="5" t="n">
        <v>44592</v>
      </c>
      <c r="C132" s="5" t="n">
        <v>44593</v>
      </c>
      <c r="D132" s="6" t="s">
        <v>16</v>
      </c>
      <c r="E132" s="6" t="n">
        <v>2</v>
      </c>
      <c r="F132" s="6" t="s">
        <v>29</v>
      </c>
      <c r="G132" s="5" t="n">
        <v>44592</v>
      </c>
      <c r="H132" s="6" t="n">
        <v>20</v>
      </c>
      <c r="J132" s="17" t="n">
        <f aca="false">H132/36500</f>
        <v>0.000547945205479452</v>
      </c>
    </row>
    <row r="133" customFormat="false" ht="15" hidden="false" customHeight="false" outlineLevel="0" collapsed="false">
      <c r="A133" s="5" t="n">
        <v>44592</v>
      </c>
      <c r="B133" s="5" t="n">
        <v>44592</v>
      </c>
      <c r="C133" s="5" t="n">
        <v>44593</v>
      </c>
      <c r="D133" s="6" t="s">
        <v>16</v>
      </c>
      <c r="E133" s="6" t="n">
        <v>1</v>
      </c>
      <c r="F133" s="6" t="s">
        <v>30</v>
      </c>
      <c r="G133" s="5" t="n">
        <v>44592</v>
      </c>
      <c r="H133" s="6" t="n">
        <v>10</v>
      </c>
      <c r="J133" s="12" t="n">
        <f aca="false">H133/36500</f>
        <v>0.000273972602739726</v>
      </c>
    </row>
    <row r="134" customFormat="false" ht="15" hidden="false" customHeight="false" outlineLevel="0" collapsed="false">
      <c r="A134" s="5" t="n">
        <v>44592</v>
      </c>
      <c r="B134" s="5" t="n">
        <v>44592</v>
      </c>
      <c r="C134" s="5" t="n">
        <v>44593</v>
      </c>
      <c r="D134" s="6" t="s">
        <v>16</v>
      </c>
      <c r="E134" s="6" t="n">
        <v>3</v>
      </c>
      <c r="F134" s="6" t="s">
        <v>31</v>
      </c>
      <c r="G134" s="5" t="n">
        <v>44592</v>
      </c>
      <c r="H134" s="6" t="n">
        <v>30</v>
      </c>
      <c r="J134" s="13" t="n">
        <f aca="false">H134/36500</f>
        <v>0.000821917808219178</v>
      </c>
    </row>
    <row r="135" customFormat="false" ht="15" hidden="false" customHeight="false" outlineLevel="0" collapsed="false">
      <c r="A135" s="5" t="n">
        <v>44593</v>
      </c>
      <c r="B135" s="5" t="n">
        <v>44593</v>
      </c>
      <c r="C135" s="6"/>
      <c r="D135" s="6" t="s">
        <v>16</v>
      </c>
      <c r="E135" s="6" t="n">
        <v>2</v>
      </c>
      <c r="F135" s="6" t="s">
        <v>29</v>
      </c>
      <c r="G135" s="5" t="n">
        <v>44593</v>
      </c>
      <c r="H135" s="15" t="n">
        <v>18</v>
      </c>
      <c r="J135" s="12" t="n">
        <f aca="false">H135/36500</f>
        <v>0.000493150684931507</v>
      </c>
    </row>
    <row r="136" customFormat="false" ht="15" hidden="false" customHeight="false" outlineLevel="0" collapsed="false">
      <c r="A136" s="5" t="n">
        <v>44593</v>
      </c>
      <c r="B136" s="5" t="n">
        <v>44593</v>
      </c>
      <c r="C136" s="19" t="n">
        <v>44594</v>
      </c>
      <c r="D136" s="6" t="s">
        <v>16</v>
      </c>
      <c r="E136" s="6" t="n">
        <v>1</v>
      </c>
      <c r="F136" s="6" t="s">
        <v>30</v>
      </c>
      <c r="G136" s="5" t="n">
        <v>44593</v>
      </c>
      <c r="H136" s="15" t="n">
        <v>8</v>
      </c>
      <c r="J136" s="12" t="n">
        <f aca="false">H136/36500</f>
        <v>0.000219178082191781</v>
      </c>
    </row>
    <row r="137" customFormat="false" ht="15" hidden="false" customHeight="false" outlineLevel="0" collapsed="false">
      <c r="A137" s="5" t="n">
        <v>44593</v>
      </c>
      <c r="B137" s="5" t="n">
        <v>44593</v>
      </c>
      <c r="C137" s="6"/>
      <c r="D137" s="6" t="s">
        <v>16</v>
      </c>
      <c r="E137" s="6" t="n">
        <v>3</v>
      </c>
      <c r="F137" s="6" t="s">
        <v>31</v>
      </c>
      <c r="G137" s="5" t="n">
        <v>44593</v>
      </c>
      <c r="H137" s="15" t="n">
        <v>28</v>
      </c>
      <c r="J137" s="13" t="n">
        <f aca="false">H137/36500</f>
        <v>0.000767123287671233</v>
      </c>
    </row>
    <row r="138" customFormat="false" ht="15" hidden="false" customHeight="false" outlineLevel="0" collapsed="false">
      <c r="A138" s="5" t="n">
        <v>44594</v>
      </c>
      <c r="B138" s="5" t="n">
        <v>44594</v>
      </c>
      <c r="C138" s="6"/>
      <c r="D138" s="6" t="s">
        <v>16</v>
      </c>
      <c r="E138" s="15" t="n">
        <v>1</v>
      </c>
      <c r="F138" s="18" t="s">
        <v>40</v>
      </c>
      <c r="G138" s="5" t="n">
        <v>44594</v>
      </c>
      <c r="H138" s="18" t="n">
        <v>12</v>
      </c>
      <c r="J138" s="17" t="n">
        <f aca="false">H138/36500</f>
        <v>0.000328767123287671</v>
      </c>
    </row>
    <row r="140" customFormat="false" ht="22.05" hidden="false" customHeight="false" outlineLevel="0" collapsed="false">
      <c r="A140" s="2" t="s">
        <v>32</v>
      </c>
    </row>
    <row r="142" customFormat="false" ht="15" hidden="false" customHeight="false" outlineLevel="0" collapsed="false">
      <c r="A142" s="3" t="s">
        <v>2</v>
      </c>
      <c r="B142" s="3"/>
      <c r="C142" s="3"/>
      <c r="D142" s="3"/>
      <c r="E142" s="3"/>
      <c r="F142" s="3"/>
      <c r="H142" s="3" t="s">
        <v>3</v>
      </c>
      <c r="I142" s="3"/>
      <c r="J142" s="3"/>
      <c r="K142" s="3"/>
      <c r="L142" s="3"/>
      <c r="M142" s="3"/>
      <c r="N142" s="3"/>
      <c r="O142" s="3"/>
      <c r="Q142" s="3" t="s">
        <v>4</v>
      </c>
      <c r="R142" s="3"/>
      <c r="S142" s="3"/>
      <c r="T142" s="3"/>
      <c r="U142" s="3"/>
      <c r="V142" s="3"/>
      <c r="W142" s="3"/>
    </row>
    <row r="143" customFormat="false" ht="15" hidden="false" customHeight="false" outlineLevel="0" collapsed="false">
      <c r="A143" s="4" t="s">
        <v>5</v>
      </c>
      <c r="B143" s="4" t="s">
        <v>6</v>
      </c>
      <c r="C143" s="4" t="s">
        <v>7</v>
      </c>
      <c r="D143" s="4" t="s">
        <v>8</v>
      </c>
      <c r="E143" s="4" t="s">
        <v>9</v>
      </c>
      <c r="F143" s="4" t="s">
        <v>10</v>
      </c>
      <c r="G143" s="27" t="s">
        <v>44</v>
      </c>
      <c r="H143" s="4" t="s">
        <v>11</v>
      </c>
      <c r="I143" s="4" t="s">
        <v>5</v>
      </c>
      <c r="J143" s="4" t="s">
        <v>12</v>
      </c>
      <c r="K143" s="4" t="s">
        <v>7</v>
      </c>
      <c r="L143" s="4" t="s">
        <v>10</v>
      </c>
      <c r="M143" s="4" t="s">
        <v>13</v>
      </c>
      <c r="N143" s="4" t="s">
        <v>14</v>
      </c>
      <c r="O143" s="4" t="s">
        <v>15</v>
      </c>
      <c r="Q143" s="4" t="s">
        <v>11</v>
      </c>
      <c r="R143" s="4" t="s">
        <v>5</v>
      </c>
      <c r="S143" s="4" t="s">
        <v>12</v>
      </c>
      <c r="T143" s="4" t="s">
        <v>7</v>
      </c>
      <c r="U143" s="4" t="s">
        <v>13</v>
      </c>
      <c r="V143" s="4" t="s">
        <v>14</v>
      </c>
      <c r="W143" s="4" t="s">
        <v>15</v>
      </c>
    </row>
    <row r="144" customFormat="false" ht="15" hidden="false" customHeight="false" outlineLevel="0" collapsed="false">
      <c r="A144" s="5" t="n">
        <f aca="false">A115</f>
        <v>44595</v>
      </c>
      <c r="B144" s="5" t="n">
        <f aca="false">B115</f>
        <v>44593</v>
      </c>
      <c r="C144" s="5" t="str">
        <f aca="false">C115</f>
        <v>Loan1</v>
      </c>
      <c r="D144" s="5" t="str">
        <f aca="false">D115</f>
        <v>Principal</v>
      </c>
      <c r="E144" s="7" t="n">
        <f aca="false">E115</f>
        <v>200</v>
      </c>
      <c r="F144" s="6" t="n">
        <f aca="false">F115</f>
        <v>2</v>
      </c>
      <c r="G144" s="0" t="str">
        <f aca="false">G115</f>
        <v>ETL</v>
      </c>
      <c r="H144" s="6" t="s">
        <v>38</v>
      </c>
      <c r="I144" s="5" t="n">
        <v>44595</v>
      </c>
      <c r="J144" s="5" t="s">
        <v>20</v>
      </c>
      <c r="K144" s="6" t="str">
        <f aca="false">C144</f>
        <v>Loan1</v>
      </c>
      <c r="L144" s="6" t="n">
        <v>2</v>
      </c>
      <c r="M144" s="7" t="n">
        <f aca="false">M115</f>
        <v>18000</v>
      </c>
      <c r="N144" s="7" t="n">
        <f aca="false">SUMIFS($E$144:$E$165,$F$144:$F$165,L144,$D$144:$D$165,"Principal")</f>
        <v>50</v>
      </c>
      <c r="O144" s="7" t="n">
        <f aca="false">M144+N144</f>
        <v>18050</v>
      </c>
      <c r="Q144" s="6" t="str">
        <f aca="false">H144</f>
        <v>2022-2</v>
      </c>
      <c r="R144" s="5" t="n">
        <f aca="false">I144</f>
        <v>44595</v>
      </c>
      <c r="S144" s="5" t="s">
        <v>20</v>
      </c>
      <c r="T144" s="6" t="str">
        <f aca="false">K144</f>
        <v>Loan1</v>
      </c>
      <c r="U144" s="7" t="n">
        <f aca="false">SUM(M144:M146)</f>
        <v>56500</v>
      </c>
      <c r="V144" s="7" t="n">
        <f aca="false">SUM(N144:N146)</f>
        <v>-250</v>
      </c>
      <c r="W144" s="7" t="n">
        <f aca="false">SUM(O144:O146)</f>
        <v>56250</v>
      </c>
    </row>
    <row r="145" customFormat="false" ht="15" hidden="false" customHeight="false" outlineLevel="0" collapsed="false">
      <c r="A145" s="5" t="n">
        <f aca="false">A116</f>
        <v>44595</v>
      </c>
      <c r="B145" s="5" t="n">
        <f aca="false">B116</f>
        <v>44595</v>
      </c>
      <c r="C145" s="5" t="str">
        <f aca="false">C116</f>
        <v>Loan1</v>
      </c>
      <c r="D145" s="5" t="str">
        <f aca="false">D116</f>
        <v>Principal</v>
      </c>
      <c r="E145" s="7" t="n">
        <f aca="false">E116</f>
        <v>-150</v>
      </c>
      <c r="F145" s="6" t="n">
        <f aca="false">F116</f>
        <v>2</v>
      </c>
      <c r="G145" s="0" t="str">
        <f aca="false">G116</f>
        <v>ETL</v>
      </c>
      <c r="H145" s="6" t="s">
        <v>38</v>
      </c>
      <c r="I145" s="5" t="n">
        <v>44595</v>
      </c>
      <c r="J145" s="5" t="s">
        <v>20</v>
      </c>
      <c r="K145" s="6" t="str">
        <f aca="false">C145</f>
        <v>Loan1</v>
      </c>
      <c r="L145" s="6" t="n">
        <v>1</v>
      </c>
      <c r="M145" s="7" t="n">
        <f aca="false">M116</f>
        <v>9500</v>
      </c>
      <c r="N145" s="7" t="n">
        <f aca="false">SUMIFS($E$144:$E$165,$F$144:$F$165,L145,$D$144:$D$165,"Principal")</f>
        <v>-150</v>
      </c>
      <c r="O145" s="7" t="n">
        <f aca="false">M145+N145</f>
        <v>9350</v>
      </c>
      <c r="Q145" s="6" t="str">
        <f aca="false">H145</f>
        <v>2022-2</v>
      </c>
      <c r="R145" s="5" t="n">
        <f aca="false">I145</f>
        <v>44595</v>
      </c>
      <c r="S145" s="6" t="s">
        <v>21</v>
      </c>
      <c r="T145" s="6" t="str">
        <f aca="false">T144</f>
        <v>Loan1</v>
      </c>
      <c r="U145" s="7" t="n">
        <f aca="false">SUM(M147:M149)</f>
        <v>134.876712328767</v>
      </c>
      <c r="V145" s="7" t="n">
        <f aca="false">SUM(N147:N149)</f>
        <v>36.441095890411</v>
      </c>
      <c r="W145" s="7" t="n">
        <f aca="false">SUM(O147:O149)</f>
        <v>171.317808219178</v>
      </c>
    </row>
    <row r="146" customFormat="false" ht="15" hidden="false" customHeight="false" outlineLevel="0" collapsed="false">
      <c r="A146" s="5" t="n">
        <f aca="false">A117</f>
        <v>44595</v>
      </c>
      <c r="B146" s="5" t="n">
        <f aca="false">B117</f>
        <v>44595</v>
      </c>
      <c r="C146" s="5" t="str">
        <f aca="false">C117</f>
        <v>Loan1</v>
      </c>
      <c r="D146" s="5" t="str">
        <f aca="false">D117</f>
        <v>Principal</v>
      </c>
      <c r="E146" s="7" t="n">
        <f aca="false">E117</f>
        <v>-150</v>
      </c>
      <c r="F146" s="6" t="n">
        <f aca="false">F117</f>
        <v>1</v>
      </c>
      <c r="G146" s="0" t="str">
        <f aca="false">G117</f>
        <v>ETL</v>
      </c>
      <c r="H146" s="6" t="s">
        <v>38</v>
      </c>
      <c r="I146" s="5" t="n">
        <v>44595</v>
      </c>
      <c r="J146" s="5" t="s">
        <v>20</v>
      </c>
      <c r="K146" s="6" t="str">
        <f aca="false">K145</f>
        <v>Loan1</v>
      </c>
      <c r="L146" s="6" t="n">
        <v>3</v>
      </c>
      <c r="M146" s="7" t="n">
        <f aca="false">M117</f>
        <v>29000</v>
      </c>
      <c r="N146" s="7" t="n">
        <f aca="false">SUMIFS($E$144:$E$165,$F$144:$F$165,L146,$D$144:$D$165,"Principal")</f>
        <v>-150</v>
      </c>
      <c r="O146" s="7" t="n">
        <f aca="false">M146+N146</f>
        <v>28850</v>
      </c>
    </row>
    <row r="147" customFormat="false" ht="15" hidden="false" customHeight="false" outlineLevel="0" collapsed="false">
      <c r="A147" s="5" t="n">
        <f aca="false">A118</f>
        <v>44595</v>
      </c>
      <c r="B147" s="5" t="n">
        <f aca="false">B118</f>
        <v>44595</v>
      </c>
      <c r="C147" s="5" t="str">
        <f aca="false">C118</f>
        <v>Loan1</v>
      </c>
      <c r="D147" s="5" t="str">
        <f aca="false">D118</f>
        <v>Principal</v>
      </c>
      <c r="E147" s="7" t="n">
        <f aca="false">E118</f>
        <v>-150</v>
      </c>
      <c r="F147" s="6" t="n">
        <f aca="false">F118</f>
        <v>3</v>
      </c>
      <c r="G147" s="0" t="str">
        <f aca="false">G118</f>
        <v>ETL</v>
      </c>
      <c r="H147" s="6" t="s">
        <v>38</v>
      </c>
      <c r="I147" s="5" t="n">
        <v>44595</v>
      </c>
      <c r="J147" s="9" t="s">
        <v>21</v>
      </c>
      <c r="K147" s="6" t="str">
        <f aca="false">K146</f>
        <v>Loan1</v>
      </c>
      <c r="L147" s="6" t="n">
        <v>2</v>
      </c>
      <c r="M147" s="7" t="n">
        <f aca="false">M118</f>
        <v>48.7123287671233</v>
      </c>
      <c r="N147" s="7" t="n">
        <f aca="false">SUMIFS($E$144:$E$168,$F$144:$F$168,L147,$D$144:$D$168,"Interest")</f>
        <v>9.0986301369863</v>
      </c>
      <c r="O147" s="7" t="n">
        <f aca="false">M147+N147</f>
        <v>57.8109589041096</v>
      </c>
    </row>
    <row r="148" customFormat="false" ht="15" hidden="false" customHeight="false" outlineLevel="0" collapsed="false">
      <c r="A148" s="20" t="n">
        <f aca="false">A119</f>
        <v>44595</v>
      </c>
      <c r="B148" s="20" t="n">
        <f aca="false">B119</f>
        <v>44593</v>
      </c>
      <c r="C148" s="20" t="str">
        <f aca="false">C119</f>
        <v>Loan1</v>
      </c>
      <c r="D148" s="20" t="str">
        <f aca="false">D119</f>
        <v>Principal</v>
      </c>
      <c r="E148" s="22" t="n">
        <f aca="false">E119</f>
        <v>2000</v>
      </c>
      <c r="F148" s="21" t="n">
        <f aca="false">F119</f>
        <v>2</v>
      </c>
      <c r="G148" s="0" t="str">
        <f aca="false">G119</f>
        <v>REVERSAL</v>
      </c>
      <c r="H148" s="6" t="s">
        <v>38</v>
      </c>
      <c r="I148" s="5" t="n">
        <v>44595</v>
      </c>
      <c r="J148" s="9" t="s">
        <v>21</v>
      </c>
      <c r="K148" s="6" t="str">
        <f aca="false">K147</f>
        <v>Loan1</v>
      </c>
      <c r="L148" s="6" t="n">
        <v>1</v>
      </c>
      <c r="M148" s="7" t="n">
        <f aca="false">M119</f>
        <v>7.01369863013699</v>
      </c>
      <c r="N148" s="7" t="n">
        <f aca="false">SUMIFS($E$144:$E$168,$F$144:$F$168,L148,$D$144:$D$168,"Interest")</f>
        <v>5.21095890410959</v>
      </c>
      <c r="O148" s="7" t="n">
        <f aca="false">M148+N148</f>
        <v>12.2246575342466</v>
      </c>
    </row>
    <row r="149" customFormat="false" ht="15" hidden="false" customHeight="false" outlineLevel="0" collapsed="false">
      <c r="A149" s="20" t="n">
        <f aca="false">A120</f>
        <v>44595</v>
      </c>
      <c r="B149" s="20" t="n">
        <f aca="false">B120</f>
        <v>44593</v>
      </c>
      <c r="C149" s="20" t="str">
        <f aca="false">C120</f>
        <v>Loan1</v>
      </c>
      <c r="D149" s="20" t="str">
        <f aca="false">D120</f>
        <v>Principal</v>
      </c>
      <c r="E149" s="22" t="n">
        <f aca="false">E120</f>
        <v>1000</v>
      </c>
      <c r="F149" s="21" t="n">
        <f aca="false">F120</f>
        <v>3</v>
      </c>
      <c r="G149" s="0" t="str">
        <f aca="false">G120</f>
        <v>REVERSAL</v>
      </c>
      <c r="H149" s="6" t="s">
        <v>38</v>
      </c>
      <c r="I149" s="5" t="n">
        <v>44595</v>
      </c>
      <c r="J149" s="9" t="s">
        <v>21</v>
      </c>
      <c r="K149" s="6" t="str">
        <f aca="false">K148</f>
        <v>Loan1</v>
      </c>
      <c r="L149" s="6" t="n">
        <v>3</v>
      </c>
      <c r="M149" s="7" t="n">
        <f aca="false">M120</f>
        <v>79.1506849315069</v>
      </c>
      <c r="N149" s="7" t="n">
        <f aca="false">SUMIFS($E$144:$E$168,$F$144:$F$168,L149,$D$144:$D$168,"Interest")</f>
        <v>22.1315068493151</v>
      </c>
      <c r="O149" s="7" t="n">
        <f aca="false">M149+N149</f>
        <v>101.282191780822</v>
      </c>
    </row>
    <row r="150" customFormat="false" ht="15" hidden="false" customHeight="false" outlineLevel="0" collapsed="false">
      <c r="A150" s="20" t="n">
        <f aca="false">A121</f>
        <v>44595</v>
      </c>
      <c r="B150" s="20" t="n">
        <f aca="false">B121</f>
        <v>44593</v>
      </c>
      <c r="C150" s="20" t="str">
        <f aca="false">C121</f>
        <v>Loan1</v>
      </c>
      <c r="D150" s="20" t="str">
        <f aca="false">D121</f>
        <v>Interest</v>
      </c>
      <c r="E150" s="22" t="n">
        <f aca="false">E121</f>
        <v>-8.87671232876712</v>
      </c>
      <c r="F150" s="21" t="n">
        <f aca="false">F121</f>
        <v>2</v>
      </c>
      <c r="G150" s="0" t="str">
        <f aca="false">G121</f>
        <v>REVERSAL</v>
      </c>
    </row>
    <row r="151" customFormat="false" ht="15" hidden="false" customHeight="false" outlineLevel="0" collapsed="false">
      <c r="A151" s="20" t="n">
        <f aca="false">A122</f>
        <v>44595</v>
      </c>
      <c r="B151" s="20" t="n">
        <f aca="false">B122</f>
        <v>44593</v>
      </c>
      <c r="C151" s="20" t="str">
        <f aca="false">C122</f>
        <v>Loan1</v>
      </c>
      <c r="D151" s="20" t="str">
        <f aca="false">D122</f>
        <v>Interest</v>
      </c>
      <c r="E151" s="22" t="n">
        <f aca="false">E122</f>
        <v>-2.19178082191781</v>
      </c>
      <c r="F151" s="21" t="n">
        <f aca="false">F122</f>
        <v>1</v>
      </c>
      <c r="G151" s="0" t="str">
        <f aca="false">G122</f>
        <v>REVERSAL</v>
      </c>
    </row>
    <row r="152" customFormat="false" ht="15" hidden="false" customHeight="false" outlineLevel="0" collapsed="false">
      <c r="A152" s="20" t="n">
        <f aca="false">A123</f>
        <v>44595</v>
      </c>
      <c r="B152" s="20" t="n">
        <f aca="false">B123</f>
        <v>44593</v>
      </c>
      <c r="C152" s="20" t="str">
        <f aca="false">C123</f>
        <v>Loan1</v>
      </c>
      <c r="D152" s="20" t="str">
        <f aca="false">D123</f>
        <v>Interest</v>
      </c>
      <c r="E152" s="22" t="n">
        <f aca="false">E123</f>
        <v>-22.2465753424658</v>
      </c>
      <c r="F152" s="21" t="n">
        <f aca="false">F123</f>
        <v>3</v>
      </c>
      <c r="G152" s="0" t="str">
        <f aca="false">G123</f>
        <v>REVERSAL</v>
      </c>
    </row>
    <row r="153" customFormat="false" ht="15" hidden="false" customHeight="false" outlineLevel="0" collapsed="false">
      <c r="A153" s="20" t="n">
        <f aca="false">A124</f>
        <v>44595</v>
      </c>
      <c r="B153" s="20" t="n">
        <f aca="false">B124</f>
        <v>44594</v>
      </c>
      <c r="C153" s="20" t="str">
        <f aca="false">C124</f>
        <v>Loan1</v>
      </c>
      <c r="D153" s="20" t="str">
        <f aca="false">D124</f>
        <v>Principal</v>
      </c>
      <c r="E153" s="22" t="n">
        <f aca="false">E124</f>
        <v>500</v>
      </c>
      <c r="F153" s="21" t="n">
        <f aca="false">F124</f>
        <v>1</v>
      </c>
      <c r="G153" s="0" t="str">
        <f aca="false">G124</f>
        <v>REVERSAL</v>
      </c>
    </row>
    <row r="154" customFormat="false" ht="15" hidden="false" customHeight="false" outlineLevel="0" collapsed="false">
      <c r="A154" s="20" t="n">
        <f aca="false">A125</f>
        <v>44595</v>
      </c>
      <c r="B154" s="20" t="n">
        <f aca="false">B125</f>
        <v>44594</v>
      </c>
      <c r="C154" s="20" t="str">
        <f aca="false">C125</f>
        <v>Loan1</v>
      </c>
      <c r="D154" s="20" t="str">
        <f aca="false">D125</f>
        <v>Interest</v>
      </c>
      <c r="E154" s="22" t="n">
        <f aca="false">E125</f>
        <v>-28.8767123287671</v>
      </c>
      <c r="F154" s="21" t="n">
        <f aca="false">F125</f>
        <v>2</v>
      </c>
      <c r="G154" s="0" t="str">
        <f aca="false">G125</f>
        <v>REVERSAL</v>
      </c>
    </row>
    <row r="155" customFormat="false" ht="15" hidden="false" customHeight="false" outlineLevel="0" collapsed="false">
      <c r="A155" s="20" t="n">
        <f aca="false">A126</f>
        <v>44595</v>
      </c>
      <c r="B155" s="20" t="n">
        <f aca="false">B126</f>
        <v>44594</v>
      </c>
      <c r="C155" s="20" t="str">
        <f aca="false">C126</f>
        <v>Loan1</v>
      </c>
      <c r="D155" s="20" t="str">
        <f aca="false">D126</f>
        <v>Interest</v>
      </c>
      <c r="E155" s="22" t="n">
        <f aca="false">E126</f>
        <v>-32.2465753424658</v>
      </c>
      <c r="F155" s="21" t="n">
        <f aca="false">F126</f>
        <v>3</v>
      </c>
      <c r="G155" s="0" t="str">
        <f aca="false">G126</f>
        <v>REVERSAL</v>
      </c>
    </row>
    <row r="156" customFormat="false" ht="15" hidden="false" customHeight="false" outlineLevel="0" collapsed="false">
      <c r="A156" s="20" t="n">
        <f aca="false">A127</f>
        <v>44595</v>
      </c>
      <c r="B156" s="20" t="n">
        <f aca="false">B127</f>
        <v>44594</v>
      </c>
      <c r="C156" s="20" t="str">
        <f aca="false">C127</f>
        <v>Loan1</v>
      </c>
      <c r="D156" s="20" t="str">
        <f aca="false">D127</f>
        <v>Interest</v>
      </c>
      <c r="E156" s="22" t="n">
        <f aca="false">E127</f>
        <v>-2.08219178082192</v>
      </c>
      <c r="F156" s="21" t="n">
        <f aca="false">F127</f>
        <v>1</v>
      </c>
      <c r="G156" s="0" t="str">
        <f aca="false">G127</f>
        <v>REVERSAL</v>
      </c>
    </row>
    <row r="157" customFormat="false" ht="15" hidden="false" customHeight="false" outlineLevel="0" collapsed="false">
      <c r="A157" s="5" t="n">
        <v>44595</v>
      </c>
      <c r="B157" s="5" t="n">
        <v>44593</v>
      </c>
      <c r="C157" s="5" t="s">
        <v>16</v>
      </c>
      <c r="D157" s="5" t="s">
        <v>37</v>
      </c>
      <c r="E157" s="7" t="n">
        <f aca="false">-E148</f>
        <v>-2000</v>
      </c>
      <c r="F157" s="6" t="n">
        <f aca="false">F148</f>
        <v>2</v>
      </c>
      <c r="G157" s="0" t="s">
        <v>45</v>
      </c>
      <c r="H157" s="28"/>
      <c r="I157" s="28"/>
      <c r="J157" s="28"/>
    </row>
    <row r="158" customFormat="false" ht="15" hidden="false" customHeight="false" outlineLevel="0" collapsed="false">
      <c r="A158" s="5" t="n">
        <v>44595</v>
      </c>
      <c r="B158" s="5" t="n">
        <v>44593</v>
      </c>
      <c r="C158" s="5" t="s">
        <v>16</v>
      </c>
      <c r="D158" s="5" t="s">
        <v>37</v>
      </c>
      <c r="E158" s="7" t="n">
        <f aca="false">-E149</f>
        <v>-1000</v>
      </c>
      <c r="F158" s="6" t="n">
        <f aca="false">F149</f>
        <v>3</v>
      </c>
      <c r="G158" s="0" t="s">
        <v>45</v>
      </c>
      <c r="H158" s="28"/>
    </row>
    <row r="159" customFormat="false" ht="15" hidden="false" customHeight="false" outlineLevel="0" collapsed="false">
      <c r="A159" s="5" t="n">
        <v>44595</v>
      </c>
      <c r="B159" s="5" t="n">
        <v>44593</v>
      </c>
      <c r="C159" s="5" t="s">
        <v>16</v>
      </c>
      <c r="D159" s="5" t="s">
        <v>33</v>
      </c>
      <c r="E159" s="7" t="n">
        <f aca="false">(O115+(E157-E145))*J135</f>
        <v>8.97534246575343</v>
      </c>
      <c r="F159" s="6" t="n">
        <f aca="false">F150</f>
        <v>2</v>
      </c>
      <c r="G159" s="0" t="s">
        <v>45</v>
      </c>
      <c r="H159" s="28"/>
      <c r="I159" s="28"/>
    </row>
    <row r="160" customFormat="false" ht="15" hidden="false" customHeight="false" outlineLevel="0" collapsed="false">
      <c r="A160" s="5" t="n">
        <v>44595</v>
      </c>
      <c r="B160" s="5" t="n">
        <v>44593</v>
      </c>
      <c r="C160" s="5" t="s">
        <v>16</v>
      </c>
      <c r="D160" s="5" t="s">
        <v>33</v>
      </c>
      <c r="E160" s="7" t="n">
        <f aca="false">(O116+(-E146))*J138</f>
        <v>3.28767123287671</v>
      </c>
      <c r="F160" s="6" t="n">
        <f aca="false">F151</f>
        <v>1</v>
      </c>
      <c r="G160" s="0" t="s">
        <v>45</v>
      </c>
      <c r="H160" s="28"/>
      <c r="I160" s="28"/>
    </row>
    <row r="161" customFormat="false" ht="15" hidden="false" customHeight="false" outlineLevel="0" collapsed="false">
      <c r="A161" s="5" t="n">
        <v>44595</v>
      </c>
      <c r="B161" s="5" t="n">
        <v>44593</v>
      </c>
      <c r="C161" s="5" t="s">
        <v>16</v>
      </c>
      <c r="D161" s="5" t="s">
        <v>33</v>
      </c>
      <c r="E161" s="7" t="n">
        <f aca="false">(O117+(E158-E147))*J137</f>
        <v>22.2465753424658</v>
      </c>
      <c r="F161" s="6" t="n">
        <f aca="false">F152</f>
        <v>3</v>
      </c>
      <c r="G161" s="0" t="s">
        <v>45</v>
      </c>
      <c r="H161" s="28"/>
      <c r="I161" s="28"/>
    </row>
    <row r="162" customFormat="false" ht="15" hidden="false" customHeight="false" outlineLevel="0" collapsed="false">
      <c r="A162" s="5" t="n">
        <v>44595</v>
      </c>
      <c r="B162" s="5" t="n">
        <v>44594</v>
      </c>
      <c r="C162" s="5" t="s">
        <v>16</v>
      </c>
      <c r="D162" s="5" t="s">
        <v>37</v>
      </c>
      <c r="E162" s="7" t="n">
        <f aca="false">-E153</f>
        <v>-500</v>
      </c>
      <c r="F162" s="6" t="n">
        <f aca="false">F153</f>
        <v>1</v>
      </c>
      <c r="G162" s="0" t="s">
        <v>45</v>
      </c>
    </row>
    <row r="163" customFormat="false" ht="15" hidden="false" customHeight="false" outlineLevel="0" collapsed="false">
      <c r="A163" s="5" t="n">
        <v>44595</v>
      </c>
      <c r="B163" s="5" t="n">
        <v>44594</v>
      </c>
      <c r="C163" s="5" t="s">
        <v>16</v>
      </c>
      <c r="D163" s="5" t="s">
        <v>33</v>
      </c>
      <c r="E163" s="7" t="n">
        <f aca="false">((O115+(E157-E145))*J135)+20</f>
        <v>28.9753424657534</v>
      </c>
      <c r="F163" s="6" t="n">
        <f aca="false">F154</f>
        <v>2</v>
      </c>
      <c r="G163" s="0" t="s">
        <v>45</v>
      </c>
      <c r="H163" s="28"/>
      <c r="I163" s="28"/>
    </row>
    <row r="164" customFormat="false" ht="15" hidden="false" customHeight="false" outlineLevel="0" collapsed="false">
      <c r="A164" s="5" t="n">
        <v>44595</v>
      </c>
      <c r="B164" s="5" t="n">
        <v>44594</v>
      </c>
      <c r="C164" s="5" t="s">
        <v>16</v>
      </c>
      <c r="D164" s="5" t="s">
        <v>33</v>
      </c>
      <c r="E164" s="7" t="n">
        <f aca="false">(O116+(E162-E146))*J138</f>
        <v>3.12328767123288</v>
      </c>
      <c r="F164" s="6" t="n">
        <f aca="false">F156</f>
        <v>1</v>
      </c>
      <c r="G164" s="0" t="s">
        <v>45</v>
      </c>
      <c r="I164" s="29"/>
    </row>
    <row r="165" customFormat="false" ht="15" hidden="false" customHeight="false" outlineLevel="0" collapsed="false">
      <c r="A165" s="5" t="n">
        <v>44595</v>
      </c>
      <c r="B165" s="5" t="n">
        <v>44594</v>
      </c>
      <c r="C165" s="5" t="s">
        <v>16</v>
      </c>
      <c r="D165" s="5" t="s">
        <v>33</v>
      </c>
      <c r="E165" s="7" t="n">
        <f aca="false">((O117+(E158-E147))*J137)+10</f>
        <v>32.2465753424658</v>
      </c>
      <c r="F165" s="6" t="n">
        <v>3</v>
      </c>
      <c r="G165" s="0" t="s">
        <v>45</v>
      </c>
      <c r="I165" s="28"/>
    </row>
    <row r="166" customFormat="false" ht="15" hidden="false" customHeight="false" outlineLevel="0" collapsed="false">
      <c r="A166" s="5" t="n">
        <v>44595</v>
      </c>
      <c r="B166" s="5" t="n">
        <v>44595</v>
      </c>
      <c r="C166" s="5" t="s">
        <v>16</v>
      </c>
      <c r="D166" s="5" t="s">
        <v>33</v>
      </c>
      <c r="E166" s="7" t="n">
        <f aca="false">O144*J135</f>
        <v>8.9013698630137</v>
      </c>
      <c r="F166" s="15" t="n">
        <f aca="false">F163</f>
        <v>2</v>
      </c>
      <c r="G166" s="0" t="s">
        <v>45</v>
      </c>
    </row>
    <row r="167" customFormat="false" ht="15" hidden="false" customHeight="false" outlineLevel="0" collapsed="false">
      <c r="A167" s="5" t="n">
        <v>44595</v>
      </c>
      <c r="B167" s="5" t="n">
        <v>44595</v>
      </c>
      <c r="C167" s="5" t="s">
        <v>16</v>
      </c>
      <c r="D167" s="5" t="s">
        <v>33</v>
      </c>
      <c r="E167" s="7" t="n">
        <f aca="false">O145*J138</f>
        <v>3.07397260273973</v>
      </c>
      <c r="F167" s="15" t="n">
        <f aca="false">F164</f>
        <v>1</v>
      </c>
      <c r="G167" s="0" t="s">
        <v>45</v>
      </c>
    </row>
    <row r="168" customFormat="false" ht="15" hidden="false" customHeight="false" outlineLevel="0" collapsed="false">
      <c r="A168" s="5" t="n">
        <v>44595</v>
      </c>
      <c r="B168" s="5" t="n">
        <v>44595</v>
      </c>
      <c r="C168" s="5" t="s">
        <v>16</v>
      </c>
      <c r="D168" s="5" t="s">
        <v>33</v>
      </c>
      <c r="E168" s="7" t="n">
        <f aca="false">O146*J137</f>
        <v>22.1315068493151</v>
      </c>
      <c r="F168" s="15" t="n">
        <f aca="false">F165</f>
        <v>3</v>
      </c>
      <c r="G168" s="0" t="s">
        <v>45</v>
      </c>
    </row>
    <row r="172" customFormat="false" ht="15" hidden="false" customHeight="false" outlineLevel="0" collapsed="false">
      <c r="A172" s="3" t="s">
        <v>22</v>
      </c>
      <c r="B172" s="3"/>
      <c r="C172" s="3"/>
      <c r="D172" s="3"/>
      <c r="E172" s="3"/>
      <c r="F172" s="3"/>
      <c r="G172" s="3"/>
      <c r="H172" s="3"/>
    </row>
    <row r="173" customFormat="false" ht="15" hidden="false" customHeight="false" outlineLevel="0" collapsed="false">
      <c r="A173" s="4" t="s">
        <v>5</v>
      </c>
      <c r="B173" s="4" t="s">
        <v>6</v>
      </c>
      <c r="C173" s="4" t="s">
        <v>23</v>
      </c>
      <c r="D173" s="4" t="s">
        <v>7</v>
      </c>
      <c r="E173" s="4" t="s">
        <v>24</v>
      </c>
      <c r="F173" s="10" t="s">
        <v>25</v>
      </c>
      <c r="G173" s="10" t="s">
        <v>26</v>
      </c>
      <c r="H173" s="10" t="s">
        <v>27</v>
      </c>
    </row>
    <row r="174" customFormat="false" ht="15" hidden="false" customHeight="false" outlineLevel="0" collapsed="false">
      <c r="A174" s="5" t="n">
        <v>44592</v>
      </c>
      <c r="B174" s="5" t="n">
        <v>44592</v>
      </c>
      <c r="C174" s="5" t="n">
        <v>44593</v>
      </c>
      <c r="D174" s="6" t="s">
        <v>16</v>
      </c>
      <c r="E174" s="6" t="n">
        <v>2</v>
      </c>
      <c r="F174" s="6" t="s">
        <v>29</v>
      </c>
      <c r="G174" s="5" t="n">
        <v>44592</v>
      </c>
      <c r="H174" s="6" t="n">
        <v>20</v>
      </c>
    </row>
    <row r="175" customFormat="false" ht="15" hidden="false" customHeight="false" outlineLevel="0" collapsed="false">
      <c r="A175" s="5" t="n">
        <v>44592</v>
      </c>
      <c r="B175" s="5" t="n">
        <v>44592</v>
      </c>
      <c r="C175" s="5" t="n">
        <v>44593</v>
      </c>
      <c r="D175" s="6" t="s">
        <v>16</v>
      </c>
      <c r="E175" s="6" t="n">
        <v>1</v>
      </c>
      <c r="F175" s="6" t="s">
        <v>30</v>
      </c>
      <c r="G175" s="5" t="n">
        <v>44592</v>
      </c>
      <c r="H175" s="6" t="n">
        <v>10</v>
      </c>
    </row>
    <row r="176" customFormat="false" ht="15" hidden="false" customHeight="false" outlineLevel="0" collapsed="false">
      <c r="A176" s="5" t="n">
        <v>44592</v>
      </c>
      <c r="B176" s="5" t="n">
        <v>44592</v>
      </c>
      <c r="C176" s="5" t="n">
        <v>44593</v>
      </c>
      <c r="D176" s="6" t="s">
        <v>16</v>
      </c>
      <c r="E176" s="6" t="n">
        <v>3</v>
      </c>
      <c r="F176" s="6" t="s">
        <v>31</v>
      </c>
      <c r="G176" s="5" t="n">
        <v>44592</v>
      </c>
      <c r="H176" s="6" t="n">
        <v>30</v>
      </c>
    </row>
    <row r="177" customFormat="false" ht="15" hidden="false" customHeight="false" outlineLevel="0" collapsed="false">
      <c r="A177" s="5" t="n">
        <v>44593</v>
      </c>
      <c r="B177" s="5" t="n">
        <v>44593</v>
      </c>
      <c r="C177" s="6"/>
      <c r="D177" s="6" t="s">
        <v>16</v>
      </c>
      <c r="E177" s="6" t="n">
        <v>2</v>
      </c>
      <c r="F177" s="6" t="s">
        <v>29</v>
      </c>
      <c r="G177" s="5" t="n">
        <v>44593</v>
      </c>
      <c r="H177" s="15" t="n">
        <v>18</v>
      </c>
    </row>
    <row r="178" customFormat="false" ht="15" hidden="false" customHeight="false" outlineLevel="0" collapsed="false">
      <c r="A178" s="5" t="n">
        <v>44593</v>
      </c>
      <c r="B178" s="5" t="n">
        <v>44593</v>
      </c>
      <c r="C178" s="19" t="n">
        <v>44594</v>
      </c>
      <c r="D178" s="6" t="s">
        <v>16</v>
      </c>
      <c r="E178" s="6" t="n">
        <v>1</v>
      </c>
      <c r="F178" s="6" t="s">
        <v>30</v>
      </c>
      <c r="G178" s="5" t="n">
        <v>44593</v>
      </c>
      <c r="H178" s="15" t="n">
        <v>8</v>
      </c>
    </row>
    <row r="179" customFormat="false" ht="15" hidden="false" customHeight="false" outlineLevel="0" collapsed="false">
      <c r="A179" s="5" t="n">
        <v>44593</v>
      </c>
      <c r="B179" s="5" t="n">
        <v>44593</v>
      </c>
      <c r="C179" s="6"/>
      <c r="D179" s="6" t="s">
        <v>16</v>
      </c>
      <c r="E179" s="6" t="n">
        <v>3</v>
      </c>
      <c r="F179" s="6" t="s">
        <v>31</v>
      </c>
      <c r="G179" s="5" t="n">
        <v>44593</v>
      </c>
      <c r="H179" s="15" t="n">
        <v>28</v>
      </c>
    </row>
    <row r="180" customFormat="false" ht="15" hidden="false" customHeight="false" outlineLevel="0" collapsed="false">
      <c r="A180" s="5" t="n">
        <v>44594</v>
      </c>
      <c r="B180" s="5" t="n">
        <v>44594</v>
      </c>
      <c r="C180" s="6"/>
      <c r="D180" s="6" t="s">
        <v>16</v>
      </c>
      <c r="E180" s="15" t="n">
        <v>1</v>
      </c>
      <c r="F180" s="18" t="s">
        <v>40</v>
      </c>
      <c r="G180" s="5" t="n">
        <v>44594</v>
      </c>
      <c r="H180" s="18" t="n">
        <v>12</v>
      </c>
    </row>
    <row r="182" customFormat="false" ht="24.45" hidden="false" customHeight="false" outlineLevel="0" collapsed="false">
      <c r="A182" s="1" t="s">
        <v>46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4" customFormat="false" ht="22.05" hidden="false" customHeight="false" outlineLevel="0" collapsed="false">
      <c r="A184" s="2" t="s">
        <v>1</v>
      </c>
    </row>
    <row r="185" customFormat="false" ht="15" hidden="false" customHeight="false" outlineLevel="0" collapsed="false">
      <c r="A185" s="0" t="s">
        <v>47</v>
      </c>
    </row>
    <row r="186" customFormat="false" ht="15" hidden="false" customHeight="false" outlineLevel="0" collapsed="false">
      <c r="A186" s="3" t="s">
        <v>2</v>
      </c>
      <c r="B186" s="3"/>
      <c r="C186" s="3"/>
      <c r="D186" s="3"/>
      <c r="E186" s="3"/>
      <c r="F186" s="3"/>
      <c r="H186" s="3" t="s">
        <v>3</v>
      </c>
      <c r="I186" s="3"/>
      <c r="J186" s="3"/>
      <c r="K186" s="3"/>
      <c r="L186" s="3"/>
      <c r="M186" s="3"/>
      <c r="N186" s="3"/>
      <c r="O186" s="3"/>
      <c r="Q186" s="3" t="s">
        <v>4</v>
      </c>
      <c r="R186" s="3"/>
      <c r="S186" s="3"/>
      <c r="T186" s="3"/>
      <c r="U186" s="3"/>
      <c r="V186" s="3"/>
      <c r="W186" s="3"/>
    </row>
    <row r="187" customFormat="false" ht="15" hidden="false" customHeight="false" outlineLevel="0" collapsed="false">
      <c r="A187" s="4" t="s">
        <v>5</v>
      </c>
      <c r="B187" s="4" t="s">
        <v>6</v>
      </c>
      <c r="C187" s="4" t="s">
        <v>7</v>
      </c>
      <c r="D187" s="4" t="s">
        <v>8</v>
      </c>
      <c r="E187" s="4" t="s">
        <v>9</v>
      </c>
      <c r="F187" s="4" t="s">
        <v>10</v>
      </c>
      <c r="H187" s="4" t="s">
        <v>11</v>
      </c>
      <c r="I187" s="4" t="s">
        <v>5</v>
      </c>
      <c r="J187" s="4" t="s">
        <v>12</v>
      </c>
      <c r="K187" s="4" t="s">
        <v>7</v>
      </c>
      <c r="L187" s="4" t="s">
        <v>10</v>
      </c>
      <c r="M187" s="4" t="s">
        <v>13</v>
      </c>
      <c r="N187" s="4" t="s">
        <v>14</v>
      </c>
      <c r="O187" s="4" t="s">
        <v>15</v>
      </c>
      <c r="Q187" s="4" t="s">
        <v>11</v>
      </c>
      <c r="R187" s="4" t="s">
        <v>5</v>
      </c>
      <c r="S187" s="4" t="s">
        <v>12</v>
      </c>
      <c r="T187" s="4" t="s">
        <v>7</v>
      </c>
      <c r="U187" s="4" t="s">
        <v>13</v>
      </c>
      <c r="V187" s="4" t="s">
        <v>14</v>
      </c>
      <c r="W187" s="4" t="s">
        <v>15</v>
      </c>
    </row>
    <row r="188" customFormat="false" ht="15" hidden="false" customHeight="false" outlineLevel="0" collapsed="false">
      <c r="A188" s="20" t="n">
        <v>44596</v>
      </c>
      <c r="B188" s="20" t="n">
        <f aca="false">B27</f>
        <v>44592</v>
      </c>
      <c r="C188" s="20" t="str">
        <f aca="false">C27</f>
        <v>Loan1</v>
      </c>
      <c r="D188" s="20" t="str">
        <f aca="false">D27</f>
        <v>Interest</v>
      </c>
      <c r="E188" s="22" t="n">
        <f aca="false">-E27</f>
        <v>-10.958904109589</v>
      </c>
      <c r="F188" s="30" t="n">
        <f aca="false">F27</f>
        <v>2</v>
      </c>
      <c r="G188" s="8" t="s">
        <v>43</v>
      </c>
      <c r="H188" s="6" t="s">
        <v>42</v>
      </c>
      <c r="I188" s="5" t="n">
        <v>44596</v>
      </c>
      <c r="J188" s="5" t="s">
        <v>20</v>
      </c>
      <c r="K188" s="6" t="s">
        <v>16</v>
      </c>
      <c r="L188" s="6" t="n">
        <v>2</v>
      </c>
      <c r="M188" s="7" t="n">
        <f aca="false">O144</f>
        <v>18050</v>
      </c>
      <c r="N188" s="7" t="n">
        <f aca="false">SUMIFS($E$188:$E$205,$F$188:$F$205,L188,$D$188:$D$205,"Principal")</f>
        <v>1950</v>
      </c>
      <c r="O188" s="7" t="n">
        <f aca="false">M188+N188</f>
        <v>20000</v>
      </c>
      <c r="Q188" s="6" t="str">
        <f aca="false">H188</f>
        <v>2022-3</v>
      </c>
      <c r="R188" s="5" t="n">
        <f aca="false">I188</f>
        <v>44596</v>
      </c>
      <c r="S188" s="5" t="s">
        <v>20</v>
      </c>
      <c r="T188" s="6" t="str">
        <f aca="false">K188</f>
        <v>Loan1</v>
      </c>
      <c r="U188" s="7" t="n">
        <f aca="false">SUM(M188:M190)</f>
        <v>56250</v>
      </c>
      <c r="V188" s="7" t="n">
        <f aca="false">SUM(N188:N190)</f>
        <v>3750</v>
      </c>
      <c r="W188" s="7" t="n">
        <f aca="false">SUM(O188:O190)</f>
        <v>60000</v>
      </c>
    </row>
    <row r="189" customFormat="false" ht="15" hidden="false" customHeight="false" outlineLevel="0" collapsed="false">
      <c r="A189" s="20" t="n">
        <v>44596</v>
      </c>
      <c r="B189" s="20" t="n">
        <f aca="false">B28</f>
        <v>44592</v>
      </c>
      <c r="C189" s="20" t="str">
        <f aca="false">C28</f>
        <v>Loan1</v>
      </c>
      <c r="D189" s="20" t="str">
        <f aca="false">D28</f>
        <v>Interest</v>
      </c>
      <c r="E189" s="22" t="n">
        <f aca="false">-E28</f>
        <v>-2.73972602739726</v>
      </c>
      <c r="F189" s="30" t="n">
        <f aca="false">F28</f>
        <v>1</v>
      </c>
      <c r="G189" s="8" t="s">
        <v>43</v>
      </c>
      <c r="H189" s="6" t="s">
        <v>42</v>
      </c>
      <c r="I189" s="5" t="n">
        <v>44596</v>
      </c>
      <c r="J189" s="5" t="s">
        <v>20</v>
      </c>
      <c r="K189" s="6" t="s">
        <v>16</v>
      </c>
      <c r="L189" s="6" t="n">
        <v>1</v>
      </c>
      <c r="M189" s="7" t="n">
        <f aca="false">O145</f>
        <v>9350</v>
      </c>
      <c r="N189" s="7" t="n">
        <f aca="false">SUMIFS($E$188:$E$205,$F$188:$F$205,L189,$D$188:$D$205,"Principal")</f>
        <v>650</v>
      </c>
      <c r="O189" s="7" t="n">
        <f aca="false">M189+N189</f>
        <v>10000</v>
      </c>
      <c r="Q189" s="6" t="str">
        <f aca="false">H189</f>
        <v>2022-3</v>
      </c>
      <c r="R189" s="5" t="n">
        <f aca="false">I189</f>
        <v>44596</v>
      </c>
      <c r="S189" s="6" t="s">
        <v>21</v>
      </c>
      <c r="T189" s="6" t="str">
        <f aca="false">T188</f>
        <v>Loan1</v>
      </c>
      <c r="U189" s="7" t="n">
        <f aca="false">SUM(M191:M193)</f>
        <v>171.317808219178</v>
      </c>
      <c r="V189" s="7" t="n">
        <f aca="false">SUM(N191:N193)</f>
        <v>-171.317808219178</v>
      </c>
      <c r="W189" s="7" t="n">
        <f aca="false">SUM(O191:O193)</f>
        <v>0</v>
      </c>
    </row>
    <row r="190" customFormat="false" ht="15" hidden="false" customHeight="false" outlineLevel="0" collapsed="false">
      <c r="A190" s="20" t="n">
        <v>44596</v>
      </c>
      <c r="B190" s="20" t="n">
        <f aca="false">B29</f>
        <v>44592</v>
      </c>
      <c r="C190" s="20" t="str">
        <f aca="false">C29</f>
        <v>Loan1</v>
      </c>
      <c r="D190" s="20" t="str">
        <f aca="false">D29</f>
        <v>Interest</v>
      </c>
      <c r="E190" s="22" t="n">
        <f aca="false">-E29</f>
        <v>-24.6575342465753</v>
      </c>
      <c r="F190" s="30" t="n">
        <f aca="false">F29</f>
        <v>3</v>
      </c>
      <c r="G190" s="8" t="s">
        <v>43</v>
      </c>
      <c r="H190" s="6" t="s">
        <v>42</v>
      </c>
      <c r="I190" s="5" t="n">
        <v>44596</v>
      </c>
      <c r="J190" s="5" t="s">
        <v>20</v>
      </c>
      <c r="K190" s="6" t="s">
        <v>16</v>
      </c>
      <c r="L190" s="6" t="n">
        <v>3</v>
      </c>
      <c r="M190" s="7" t="n">
        <f aca="false">O146</f>
        <v>28850</v>
      </c>
      <c r="N190" s="7" t="n">
        <f aca="false">SUMIFS($E$188:$E$205,$F$188:$F$205,L190,$D$188:$D$205,"Principal")</f>
        <v>1150</v>
      </c>
      <c r="O190" s="7" t="n">
        <f aca="false">M190+N190</f>
        <v>30000</v>
      </c>
    </row>
    <row r="191" customFormat="false" ht="15" hidden="false" customHeight="false" outlineLevel="0" collapsed="false">
      <c r="A191" s="20" t="n">
        <v>44596</v>
      </c>
      <c r="B191" s="20" t="n">
        <f aca="false">B58</f>
        <v>44593</v>
      </c>
      <c r="C191" s="20" t="str">
        <f aca="false">C58</f>
        <v>Loan1</v>
      </c>
      <c r="D191" s="20" t="str">
        <f aca="false">D58</f>
        <v>Principal</v>
      </c>
      <c r="E191" s="22" t="n">
        <f aca="false">-(E58+E144+E148+E157)</f>
        <v>1800</v>
      </c>
      <c r="F191" s="31" t="n">
        <f aca="false">F58</f>
        <v>2</v>
      </c>
      <c r="G191" s="8" t="s">
        <v>43</v>
      </c>
      <c r="H191" s="6" t="s">
        <v>42</v>
      </c>
      <c r="I191" s="5" t="n">
        <v>44596</v>
      </c>
      <c r="J191" s="9" t="s">
        <v>21</v>
      </c>
      <c r="K191" s="6" t="s">
        <v>16</v>
      </c>
      <c r="L191" s="6" t="n">
        <v>2</v>
      </c>
      <c r="M191" s="7" t="n">
        <f aca="false">O147</f>
        <v>57.8109589041096</v>
      </c>
      <c r="N191" s="7" t="n">
        <f aca="false">SUMIFS($E$188:$E$205,$F$188:$F$205,L191,$D$188:$D$205,"Interest")</f>
        <v>-57.8109589041096</v>
      </c>
      <c r="O191" s="7" t="n">
        <f aca="false">M191+N191</f>
        <v>0</v>
      </c>
    </row>
    <row r="192" customFormat="false" ht="15" hidden="false" customHeight="false" outlineLevel="0" collapsed="false">
      <c r="A192" s="20" t="n">
        <v>44596</v>
      </c>
      <c r="B192" s="20" t="n">
        <f aca="false">B59</f>
        <v>44593</v>
      </c>
      <c r="C192" s="20" t="str">
        <f aca="false">C59</f>
        <v>Loan1</v>
      </c>
      <c r="D192" s="20" t="str">
        <f aca="false">D59</f>
        <v>Principal</v>
      </c>
      <c r="E192" s="22" t="n">
        <f aca="false">-(E59+E149+E158)</f>
        <v>1000</v>
      </c>
      <c r="F192" s="31" t="n">
        <f aca="false">F59</f>
        <v>3</v>
      </c>
      <c r="G192" s="8" t="s">
        <v>43</v>
      </c>
      <c r="H192" s="6" t="s">
        <v>42</v>
      </c>
      <c r="I192" s="5" t="n">
        <v>44596</v>
      </c>
      <c r="J192" s="9" t="s">
        <v>21</v>
      </c>
      <c r="K192" s="6" t="s">
        <v>16</v>
      </c>
      <c r="L192" s="6" t="n">
        <v>1</v>
      </c>
      <c r="M192" s="7" t="n">
        <f aca="false">O148</f>
        <v>12.2246575342466</v>
      </c>
      <c r="N192" s="7" t="n">
        <f aca="false">SUMIFS($E$188:$E$205,$F$188:$F$205,L192,$D$188:$D$205,"Interest")</f>
        <v>-12.2246575342466</v>
      </c>
      <c r="O192" s="7" t="n">
        <f aca="false">M192+N192</f>
        <v>0</v>
      </c>
    </row>
    <row r="193" customFormat="false" ht="15" hidden="false" customHeight="false" outlineLevel="0" collapsed="false">
      <c r="A193" s="20" t="n">
        <v>44596</v>
      </c>
      <c r="B193" s="20" t="n">
        <f aca="false">B60</f>
        <v>44593</v>
      </c>
      <c r="C193" s="20" t="str">
        <f aca="false">C60</f>
        <v>Loan1</v>
      </c>
      <c r="D193" s="20" t="str">
        <f aca="false">D60</f>
        <v>Interest</v>
      </c>
      <c r="E193" s="22" t="n">
        <f aca="false">-(E60+E150+E159)</f>
        <v>-8.97534246575343</v>
      </c>
      <c r="F193" s="31" t="n">
        <f aca="false">F60</f>
        <v>2</v>
      </c>
      <c r="G193" s="8" t="s">
        <v>43</v>
      </c>
      <c r="H193" s="6" t="s">
        <v>42</v>
      </c>
      <c r="I193" s="5" t="n">
        <v>44596</v>
      </c>
      <c r="J193" s="9" t="s">
        <v>21</v>
      </c>
      <c r="K193" s="6" t="s">
        <v>16</v>
      </c>
      <c r="L193" s="6" t="n">
        <v>3</v>
      </c>
      <c r="M193" s="7" t="n">
        <f aca="false">O149</f>
        <v>101.282191780822</v>
      </c>
      <c r="N193" s="7" t="n">
        <f aca="false">SUMIFS($E$188:$E$205,$F$188:$F$205,L193,$D$188:$D$205,"Interest")</f>
        <v>-101.282191780822</v>
      </c>
      <c r="O193" s="7" t="n">
        <f aca="false">M193+N193</f>
        <v>0</v>
      </c>
    </row>
    <row r="194" customFormat="false" ht="15" hidden="false" customHeight="false" outlineLevel="0" collapsed="false">
      <c r="A194" s="20" t="n">
        <v>44596</v>
      </c>
      <c r="B194" s="20" t="n">
        <f aca="false">B61</f>
        <v>44593</v>
      </c>
      <c r="C194" s="20" t="str">
        <f aca="false">C61</f>
        <v>Loan1</v>
      </c>
      <c r="D194" s="20" t="str">
        <f aca="false">D61</f>
        <v>Interest</v>
      </c>
      <c r="E194" s="22" t="n">
        <f aca="false">-(E61+E151+E160)</f>
        <v>-3.28767123287671</v>
      </c>
      <c r="F194" s="31" t="n">
        <f aca="false">F61</f>
        <v>1</v>
      </c>
      <c r="G194" s="8" t="s">
        <v>43</v>
      </c>
      <c r="H194" s="23"/>
      <c r="I194" s="24"/>
      <c r="J194" s="25"/>
      <c r="K194" s="23"/>
      <c r="L194" s="23"/>
      <c r="M194" s="26"/>
      <c r="N194" s="26"/>
      <c r="O194" s="26"/>
    </row>
    <row r="195" customFormat="false" ht="15" hidden="false" customHeight="false" outlineLevel="0" collapsed="false">
      <c r="A195" s="20" t="n">
        <v>44596</v>
      </c>
      <c r="B195" s="20" t="n">
        <f aca="false">B62</f>
        <v>44593</v>
      </c>
      <c r="C195" s="20" t="str">
        <f aca="false">C62</f>
        <v>Loan1</v>
      </c>
      <c r="D195" s="20" t="str">
        <f aca="false">D62</f>
        <v>Interest</v>
      </c>
      <c r="E195" s="22" t="n">
        <f aca="false">-(E62+E152+E161)</f>
        <v>-22.2465753424658</v>
      </c>
      <c r="F195" s="31" t="n">
        <f aca="false">F62</f>
        <v>3</v>
      </c>
      <c r="G195" s="8" t="s">
        <v>43</v>
      </c>
      <c r="H195" s="23"/>
      <c r="I195" s="24"/>
      <c r="J195" s="25"/>
      <c r="K195" s="23"/>
      <c r="L195" s="23"/>
      <c r="M195" s="26"/>
      <c r="N195" s="26"/>
      <c r="O195" s="26"/>
    </row>
    <row r="196" customFormat="false" ht="15" hidden="false" customHeight="false" outlineLevel="0" collapsed="false">
      <c r="A196" s="20" t="n">
        <v>44596</v>
      </c>
      <c r="B196" s="20" t="n">
        <f aca="false">B91</f>
        <v>44594</v>
      </c>
      <c r="C196" s="20" t="str">
        <f aca="false">C91</f>
        <v>Loan1</v>
      </c>
      <c r="D196" s="20" t="str">
        <f aca="false">D91</f>
        <v>Principal</v>
      </c>
      <c r="E196" s="22" t="n">
        <f aca="false">-(E91+E153+E162)</f>
        <v>500</v>
      </c>
      <c r="F196" s="31" t="n">
        <f aca="false">F91</f>
        <v>1</v>
      </c>
      <c r="G196" s="8" t="s">
        <v>43</v>
      </c>
      <c r="H196" s="23"/>
      <c r="I196" s="24"/>
      <c r="J196" s="25"/>
      <c r="K196" s="23"/>
      <c r="L196" s="23"/>
      <c r="M196" s="26"/>
      <c r="N196" s="26"/>
      <c r="O196" s="26"/>
    </row>
    <row r="197" customFormat="false" ht="15" hidden="false" customHeight="false" outlineLevel="0" collapsed="false">
      <c r="A197" s="20" t="n">
        <v>44596</v>
      </c>
      <c r="B197" s="20" t="n">
        <f aca="false">B92</f>
        <v>44594</v>
      </c>
      <c r="C197" s="20" t="str">
        <f aca="false">C92</f>
        <v>Loan1</v>
      </c>
      <c r="D197" s="20" t="str">
        <f aca="false">D92</f>
        <v>Interest</v>
      </c>
      <c r="E197" s="22" t="n">
        <f aca="false">-(E92+E94+E154+E163)</f>
        <v>-28.9753424657534</v>
      </c>
      <c r="F197" s="31" t="n">
        <f aca="false">F92</f>
        <v>2</v>
      </c>
      <c r="G197" s="8" t="s">
        <v>43</v>
      </c>
      <c r="H197" s="23"/>
      <c r="I197" s="24"/>
      <c r="J197" s="25"/>
      <c r="K197" s="23"/>
      <c r="L197" s="23"/>
      <c r="M197" s="26"/>
      <c r="N197" s="26"/>
      <c r="O197" s="26"/>
    </row>
    <row r="198" customFormat="false" ht="15" hidden="false" customHeight="false" outlineLevel="0" collapsed="false">
      <c r="A198" s="20" t="n">
        <v>44596</v>
      </c>
      <c r="B198" s="20" t="n">
        <f aca="false">B93</f>
        <v>44594</v>
      </c>
      <c r="C198" s="20" t="str">
        <f aca="false">C93</f>
        <v>Loan1</v>
      </c>
      <c r="D198" s="20" t="str">
        <f aca="false">D93</f>
        <v>Interest</v>
      </c>
      <c r="E198" s="22" t="n">
        <f aca="false">-(E93+E96+E155+E165)</f>
        <v>-32.2465753424658</v>
      </c>
      <c r="F198" s="31" t="n">
        <f aca="false">F93</f>
        <v>3</v>
      </c>
      <c r="G198" s="8" t="s">
        <v>43</v>
      </c>
      <c r="H198" s="23"/>
      <c r="I198" s="24"/>
      <c r="J198" s="25"/>
      <c r="K198" s="23"/>
      <c r="L198" s="23"/>
      <c r="M198" s="26"/>
      <c r="N198" s="26"/>
      <c r="O198" s="26"/>
    </row>
    <row r="199" customFormat="false" ht="15" hidden="false" customHeight="false" outlineLevel="0" collapsed="false">
      <c r="A199" s="20" t="n">
        <v>44596</v>
      </c>
      <c r="B199" s="20" t="n">
        <f aca="false">B95</f>
        <v>44594</v>
      </c>
      <c r="C199" s="20" t="str">
        <f aca="false">C95</f>
        <v>Loan1</v>
      </c>
      <c r="D199" s="20" t="str">
        <f aca="false">D95</f>
        <v>Interest</v>
      </c>
      <c r="E199" s="22" t="n">
        <f aca="false">-(E95+E156+E164)</f>
        <v>-3.12328767123288</v>
      </c>
      <c r="F199" s="31" t="n">
        <f aca="false">F95</f>
        <v>1</v>
      </c>
      <c r="G199" s="8" t="s">
        <v>43</v>
      </c>
      <c r="H199" s="23"/>
      <c r="I199" s="24"/>
      <c r="J199" s="25"/>
      <c r="K199" s="23"/>
      <c r="L199" s="23"/>
      <c r="M199" s="26"/>
      <c r="N199" s="26"/>
      <c r="O199" s="26"/>
    </row>
    <row r="200" customFormat="false" ht="15" hidden="false" customHeight="false" outlineLevel="0" collapsed="false">
      <c r="A200" s="20" t="n">
        <v>44596</v>
      </c>
      <c r="B200" s="20" t="n">
        <v>44595</v>
      </c>
      <c r="C200" s="20" t="s">
        <v>16</v>
      </c>
      <c r="D200" s="20" t="str">
        <f aca="false">D145</f>
        <v>Principal</v>
      </c>
      <c r="E200" s="22" t="n">
        <f aca="false">-E145</f>
        <v>150</v>
      </c>
      <c r="F200" s="21" t="n">
        <f aca="false">F145</f>
        <v>2</v>
      </c>
      <c r="G200" s="8" t="s">
        <v>43</v>
      </c>
      <c r="H200" s="23"/>
      <c r="I200" s="24"/>
      <c r="J200" s="25"/>
      <c r="K200" s="23"/>
      <c r="L200" s="23"/>
      <c r="M200" s="26"/>
      <c r="N200" s="26"/>
      <c r="O200" s="26"/>
    </row>
    <row r="201" customFormat="false" ht="15" hidden="false" customHeight="false" outlineLevel="0" collapsed="false">
      <c r="A201" s="20" t="n">
        <v>44596</v>
      </c>
      <c r="B201" s="20" t="n">
        <v>44595</v>
      </c>
      <c r="C201" s="20" t="s">
        <v>16</v>
      </c>
      <c r="D201" s="20" t="str">
        <f aca="false">D146</f>
        <v>Principal</v>
      </c>
      <c r="E201" s="22" t="n">
        <f aca="false">-E146</f>
        <v>150</v>
      </c>
      <c r="F201" s="21" t="n">
        <f aca="false">F146</f>
        <v>1</v>
      </c>
      <c r="G201" s="8" t="s">
        <v>43</v>
      </c>
      <c r="H201" s="23"/>
      <c r="I201" s="24"/>
      <c r="J201" s="25"/>
      <c r="K201" s="23"/>
      <c r="L201" s="23"/>
      <c r="M201" s="26"/>
      <c r="N201" s="26"/>
      <c r="O201" s="26"/>
    </row>
    <row r="202" customFormat="false" ht="15" hidden="false" customHeight="false" outlineLevel="0" collapsed="false">
      <c r="A202" s="20" t="n">
        <v>44596</v>
      </c>
      <c r="B202" s="20" t="n">
        <v>44595</v>
      </c>
      <c r="C202" s="20" t="s">
        <v>16</v>
      </c>
      <c r="D202" s="20" t="str">
        <f aca="false">D147</f>
        <v>Principal</v>
      </c>
      <c r="E202" s="22" t="n">
        <f aca="false">-E147</f>
        <v>150</v>
      </c>
      <c r="F202" s="21" t="n">
        <f aca="false">F147</f>
        <v>3</v>
      </c>
      <c r="G202" s="8" t="s">
        <v>43</v>
      </c>
      <c r="H202" s="23"/>
      <c r="I202" s="24"/>
      <c r="J202" s="25"/>
      <c r="K202" s="23"/>
      <c r="L202" s="23"/>
      <c r="M202" s="26"/>
      <c r="N202" s="26"/>
      <c r="O202" s="26"/>
    </row>
    <row r="203" customFormat="false" ht="15" hidden="false" customHeight="false" outlineLevel="0" collapsed="false">
      <c r="A203" s="20" t="n">
        <v>44596</v>
      </c>
      <c r="B203" s="20" t="n">
        <v>44595</v>
      </c>
      <c r="C203" s="20" t="s">
        <v>16</v>
      </c>
      <c r="D203" s="20" t="str">
        <f aca="false">D166</f>
        <v>Interest</v>
      </c>
      <c r="E203" s="22" t="n">
        <f aca="false">-E166</f>
        <v>-8.9013698630137</v>
      </c>
      <c r="F203" s="31" t="n">
        <f aca="false">F166</f>
        <v>2</v>
      </c>
      <c r="G203" s="8" t="s">
        <v>43</v>
      </c>
      <c r="H203" s="23"/>
      <c r="I203" s="24"/>
      <c r="J203" s="25"/>
      <c r="K203" s="23"/>
      <c r="L203" s="23"/>
      <c r="M203" s="26"/>
      <c r="N203" s="26"/>
      <c r="O203" s="26"/>
    </row>
    <row r="204" customFormat="false" ht="15" hidden="false" customHeight="false" outlineLevel="0" collapsed="false">
      <c r="A204" s="20" t="n">
        <v>44596</v>
      </c>
      <c r="B204" s="20" t="n">
        <v>44595</v>
      </c>
      <c r="C204" s="20" t="s">
        <v>16</v>
      </c>
      <c r="D204" s="20" t="str">
        <f aca="false">D167</f>
        <v>Interest</v>
      </c>
      <c r="E204" s="22" t="n">
        <f aca="false">-E167</f>
        <v>-3.07397260273973</v>
      </c>
      <c r="F204" s="31" t="n">
        <f aca="false">F167</f>
        <v>1</v>
      </c>
      <c r="G204" s="8" t="s">
        <v>43</v>
      </c>
      <c r="H204" s="23"/>
      <c r="I204" s="24"/>
      <c r="J204" s="25"/>
      <c r="K204" s="23"/>
      <c r="L204" s="23"/>
      <c r="M204" s="26"/>
      <c r="N204" s="26"/>
      <c r="O204" s="26"/>
    </row>
    <row r="205" customFormat="false" ht="15" hidden="false" customHeight="false" outlineLevel="0" collapsed="false">
      <c r="A205" s="20" t="n">
        <v>44596</v>
      </c>
      <c r="B205" s="20" t="n">
        <v>44595</v>
      </c>
      <c r="C205" s="20" t="s">
        <v>16</v>
      </c>
      <c r="D205" s="20" t="str">
        <f aca="false">D168</f>
        <v>Interest</v>
      </c>
      <c r="E205" s="22" t="n">
        <f aca="false">-E168</f>
        <v>-22.1315068493151</v>
      </c>
      <c r="F205" s="31" t="n">
        <f aca="false">F168</f>
        <v>3</v>
      </c>
      <c r="G205" s="8" t="s">
        <v>43</v>
      </c>
      <c r="H205" s="23"/>
      <c r="I205" s="24"/>
      <c r="J205" s="25"/>
      <c r="K205" s="23"/>
      <c r="L205" s="23"/>
      <c r="M205" s="26"/>
      <c r="N205" s="26"/>
      <c r="O205" s="26"/>
    </row>
    <row r="206" customFormat="false" ht="15" hidden="false" customHeight="false" outlineLevel="0" collapsed="false">
      <c r="H206" s="23"/>
      <c r="I206" s="24"/>
      <c r="J206" s="25"/>
      <c r="K206" s="23"/>
      <c r="L206" s="23"/>
      <c r="M206" s="26"/>
      <c r="N206" s="26"/>
      <c r="O206" s="26"/>
    </row>
    <row r="207" customFormat="false" ht="15" hidden="false" customHeight="false" outlineLevel="0" collapsed="false">
      <c r="A207" s="32" t="s">
        <v>22</v>
      </c>
      <c r="B207" s="33"/>
      <c r="C207" s="33"/>
      <c r="D207" s="33"/>
      <c r="E207" s="33"/>
      <c r="F207" s="33"/>
      <c r="G207" s="33"/>
      <c r="H207" s="34"/>
      <c r="K207" s="23"/>
      <c r="L207" s="23"/>
      <c r="M207" s="26"/>
      <c r="N207" s="26"/>
      <c r="O207" s="26"/>
    </row>
    <row r="208" customFormat="false" ht="15" hidden="false" customHeight="false" outlineLevel="0" collapsed="false">
      <c r="A208" s="35" t="s">
        <v>5</v>
      </c>
      <c r="B208" s="35" t="s">
        <v>6</v>
      </c>
      <c r="C208" s="35" t="s">
        <v>23</v>
      </c>
      <c r="D208" s="35" t="s">
        <v>7</v>
      </c>
      <c r="E208" s="35" t="s">
        <v>24</v>
      </c>
      <c r="F208" s="36" t="s">
        <v>25</v>
      </c>
      <c r="G208" s="36" t="s">
        <v>26</v>
      </c>
      <c r="H208" s="36" t="s">
        <v>27</v>
      </c>
      <c r="J208" s="16" t="s">
        <v>28</v>
      </c>
      <c r="K208" s="23"/>
      <c r="L208" s="23"/>
      <c r="M208" s="26"/>
      <c r="N208" s="26"/>
      <c r="O208" s="26"/>
    </row>
    <row r="209" customFormat="false" ht="15" hidden="false" customHeight="false" outlineLevel="0" collapsed="false">
      <c r="A209" s="5" t="n">
        <v>44592</v>
      </c>
      <c r="B209" s="5" t="n">
        <v>44592</v>
      </c>
      <c r="C209" s="5" t="n">
        <v>44593</v>
      </c>
      <c r="D209" s="6" t="s">
        <v>16</v>
      </c>
      <c r="E209" s="6" t="n">
        <v>2</v>
      </c>
      <c r="F209" s="6" t="s">
        <v>29</v>
      </c>
      <c r="G209" s="5" t="n">
        <v>44592</v>
      </c>
      <c r="H209" s="6" t="n">
        <v>20</v>
      </c>
      <c r="J209" s="17" t="n">
        <f aca="false">H209/36500</f>
        <v>0.000547945205479452</v>
      </c>
    </row>
    <row r="210" customFormat="false" ht="15" hidden="false" customHeight="false" outlineLevel="0" collapsed="false">
      <c r="A210" s="5" t="n">
        <v>44592</v>
      </c>
      <c r="B210" s="5" t="n">
        <v>44592</v>
      </c>
      <c r="C210" s="5" t="n">
        <v>44593</v>
      </c>
      <c r="D210" s="6" t="s">
        <v>16</v>
      </c>
      <c r="E210" s="6" t="n">
        <v>1</v>
      </c>
      <c r="F210" s="6" t="s">
        <v>30</v>
      </c>
      <c r="G210" s="5" t="n">
        <v>44592</v>
      </c>
      <c r="H210" s="6" t="n">
        <v>10</v>
      </c>
      <c r="J210" s="12" t="n">
        <f aca="false">H210/36500</f>
        <v>0.000273972602739726</v>
      </c>
    </row>
    <row r="211" customFormat="false" ht="15" hidden="false" customHeight="false" outlineLevel="0" collapsed="false">
      <c r="A211" s="5" t="n">
        <v>44592</v>
      </c>
      <c r="B211" s="5" t="n">
        <v>44592</v>
      </c>
      <c r="C211" s="5" t="n">
        <v>44593</v>
      </c>
      <c r="D211" s="6" t="s">
        <v>16</v>
      </c>
      <c r="E211" s="6" t="n">
        <v>3</v>
      </c>
      <c r="F211" s="6" t="s">
        <v>31</v>
      </c>
      <c r="G211" s="5" t="n">
        <v>44592</v>
      </c>
      <c r="H211" s="6" t="n">
        <v>30</v>
      </c>
      <c r="J211" s="13" t="n">
        <f aca="false">H211/36500</f>
        <v>0.000821917808219178</v>
      </c>
    </row>
    <row r="212" customFormat="false" ht="15" hidden="false" customHeight="false" outlineLevel="0" collapsed="false">
      <c r="A212" s="5" t="n">
        <v>44593</v>
      </c>
      <c r="B212" s="5" t="n">
        <v>44593</v>
      </c>
      <c r="C212" s="6"/>
      <c r="D212" s="6" t="s">
        <v>16</v>
      </c>
      <c r="E212" s="6" t="n">
        <v>2</v>
      </c>
      <c r="F212" s="6" t="s">
        <v>29</v>
      </c>
      <c r="G212" s="5" t="n">
        <v>44593</v>
      </c>
      <c r="H212" s="15" t="n">
        <v>18</v>
      </c>
      <c r="J212" s="12" t="n">
        <f aca="false">H212/36500</f>
        <v>0.000493150684931507</v>
      </c>
    </row>
    <row r="213" customFormat="false" ht="15" hidden="false" customHeight="false" outlineLevel="0" collapsed="false">
      <c r="A213" s="5" t="n">
        <v>44593</v>
      </c>
      <c r="B213" s="5" t="n">
        <v>44593</v>
      </c>
      <c r="C213" s="5" t="n">
        <v>44594</v>
      </c>
      <c r="D213" s="6" t="s">
        <v>16</v>
      </c>
      <c r="E213" s="6" t="n">
        <v>1</v>
      </c>
      <c r="F213" s="6" t="s">
        <v>30</v>
      </c>
      <c r="G213" s="5" t="n">
        <v>44593</v>
      </c>
      <c r="H213" s="15" t="n">
        <v>8</v>
      </c>
      <c r="J213" s="12" t="n">
        <f aca="false">H213/36500</f>
        <v>0.000219178082191781</v>
      </c>
    </row>
    <row r="214" customFormat="false" ht="15" hidden="false" customHeight="false" outlineLevel="0" collapsed="false">
      <c r="A214" s="5" t="n">
        <v>44593</v>
      </c>
      <c r="B214" s="5" t="n">
        <v>44593</v>
      </c>
      <c r="C214" s="19" t="n">
        <f aca="false">A216</f>
        <v>44596</v>
      </c>
      <c r="D214" s="6" t="s">
        <v>16</v>
      </c>
      <c r="E214" s="6" t="n">
        <v>3</v>
      </c>
      <c r="F214" s="6" t="s">
        <v>31</v>
      </c>
      <c r="G214" s="5" t="n">
        <v>44593</v>
      </c>
      <c r="H214" s="15" t="n">
        <v>28</v>
      </c>
      <c r="J214" s="13" t="n">
        <f aca="false">H214/36500</f>
        <v>0.000767123287671233</v>
      </c>
    </row>
    <row r="215" customFormat="false" ht="15" hidden="false" customHeight="false" outlineLevel="0" collapsed="false">
      <c r="A215" s="5" t="n">
        <v>44594</v>
      </c>
      <c r="B215" s="5" t="n">
        <v>44594</v>
      </c>
      <c r="C215" s="6"/>
      <c r="D215" s="6" t="s">
        <v>16</v>
      </c>
      <c r="E215" s="15" t="n">
        <v>1</v>
      </c>
      <c r="F215" s="15" t="s">
        <v>40</v>
      </c>
      <c r="G215" s="9" t="n">
        <v>44594</v>
      </c>
      <c r="H215" s="15" t="n">
        <v>12</v>
      </c>
      <c r="J215" s="37" t="n">
        <f aca="false">H215/36500</f>
        <v>0.000328767123287671</v>
      </c>
    </row>
    <row r="216" customFormat="false" ht="15" hidden="false" customHeight="false" outlineLevel="0" collapsed="false">
      <c r="A216" s="5" t="n">
        <v>44596</v>
      </c>
      <c r="B216" s="5" t="n">
        <v>44592</v>
      </c>
      <c r="C216" s="6"/>
      <c r="D216" s="6" t="s">
        <v>16</v>
      </c>
      <c r="E216" s="15" t="n">
        <v>3</v>
      </c>
      <c r="F216" s="6" t="s">
        <v>31</v>
      </c>
      <c r="G216" s="5" t="n">
        <f aca="false">B216</f>
        <v>44592</v>
      </c>
      <c r="H216" s="18" t="n">
        <v>25</v>
      </c>
      <c r="J216" s="38" t="n">
        <f aca="false">H216/36500</f>
        <v>0.000684931506849315</v>
      </c>
    </row>
    <row r="218" customFormat="false" ht="22.05" hidden="false" customHeight="false" outlineLevel="0" collapsed="false">
      <c r="A218" s="2" t="s">
        <v>32</v>
      </c>
    </row>
    <row r="220" customFormat="false" ht="15" hidden="false" customHeight="false" outlineLevel="0" collapsed="false">
      <c r="A220" s="3" t="s">
        <v>2</v>
      </c>
      <c r="B220" s="3"/>
      <c r="C220" s="3"/>
      <c r="D220" s="3"/>
      <c r="E220" s="3"/>
      <c r="F220" s="3"/>
    </row>
    <row r="221" customFormat="false" ht="15" hidden="false" customHeight="false" outlineLevel="0" collapsed="false">
      <c r="A221" s="4" t="s">
        <v>5</v>
      </c>
      <c r="B221" s="4" t="s">
        <v>6</v>
      </c>
      <c r="C221" s="4" t="s">
        <v>7</v>
      </c>
      <c r="D221" s="4" t="s">
        <v>8</v>
      </c>
      <c r="E221" s="4" t="s">
        <v>9</v>
      </c>
      <c r="F221" s="4" t="s">
        <v>10</v>
      </c>
      <c r="G221" s="27" t="s">
        <v>44</v>
      </c>
    </row>
    <row r="222" customFormat="false" ht="15" hidden="false" customHeight="false" outlineLevel="0" collapsed="false">
      <c r="A222" s="20" t="n">
        <f aca="false">A188</f>
        <v>44596</v>
      </c>
      <c r="B222" s="20" t="n">
        <f aca="false">B188</f>
        <v>44592</v>
      </c>
      <c r="C222" s="20" t="str">
        <f aca="false">C188</f>
        <v>Loan1</v>
      </c>
      <c r="D222" s="20" t="str">
        <f aca="false">D188</f>
        <v>Interest</v>
      </c>
      <c r="E222" s="22" t="n">
        <f aca="false">E188</f>
        <v>-10.958904109589</v>
      </c>
      <c r="F222" s="30" t="n">
        <f aca="false">F188</f>
        <v>2</v>
      </c>
      <c r="G222" s="0" t="str">
        <f aca="false">G188</f>
        <v>REVERSAL</v>
      </c>
    </row>
    <row r="223" customFormat="false" ht="15" hidden="false" customHeight="false" outlineLevel="0" collapsed="false">
      <c r="A223" s="20" t="n">
        <f aca="false">A189</f>
        <v>44596</v>
      </c>
      <c r="B223" s="20" t="n">
        <f aca="false">B189</f>
        <v>44592</v>
      </c>
      <c r="C223" s="20" t="str">
        <f aca="false">C189</f>
        <v>Loan1</v>
      </c>
      <c r="D223" s="20" t="str">
        <f aca="false">D189</f>
        <v>Interest</v>
      </c>
      <c r="E223" s="22" t="n">
        <f aca="false">E189</f>
        <v>-2.73972602739726</v>
      </c>
      <c r="F223" s="30" t="n">
        <f aca="false">F189</f>
        <v>1</v>
      </c>
      <c r="G223" s="0" t="str">
        <f aca="false">G189</f>
        <v>REVERSAL</v>
      </c>
      <c r="H223" s="3" t="s">
        <v>3</v>
      </c>
      <c r="I223" s="3"/>
      <c r="J223" s="3"/>
      <c r="K223" s="3"/>
      <c r="L223" s="3"/>
      <c r="M223" s="3"/>
      <c r="N223" s="3"/>
      <c r="O223" s="3"/>
      <c r="Q223" s="3" t="s">
        <v>4</v>
      </c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20" t="n">
        <f aca="false">A190</f>
        <v>44596</v>
      </c>
      <c r="B224" s="20" t="n">
        <f aca="false">B190</f>
        <v>44592</v>
      </c>
      <c r="C224" s="20" t="str">
        <f aca="false">C190</f>
        <v>Loan1</v>
      </c>
      <c r="D224" s="20" t="str">
        <f aca="false">D190</f>
        <v>Interest</v>
      </c>
      <c r="E224" s="22" t="n">
        <f aca="false">E190</f>
        <v>-24.6575342465753</v>
      </c>
      <c r="F224" s="30" t="n">
        <f aca="false">F190</f>
        <v>3</v>
      </c>
      <c r="G224" s="0" t="str">
        <f aca="false">G190</f>
        <v>REVERSAL</v>
      </c>
      <c r="H224" s="4" t="s">
        <v>11</v>
      </c>
      <c r="I224" s="4" t="s">
        <v>5</v>
      </c>
      <c r="J224" s="4" t="s">
        <v>12</v>
      </c>
      <c r="K224" s="4" t="s">
        <v>7</v>
      </c>
      <c r="L224" s="4" t="s">
        <v>10</v>
      </c>
      <c r="M224" s="4" t="s">
        <v>13</v>
      </c>
      <c r="N224" s="4" t="s">
        <v>14</v>
      </c>
      <c r="O224" s="4" t="s">
        <v>15</v>
      </c>
      <c r="Q224" s="4" t="s">
        <v>11</v>
      </c>
      <c r="R224" s="4" t="s">
        <v>5</v>
      </c>
      <c r="S224" s="4" t="s">
        <v>12</v>
      </c>
      <c r="T224" s="4" t="s">
        <v>7</v>
      </c>
      <c r="U224" s="4" t="s">
        <v>13</v>
      </c>
      <c r="V224" s="4" t="s">
        <v>14</v>
      </c>
      <c r="W224" s="4" t="s">
        <v>15</v>
      </c>
    </row>
    <row r="225" customFormat="false" ht="15" hidden="false" customHeight="false" outlineLevel="0" collapsed="false">
      <c r="A225" s="20" t="n">
        <f aca="false">A191</f>
        <v>44596</v>
      </c>
      <c r="B225" s="20" t="n">
        <f aca="false">B191</f>
        <v>44593</v>
      </c>
      <c r="C225" s="20" t="str">
        <f aca="false">C191</f>
        <v>Loan1</v>
      </c>
      <c r="D225" s="20" t="str">
        <f aca="false">D191</f>
        <v>Principal</v>
      </c>
      <c r="E225" s="22" t="n">
        <f aca="false">E191</f>
        <v>1800</v>
      </c>
      <c r="F225" s="30" t="n">
        <f aca="false">F191</f>
        <v>2</v>
      </c>
      <c r="G225" s="0" t="str">
        <f aca="false">G191</f>
        <v>REVERSAL</v>
      </c>
      <c r="H225" s="6" t="s">
        <v>38</v>
      </c>
      <c r="I225" s="5" t="n">
        <v>44596</v>
      </c>
      <c r="J225" s="5" t="s">
        <v>20</v>
      </c>
      <c r="K225" s="6" t="s">
        <v>16</v>
      </c>
      <c r="L225" s="6" t="n">
        <v>2</v>
      </c>
      <c r="M225" s="7" t="n">
        <f aca="false">M188</f>
        <v>18050</v>
      </c>
      <c r="N225" s="7" t="n">
        <f aca="false">SUMIFS($E$222:$E$260,$F$222:$F$260,L225,$D$222:$D$260,"Principal")</f>
        <v>0</v>
      </c>
      <c r="O225" s="7" t="n">
        <f aca="false">M225+N225</f>
        <v>18050</v>
      </c>
      <c r="Q225" s="6" t="str">
        <f aca="false">H225</f>
        <v>2022-2</v>
      </c>
      <c r="R225" s="5" t="n">
        <f aca="false">I225</f>
        <v>44596</v>
      </c>
      <c r="S225" s="5" t="s">
        <v>20</v>
      </c>
      <c r="T225" s="6" t="str">
        <f aca="false">K225</f>
        <v>Loan1</v>
      </c>
      <c r="U225" s="7" t="n">
        <f aca="false">SUM(M225:M227)</f>
        <v>56250</v>
      </c>
      <c r="V225" s="7" t="n">
        <f aca="false">SUM(N225:N227)</f>
        <v>0</v>
      </c>
      <c r="W225" s="7" t="n">
        <f aca="false">SUM(O225:O227)</f>
        <v>56250</v>
      </c>
    </row>
    <row r="226" customFormat="false" ht="15" hidden="false" customHeight="false" outlineLevel="0" collapsed="false">
      <c r="A226" s="20" t="n">
        <f aca="false">A192</f>
        <v>44596</v>
      </c>
      <c r="B226" s="20" t="n">
        <f aca="false">B192</f>
        <v>44593</v>
      </c>
      <c r="C226" s="20" t="str">
        <f aca="false">C192</f>
        <v>Loan1</v>
      </c>
      <c r="D226" s="20" t="str">
        <f aca="false">D192</f>
        <v>Principal</v>
      </c>
      <c r="E226" s="22" t="n">
        <f aca="false">E192</f>
        <v>1000</v>
      </c>
      <c r="F226" s="30" t="n">
        <f aca="false">F192</f>
        <v>3</v>
      </c>
      <c r="G226" s="0" t="str">
        <f aca="false">G192</f>
        <v>REVERSAL</v>
      </c>
      <c r="H226" s="6" t="s">
        <v>38</v>
      </c>
      <c r="I226" s="5" t="n">
        <v>44596</v>
      </c>
      <c r="J226" s="5" t="s">
        <v>20</v>
      </c>
      <c r="K226" s="6" t="s">
        <v>16</v>
      </c>
      <c r="L226" s="6" t="n">
        <v>1</v>
      </c>
      <c r="M226" s="7" t="n">
        <f aca="false">M189</f>
        <v>9350</v>
      </c>
      <c r="N226" s="7" t="n">
        <f aca="false">SUMIFS($E$222:$E$260,$F$222:$F$260,L226,$D$222:$D$260,"Principal")</f>
        <v>0</v>
      </c>
      <c r="O226" s="7" t="n">
        <f aca="false">M226+N226</f>
        <v>9350</v>
      </c>
      <c r="Q226" s="6" t="str">
        <f aca="false">H226</f>
        <v>2022-2</v>
      </c>
      <c r="R226" s="5" t="n">
        <f aca="false">I226</f>
        <v>44596</v>
      </c>
      <c r="S226" s="6" t="s">
        <v>21</v>
      </c>
      <c r="T226" s="6" t="str">
        <f aca="false">T225</f>
        <v>Loan1</v>
      </c>
      <c r="U226" s="7" t="n">
        <f aca="false">SUM(M228:M230)</f>
        <v>171.317808219178</v>
      </c>
      <c r="V226" s="7" t="n">
        <f aca="false">SUM(N228:N230)</f>
        <v>19.9397260273973</v>
      </c>
      <c r="W226" s="7" t="n">
        <f aca="false">SUM(O228:O230)</f>
        <v>191.257534246575</v>
      </c>
    </row>
    <row r="227" customFormat="false" ht="15" hidden="false" customHeight="false" outlineLevel="0" collapsed="false">
      <c r="A227" s="20" t="n">
        <f aca="false">A193</f>
        <v>44596</v>
      </c>
      <c r="B227" s="20" t="n">
        <f aca="false">B193</f>
        <v>44593</v>
      </c>
      <c r="C227" s="20" t="str">
        <f aca="false">C193</f>
        <v>Loan1</v>
      </c>
      <c r="D227" s="20" t="str">
        <f aca="false">D193</f>
        <v>Interest</v>
      </c>
      <c r="E227" s="22" t="n">
        <f aca="false">E193</f>
        <v>-8.97534246575343</v>
      </c>
      <c r="F227" s="30" t="n">
        <f aca="false">F193</f>
        <v>2</v>
      </c>
      <c r="G227" s="0" t="str">
        <f aca="false">G193</f>
        <v>REVERSAL</v>
      </c>
      <c r="H227" s="6" t="s">
        <v>38</v>
      </c>
      <c r="I227" s="5" t="n">
        <v>44596</v>
      </c>
      <c r="J227" s="5" t="s">
        <v>20</v>
      </c>
      <c r="K227" s="6" t="s">
        <v>16</v>
      </c>
      <c r="L227" s="6" t="n">
        <v>3</v>
      </c>
      <c r="M227" s="7" t="n">
        <f aca="false">M190</f>
        <v>28850</v>
      </c>
      <c r="N227" s="7" t="n">
        <f aca="false">SUMIFS($E$222:$E$260,$F$222:$F$260,L227,$D$222:$D$260,"Principal")</f>
        <v>0</v>
      </c>
      <c r="O227" s="7" t="n">
        <f aca="false">M227+N227</f>
        <v>28850</v>
      </c>
    </row>
    <row r="228" customFormat="false" ht="15" hidden="false" customHeight="false" outlineLevel="0" collapsed="false">
      <c r="A228" s="20" t="n">
        <f aca="false">A194</f>
        <v>44596</v>
      </c>
      <c r="B228" s="20" t="n">
        <f aca="false">B194</f>
        <v>44593</v>
      </c>
      <c r="C228" s="20" t="str">
        <f aca="false">C194</f>
        <v>Loan1</v>
      </c>
      <c r="D228" s="20" t="str">
        <f aca="false">D194</f>
        <v>Interest</v>
      </c>
      <c r="E228" s="22" t="n">
        <f aca="false">E194</f>
        <v>-3.28767123287671</v>
      </c>
      <c r="F228" s="30" t="n">
        <f aca="false">F194</f>
        <v>1</v>
      </c>
      <c r="G228" s="0" t="str">
        <f aca="false">G194</f>
        <v>REVERSAL</v>
      </c>
      <c r="H228" s="6" t="s">
        <v>38</v>
      </c>
      <c r="I228" s="5" t="n">
        <v>44596</v>
      </c>
      <c r="J228" s="9" t="s">
        <v>21</v>
      </c>
      <c r="K228" s="6" t="s">
        <v>16</v>
      </c>
      <c r="L228" s="6" t="n">
        <v>2</v>
      </c>
      <c r="M228" s="7" t="n">
        <f aca="false">M191</f>
        <v>57.8109589041096</v>
      </c>
      <c r="N228" s="7" t="n">
        <f aca="false">SUMIFS($E$222:$E$260,$F$222:$F$260,L228,$D$222:$D$260,"Interest")</f>
        <v>7.80547945205481</v>
      </c>
      <c r="O228" s="7" t="n">
        <f aca="false">M228+N228</f>
        <v>65.6164383561644</v>
      </c>
    </row>
    <row r="229" customFormat="false" ht="15" hidden="false" customHeight="false" outlineLevel="0" collapsed="false">
      <c r="A229" s="20" t="n">
        <f aca="false">A195</f>
        <v>44596</v>
      </c>
      <c r="B229" s="20" t="n">
        <f aca="false">B195</f>
        <v>44593</v>
      </c>
      <c r="C229" s="20" t="str">
        <f aca="false">C195</f>
        <v>Loan1</v>
      </c>
      <c r="D229" s="20" t="str">
        <f aca="false">D195</f>
        <v>Interest</v>
      </c>
      <c r="E229" s="22" t="n">
        <f aca="false">E195</f>
        <v>-22.2465753424658</v>
      </c>
      <c r="F229" s="30" t="n">
        <f aca="false">F195</f>
        <v>3</v>
      </c>
      <c r="G229" s="0" t="str">
        <f aca="false">G195</f>
        <v>REVERSAL</v>
      </c>
      <c r="H229" s="6" t="s">
        <v>38</v>
      </c>
      <c r="I229" s="5" t="n">
        <v>44596</v>
      </c>
      <c r="J229" s="9" t="s">
        <v>21</v>
      </c>
      <c r="K229" s="6" t="s">
        <v>16</v>
      </c>
      <c r="L229" s="6" t="n">
        <v>1</v>
      </c>
      <c r="M229" s="7" t="n">
        <f aca="false">M192</f>
        <v>12.2246575342466</v>
      </c>
      <c r="N229" s="7" t="n">
        <f aca="false">SUMIFS($E$222:$E$260,$F$222:$F$260,L229,$D$222:$D$260,"Interest")</f>
        <v>3.62191780821918</v>
      </c>
      <c r="O229" s="7" t="n">
        <f aca="false">M229+N229</f>
        <v>15.8465753424658</v>
      </c>
    </row>
    <row r="230" customFormat="false" ht="15" hidden="false" customHeight="false" outlineLevel="0" collapsed="false">
      <c r="A230" s="20" t="n">
        <f aca="false">A196</f>
        <v>44596</v>
      </c>
      <c r="B230" s="20" t="n">
        <f aca="false">B196</f>
        <v>44594</v>
      </c>
      <c r="C230" s="20" t="str">
        <f aca="false">C196</f>
        <v>Loan1</v>
      </c>
      <c r="D230" s="20" t="str">
        <f aca="false">D196</f>
        <v>Principal</v>
      </c>
      <c r="E230" s="22" t="n">
        <f aca="false">E196</f>
        <v>500</v>
      </c>
      <c r="F230" s="30" t="n">
        <f aca="false">F196</f>
        <v>1</v>
      </c>
      <c r="G230" s="0" t="str">
        <f aca="false">G196</f>
        <v>REVERSAL</v>
      </c>
      <c r="H230" s="6" t="s">
        <v>38</v>
      </c>
      <c r="I230" s="5" t="n">
        <v>44596</v>
      </c>
      <c r="J230" s="9" t="s">
        <v>21</v>
      </c>
      <c r="K230" s="6" t="s">
        <v>16</v>
      </c>
      <c r="L230" s="6" t="n">
        <v>3</v>
      </c>
      <c r="M230" s="7" t="n">
        <f aca="false">M193</f>
        <v>101.282191780822</v>
      </c>
      <c r="N230" s="7" t="n">
        <f aca="false">SUMIFS($E$222:$E$260,$F$222:$F$260,L230,$D$222:$D$260,"Interest")</f>
        <v>8.5123287671233</v>
      </c>
      <c r="O230" s="7" t="n">
        <f aca="false">M230+N230</f>
        <v>109.794520547945</v>
      </c>
    </row>
    <row r="231" customFormat="false" ht="15" hidden="false" customHeight="false" outlineLevel="0" collapsed="false">
      <c r="A231" s="20" t="n">
        <f aca="false">A197</f>
        <v>44596</v>
      </c>
      <c r="B231" s="20" t="n">
        <f aca="false">B197</f>
        <v>44594</v>
      </c>
      <c r="C231" s="20" t="str">
        <f aca="false">C197</f>
        <v>Loan1</v>
      </c>
      <c r="D231" s="20" t="str">
        <f aca="false">D197</f>
        <v>Interest</v>
      </c>
      <c r="E231" s="22" t="n">
        <f aca="false">E197</f>
        <v>-28.9753424657534</v>
      </c>
      <c r="F231" s="30" t="n">
        <f aca="false">F197</f>
        <v>2</v>
      </c>
      <c r="G231" s="0" t="str">
        <f aca="false">G197</f>
        <v>REVERSAL</v>
      </c>
    </row>
    <row r="232" customFormat="false" ht="15" hidden="false" customHeight="false" outlineLevel="0" collapsed="false">
      <c r="A232" s="20" t="n">
        <f aca="false">A198</f>
        <v>44596</v>
      </c>
      <c r="B232" s="20" t="n">
        <f aca="false">B198</f>
        <v>44594</v>
      </c>
      <c r="C232" s="20" t="str">
        <f aca="false">C198</f>
        <v>Loan1</v>
      </c>
      <c r="D232" s="20" t="str">
        <f aca="false">D198</f>
        <v>Interest</v>
      </c>
      <c r="E232" s="22" t="n">
        <f aca="false">E198</f>
        <v>-32.2465753424658</v>
      </c>
      <c r="F232" s="30" t="n">
        <f aca="false">F198</f>
        <v>3</v>
      </c>
      <c r="G232" s="0" t="str">
        <f aca="false">G198</f>
        <v>REVERSAL</v>
      </c>
    </row>
    <row r="233" customFormat="false" ht="15" hidden="false" customHeight="false" outlineLevel="0" collapsed="false">
      <c r="A233" s="20" t="n">
        <f aca="false">A199</f>
        <v>44596</v>
      </c>
      <c r="B233" s="20" t="n">
        <f aca="false">B199</f>
        <v>44594</v>
      </c>
      <c r="C233" s="20" t="str">
        <f aca="false">C199</f>
        <v>Loan1</v>
      </c>
      <c r="D233" s="20" t="str">
        <f aca="false">D199</f>
        <v>Interest</v>
      </c>
      <c r="E233" s="22" t="n">
        <f aca="false">E199</f>
        <v>-3.12328767123288</v>
      </c>
      <c r="F233" s="30" t="n">
        <f aca="false">F199</f>
        <v>1</v>
      </c>
      <c r="G233" s="0" t="str">
        <f aca="false">G199</f>
        <v>REVERSAL</v>
      </c>
    </row>
    <row r="234" customFormat="false" ht="15" hidden="false" customHeight="false" outlineLevel="0" collapsed="false">
      <c r="A234" s="20" t="n">
        <f aca="false">A200</f>
        <v>44596</v>
      </c>
      <c r="B234" s="20" t="n">
        <f aca="false">B200</f>
        <v>44595</v>
      </c>
      <c r="C234" s="20" t="str">
        <f aca="false">C200</f>
        <v>Loan1</v>
      </c>
      <c r="D234" s="20" t="str">
        <f aca="false">D200</f>
        <v>Principal</v>
      </c>
      <c r="E234" s="22" t="n">
        <f aca="false">E200</f>
        <v>150</v>
      </c>
      <c r="F234" s="30" t="n">
        <f aca="false">F200</f>
        <v>2</v>
      </c>
      <c r="G234" s="0" t="str">
        <f aca="false">G200</f>
        <v>REVERSAL</v>
      </c>
    </row>
    <row r="235" customFormat="false" ht="15" hidden="false" customHeight="false" outlineLevel="0" collapsed="false">
      <c r="A235" s="20" t="n">
        <f aca="false">A201</f>
        <v>44596</v>
      </c>
      <c r="B235" s="20" t="n">
        <f aca="false">B201</f>
        <v>44595</v>
      </c>
      <c r="C235" s="20" t="str">
        <f aca="false">C201</f>
        <v>Loan1</v>
      </c>
      <c r="D235" s="20" t="str">
        <f aca="false">D201</f>
        <v>Principal</v>
      </c>
      <c r="E235" s="22" t="n">
        <f aca="false">E201</f>
        <v>150</v>
      </c>
      <c r="F235" s="30" t="n">
        <f aca="false">F201</f>
        <v>1</v>
      </c>
      <c r="G235" s="0" t="str">
        <f aca="false">G201</f>
        <v>REVERSAL</v>
      </c>
    </row>
    <row r="236" customFormat="false" ht="15" hidden="false" customHeight="false" outlineLevel="0" collapsed="false">
      <c r="A236" s="20" t="n">
        <f aca="false">A202</f>
        <v>44596</v>
      </c>
      <c r="B236" s="20" t="n">
        <f aca="false">B202</f>
        <v>44595</v>
      </c>
      <c r="C236" s="20" t="str">
        <f aca="false">C202</f>
        <v>Loan1</v>
      </c>
      <c r="D236" s="20" t="str">
        <f aca="false">D202</f>
        <v>Principal</v>
      </c>
      <c r="E236" s="22" t="n">
        <f aca="false">E202</f>
        <v>150</v>
      </c>
      <c r="F236" s="30" t="n">
        <f aca="false">F202</f>
        <v>3</v>
      </c>
      <c r="G236" s="0" t="str">
        <f aca="false">G202</f>
        <v>REVERSAL</v>
      </c>
    </row>
    <row r="237" customFormat="false" ht="15" hidden="false" customHeight="false" outlineLevel="0" collapsed="false">
      <c r="A237" s="20" t="n">
        <f aca="false">A203</f>
        <v>44596</v>
      </c>
      <c r="B237" s="20" t="n">
        <f aca="false">B203</f>
        <v>44595</v>
      </c>
      <c r="C237" s="20" t="str">
        <f aca="false">C203</f>
        <v>Loan1</v>
      </c>
      <c r="D237" s="20" t="str">
        <f aca="false">D203</f>
        <v>Interest</v>
      </c>
      <c r="E237" s="22" t="n">
        <f aca="false">E203</f>
        <v>-8.9013698630137</v>
      </c>
      <c r="F237" s="30" t="n">
        <f aca="false">F203</f>
        <v>2</v>
      </c>
      <c r="G237" s="0" t="str">
        <f aca="false">G203</f>
        <v>REVERSAL</v>
      </c>
    </row>
    <row r="238" customFormat="false" ht="15" hidden="false" customHeight="false" outlineLevel="0" collapsed="false">
      <c r="A238" s="20" t="n">
        <f aca="false">A204</f>
        <v>44596</v>
      </c>
      <c r="B238" s="20" t="n">
        <f aca="false">B204</f>
        <v>44595</v>
      </c>
      <c r="C238" s="20" t="str">
        <f aca="false">C204</f>
        <v>Loan1</v>
      </c>
      <c r="D238" s="20" t="str">
        <f aca="false">D204</f>
        <v>Interest</v>
      </c>
      <c r="E238" s="22" t="n">
        <f aca="false">E204</f>
        <v>-3.07397260273973</v>
      </c>
      <c r="F238" s="30" t="n">
        <f aca="false">F204</f>
        <v>1</v>
      </c>
      <c r="G238" s="0" t="str">
        <f aca="false">G204</f>
        <v>REVERSAL</v>
      </c>
    </row>
    <row r="239" customFormat="false" ht="15" hidden="false" customHeight="false" outlineLevel="0" collapsed="false">
      <c r="A239" s="20" t="n">
        <f aca="false">A205</f>
        <v>44596</v>
      </c>
      <c r="B239" s="20" t="n">
        <f aca="false">B205</f>
        <v>44595</v>
      </c>
      <c r="C239" s="20" t="str">
        <f aca="false">C205</f>
        <v>Loan1</v>
      </c>
      <c r="D239" s="20" t="str">
        <f aca="false">D205</f>
        <v>Interest</v>
      </c>
      <c r="E239" s="22" t="n">
        <f aca="false">E205</f>
        <v>-22.1315068493151</v>
      </c>
      <c r="F239" s="30" t="n">
        <f aca="false">F205</f>
        <v>3</v>
      </c>
      <c r="G239" s="0" t="str">
        <f aca="false">G205</f>
        <v>REVERSAL</v>
      </c>
      <c r="I239" s="28"/>
      <c r="J239" s="28"/>
      <c r="K239" s="28"/>
    </row>
    <row r="240" customFormat="false" ht="15" hidden="false" customHeight="false" outlineLevel="0" collapsed="false">
      <c r="A240" s="5" t="n">
        <v>44596</v>
      </c>
      <c r="B240" s="5" t="n">
        <f aca="false">B222</f>
        <v>44592</v>
      </c>
      <c r="C240" s="5" t="str">
        <f aca="false">C222</f>
        <v>Loan1</v>
      </c>
      <c r="D240" s="5" t="str">
        <f aca="false">D222</f>
        <v>Interest</v>
      </c>
      <c r="E240" s="7" t="n">
        <f aca="false">E7*J212</f>
        <v>9.86301369863014</v>
      </c>
      <c r="F240" s="39" t="n">
        <f aca="false">F222</f>
        <v>2</v>
      </c>
      <c r="G240" s="0" t="s">
        <v>45</v>
      </c>
      <c r="H240" s="28"/>
      <c r="I240" s="28"/>
    </row>
    <row r="241" customFormat="false" ht="15" hidden="false" customHeight="false" outlineLevel="0" collapsed="false">
      <c r="A241" s="5" t="n">
        <v>44596</v>
      </c>
      <c r="B241" s="5" t="n">
        <f aca="false">B223</f>
        <v>44592</v>
      </c>
      <c r="C241" s="5" t="str">
        <f aca="false">C223</f>
        <v>Loan1</v>
      </c>
      <c r="D241" s="5" t="str">
        <f aca="false">D223</f>
        <v>Interest</v>
      </c>
      <c r="E241" s="7" t="n">
        <f aca="false">E8*J215</f>
        <v>3.28767123287671</v>
      </c>
      <c r="F241" s="39" t="n">
        <f aca="false">F223</f>
        <v>1</v>
      </c>
      <c r="G241" s="0" t="s">
        <v>45</v>
      </c>
      <c r="H241" s="28"/>
      <c r="I241" s="28"/>
    </row>
    <row r="242" customFormat="false" ht="15" hidden="false" customHeight="false" outlineLevel="0" collapsed="false">
      <c r="A242" s="5" t="n">
        <v>44596</v>
      </c>
      <c r="B242" s="5" t="n">
        <f aca="false">B224</f>
        <v>44592</v>
      </c>
      <c r="C242" s="5" t="str">
        <f aca="false">C224</f>
        <v>Loan1</v>
      </c>
      <c r="D242" s="5" t="str">
        <f aca="false">D224</f>
        <v>Interest</v>
      </c>
      <c r="E242" s="7" t="n">
        <f aca="false">E9*J216</f>
        <v>20.5479452054795</v>
      </c>
      <c r="F242" s="39" t="n">
        <f aca="false">F224</f>
        <v>3</v>
      </c>
      <c r="G242" s="0" t="s">
        <v>45</v>
      </c>
    </row>
    <row r="243" customFormat="false" ht="15" hidden="false" customHeight="false" outlineLevel="0" collapsed="false">
      <c r="A243" s="5" t="n">
        <v>44596</v>
      </c>
      <c r="B243" s="5" t="n">
        <f aca="false">B225</f>
        <v>44593</v>
      </c>
      <c r="C243" s="5" t="str">
        <f aca="false">C225</f>
        <v>Loan1</v>
      </c>
      <c r="D243" s="5" t="str">
        <f aca="false">D225</f>
        <v>Principal</v>
      </c>
      <c r="E243" s="7" t="n">
        <f aca="false">-E225</f>
        <v>-1800</v>
      </c>
      <c r="F243" s="39" t="n">
        <f aca="false">F225</f>
        <v>2</v>
      </c>
      <c r="G243" s="0" t="s">
        <v>45</v>
      </c>
    </row>
    <row r="244" customFormat="false" ht="15" hidden="false" customHeight="false" outlineLevel="0" collapsed="false">
      <c r="A244" s="5" t="n">
        <v>44596</v>
      </c>
      <c r="B244" s="5" t="n">
        <f aca="false">B226</f>
        <v>44593</v>
      </c>
      <c r="C244" s="5" t="str">
        <f aca="false">C226</f>
        <v>Loan1</v>
      </c>
      <c r="D244" s="5" t="str">
        <f aca="false">D226</f>
        <v>Principal</v>
      </c>
      <c r="E244" s="7" t="n">
        <f aca="false">-E226</f>
        <v>-1000</v>
      </c>
      <c r="F244" s="39" t="n">
        <f aca="false">F226</f>
        <v>3</v>
      </c>
      <c r="G244" s="0" t="s">
        <v>45</v>
      </c>
    </row>
    <row r="245" customFormat="false" ht="15" hidden="false" customHeight="false" outlineLevel="0" collapsed="false">
      <c r="A245" s="5" t="n">
        <v>44596</v>
      </c>
      <c r="B245" s="5" t="n">
        <f aca="false">B227</f>
        <v>44593</v>
      </c>
      <c r="C245" s="5" t="str">
        <f aca="false">C227</f>
        <v>Loan1</v>
      </c>
      <c r="D245" s="5" t="str">
        <f aca="false">D227</f>
        <v>Interest</v>
      </c>
      <c r="E245" s="7" t="n">
        <f aca="false">(E7+E243)*J212</f>
        <v>8.97534246575343</v>
      </c>
      <c r="F245" s="39" t="n">
        <f aca="false">F227</f>
        <v>2</v>
      </c>
      <c r="G245" s="0" t="s">
        <v>45</v>
      </c>
      <c r="H245" s="28"/>
      <c r="I245" s="28"/>
    </row>
    <row r="246" customFormat="false" ht="15" hidden="false" customHeight="false" outlineLevel="0" collapsed="false">
      <c r="A246" s="5" t="n">
        <v>44596</v>
      </c>
      <c r="B246" s="5" t="n">
        <f aca="false">B228</f>
        <v>44593</v>
      </c>
      <c r="C246" s="5" t="str">
        <f aca="false">C228</f>
        <v>Loan1</v>
      </c>
      <c r="D246" s="5" t="str">
        <f aca="false">D228</f>
        <v>Interest</v>
      </c>
      <c r="E246" s="7" t="n">
        <f aca="false">E8*J215</f>
        <v>3.28767123287671</v>
      </c>
      <c r="F246" s="39" t="n">
        <f aca="false">F228</f>
        <v>1</v>
      </c>
      <c r="G246" s="0" t="s">
        <v>45</v>
      </c>
      <c r="I246" s="29"/>
    </row>
    <row r="247" customFormat="false" ht="15" hidden="false" customHeight="false" outlineLevel="0" collapsed="false">
      <c r="A247" s="5" t="n">
        <v>44596</v>
      </c>
      <c r="B247" s="5" t="n">
        <f aca="false">B229</f>
        <v>44593</v>
      </c>
      <c r="C247" s="5" t="str">
        <f aca="false">C229</f>
        <v>Loan1</v>
      </c>
      <c r="D247" s="5" t="str">
        <f aca="false">D229</f>
        <v>Interest</v>
      </c>
      <c r="E247" s="7" t="n">
        <f aca="false">(E9+E244)*J216</f>
        <v>19.8630136986301</v>
      </c>
      <c r="F247" s="39" t="n">
        <f aca="false">F229</f>
        <v>3</v>
      </c>
      <c r="G247" s="0" t="s">
        <v>45</v>
      </c>
      <c r="I247" s="28"/>
    </row>
    <row r="248" customFormat="false" ht="15" hidden="false" customHeight="false" outlineLevel="0" collapsed="false">
      <c r="A248" s="5" t="n">
        <v>44596</v>
      </c>
      <c r="B248" s="5" t="n">
        <f aca="false">B230</f>
        <v>44594</v>
      </c>
      <c r="C248" s="5" t="str">
        <f aca="false">C230</f>
        <v>Loan1</v>
      </c>
      <c r="D248" s="5" t="str">
        <f aca="false">D230</f>
        <v>Principal</v>
      </c>
      <c r="E248" s="7" t="n">
        <f aca="false">-E230</f>
        <v>-500</v>
      </c>
      <c r="F248" s="39" t="n">
        <f aca="false">F230</f>
        <v>1</v>
      </c>
      <c r="G248" s="0" t="s">
        <v>45</v>
      </c>
    </row>
    <row r="249" customFormat="false" ht="15" hidden="false" customHeight="false" outlineLevel="0" collapsed="false">
      <c r="A249" s="5" t="n">
        <v>44596</v>
      </c>
      <c r="B249" s="5" t="n">
        <f aca="false">B231</f>
        <v>44594</v>
      </c>
      <c r="C249" s="5" t="str">
        <f aca="false">C231</f>
        <v>Loan1</v>
      </c>
      <c r="D249" s="5" t="str">
        <f aca="false">D231</f>
        <v>Interest</v>
      </c>
      <c r="E249" s="7" t="n">
        <f aca="false">((E7+E243)*J212)+20</f>
        <v>28.9753424657534</v>
      </c>
      <c r="F249" s="39" t="n">
        <f aca="false">F231</f>
        <v>2</v>
      </c>
      <c r="G249" s="0" t="s">
        <v>45</v>
      </c>
    </row>
    <row r="250" customFormat="false" ht="15" hidden="false" customHeight="false" outlineLevel="0" collapsed="false">
      <c r="A250" s="5" t="n">
        <v>44596</v>
      </c>
      <c r="B250" s="5" t="n">
        <f aca="false">B232</f>
        <v>44594</v>
      </c>
      <c r="C250" s="5" t="str">
        <f aca="false">C232</f>
        <v>Loan1</v>
      </c>
      <c r="D250" s="5" t="str">
        <f aca="false">D232</f>
        <v>Interest</v>
      </c>
      <c r="E250" s="7" t="n">
        <f aca="false">((E9+E244)*J216)+10</f>
        <v>29.8630136986301</v>
      </c>
      <c r="F250" s="39" t="n">
        <f aca="false">F232</f>
        <v>3</v>
      </c>
      <c r="G250" s="0" t="s">
        <v>45</v>
      </c>
    </row>
    <row r="251" customFormat="false" ht="15" hidden="false" customHeight="false" outlineLevel="0" collapsed="false">
      <c r="A251" s="5" t="n">
        <v>44596</v>
      </c>
      <c r="B251" s="5" t="n">
        <f aca="false">B233</f>
        <v>44594</v>
      </c>
      <c r="C251" s="5" t="str">
        <f aca="false">C233</f>
        <v>Loan1</v>
      </c>
      <c r="D251" s="5" t="str">
        <f aca="false">D233</f>
        <v>Interest</v>
      </c>
      <c r="E251" s="7" t="n">
        <f aca="false">(E8+E248)*J215</f>
        <v>3.12328767123288</v>
      </c>
      <c r="F251" s="39" t="n">
        <f aca="false">F233</f>
        <v>1</v>
      </c>
      <c r="G251" s="0" t="s">
        <v>45</v>
      </c>
    </row>
    <row r="252" customFormat="false" ht="15" hidden="false" customHeight="false" outlineLevel="0" collapsed="false">
      <c r="A252" s="5" t="n">
        <v>44596</v>
      </c>
      <c r="B252" s="5" t="n">
        <f aca="false">B234</f>
        <v>44595</v>
      </c>
      <c r="C252" s="5" t="str">
        <f aca="false">C234</f>
        <v>Loan1</v>
      </c>
      <c r="D252" s="5" t="str">
        <f aca="false">D234</f>
        <v>Principal</v>
      </c>
      <c r="E252" s="7" t="n">
        <f aca="false">-E234</f>
        <v>-150</v>
      </c>
      <c r="F252" s="39" t="n">
        <f aca="false">F234</f>
        <v>2</v>
      </c>
      <c r="G252" s="0" t="s">
        <v>45</v>
      </c>
    </row>
    <row r="253" customFormat="false" ht="15" hidden="false" customHeight="false" outlineLevel="0" collapsed="false">
      <c r="A253" s="5" t="n">
        <v>44596</v>
      </c>
      <c r="B253" s="5" t="n">
        <f aca="false">B235</f>
        <v>44595</v>
      </c>
      <c r="C253" s="5" t="str">
        <f aca="false">C235</f>
        <v>Loan1</v>
      </c>
      <c r="D253" s="5" t="str">
        <f aca="false">D235</f>
        <v>Principal</v>
      </c>
      <c r="E253" s="7" t="n">
        <f aca="false">-E235</f>
        <v>-150</v>
      </c>
      <c r="F253" s="39" t="n">
        <f aca="false">F235</f>
        <v>1</v>
      </c>
      <c r="G253" s="0" t="s">
        <v>45</v>
      </c>
    </row>
    <row r="254" customFormat="false" ht="15" hidden="false" customHeight="false" outlineLevel="0" collapsed="false">
      <c r="A254" s="5" t="n">
        <v>44596</v>
      </c>
      <c r="B254" s="5" t="n">
        <f aca="false">B236</f>
        <v>44595</v>
      </c>
      <c r="C254" s="5" t="str">
        <f aca="false">C236</f>
        <v>Loan1</v>
      </c>
      <c r="D254" s="5" t="str">
        <f aca="false">D236</f>
        <v>Principal</v>
      </c>
      <c r="E254" s="7" t="n">
        <f aca="false">-E236</f>
        <v>-150</v>
      </c>
      <c r="F254" s="39" t="n">
        <f aca="false">F236</f>
        <v>3</v>
      </c>
      <c r="G254" s="0" t="s">
        <v>45</v>
      </c>
    </row>
    <row r="255" customFormat="false" ht="15" hidden="false" customHeight="false" outlineLevel="0" collapsed="false">
      <c r="A255" s="5" t="n">
        <v>44596</v>
      </c>
      <c r="B255" s="5" t="n">
        <f aca="false">B237</f>
        <v>44595</v>
      </c>
      <c r="C255" s="5" t="str">
        <f aca="false">C237</f>
        <v>Loan1</v>
      </c>
      <c r="D255" s="5" t="str">
        <f aca="false">D237</f>
        <v>Interest</v>
      </c>
      <c r="E255" s="7" t="n">
        <f aca="false">(E7+E243+E252)*J212</f>
        <v>8.9013698630137</v>
      </c>
      <c r="F255" s="39" t="n">
        <f aca="false">F237</f>
        <v>2</v>
      </c>
      <c r="G255" s="0" t="s">
        <v>45</v>
      </c>
    </row>
    <row r="256" customFormat="false" ht="15" hidden="false" customHeight="false" outlineLevel="0" collapsed="false">
      <c r="A256" s="5" t="n">
        <v>44596</v>
      </c>
      <c r="B256" s="5" t="n">
        <f aca="false">B238</f>
        <v>44595</v>
      </c>
      <c r="C256" s="5" t="str">
        <f aca="false">C238</f>
        <v>Loan1</v>
      </c>
      <c r="D256" s="5" t="str">
        <f aca="false">D238</f>
        <v>Interest</v>
      </c>
      <c r="E256" s="40" t="n">
        <f aca="false">(E8+E248+E253)*J215</f>
        <v>3.07397260273973</v>
      </c>
      <c r="F256" s="39" t="n">
        <f aca="false">F238</f>
        <v>1</v>
      </c>
      <c r="G256" s="0" t="s">
        <v>45</v>
      </c>
    </row>
    <row r="257" customFormat="false" ht="15" hidden="false" customHeight="false" outlineLevel="0" collapsed="false">
      <c r="A257" s="5" t="n">
        <v>44596</v>
      </c>
      <c r="B257" s="5" t="n">
        <f aca="false">B239</f>
        <v>44595</v>
      </c>
      <c r="C257" s="5" t="str">
        <f aca="false">C239</f>
        <v>Loan1</v>
      </c>
      <c r="D257" s="5" t="str">
        <f aca="false">D239</f>
        <v>Interest</v>
      </c>
      <c r="E257" s="40" t="n">
        <f aca="false">(E9+E244+E254)*J216</f>
        <v>19.7602739726027</v>
      </c>
      <c r="F257" s="39" t="n">
        <f aca="false">F239</f>
        <v>3</v>
      </c>
      <c r="G257" s="0" t="s">
        <v>45</v>
      </c>
    </row>
    <row r="258" customFormat="false" ht="15" hidden="false" customHeight="false" outlineLevel="0" collapsed="false">
      <c r="A258" s="5" t="n">
        <v>44596</v>
      </c>
      <c r="B258" s="5" t="n">
        <v>44596</v>
      </c>
      <c r="C258" s="5" t="s">
        <v>16</v>
      </c>
      <c r="D258" s="5" t="s">
        <v>33</v>
      </c>
      <c r="E258" s="40" t="n">
        <f aca="false">E255</f>
        <v>8.9013698630137</v>
      </c>
      <c r="F258" s="39" t="n">
        <f aca="false">F255</f>
        <v>2</v>
      </c>
      <c r="G258" s="0" t="s">
        <v>45</v>
      </c>
    </row>
    <row r="259" customFormat="false" ht="15" hidden="false" customHeight="false" outlineLevel="0" collapsed="false">
      <c r="A259" s="5" t="n">
        <v>44596</v>
      </c>
      <c r="B259" s="5" t="n">
        <v>44596</v>
      </c>
      <c r="C259" s="5" t="s">
        <v>16</v>
      </c>
      <c r="D259" s="5" t="s">
        <v>33</v>
      </c>
      <c r="E259" s="40" t="n">
        <f aca="false">E256</f>
        <v>3.07397260273973</v>
      </c>
      <c r="F259" s="39" t="n">
        <f aca="false">F256</f>
        <v>1</v>
      </c>
      <c r="G259" s="0" t="s">
        <v>45</v>
      </c>
    </row>
    <row r="260" customFormat="false" ht="15" hidden="false" customHeight="false" outlineLevel="0" collapsed="false">
      <c r="A260" s="5" t="n">
        <v>44596</v>
      </c>
      <c r="B260" s="5" t="n">
        <v>44596</v>
      </c>
      <c r="C260" s="5" t="s">
        <v>16</v>
      </c>
      <c r="D260" s="5" t="s">
        <v>33</v>
      </c>
      <c r="E260" s="40" t="n">
        <f aca="false">E257</f>
        <v>19.7602739726027</v>
      </c>
      <c r="F260" s="39" t="n">
        <f aca="false">F257</f>
        <v>3</v>
      </c>
      <c r="G260" s="0" t="s">
        <v>45</v>
      </c>
    </row>
    <row r="262" customFormat="false" ht="15" hidden="false" customHeight="false" outlineLevel="0" collapsed="false">
      <c r="A262" s="41" t="s">
        <v>22</v>
      </c>
      <c r="B262" s="42"/>
      <c r="C262" s="42"/>
      <c r="D262" s="42"/>
      <c r="E262" s="42"/>
      <c r="F262" s="42"/>
      <c r="G262" s="42"/>
      <c r="H262" s="43"/>
    </row>
    <row r="263" customFormat="false" ht="15" hidden="false" customHeight="false" outlineLevel="0" collapsed="false">
      <c r="A263" s="4" t="s">
        <v>5</v>
      </c>
      <c r="B263" s="4" t="s">
        <v>6</v>
      </c>
      <c r="C263" s="4" t="s">
        <v>23</v>
      </c>
      <c r="D263" s="4" t="s">
        <v>7</v>
      </c>
      <c r="E263" s="4" t="s">
        <v>24</v>
      </c>
      <c r="F263" s="10" t="s">
        <v>25</v>
      </c>
      <c r="G263" s="10" t="s">
        <v>26</v>
      </c>
      <c r="H263" s="10" t="s">
        <v>27</v>
      </c>
    </row>
    <row r="264" customFormat="false" ht="15" hidden="false" customHeight="false" outlineLevel="0" collapsed="false">
      <c r="A264" s="5" t="n">
        <v>44592</v>
      </c>
      <c r="B264" s="5" t="n">
        <v>44592</v>
      </c>
      <c r="C264" s="5" t="n">
        <v>44593</v>
      </c>
      <c r="D264" s="6" t="s">
        <v>16</v>
      </c>
      <c r="E264" s="6" t="n">
        <v>2</v>
      </c>
      <c r="F264" s="6" t="s">
        <v>29</v>
      </c>
      <c r="G264" s="5" t="n">
        <v>44592</v>
      </c>
      <c r="H264" s="6" t="n">
        <v>20</v>
      </c>
    </row>
    <row r="265" customFormat="false" ht="15" hidden="false" customHeight="false" outlineLevel="0" collapsed="false">
      <c r="A265" s="5" t="n">
        <v>44592</v>
      </c>
      <c r="B265" s="5" t="n">
        <v>44592</v>
      </c>
      <c r="C265" s="5" t="n">
        <v>44593</v>
      </c>
      <c r="D265" s="6" t="s">
        <v>16</v>
      </c>
      <c r="E265" s="6" t="n">
        <v>1</v>
      </c>
      <c r="F265" s="6" t="s">
        <v>30</v>
      </c>
      <c r="G265" s="5" t="n">
        <v>44592</v>
      </c>
      <c r="H265" s="6" t="n">
        <v>10</v>
      </c>
    </row>
    <row r="266" customFormat="false" ht="15" hidden="false" customHeight="false" outlineLevel="0" collapsed="false">
      <c r="A266" s="5" t="n">
        <v>44592</v>
      </c>
      <c r="B266" s="5" t="n">
        <v>44592</v>
      </c>
      <c r="C266" s="5" t="n">
        <v>44593</v>
      </c>
      <c r="D266" s="6" t="s">
        <v>16</v>
      </c>
      <c r="E266" s="6" t="n">
        <v>3</v>
      </c>
      <c r="F266" s="6" t="s">
        <v>31</v>
      </c>
      <c r="G266" s="5" t="n">
        <v>44592</v>
      </c>
      <c r="H266" s="6" t="n">
        <v>30</v>
      </c>
    </row>
    <row r="267" customFormat="false" ht="15" hidden="false" customHeight="false" outlineLevel="0" collapsed="false">
      <c r="A267" s="5" t="n">
        <v>44593</v>
      </c>
      <c r="B267" s="5" t="n">
        <v>44593</v>
      </c>
      <c r="C267" s="6"/>
      <c r="D267" s="6" t="s">
        <v>16</v>
      </c>
      <c r="E267" s="6" t="n">
        <v>2</v>
      </c>
      <c r="F267" s="6" t="s">
        <v>29</v>
      </c>
      <c r="G267" s="5" t="n">
        <v>44593</v>
      </c>
      <c r="H267" s="15" t="n">
        <v>18</v>
      </c>
    </row>
    <row r="268" customFormat="false" ht="15" hidden="false" customHeight="false" outlineLevel="0" collapsed="false">
      <c r="A268" s="5" t="n">
        <v>44593</v>
      </c>
      <c r="B268" s="5" t="n">
        <v>44593</v>
      </c>
      <c r="C268" s="5" t="n">
        <v>44594</v>
      </c>
      <c r="D268" s="6" t="s">
        <v>16</v>
      </c>
      <c r="E268" s="6" t="n">
        <v>1</v>
      </c>
      <c r="F268" s="6" t="s">
        <v>30</v>
      </c>
      <c r="G268" s="5" t="n">
        <v>44593</v>
      </c>
      <c r="H268" s="15" t="n">
        <v>8</v>
      </c>
    </row>
    <row r="269" customFormat="false" ht="15" hidden="false" customHeight="false" outlineLevel="0" collapsed="false">
      <c r="A269" s="5" t="n">
        <v>44593</v>
      </c>
      <c r="B269" s="5" t="n">
        <v>44593</v>
      </c>
      <c r="C269" s="19" t="n">
        <f aca="false">A271</f>
        <v>44596</v>
      </c>
      <c r="D269" s="6" t="s">
        <v>16</v>
      </c>
      <c r="E269" s="6" t="n">
        <v>3</v>
      </c>
      <c r="F269" s="6" t="s">
        <v>31</v>
      </c>
      <c r="G269" s="5" t="n">
        <v>44593</v>
      </c>
      <c r="H269" s="15" t="n">
        <v>28</v>
      </c>
    </row>
    <row r="270" customFormat="false" ht="15" hidden="false" customHeight="false" outlineLevel="0" collapsed="false">
      <c r="A270" s="5" t="n">
        <v>44594</v>
      </c>
      <c r="B270" s="5" t="n">
        <v>44594</v>
      </c>
      <c r="C270" s="6"/>
      <c r="D270" s="6" t="s">
        <v>16</v>
      </c>
      <c r="E270" s="15" t="n">
        <v>1</v>
      </c>
      <c r="F270" s="15" t="s">
        <v>40</v>
      </c>
      <c r="G270" s="9" t="n">
        <v>44594</v>
      </c>
      <c r="H270" s="15" t="n">
        <v>12</v>
      </c>
    </row>
    <row r="271" customFormat="false" ht="15" hidden="false" customHeight="false" outlineLevel="0" collapsed="false">
      <c r="A271" s="5" t="n">
        <v>44596</v>
      </c>
      <c r="B271" s="5" t="n">
        <v>44592</v>
      </c>
      <c r="C271" s="6"/>
      <c r="D271" s="6" t="s">
        <v>16</v>
      </c>
      <c r="E271" s="15" t="n">
        <v>3</v>
      </c>
      <c r="F271" s="6" t="s">
        <v>31</v>
      </c>
      <c r="G271" s="5" t="n">
        <f aca="false">B271</f>
        <v>44592</v>
      </c>
      <c r="H271" s="18" t="n">
        <v>25</v>
      </c>
    </row>
    <row r="273" customFormat="false" ht="24.45" hidden="false" customHeight="false" outlineLevel="0" collapsed="false">
      <c r="A273" s="1" t="s">
        <v>48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5" customFormat="false" ht="22.05" hidden="false" customHeight="false" outlineLevel="0" collapsed="false">
      <c r="A275" s="2" t="s">
        <v>1</v>
      </c>
    </row>
    <row r="276" customFormat="false" ht="15" hidden="false" customHeight="false" outlineLevel="0" collapsed="false">
      <c r="A276" s="0" t="s">
        <v>49</v>
      </c>
    </row>
    <row r="277" customFormat="false" ht="15" hidden="false" customHeight="false" outlineLevel="0" collapsed="false">
      <c r="A277" s="3" t="s">
        <v>2</v>
      </c>
      <c r="B277" s="3"/>
      <c r="C277" s="3"/>
      <c r="D277" s="3"/>
      <c r="E277" s="3"/>
      <c r="F277" s="3"/>
      <c r="H277" s="3" t="s">
        <v>3</v>
      </c>
      <c r="I277" s="3"/>
      <c r="J277" s="3"/>
      <c r="K277" s="3"/>
      <c r="L277" s="3"/>
      <c r="M277" s="3"/>
      <c r="N277" s="3"/>
      <c r="O277" s="3"/>
      <c r="Q277" s="3" t="s">
        <v>4</v>
      </c>
      <c r="R277" s="3"/>
      <c r="S277" s="3"/>
      <c r="T277" s="3"/>
      <c r="U277" s="3"/>
      <c r="V277" s="3"/>
      <c r="W277" s="3"/>
    </row>
    <row r="278" customFormat="false" ht="15" hidden="false" customHeight="false" outlineLevel="0" collapsed="false">
      <c r="A278" s="4" t="s">
        <v>5</v>
      </c>
      <c r="B278" s="4" t="s">
        <v>6</v>
      </c>
      <c r="C278" s="4" t="s">
        <v>7</v>
      </c>
      <c r="D278" s="4" t="s">
        <v>8</v>
      </c>
      <c r="E278" s="4" t="s">
        <v>9</v>
      </c>
      <c r="F278" s="4" t="s">
        <v>10</v>
      </c>
      <c r="H278" s="4" t="s">
        <v>11</v>
      </c>
      <c r="I278" s="4" t="s">
        <v>5</v>
      </c>
      <c r="J278" s="4" t="s">
        <v>12</v>
      </c>
      <c r="K278" s="4" t="s">
        <v>7</v>
      </c>
      <c r="L278" s="4" t="s">
        <v>10</v>
      </c>
      <c r="M278" s="4" t="s">
        <v>13</v>
      </c>
      <c r="N278" s="4" t="s">
        <v>14</v>
      </c>
      <c r="O278" s="4" t="s">
        <v>15</v>
      </c>
      <c r="Q278" s="4" t="s">
        <v>11</v>
      </c>
      <c r="R278" s="4" t="s">
        <v>5</v>
      </c>
      <c r="S278" s="4" t="s">
        <v>12</v>
      </c>
      <c r="T278" s="4" t="s">
        <v>7</v>
      </c>
      <c r="U278" s="4" t="s">
        <v>13</v>
      </c>
      <c r="V278" s="4" t="s">
        <v>14</v>
      </c>
      <c r="W278" s="4" t="s">
        <v>15</v>
      </c>
    </row>
    <row r="279" customFormat="false" ht="15" hidden="false" customHeight="false" outlineLevel="0" collapsed="false">
      <c r="A279" s="9"/>
      <c r="B279" s="9"/>
      <c r="C279" s="9"/>
      <c r="D279" s="9"/>
      <c r="E279" s="44"/>
      <c r="F279" s="45"/>
      <c r="G279" s="8"/>
      <c r="H279" s="6" t="s">
        <v>42</v>
      </c>
      <c r="I279" s="5" t="n">
        <v>44596</v>
      </c>
      <c r="J279" s="5" t="s">
        <v>20</v>
      </c>
      <c r="K279" s="6" t="s">
        <v>16</v>
      </c>
      <c r="L279" s="6" t="n">
        <v>2</v>
      </c>
      <c r="M279" s="7" t="n">
        <f aca="false">M225</f>
        <v>18050</v>
      </c>
      <c r="N279" s="7" t="n">
        <f aca="false">N225</f>
        <v>0</v>
      </c>
      <c r="O279" s="7" t="n">
        <f aca="false">O225</f>
        <v>18050</v>
      </c>
      <c r="Q279" s="6" t="str">
        <f aca="false">H279</f>
        <v>2022-3</v>
      </c>
      <c r="R279" s="5" t="n">
        <f aca="false">I279</f>
        <v>44596</v>
      </c>
      <c r="S279" s="5" t="s">
        <v>20</v>
      </c>
      <c r="T279" s="6" t="str">
        <f aca="false">K279</f>
        <v>Loan1</v>
      </c>
      <c r="U279" s="7" t="n">
        <f aca="false">SUM(M279:M281)</f>
        <v>56250</v>
      </c>
      <c r="V279" s="7" t="n">
        <f aca="false">SUM(N279:N281)</f>
        <v>0</v>
      </c>
      <c r="W279" s="7" t="n">
        <f aca="false">SUM(O279:O281)</f>
        <v>56250</v>
      </c>
    </row>
    <row r="280" customFormat="false" ht="15" hidden="false" customHeight="false" outlineLevel="0" collapsed="false">
      <c r="A280" s="9"/>
      <c r="B280" s="9"/>
      <c r="C280" s="9"/>
      <c r="D280" s="9"/>
      <c r="E280" s="44"/>
      <c r="F280" s="45"/>
      <c r="G280" s="8"/>
      <c r="H280" s="6" t="s">
        <v>42</v>
      </c>
      <c r="I280" s="5" t="n">
        <v>44596</v>
      </c>
      <c r="J280" s="5" t="s">
        <v>20</v>
      </c>
      <c r="K280" s="6" t="s">
        <v>16</v>
      </c>
      <c r="L280" s="6" t="n">
        <v>1</v>
      </c>
      <c r="M280" s="7" t="n">
        <f aca="false">M226</f>
        <v>9350</v>
      </c>
      <c r="N280" s="7" t="n">
        <f aca="false">N226</f>
        <v>0</v>
      </c>
      <c r="O280" s="7" t="n">
        <f aca="false">O226</f>
        <v>9350</v>
      </c>
      <c r="Q280" s="6" t="str">
        <f aca="false">H280</f>
        <v>2022-3</v>
      </c>
      <c r="R280" s="5" t="n">
        <f aca="false">I280</f>
        <v>44596</v>
      </c>
      <c r="S280" s="6" t="s">
        <v>21</v>
      </c>
      <c r="T280" s="6" t="str">
        <f aca="false">T279</f>
        <v>Loan1</v>
      </c>
      <c r="U280" s="7" t="n">
        <f aca="false">SUM(M282:M284)</f>
        <v>171.317808219178</v>
      </c>
      <c r="V280" s="7" t="n">
        <f aca="false">SUM(N282:N284)</f>
        <v>19.9397260273973</v>
      </c>
      <c r="W280" s="7" t="n">
        <f aca="false">SUM(O282:O284)</f>
        <v>191.257534246575</v>
      </c>
    </row>
    <row r="281" customFormat="false" ht="15" hidden="false" customHeight="false" outlineLevel="0" collapsed="false">
      <c r="A281" s="9"/>
      <c r="B281" s="9"/>
      <c r="C281" s="9"/>
      <c r="D281" s="9"/>
      <c r="E281" s="44"/>
      <c r="F281" s="45"/>
      <c r="G281" s="8"/>
      <c r="H281" s="6" t="s">
        <v>42</v>
      </c>
      <c r="I281" s="5" t="n">
        <v>44596</v>
      </c>
      <c r="J281" s="5" t="s">
        <v>20</v>
      </c>
      <c r="K281" s="6" t="s">
        <v>16</v>
      </c>
      <c r="L281" s="6" t="n">
        <v>3</v>
      </c>
      <c r="M281" s="7" t="n">
        <f aca="false">M227</f>
        <v>28850</v>
      </c>
      <c r="N281" s="7" t="n">
        <f aca="false">N227</f>
        <v>0</v>
      </c>
      <c r="O281" s="7" t="n">
        <f aca="false">O227</f>
        <v>28850</v>
      </c>
    </row>
    <row r="282" customFormat="false" ht="15" hidden="false" customHeight="false" outlineLevel="0" collapsed="false">
      <c r="A282" s="9"/>
      <c r="B282" s="9"/>
      <c r="C282" s="9"/>
      <c r="D282" s="9"/>
      <c r="E282" s="44"/>
      <c r="F282" s="46"/>
      <c r="G282" s="8"/>
      <c r="H282" s="6" t="s">
        <v>42</v>
      </c>
      <c r="I282" s="5" t="n">
        <v>44596</v>
      </c>
      <c r="J282" s="9" t="s">
        <v>21</v>
      </c>
      <c r="K282" s="6" t="s">
        <v>16</v>
      </c>
      <c r="L282" s="6" t="n">
        <v>2</v>
      </c>
      <c r="M282" s="7" t="n">
        <f aca="false">M228</f>
        <v>57.8109589041096</v>
      </c>
      <c r="N282" s="7" t="n">
        <f aca="false">N228</f>
        <v>7.80547945205481</v>
      </c>
      <c r="O282" s="7" t="n">
        <f aca="false">O228</f>
        <v>65.6164383561644</v>
      </c>
    </row>
    <row r="283" customFormat="false" ht="15" hidden="false" customHeight="false" outlineLevel="0" collapsed="false">
      <c r="A283" s="9"/>
      <c r="B283" s="9"/>
      <c r="C283" s="9"/>
      <c r="D283" s="9"/>
      <c r="E283" s="44"/>
      <c r="F283" s="46"/>
      <c r="G283" s="8"/>
      <c r="H283" s="6" t="s">
        <v>42</v>
      </c>
      <c r="I283" s="5" t="n">
        <v>44596</v>
      </c>
      <c r="J283" s="9" t="s">
        <v>21</v>
      </c>
      <c r="K283" s="6" t="s">
        <v>16</v>
      </c>
      <c r="L283" s="6" t="n">
        <v>1</v>
      </c>
      <c r="M283" s="7" t="n">
        <f aca="false">M229</f>
        <v>12.2246575342466</v>
      </c>
      <c r="N283" s="7" t="n">
        <f aca="false">N229</f>
        <v>3.62191780821918</v>
      </c>
      <c r="O283" s="7" t="n">
        <f aca="false">O229</f>
        <v>15.8465753424658</v>
      </c>
    </row>
    <row r="284" customFormat="false" ht="15" hidden="false" customHeight="false" outlineLevel="0" collapsed="false">
      <c r="A284" s="9"/>
      <c r="B284" s="9"/>
      <c r="C284" s="9"/>
      <c r="D284" s="9"/>
      <c r="E284" s="44"/>
      <c r="F284" s="46"/>
      <c r="G284" s="8"/>
      <c r="H284" s="6" t="s">
        <v>42</v>
      </c>
      <c r="I284" s="5" t="n">
        <v>44596</v>
      </c>
      <c r="J284" s="9" t="s">
        <v>21</v>
      </c>
      <c r="K284" s="6" t="s">
        <v>16</v>
      </c>
      <c r="L284" s="6" t="n">
        <v>3</v>
      </c>
      <c r="M284" s="7" t="n">
        <f aca="false">M230</f>
        <v>101.282191780822</v>
      </c>
      <c r="N284" s="7" t="n">
        <f aca="false">N230</f>
        <v>8.5123287671233</v>
      </c>
      <c r="O284" s="7" t="n">
        <f aca="false">O230</f>
        <v>109.794520547945</v>
      </c>
    </row>
    <row r="285" customFormat="false" ht="15" hidden="false" customHeight="false" outlineLevel="0" collapsed="false">
      <c r="A285" s="9"/>
      <c r="B285" s="9"/>
      <c r="C285" s="9"/>
      <c r="D285" s="9"/>
      <c r="E285" s="44"/>
      <c r="F285" s="46"/>
      <c r="G285" s="8"/>
      <c r="H285" s="23"/>
      <c r="I285" s="24"/>
      <c r="J285" s="25"/>
      <c r="K285" s="23"/>
      <c r="L285" s="23"/>
      <c r="M285" s="26"/>
      <c r="N285" s="26"/>
      <c r="O285" s="26"/>
    </row>
    <row r="286" customFormat="false" ht="15" hidden="false" customHeight="false" outlineLevel="0" collapsed="false">
      <c r="H286" s="23"/>
      <c r="I286" s="24"/>
      <c r="J286" s="25"/>
      <c r="K286" s="23"/>
      <c r="L286" s="23"/>
      <c r="M286" s="26"/>
      <c r="N286" s="26"/>
      <c r="O286" s="26"/>
    </row>
    <row r="287" customFormat="false" ht="15" hidden="false" customHeight="false" outlineLevel="0" collapsed="false">
      <c r="A287" s="32" t="s">
        <v>22</v>
      </c>
      <c r="B287" s="33"/>
      <c r="C287" s="33"/>
      <c r="D287" s="33"/>
      <c r="E287" s="33"/>
      <c r="F287" s="33"/>
      <c r="G287" s="33"/>
      <c r="H287" s="34"/>
      <c r="K287" s="23"/>
      <c r="L287" s="23"/>
      <c r="M287" s="26"/>
      <c r="N287" s="26"/>
      <c r="O287" s="26"/>
    </row>
    <row r="288" customFormat="false" ht="15" hidden="false" customHeight="false" outlineLevel="0" collapsed="false">
      <c r="A288" s="35" t="s">
        <v>5</v>
      </c>
      <c r="B288" s="35" t="s">
        <v>6</v>
      </c>
      <c r="C288" s="35" t="s">
        <v>23</v>
      </c>
      <c r="D288" s="35" t="s">
        <v>7</v>
      </c>
      <c r="E288" s="35" t="s">
        <v>24</v>
      </c>
      <c r="F288" s="36" t="s">
        <v>25</v>
      </c>
      <c r="G288" s="36" t="s">
        <v>26</v>
      </c>
      <c r="H288" s="36" t="s">
        <v>27</v>
      </c>
      <c r="J288" s="16" t="s">
        <v>28</v>
      </c>
      <c r="K288" s="23"/>
      <c r="L288" s="23"/>
      <c r="M288" s="26"/>
      <c r="N288" s="26"/>
      <c r="O288" s="26"/>
    </row>
    <row r="289" customFormat="false" ht="15" hidden="false" customHeight="false" outlineLevel="0" collapsed="false">
      <c r="A289" s="5" t="n">
        <v>44592</v>
      </c>
      <c r="B289" s="5" t="n">
        <v>44592</v>
      </c>
      <c r="C289" s="5" t="n">
        <v>44593</v>
      </c>
      <c r="D289" s="6" t="s">
        <v>16</v>
      </c>
      <c r="E289" s="6" t="n">
        <v>2</v>
      </c>
      <c r="F289" s="6" t="s">
        <v>29</v>
      </c>
      <c r="G289" s="5" t="n">
        <v>44592</v>
      </c>
      <c r="H289" s="6" t="n">
        <v>20</v>
      </c>
      <c r="J289" s="17" t="n">
        <f aca="false">H289/36500</f>
        <v>0.000547945205479452</v>
      </c>
    </row>
    <row r="290" customFormat="false" ht="15" hidden="false" customHeight="false" outlineLevel="0" collapsed="false">
      <c r="A290" s="5" t="n">
        <v>44592</v>
      </c>
      <c r="B290" s="5" t="n">
        <v>44592</v>
      </c>
      <c r="C290" s="5" t="n">
        <v>44593</v>
      </c>
      <c r="D290" s="6" t="s">
        <v>16</v>
      </c>
      <c r="E290" s="6" t="n">
        <v>1</v>
      </c>
      <c r="F290" s="6" t="s">
        <v>30</v>
      </c>
      <c r="G290" s="5" t="n">
        <v>44592</v>
      </c>
      <c r="H290" s="6" t="n">
        <v>10</v>
      </c>
      <c r="J290" s="12" t="n">
        <f aca="false">H290/36500</f>
        <v>0.000273972602739726</v>
      </c>
    </row>
    <row r="291" customFormat="false" ht="15" hidden="false" customHeight="false" outlineLevel="0" collapsed="false">
      <c r="A291" s="5" t="n">
        <v>44592</v>
      </c>
      <c r="B291" s="5" t="n">
        <v>44592</v>
      </c>
      <c r="C291" s="5" t="n">
        <v>44593</v>
      </c>
      <c r="D291" s="6" t="s">
        <v>16</v>
      </c>
      <c r="E291" s="6" t="n">
        <v>3</v>
      </c>
      <c r="F291" s="6" t="s">
        <v>31</v>
      </c>
      <c r="G291" s="5" t="n">
        <v>44592</v>
      </c>
      <c r="H291" s="6" t="n">
        <v>30</v>
      </c>
      <c r="J291" s="13" t="n">
        <f aca="false">H291/36500</f>
        <v>0.000821917808219178</v>
      </c>
    </row>
    <row r="292" customFormat="false" ht="15" hidden="false" customHeight="false" outlineLevel="0" collapsed="false">
      <c r="A292" s="5" t="n">
        <v>44593</v>
      </c>
      <c r="B292" s="5" t="n">
        <v>44593</v>
      </c>
      <c r="C292" s="6"/>
      <c r="D292" s="6" t="s">
        <v>16</v>
      </c>
      <c r="E292" s="6" t="n">
        <v>2</v>
      </c>
      <c r="F292" s="6" t="s">
        <v>29</v>
      </c>
      <c r="G292" s="5" t="n">
        <v>44593</v>
      </c>
      <c r="H292" s="15" t="n">
        <v>18</v>
      </c>
      <c r="J292" s="12" t="n">
        <f aca="false">H292/36500</f>
        <v>0.000493150684931507</v>
      </c>
    </row>
    <row r="293" customFormat="false" ht="15" hidden="false" customHeight="false" outlineLevel="0" collapsed="false">
      <c r="A293" s="5" t="n">
        <v>44593</v>
      </c>
      <c r="B293" s="5" t="n">
        <v>44593</v>
      </c>
      <c r="C293" s="5" t="n">
        <v>44594</v>
      </c>
      <c r="D293" s="6" t="s">
        <v>16</v>
      </c>
      <c r="E293" s="6" t="n">
        <v>1</v>
      </c>
      <c r="F293" s="6" t="s">
        <v>30</v>
      </c>
      <c r="G293" s="5" t="n">
        <v>44593</v>
      </c>
      <c r="H293" s="15" t="n">
        <v>8</v>
      </c>
      <c r="J293" s="12" t="n">
        <f aca="false">H293/36500</f>
        <v>0.000219178082191781</v>
      </c>
    </row>
    <row r="294" customFormat="false" ht="15" hidden="false" customHeight="false" outlineLevel="0" collapsed="false">
      <c r="A294" s="5" t="n">
        <v>44593</v>
      </c>
      <c r="B294" s="5" t="n">
        <v>44593</v>
      </c>
      <c r="C294" s="19" t="n">
        <f aca="false">A296</f>
        <v>44596</v>
      </c>
      <c r="D294" s="6" t="s">
        <v>16</v>
      </c>
      <c r="E294" s="6" t="n">
        <v>3</v>
      </c>
      <c r="F294" s="6" t="s">
        <v>31</v>
      </c>
      <c r="G294" s="5" t="n">
        <v>44593</v>
      </c>
      <c r="H294" s="15" t="n">
        <v>28</v>
      </c>
      <c r="J294" s="13" t="n">
        <f aca="false">H294/36500</f>
        <v>0.000767123287671233</v>
      </c>
    </row>
    <row r="295" customFormat="false" ht="15" hidden="false" customHeight="false" outlineLevel="0" collapsed="false">
      <c r="A295" s="5" t="n">
        <v>44594</v>
      </c>
      <c r="B295" s="5" t="n">
        <v>44594</v>
      </c>
      <c r="C295" s="6"/>
      <c r="D295" s="6" t="s">
        <v>16</v>
      </c>
      <c r="E295" s="15" t="n">
        <v>1</v>
      </c>
      <c r="F295" s="15" t="s">
        <v>40</v>
      </c>
      <c r="G295" s="9" t="n">
        <v>44594</v>
      </c>
      <c r="H295" s="15" t="n">
        <v>12</v>
      </c>
      <c r="J295" s="37" t="n">
        <f aca="false">H295/36500</f>
        <v>0.000328767123287671</v>
      </c>
    </row>
    <row r="296" customFormat="false" ht="15" hidden="false" customHeight="false" outlineLevel="0" collapsed="false">
      <c r="A296" s="5" t="n">
        <v>44596</v>
      </c>
      <c r="B296" s="5" t="n">
        <v>44592</v>
      </c>
      <c r="C296" s="6"/>
      <c r="D296" s="6" t="s">
        <v>16</v>
      </c>
      <c r="E296" s="15" t="n">
        <v>3</v>
      </c>
      <c r="F296" s="6" t="s">
        <v>31</v>
      </c>
      <c r="G296" s="5" t="n">
        <f aca="false">B296</f>
        <v>44592</v>
      </c>
      <c r="H296" s="18" t="n">
        <v>25</v>
      </c>
      <c r="J296" s="38" t="n">
        <f aca="false">H296/36500</f>
        <v>0.000684931506849315</v>
      </c>
    </row>
    <row r="298" customFormat="false" ht="22.05" hidden="false" customHeight="false" outlineLevel="0" collapsed="false">
      <c r="A298" s="2" t="s">
        <v>32</v>
      </c>
    </row>
    <row r="300" customFormat="false" ht="15" hidden="false" customHeight="false" outlineLevel="0" collapsed="false">
      <c r="A300" s="3" t="s">
        <v>2</v>
      </c>
      <c r="B300" s="3"/>
      <c r="C300" s="3"/>
      <c r="D300" s="3"/>
      <c r="E300" s="3"/>
      <c r="F300" s="3"/>
    </row>
    <row r="301" customFormat="false" ht="15" hidden="false" customHeight="false" outlineLevel="0" collapsed="false">
      <c r="A301" s="4" t="s">
        <v>5</v>
      </c>
      <c r="B301" s="4" t="s">
        <v>6</v>
      </c>
      <c r="C301" s="4" t="s">
        <v>7</v>
      </c>
      <c r="D301" s="4" t="s">
        <v>8</v>
      </c>
      <c r="E301" s="4" t="s">
        <v>9</v>
      </c>
      <c r="F301" s="4" t="s">
        <v>10</v>
      </c>
      <c r="G301" s="27" t="s">
        <v>44</v>
      </c>
    </row>
    <row r="302" customFormat="false" ht="15" hidden="false" customHeight="false" outlineLevel="0" collapsed="false">
      <c r="A302" s="9" t="n">
        <v>44597</v>
      </c>
      <c r="B302" s="9" t="n">
        <v>44597</v>
      </c>
      <c r="C302" s="9" t="s">
        <v>16</v>
      </c>
      <c r="D302" s="9" t="s">
        <v>33</v>
      </c>
      <c r="E302" s="44" t="n">
        <f aca="false">O279*J292</f>
        <v>8.9013698630137</v>
      </c>
      <c r="F302" s="45" t="n">
        <v>2</v>
      </c>
    </row>
    <row r="303" customFormat="false" ht="15" hidden="false" customHeight="false" outlineLevel="0" collapsed="false">
      <c r="A303" s="9" t="n">
        <v>44597</v>
      </c>
      <c r="B303" s="9" t="n">
        <v>44597</v>
      </c>
      <c r="C303" s="9" t="s">
        <v>16</v>
      </c>
      <c r="D303" s="9" t="s">
        <v>33</v>
      </c>
      <c r="E303" s="44" t="n">
        <f aca="false">O280*J295</f>
        <v>3.07397260273973</v>
      </c>
      <c r="F303" s="45" t="n">
        <v>1</v>
      </c>
      <c r="H303" s="3" t="s">
        <v>3</v>
      </c>
      <c r="I303" s="3"/>
      <c r="J303" s="3"/>
      <c r="K303" s="3"/>
      <c r="L303" s="3"/>
      <c r="M303" s="3"/>
      <c r="N303" s="3"/>
      <c r="O303" s="3"/>
      <c r="Q303" s="3" t="s">
        <v>4</v>
      </c>
      <c r="R303" s="3"/>
      <c r="S303" s="3"/>
      <c r="T303" s="3"/>
      <c r="U303" s="3"/>
      <c r="V303" s="3"/>
      <c r="W303" s="3"/>
    </row>
    <row r="304" customFormat="false" ht="15" hidden="false" customHeight="false" outlineLevel="0" collapsed="false">
      <c r="A304" s="9" t="n">
        <v>44597</v>
      </c>
      <c r="B304" s="9" t="n">
        <v>44597</v>
      </c>
      <c r="C304" s="9" t="s">
        <v>16</v>
      </c>
      <c r="D304" s="9" t="s">
        <v>33</v>
      </c>
      <c r="E304" s="44" t="n">
        <f aca="false">O281*J296</f>
        <v>19.7602739726027</v>
      </c>
      <c r="F304" s="45" t="n">
        <v>3</v>
      </c>
      <c r="H304" s="4" t="s">
        <v>11</v>
      </c>
      <c r="I304" s="4" t="s">
        <v>5</v>
      </c>
      <c r="J304" s="4" t="s">
        <v>12</v>
      </c>
      <c r="K304" s="4" t="s">
        <v>7</v>
      </c>
      <c r="L304" s="4" t="s">
        <v>10</v>
      </c>
      <c r="M304" s="4" t="s">
        <v>13</v>
      </c>
      <c r="N304" s="4" t="s">
        <v>14</v>
      </c>
      <c r="O304" s="4" t="s">
        <v>15</v>
      </c>
      <c r="Q304" s="4" t="s">
        <v>11</v>
      </c>
      <c r="R304" s="4" t="s">
        <v>5</v>
      </c>
      <c r="S304" s="4" t="s">
        <v>12</v>
      </c>
      <c r="T304" s="4" t="s">
        <v>7</v>
      </c>
      <c r="U304" s="4" t="s">
        <v>13</v>
      </c>
      <c r="V304" s="4" t="s">
        <v>14</v>
      </c>
      <c r="W304" s="4" t="s">
        <v>15</v>
      </c>
    </row>
    <row r="305" customFormat="false" ht="15" hidden="false" customHeight="false" outlineLevel="0" collapsed="false">
      <c r="A305" s="9"/>
      <c r="B305" s="9"/>
      <c r="C305" s="9"/>
      <c r="D305" s="9"/>
      <c r="E305" s="44"/>
      <c r="F305" s="45"/>
      <c r="H305" s="6" t="s">
        <v>38</v>
      </c>
      <c r="I305" s="5" t="n">
        <v>44597</v>
      </c>
      <c r="J305" s="5" t="s">
        <v>20</v>
      </c>
      <c r="K305" s="6" t="s">
        <v>16</v>
      </c>
      <c r="L305" s="6" t="n">
        <v>2</v>
      </c>
      <c r="M305" s="7" t="n">
        <f aca="false">O279</f>
        <v>18050</v>
      </c>
      <c r="N305" s="7" t="n">
        <f aca="false">SUMIFS($E$222:$E$260,$F$222:$F$260,L305,$D$222:$D$260,"Principal")</f>
        <v>0</v>
      </c>
      <c r="O305" s="7" t="n">
        <f aca="false">M305+N305</f>
        <v>18050</v>
      </c>
      <c r="Q305" s="6" t="str">
        <f aca="false">H305</f>
        <v>2022-2</v>
      </c>
      <c r="R305" s="5" t="n">
        <f aca="false">I305</f>
        <v>44597</v>
      </c>
      <c r="S305" s="5" t="s">
        <v>20</v>
      </c>
      <c r="T305" s="6" t="str">
        <f aca="false">K305</f>
        <v>Loan1</v>
      </c>
      <c r="U305" s="7" t="n">
        <f aca="false">SUM(M305:M307)</f>
        <v>56250</v>
      </c>
      <c r="V305" s="7" t="n">
        <f aca="false">SUM(N305:N307)</f>
        <v>0</v>
      </c>
      <c r="W305" s="7" t="n">
        <f aca="false">SUM(O305:O307)</f>
        <v>56250</v>
      </c>
    </row>
    <row r="306" customFormat="false" ht="15" hidden="false" customHeight="false" outlineLevel="0" collapsed="false">
      <c r="A306" s="9"/>
      <c r="B306" s="9"/>
      <c r="C306" s="9"/>
      <c r="D306" s="9"/>
      <c r="E306" s="44"/>
      <c r="F306" s="45"/>
      <c r="H306" s="6" t="s">
        <v>38</v>
      </c>
      <c r="I306" s="5" t="n">
        <v>44597</v>
      </c>
      <c r="J306" s="5" t="s">
        <v>20</v>
      </c>
      <c r="K306" s="6" t="s">
        <v>16</v>
      </c>
      <c r="L306" s="6" t="n">
        <v>1</v>
      </c>
      <c r="M306" s="7" t="n">
        <f aca="false">O280</f>
        <v>9350</v>
      </c>
      <c r="N306" s="7" t="n">
        <f aca="false">SUMIFS($E$222:$E$260,$F$222:$F$260,L306,$D$222:$D$260,"Principal")</f>
        <v>0</v>
      </c>
      <c r="O306" s="7" t="n">
        <f aca="false">M306+N306</f>
        <v>9350</v>
      </c>
      <c r="Q306" s="6" t="str">
        <f aca="false">H306</f>
        <v>2022-2</v>
      </c>
      <c r="R306" s="5" t="n">
        <f aca="false">I306</f>
        <v>44597</v>
      </c>
      <c r="S306" s="6" t="s">
        <v>21</v>
      </c>
      <c r="T306" s="6" t="str">
        <f aca="false">T305</f>
        <v>Loan1</v>
      </c>
      <c r="U306" s="7" t="n">
        <f aca="false">SUM(M308:M310)</f>
        <v>191.257534246575</v>
      </c>
      <c r="V306" s="7" t="n">
        <f aca="false">SUM(N308:N310)</f>
        <v>31.7356164383562</v>
      </c>
      <c r="W306" s="7" t="n">
        <f aca="false">SUM(O308:O310)</f>
        <v>222.993150684932</v>
      </c>
    </row>
    <row r="307" customFormat="false" ht="15" hidden="false" customHeight="false" outlineLevel="0" collapsed="false">
      <c r="A307" s="9"/>
      <c r="B307" s="9"/>
      <c r="C307" s="9"/>
      <c r="D307" s="9"/>
      <c r="E307" s="44"/>
      <c r="F307" s="45"/>
      <c r="H307" s="6" t="s">
        <v>38</v>
      </c>
      <c r="I307" s="5" t="n">
        <v>44597</v>
      </c>
      <c r="J307" s="5" t="s">
        <v>20</v>
      </c>
      <c r="K307" s="6" t="s">
        <v>16</v>
      </c>
      <c r="L307" s="6" t="n">
        <v>3</v>
      </c>
      <c r="M307" s="7" t="n">
        <f aca="false">O281</f>
        <v>28850</v>
      </c>
      <c r="N307" s="7" t="n">
        <f aca="false">SUMIFS($E$222:$E$260,$F$222:$F$260,L307,$D$222:$D$260,"Principal")</f>
        <v>0</v>
      </c>
      <c r="O307" s="7" t="n">
        <f aca="false">M307+N307</f>
        <v>28850</v>
      </c>
    </row>
    <row r="308" customFormat="false" ht="15" hidden="false" customHeight="false" outlineLevel="0" collapsed="false">
      <c r="A308" s="9"/>
      <c r="B308" s="9"/>
      <c r="C308" s="9"/>
      <c r="D308" s="9"/>
      <c r="E308" s="44"/>
      <c r="F308" s="45"/>
      <c r="H308" s="6" t="s">
        <v>38</v>
      </c>
      <c r="I308" s="5" t="n">
        <v>44597</v>
      </c>
      <c r="J308" s="9" t="s">
        <v>21</v>
      </c>
      <c r="K308" s="6" t="s">
        <v>16</v>
      </c>
      <c r="L308" s="6" t="n">
        <v>2</v>
      </c>
      <c r="M308" s="7" t="n">
        <f aca="false">O282</f>
        <v>65.6164383561644</v>
      </c>
      <c r="N308" s="7" t="n">
        <f aca="false">E302</f>
        <v>8.9013698630137</v>
      </c>
      <c r="O308" s="7" t="n">
        <f aca="false">M308+N308</f>
        <v>74.5178082191781</v>
      </c>
    </row>
    <row r="309" customFormat="false" ht="15" hidden="false" customHeight="false" outlineLevel="0" collapsed="false">
      <c r="A309" s="9"/>
      <c r="B309" s="9"/>
      <c r="C309" s="9"/>
      <c r="D309" s="9"/>
      <c r="E309" s="44"/>
      <c r="F309" s="45"/>
      <c r="H309" s="6" t="s">
        <v>38</v>
      </c>
      <c r="I309" s="5" t="n">
        <v>44597</v>
      </c>
      <c r="J309" s="9" t="s">
        <v>21</v>
      </c>
      <c r="K309" s="6" t="s">
        <v>16</v>
      </c>
      <c r="L309" s="6" t="n">
        <v>1</v>
      </c>
      <c r="M309" s="7" t="n">
        <f aca="false">O283</f>
        <v>15.8465753424658</v>
      </c>
      <c r="N309" s="7" t="n">
        <f aca="false">E303</f>
        <v>3.07397260273973</v>
      </c>
      <c r="O309" s="7" t="n">
        <f aca="false">M309+N309</f>
        <v>18.9205479452055</v>
      </c>
    </row>
    <row r="310" customFormat="false" ht="15" hidden="false" customHeight="false" outlineLevel="0" collapsed="false">
      <c r="A310" s="9"/>
      <c r="B310" s="9"/>
      <c r="C310" s="9"/>
      <c r="D310" s="9"/>
      <c r="E310" s="44"/>
      <c r="F310" s="45"/>
      <c r="H310" s="6" t="s">
        <v>38</v>
      </c>
      <c r="I310" s="5" t="n">
        <v>44597</v>
      </c>
      <c r="J310" s="9" t="s">
        <v>21</v>
      </c>
      <c r="K310" s="6" t="s">
        <v>16</v>
      </c>
      <c r="L310" s="6" t="n">
        <v>3</v>
      </c>
      <c r="M310" s="7" t="n">
        <f aca="false">O284</f>
        <v>109.794520547945</v>
      </c>
      <c r="N310" s="7" t="n">
        <f aca="false">E304</f>
        <v>19.7602739726027</v>
      </c>
      <c r="O310" s="7" t="n">
        <f aca="false">M310+N310</f>
        <v>129.554794520548</v>
      </c>
    </row>
    <row r="311" customFormat="false" ht="15" hidden="false" customHeight="false" outlineLevel="0" collapsed="false">
      <c r="A311" s="9"/>
      <c r="B311" s="9"/>
      <c r="C311" s="9"/>
      <c r="D311" s="9"/>
      <c r="E311" s="44"/>
      <c r="F311" s="45"/>
    </row>
    <row r="313" customFormat="false" ht="15" hidden="false" customHeight="false" outlineLevel="0" collapsed="false">
      <c r="A313" s="41" t="s">
        <v>22</v>
      </c>
      <c r="B313" s="42"/>
      <c r="C313" s="42"/>
      <c r="D313" s="42"/>
      <c r="E313" s="42"/>
      <c r="F313" s="42"/>
      <c r="G313" s="42"/>
      <c r="H313" s="43"/>
    </row>
    <row r="314" customFormat="false" ht="15" hidden="false" customHeight="false" outlineLevel="0" collapsed="false">
      <c r="A314" s="4" t="s">
        <v>5</v>
      </c>
      <c r="B314" s="4" t="s">
        <v>6</v>
      </c>
      <c r="C314" s="4" t="s">
        <v>23</v>
      </c>
      <c r="D314" s="4" t="s">
        <v>7</v>
      </c>
      <c r="E314" s="4" t="s">
        <v>24</v>
      </c>
      <c r="F314" s="10" t="s">
        <v>25</v>
      </c>
      <c r="G314" s="10" t="s">
        <v>26</v>
      </c>
      <c r="H314" s="10" t="s">
        <v>27</v>
      </c>
    </row>
    <row r="315" customFormat="false" ht="15" hidden="false" customHeight="false" outlineLevel="0" collapsed="false">
      <c r="A315" s="5" t="n">
        <v>44592</v>
      </c>
      <c r="B315" s="5" t="n">
        <v>44592</v>
      </c>
      <c r="C315" s="5" t="n">
        <v>44593</v>
      </c>
      <c r="D315" s="6" t="s">
        <v>16</v>
      </c>
      <c r="E315" s="6" t="n">
        <v>2</v>
      </c>
      <c r="F315" s="6" t="s">
        <v>29</v>
      </c>
      <c r="G315" s="5" t="n">
        <v>44592</v>
      </c>
      <c r="H315" s="6" t="n">
        <v>20</v>
      </c>
    </row>
    <row r="316" customFormat="false" ht="15" hidden="false" customHeight="false" outlineLevel="0" collapsed="false">
      <c r="A316" s="5" t="n">
        <v>44592</v>
      </c>
      <c r="B316" s="5" t="n">
        <v>44592</v>
      </c>
      <c r="C316" s="5" t="n">
        <v>44593</v>
      </c>
      <c r="D316" s="6" t="s">
        <v>16</v>
      </c>
      <c r="E316" s="6" t="n">
        <v>1</v>
      </c>
      <c r="F316" s="6" t="s">
        <v>30</v>
      </c>
      <c r="G316" s="5" t="n">
        <v>44592</v>
      </c>
      <c r="H316" s="6" t="n">
        <v>10</v>
      </c>
    </row>
    <row r="317" customFormat="false" ht="15" hidden="false" customHeight="false" outlineLevel="0" collapsed="false">
      <c r="A317" s="5" t="n">
        <v>44592</v>
      </c>
      <c r="B317" s="5" t="n">
        <v>44592</v>
      </c>
      <c r="C317" s="5" t="n">
        <v>44593</v>
      </c>
      <c r="D317" s="6" t="s">
        <v>16</v>
      </c>
      <c r="E317" s="6" t="n">
        <v>3</v>
      </c>
      <c r="F317" s="6" t="s">
        <v>31</v>
      </c>
      <c r="G317" s="5" t="n">
        <v>44592</v>
      </c>
      <c r="H317" s="6" t="n">
        <v>30</v>
      </c>
    </row>
    <row r="318" customFormat="false" ht="15" hidden="false" customHeight="false" outlineLevel="0" collapsed="false">
      <c r="A318" s="5" t="n">
        <v>44593</v>
      </c>
      <c r="B318" s="5" t="n">
        <v>44593</v>
      </c>
      <c r="C318" s="6"/>
      <c r="D318" s="6" t="s">
        <v>16</v>
      </c>
      <c r="E318" s="6" t="n">
        <v>2</v>
      </c>
      <c r="F318" s="6" t="s">
        <v>29</v>
      </c>
      <c r="G318" s="5" t="n">
        <v>44593</v>
      </c>
      <c r="H318" s="15" t="n">
        <v>18</v>
      </c>
    </row>
    <row r="319" customFormat="false" ht="15" hidden="false" customHeight="false" outlineLevel="0" collapsed="false">
      <c r="A319" s="5" t="n">
        <v>44593</v>
      </c>
      <c r="B319" s="5" t="n">
        <v>44593</v>
      </c>
      <c r="C319" s="5" t="n">
        <v>44594</v>
      </c>
      <c r="D319" s="6" t="s">
        <v>16</v>
      </c>
      <c r="E319" s="6" t="n">
        <v>1</v>
      </c>
      <c r="F319" s="6" t="s">
        <v>30</v>
      </c>
      <c r="G319" s="5" t="n">
        <v>44593</v>
      </c>
      <c r="H319" s="15" t="n">
        <v>8</v>
      </c>
    </row>
    <row r="320" customFormat="false" ht="15" hidden="false" customHeight="false" outlineLevel="0" collapsed="false">
      <c r="A320" s="5" t="n">
        <v>44593</v>
      </c>
      <c r="B320" s="5" t="n">
        <v>44593</v>
      </c>
      <c r="C320" s="19" t="n">
        <f aca="false">A322</f>
        <v>44596</v>
      </c>
      <c r="D320" s="6" t="s">
        <v>16</v>
      </c>
      <c r="E320" s="6" t="n">
        <v>3</v>
      </c>
      <c r="F320" s="6" t="s">
        <v>31</v>
      </c>
      <c r="G320" s="5" t="n">
        <v>44593</v>
      </c>
      <c r="H320" s="15" t="n">
        <v>28</v>
      </c>
    </row>
    <row r="321" customFormat="false" ht="15" hidden="false" customHeight="false" outlineLevel="0" collapsed="false">
      <c r="A321" s="5" t="n">
        <v>44594</v>
      </c>
      <c r="B321" s="5" t="n">
        <v>44594</v>
      </c>
      <c r="C321" s="6"/>
      <c r="D321" s="6" t="s">
        <v>16</v>
      </c>
      <c r="E321" s="15" t="n">
        <v>1</v>
      </c>
      <c r="F321" s="15" t="s">
        <v>40</v>
      </c>
      <c r="G321" s="9" t="n">
        <v>44594</v>
      </c>
      <c r="H321" s="15" t="n">
        <v>12</v>
      </c>
    </row>
    <row r="322" customFormat="false" ht="15" hidden="false" customHeight="false" outlineLevel="0" collapsed="false">
      <c r="A322" s="5" t="n">
        <v>44596</v>
      </c>
      <c r="B322" s="5" t="n">
        <v>44592</v>
      </c>
      <c r="C322" s="6"/>
      <c r="D322" s="6" t="s">
        <v>16</v>
      </c>
      <c r="E322" s="15" t="n">
        <v>3</v>
      </c>
      <c r="F322" s="6" t="s">
        <v>31</v>
      </c>
      <c r="G322" s="5" t="n">
        <f aca="false">B322</f>
        <v>44592</v>
      </c>
      <c r="H322" s="18" t="n">
        <v>25</v>
      </c>
    </row>
    <row r="324" customFormat="false" ht="24.45" hidden="false" customHeight="false" outlineLevel="0" collapsed="false">
      <c r="A324" s="1" t="s">
        <v>50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6" customFormat="false" ht="22.05" hidden="false" customHeight="false" outlineLevel="0" collapsed="false">
      <c r="A326" s="2" t="s">
        <v>1</v>
      </c>
    </row>
    <row r="327" customFormat="false" ht="15" hidden="false" customHeight="false" outlineLevel="0" collapsed="false">
      <c r="A327" s="0" t="s">
        <v>49</v>
      </c>
    </row>
    <row r="328" customFormat="false" ht="15" hidden="false" customHeight="false" outlineLevel="0" collapsed="false">
      <c r="A328" s="3" t="s">
        <v>2</v>
      </c>
      <c r="B328" s="3"/>
      <c r="C328" s="3"/>
      <c r="D328" s="3"/>
      <c r="E328" s="3"/>
      <c r="F328" s="3"/>
      <c r="H328" s="3" t="s">
        <v>3</v>
      </c>
      <c r="I328" s="3"/>
      <c r="J328" s="3"/>
      <c r="K328" s="3"/>
      <c r="L328" s="3"/>
      <c r="M328" s="3"/>
      <c r="N328" s="3"/>
      <c r="O328" s="3"/>
      <c r="Q328" s="3" t="s">
        <v>4</v>
      </c>
      <c r="R328" s="3"/>
      <c r="S328" s="3"/>
      <c r="T328" s="3"/>
      <c r="U328" s="3"/>
      <c r="V328" s="3"/>
      <c r="W328" s="3"/>
    </row>
    <row r="329" customFormat="false" ht="15" hidden="false" customHeight="false" outlineLevel="0" collapsed="false">
      <c r="A329" s="4" t="s">
        <v>5</v>
      </c>
      <c r="B329" s="4" t="s">
        <v>6</v>
      </c>
      <c r="C329" s="4" t="s">
        <v>7</v>
      </c>
      <c r="D329" s="4" t="s">
        <v>8</v>
      </c>
      <c r="E329" s="4" t="s">
        <v>9</v>
      </c>
      <c r="F329" s="4" t="s">
        <v>10</v>
      </c>
      <c r="H329" s="4" t="s">
        <v>11</v>
      </c>
      <c r="I329" s="4" t="s">
        <v>5</v>
      </c>
      <c r="J329" s="4" t="s">
        <v>12</v>
      </c>
      <c r="K329" s="4" t="s">
        <v>7</v>
      </c>
      <c r="L329" s="4" t="s">
        <v>10</v>
      </c>
      <c r="M329" s="4" t="s">
        <v>13</v>
      </c>
      <c r="N329" s="4" t="s">
        <v>14</v>
      </c>
      <c r="O329" s="4" t="s">
        <v>15</v>
      </c>
      <c r="Q329" s="4" t="s">
        <v>11</v>
      </c>
      <c r="R329" s="4" t="s">
        <v>5</v>
      </c>
      <c r="S329" s="4" t="s">
        <v>12</v>
      </c>
      <c r="T329" s="4" t="s">
        <v>7</v>
      </c>
      <c r="U329" s="4" t="s">
        <v>13</v>
      </c>
      <c r="V329" s="4" t="s">
        <v>14</v>
      </c>
      <c r="W329" s="4" t="s">
        <v>15</v>
      </c>
    </row>
    <row r="330" customFormat="false" ht="15" hidden="false" customHeight="false" outlineLevel="0" collapsed="false">
      <c r="A330" s="9" t="n">
        <v>44598</v>
      </c>
      <c r="B330" s="9" t="n">
        <v>44598</v>
      </c>
      <c r="C330" s="9" t="s">
        <v>16</v>
      </c>
      <c r="D330" s="9" t="s">
        <v>51</v>
      </c>
      <c r="E330" s="44" t="n">
        <v>100</v>
      </c>
      <c r="F330" s="45" t="n">
        <v>2</v>
      </c>
      <c r="G330" s="8"/>
      <c r="H330" s="6" t="s">
        <v>42</v>
      </c>
      <c r="I330" s="5" t="n">
        <v>44598</v>
      </c>
      <c r="J330" s="5" t="s">
        <v>20</v>
      </c>
      <c r="K330" s="6" t="s">
        <v>16</v>
      </c>
      <c r="L330" s="6" t="n">
        <v>2</v>
      </c>
      <c r="M330" s="7" t="n">
        <f aca="false">O305</f>
        <v>18050</v>
      </c>
      <c r="N330" s="7" t="n">
        <v>0</v>
      </c>
      <c r="O330" s="7" t="n">
        <f aca="false">M330+N330</f>
        <v>18050</v>
      </c>
      <c r="Q330" s="6" t="str">
        <f aca="false">H330</f>
        <v>2022-3</v>
      </c>
      <c r="R330" s="5" t="n">
        <f aca="false">I330</f>
        <v>44598</v>
      </c>
      <c r="S330" s="5" t="s">
        <v>20</v>
      </c>
      <c r="T330" s="6" t="str">
        <f aca="false">K330</f>
        <v>Loan1</v>
      </c>
      <c r="U330" s="7" t="n">
        <f aca="false">SUM(M330:M332)</f>
        <v>56250</v>
      </c>
      <c r="V330" s="7" t="n">
        <f aca="false">SUM(N330:N332)</f>
        <v>0</v>
      </c>
      <c r="W330" s="7" t="n">
        <f aca="false">SUM(O330:O332)</f>
        <v>56250</v>
      </c>
    </row>
    <row r="331" customFormat="false" ht="15" hidden="false" customHeight="false" outlineLevel="0" collapsed="false">
      <c r="A331" s="9"/>
      <c r="B331" s="9"/>
      <c r="C331" s="9"/>
      <c r="D331" s="9"/>
      <c r="E331" s="44"/>
      <c r="F331" s="45"/>
      <c r="G331" s="8"/>
      <c r="H331" s="6" t="s">
        <v>42</v>
      </c>
      <c r="I331" s="5" t="n">
        <v>44598</v>
      </c>
      <c r="J331" s="5" t="s">
        <v>20</v>
      </c>
      <c r="K331" s="6" t="s">
        <v>16</v>
      </c>
      <c r="L331" s="6" t="n">
        <v>1</v>
      </c>
      <c r="M331" s="7" t="n">
        <f aca="false">O306</f>
        <v>9350</v>
      </c>
      <c r="N331" s="7" t="n">
        <v>0</v>
      </c>
      <c r="O331" s="7" t="n">
        <f aca="false">M331+N331</f>
        <v>9350</v>
      </c>
      <c r="Q331" s="6" t="str">
        <f aca="false">H331</f>
        <v>2022-3</v>
      </c>
      <c r="R331" s="5" t="n">
        <f aca="false">I331</f>
        <v>44598</v>
      </c>
      <c r="S331" s="6" t="s">
        <v>21</v>
      </c>
      <c r="T331" s="6" t="str">
        <f aca="false">T330</f>
        <v>Loan1</v>
      </c>
      <c r="U331" s="7" t="n">
        <f aca="false">SUM(M333:M335)</f>
        <v>222.993150684932</v>
      </c>
      <c r="V331" s="7" t="n">
        <f aca="false">SUM(N333:N335)</f>
        <v>0</v>
      </c>
      <c r="W331" s="7" t="n">
        <f aca="false">SUM(O333:O335)</f>
        <v>222.993150684932</v>
      </c>
    </row>
    <row r="332" customFormat="false" ht="15" hidden="false" customHeight="false" outlineLevel="0" collapsed="false">
      <c r="A332" s="9"/>
      <c r="B332" s="9"/>
      <c r="C332" s="9"/>
      <c r="D332" s="9"/>
      <c r="E332" s="44"/>
      <c r="F332" s="45"/>
      <c r="G332" s="8"/>
      <c r="H332" s="6" t="s">
        <v>42</v>
      </c>
      <c r="I332" s="5" t="n">
        <v>44598</v>
      </c>
      <c r="J332" s="5" t="s">
        <v>20</v>
      </c>
      <c r="K332" s="6" t="s">
        <v>16</v>
      </c>
      <c r="L332" s="6" t="n">
        <v>3</v>
      </c>
      <c r="M332" s="7" t="n">
        <f aca="false">O307</f>
        <v>28850</v>
      </c>
      <c r="N332" s="7" t="n">
        <v>0</v>
      </c>
      <c r="O332" s="7" t="n">
        <f aca="false">M332+N332</f>
        <v>28850</v>
      </c>
    </row>
    <row r="333" customFormat="false" ht="15" hidden="false" customHeight="false" outlineLevel="0" collapsed="false">
      <c r="A333" s="9"/>
      <c r="B333" s="9"/>
      <c r="C333" s="9"/>
      <c r="D333" s="9"/>
      <c r="E333" s="44"/>
      <c r="F333" s="46"/>
      <c r="G333" s="8"/>
      <c r="H333" s="6" t="s">
        <v>42</v>
      </c>
      <c r="I333" s="5" t="n">
        <v>44598</v>
      </c>
      <c r="J333" s="9" t="s">
        <v>21</v>
      </c>
      <c r="K333" s="6" t="s">
        <v>16</v>
      </c>
      <c r="L333" s="6" t="n">
        <v>2</v>
      </c>
      <c r="M333" s="7" t="n">
        <f aca="false">O308</f>
        <v>74.5178082191781</v>
      </c>
      <c r="N333" s="7" t="n">
        <v>0</v>
      </c>
      <c r="O333" s="7" t="n">
        <f aca="false">M333+N333</f>
        <v>74.5178082191781</v>
      </c>
    </row>
    <row r="334" customFormat="false" ht="15" hidden="false" customHeight="false" outlineLevel="0" collapsed="false">
      <c r="A334" s="9"/>
      <c r="B334" s="9"/>
      <c r="C334" s="9"/>
      <c r="D334" s="9"/>
      <c r="E334" s="44"/>
      <c r="F334" s="46"/>
      <c r="G334" s="8"/>
      <c r="H334" s="6" t="s">
        <v>42</v>
      </c>
      <c r="I334" s="5" t="n">
        <v>44598</v>
      </c>
      <c r="J334" s="9" t="s">
        <v>21</v>
      </c>
      <c r="K334" s="6" t="s">
        <v>16</v>
      </c>
      <c r="L334" s="6" t="n">
        <v>1</v>
      </c>
      <c r="M334" s="7" t="n">
        <f aca="false">O309</f>
        <v>18.9205479452055</v>
      </c>
      <c r="N334" s="7" t="n">
        <v>0</v>
      </c>
      <c r="O334" s="7" t="n">
        <f aca="false">M334+N334</f>
        <v>18.9205479452055</v>
      </c>
    </row>
    <row r="335" customFormat="false" ht="15" hidden="false" customHeight="false" outlineLevel="0" collapsed="false">
      <c r="A335" s="9"/>
      <c r="B335" s="9"/>
      <c r="C335" s="9"/>
      <c r="D335" s="9"/>
      <c r="E335" s="44"/>
      <c r="F335" s="46"/>
      <c r="G335" s="8"/>
      <c r="H335" s="6" t="s">
        <v>42</v>
      </c>
      <c r="I335" s="5" t="n">
        <v>44598</v>
      </c>
      <c r="J335" s="9" t="s">
        <v>21</v>
      </c>
      <c r="K335" s="6" t="s">
        <v>16</v>
      </c>
      <c r="L335" s="6" t="n">
        <v>3</v>
      </c>
      <c r="M335" s="7" t="n">
        <f aca="false">O310</f>
        <v>129.554794520548</v>
      </c>
      <c r="N335" s="7" t="n">
        <v>0</v>
      </c>
      <c r="O335" s="7" t="n">
        <f aca="false">M335+N335</f>
        <v>129.554794520548</v>
      </c>
    </row>
    <row r="336" customFormat="false" ht="15" hidden="false" customHeight="false" outlineLevel="0" collapsed="false">
      <c r="A336" s="9"/>
      <c r="B336" s="9"/>
      <c r="C336" s="9"/>
      <c r="D336" s="9"/>
      <c r="E336" s="44"/>
      <c r="F336" s="46"/>
      <c r="G336" s="8"/>
      <c r="H336" s="23"/>
      <c r="I336" s="24"/>
      <c r="J336" s="25"/>
      <c r="K336" s="23"/>
      <c r="L336" s="23"/>
      <c r="M336" s="26"/>
      <c r="N336" s="26"/>
      <c r="O336" s="26"/>
    </row>
    <row r="337" customFormat="false" ht="15" hidden="false" customHeight="false" outlineLevel="0" collapsed="false">
      <c r="H337" s="23"/>
      <c r="I337" s="24"/>
      <c r="J337" s="25"/>
      <c r="K337" s="23"/>
      <c r="L337" s="23"/>
      <c r="M337" s="26"/>
      <c r="N337" s="26"/>
      <c r="O337" s="26"/>
    </row>
    <row r="338" customFormat="false" ht="15" hidden="false" customHeight="false" outlineLevel="0" collapsed="false">
      <c r="A338" s="32" t="s">
        <v>22</v>
      </c>
      <c r="B338" s="33"/>
      <c r="C338" s="33"/>
      <c r="D338" s="33"/>
      <c r="E338" s="33"/>
      <c r="F338" s="33"/>
      <c r="G338" s="33"/>
      <c r="H338" s="34"/>
      <c r="K338" s="23"/>
      <c r="L338" s="23"/>
      <c r="M338" s="26"/>
      <c r="N338" s="26"/>
      <c r="O338" s="26"/>
    </row>
    <row r="339" customFormat="false" ht="15" hidden="false" customHeight="false" outlineLevel="0" collapsed="false">
      <c r="A339" s="35" t="s">
        <v>5</v>
      </c>
      <c r="B339" s="35" t="s">
        <v>6</v>
      </c>
      <c r="C339" s="35" t="s">
        <v>23</v>
      </c>
      <c r="D339" s="35" t="s">
        <v>7</v>
      </c>
      <c r="E339" s="35" t="s">
        <v>24</v>
      </c>
      <c r="F339" s="36" t="s">
        <v>25</v>
      </c>
      <c r="G339" s="36" t="s">
        <v>26</v>
      </c>
      <c r="H339" s="36" t="s">
        <v>27</v>
      </c>
      <c r="J339" s="16" t="s">
        <v>28</v>
      </c>
      <c r="K339" s="23"/>
      <c r="L339" s="23"/>
      <c r="M339" s="26"/>
      <c r="N339" s="26"/>
      <c r="O339" s="26"/>
    </row>
    <row r="340" customFormat="false" ht="15" hidden="false" customHeight="false" outlineLevel="0" collapsed="false">
      <c r="A340" s="5" t="n">
        <v>44592</v>
      </c>
      <c r="B340" s="5" t="n">
        <v>44592</v>
      </c>
      <c r="C340" s="5" t="n">
        <v>44593</v>
      </c>
      <c r="D340" s="6" t="s">
        <v>16</v>
      </c>
      <c r="E340" s="6" t="n">
        <v>2</v>
      </c>
      <c r="F340" s="6" t="s">
        <v>29</v>
      </c>
      <c r="G340" s="5" t="n">
        <v>44592</v>
      </c>
      <c r="H340" s="6" t="n">
        <v>20</v>
      </c>
      <c r="J340" s="17" t="n">
        <f aca="false">H340/36500</f>
        <v>0.000547945205479452</v>
      </c>
    </row>
    <row r="341" customFormat="false" ht="15" hidden="false" customHeight="false" outlineLevel="0" collapsed="false">
      <c r="A341" s="5" t="n">
        <v>44592</v>
      </c>
      <c r="B341" s="5" t="n">
        <v>44592</v>
      </c>
      <c r="C341" s="5" t="n">
        <v>44593</v>
      </c>
      <c r="D341" s="6" t="s">
        <v>16</v>
      </c>
      <c r="E341" s="6" t="n">
        <v>1</v>
      </c>
      <c r="F341" s="6" t="s">
        <v>30</v>
      </c>
      <c r="G341" s="5" t="n">
        <v>44592</v>
      </c>
      <c r="H341" s="6" t="n">
        <v>10</v>
      </c>
      <c r="J341" s="12" t="n">
        <f aca="false">H341/36500</f>
        <v>0.000273972602739726</v>
      </c>
    </row>
    <row r="342" customFormat="false" ht="15" hidden="false" customHeight="false" outlineLevel="0" collapsed="false">
      <c r="A342" s="5" t="n">
        <v>44592</v>
      </c>
      <c r="B342" s="5" t="n">
        <v>44592</v>
      </c>
      <c r="C342" s="5" t="n">
        <v>44593</v>
      </c>
      <c r="D342" s="6" t="s">
        <v>16</v>
      </c>
      <c r="E342" s="6" t="n">
        <v>3</v>
      </c>
      <c r="F342" s="6" t="s">
        <v>31</v>
      </c>
      <c r="G342" s="5" t="n">
        <v>44592</v>
      </c>
      <c r="H342" s="6" t="n">
        <v>30</v>
      </c>
      <c r="J342" s="13" t="n">
        <f aca="false">H342/36500</f>
        <v>0.000821917808219178</v>
      </c>
    </row>
    <row r="343" customFormat="false" ht="15" hidden="false" customHeight="false" outlineLevel="0" collapsed="false">
      <c r="A343" s="5" t="n">
        <v>44593</v>
      </c>
      <c r="B343" s="5" t="n">
        <v>44593</v>
      </c>
      <c r="C343" s="6"/>
      <c r="D343" s="6" t="s">
        <v>16</v>
      </c>
      <c r="E343" s="6" t="n">
        <v>2</v>
      </c>
      <c r="F343" s="6" t="s">
        <v>29</v>
      </c>
      <c r="G343" s="5" t="n">
        <v>44593</v>
      </c>
      <c r="H343" s="15" t="n">
        <v>18</v>
      </c>
      <c r="J343" s="12" t="n">
        <f aca="false">H343/36500</f>
        <v>0.000493150684931507</v>
      </c>
    </row>
    <row r="344" customFormat="false" ht="15" hidden="false" customHeight="false" outlineLevel="0" collapsed="false">
      <c r="A344" s="5" t="n">
        <v>44593</v>
      </c>
      <c r="B344" s="5" t="n">
        <v>44593</v>
      </c>
      <c r="C344" s="5" t="n">
        <v>44594</v>
      </c>
      <c r="D344" s="6" t="s">
        <v>16</v>
      </c>
      <c r="E344" s="6" t="n">
        <v>1</v>
      </c>
      <c r="F344" s="6" t="s">
        <v>30</v>
      </c>
      <c r="G344" s="5" t="n">
        <v>44593</v>
      </c>
      <c r="H344" s="15" t="n">
        <v>8</v>
      </c>
      <c r="J344" s="12" t="n">
        <f aca="false">H344/36500</f>
        <v>0.000219178082191781</v>
      </c>
    </row>
    <row r="345" customFormat="false" ht="15" hidden="false" customHeight="false" outlineLevel="0" collapsed="false">
      <c r="A345" s="5" t="n">
        <v>44593</v>
      </c>
      <c r="B345" s="5" t="n">
        <v>44593</v>
      </c>
      <c r="C345" s="9" t="n">
        <f aca="false">A347</f>
        <v>44596</v>
      </c>
      <c r="D345" s="6" t="s">
        <v>16</v>
      </c>
      <c r="E345" s="6" t="n">
        <v>3</v>
      </c>
      <c r="F345" s="6" t="s">
        <v>31</v>
      </c>
      <c r="G345" s="5" t="n">
        <v>44593</v>
      </c>
      <c r="H345" s="15" t="n">
        <v>28</v>
      </c>
      <c r="J345" s="13" t="n">
        <f aca="false">H345/36500</f>
        <v>0.000767123287671233</v>
      </c>
    </row>
    <row r="346" customFormat="false" ht="15" hidden="false" customHeight="false" outlineLevel="0" collapsed="false">
      <c r="A346" s="5" t="n">
        <v>44594</v>
      </c>
      <c r="B346" s="5" t="n">
        <v>44594</v>
      </c>
      <c r="C346" s="6"/>
      <c r="D346" s="6" t="s">
        <v>16</v>
      </c>
      <c r="E346" s="15" t="n">
        <v>1</v>
      </c>
      <c r="F346" s="15" t="s">
        <v>40</v>
      </c>
      <c r="G346" s="9" t="n">
        <v>44594</v>
      </c>
      <c r="H346" s="15" t="n">
        <v>12</v>
      </c>
      <c r="J346" s="37" t="n">
        <f aca="false">H346/36500</f>
        <v>0.000328767123287671</v>
      </c>
    </row>
    <row r="347" customFormat="false" ht="15" hidden="false" customHeight="false" outlineLevel="0" collapsed="false">
      <c r="A347" s="5" t="n">
        <v>44596</v>
      </c>
      <c r="B347" s="5" t="n">
        <v>44592</v>
      </c>
      <c r="C347" s="6"/>
      <c r="D347" s="6" t="s">
        <v>16</v>
      </c>
      <c r="E347" s="15" t="n">
        <v>3</v>
      </c>
      <c r="F347" s="6" t="s">
        <v>31</v>
      </c>
      <c r="G347" s="5" t="n">
        <f aca="false">B347</f>
        <v>44592</v>
      </c>
      <c r="H347" s="15" t="n">
        <v>25</v>
      </c>
      <c r="J347" s="38" t="n">
        <f aca="false">H347/36500</f>
        <v>0.000684931506849315</v>
      </c>
    </row>
    <row r="349" customFormat="false" ht="22.05" hidden="false" customHeight="false" outlineLevel="0" collapsed="false">
      <c r="A349" s="2" t="s">
        <v>32</v>
      </c>
    </row>
    <row r="351" customFormat="false" ht="15" hidden="false" customHeight="false" outlineLevel="0" collapsed="false">
      <c r="A351" s="3" t="s">
        <v>2</v>
      </c>
      <c r="B351" s="3"/>
      <c r="C351" s="3"/>
      <c r="D351" s="3"/>
      <c r="E351" s="3"/>
      <c r="F351" s="3"/>
    </row>
    <row r="352" customFormat="false" ht="15" hidden="false" customHeight="false" outlineLevel="0" collapsed="false">
      <c r="A352" s="4" t="s">
        <v>5</v>
      </c>
      <c r="B352" s="4" t="s">
        <v>6</v>
      </c>
      <c r="C352" s="4" t="s">
        <v>7</v>
      </c>
      <c r="D352" s="4" t="s">
        <v>8</v>
      </c>
      <c r="E352" s="4" t="s">
        <v>9</v>
      </c>
      <c r="F352" s="4" t="s">
        <v>10</v>
      </c>
      <c r="G352" s="27" t="s">
        <v>44</v>
      </c>
    </row>
    <row r="353" customFormat="false" ht="15" hidden="false" customHeight="false" outlineLevel="0" collapsed="false">
      <c r="A353" s="9" t="n">
        <v>44597</v>
      </c>
      <c r="B353" s="9" t="n">
        <v>44597</v>
      </c>
      <c r="C353" s="9" t="s">
        <v>16</v>
      </c>
      <c r="D353" s="9" t="s">
        <v>33</v>
      </c>
      <c r="E353" s="44" t="n">
        <f aca="false">O330*J343</f>
        <v>8.9013698630137</v>
      </c>
      <c r="F353" s="45" t="n">
        <v>2</v>
      </c>
    </row>
    <row r="354" customFormat="false" ht="15" hidden="false" customHeight="false" outlineLevel="0" collapsed="false">
      <c r="A354" s="9" t="n">
        <v>44597</v>
      </c>
      <c r="B354" s="9" t="n">
        <v>44597</v>
      </c>
      <c r="C354" s="9" t="s">
        <v>16</v>
      </c>
      <c r="D354" s="9" t="s">
        <v>33</v>
      </c>
      <c r="E354" s="44" t="n">
        <f aca="false">O331*J346</f>
        <v>3.07397260273973</v>
      </c>
      <c r="F354" s="45" t="n">
        <v>1</v>
      </c>
      <c r="H354" s="3" t="s">
        <v>3</v>
      </c>
      <c r="I354" s="3"/>
      <c r="J354" s="3"/>
      <c r="K354" s="3"/>
      <c r="L354" s="3"/>
      <c r="M354" s="3"/>
      <c r="N354" s="3"/>
      <c r="O354" s="3"/>
      <c r="Q354" s="3" t="s">
        <v>4</v>
      </c>
      <c r="R354" s="3"/>
      <c r="S354" s="3"/>
      <c r="T354" s="3"/>
      <c r="U354" s="3"/>
      <c r="V354" s="3"/>
      <c r="W354" s="3"/>
    </row>
    <row r="355" customFormat="false" ht="15" hidden="false" customHeight="false" outlineLevel="0" collapsed="false">
      <c r="A355" s="9" t="n">
        <v>44597</v>
      </c>
      <c r="B355" s="9" t="n">
        <v>44597</v>
      </c>
      <c r="C355" s="9" t="s">
        <v>16</v>
      </c>
      <c r="D355" s="9" t="s">
        <v>33</v>
      </c>
      <c r="E355" s="44" t="n">
        <f aca="false">O332*J347</f>
        <v>19.7602739726027</v>
      </c>
      <c r="F355" s="45" t="n">
        <v>3</v>
      </c>
      <c r="H355" s="4" t="s">
        <v>11</v>
      </c>
      <c r="I355" s="4" t="s">
        <v>5</v>
      </c>
      <c r="J355" s="4" t="s">
        <v>12</v>
      </c>
      <c r="K355" s="4" t="s">
        <v>7</v>
      </c>
      <c r="L355" s="4" t="s">
        <v>10</v>
      </c>
      <c r="M355" s="4" t="s">
        <v>13</v>
      </c>
      <c r="N355" s="4" t="s">
        <v>14</v>
      </c>
      <c r="O355" s="4" t="s">
        <v>15</v>
      </c>
      <c r="Q355" s="4" t="s">
        <v>11</v>
      </c>
      <c r="R355" s="4" t="s">
        <v>5</v>
      </c>
      <c r="S355" s="4" t="s">
        <v>12</v>
      </c>
      <c r="T355" s="4" t="s">
        <v>7</v>
      </c>
      <c r="U355" s="4" t="s">
        <v>13</v>
      </c>
      <c r="V355" s="4" t="s">
        <v>14</v>
      </c>
      <c r="W355" s="4" t="s">
        <v>15</v>
      </c>
    </row>
    <row r="356" customFormat="false" ht="15" hidden="false" customHeight="false" outlineLevel="0" collapsed="false">
      <c r="A356" s="9"/>
      <c r="B356" s="9"/>
      <c r="C356" s="9"/>
      <c r="D356" s="9"/>
      <c r="E356" s="44"/>
      <c r="F356" s="45"/>
      <c r="H356" s="6" t="s">
        <v>38</v>
      </c>
      <c r="I356" s="5" t="n">
        <v>44598</v>
      </c>
      <c r="J356" s="5" t="s">
        <v>20</v>
      </c>
      <c r="K356" s="6" t="s">
        <v>16</v>
      </c>
      <c r="L356" s="6" t="n">
        <v>2</v>
      </c>
      <c r="M356" s="7" t="n">
        <f aca="false">O330</f>
        <v>18050</v>
      </c>
      <c r="N356" s="7" t="n">
        <f aca="false">SUMIFS($E$222:$E$260,$F$222:$F$260,L356,$D$222:$D$260,"Principal")</f>
        <v>0</v>
      </c>
      <c r="O356" s="7" t="n">
        <f aca="false">M356+N356</f>
        <v>18050</v>
      </c>
      <c r="Q356" s="6" t="str">
        <f aca="false">H356</f>
        <v>2022-2</v>
      </c>
      <c r="R356" s="5" t="n">
        <f aca="false">I356</f>
        <v>44598</v>
      </c>
      <c r="S356" s="5" t="s">
        <v>20</v>
      </c>
      <c r="T356" s="6" t="str">
        <f aca="false">K356</f>
        <v>Loan1</v>
      </c>
      <c r="U356" s="7" t="n">
        <f aca="false">SUM(M356:M358)</f>
        <v>56250</v>
      </c>
      <c r="V356" s="7" t="n">
        <f aca="false">SUM(N356:N358)</f>
        <v>0</v>
      </c>
      <c r="W356" s="7" t="n">
        <f aca="false">SUM(O356:O358)</f>
        <v>56250</v>
      </c>
    </row>
    <row r="357" customFormat="false" ht="15" hidden="false" customHeight="false" outlineLevel="0" collapsed="false">
      <c r="A357" s="9"/>
      <c r="B357" s="9"/>
      <c r="C357" s="9"/>
      <c r="D357" s="9"/>
      <c r="E357" s="44"/>
      <c r="F357" s="45"/>
      <c r="H357" s="6" t="s">
        <v>38</v>
      </c>
      <c r="I357" s="5" t="n">
        <v>44598</v>
      </c>
      <c r="J357" s="5" t="s">
        <v>20</v>
      </c>
      <c r="K357" s="6" t="s">
        <v>16</v>
      </c>
      <c r="L357" s="6" t="n">
        <v>1</v>
      </c>
      <c r="M357" s="7" t="n">
        <f aca="false">O331</f>
        <v>9350</v>
      </c>
      <c r="N357" s="7" t="n">
        <f aca="false">SUMIFS($E$222:$E$260,$F$222:$F$260,L357,$D$222:$D$260,"Principal")</f>
        <v>0</v>
      </c>
      <c r="O357" s="7" t="n">
        <f aca="false">M357+N357</f>
        <v>9350</v>
      </c>
      <c r="Q357" s="6" t="str">
        <f aca="false">H357</f>
        <v>2022-2</v>
      </c>
      <c r="R357" s="5" t="n">
        <f aca="false">I357</f>
        <v>44598</v>
      </c>
      <c r="S357" s="6" t="s">
        <v>21</v>
      </c>
      <c r="T357" s="6" t="str">
        <f aca="false">T356</f>
        <v>Loan1</v>
      </c>
      <c r="U357" s="7" t="n">
        <f aca="false">SUM(M359:M361)</f>
        <v>222.993150684932</v>
      </c>
      <c r="V357" s="7" t="n">
        <f aca="false">SUM(N359:N361)</f>
        <v>31.7356164383562</v>
      </c>
      <c r="W357" s="7" t="n">
        <f aca="false">SUM(O359:O361)</f>
        <v>254.728767123288</v>
      </c>
    </row>
    <row r="358" customFormat="false" ht="15" hidden="false" customHeight="false" outlineLevel="0" collapsed="false">
      <c r="A358" s="9"/>
      <c r="B358" s="9"/>
      <c r="C358" s="9"/>
      <c r="D358" s="9"/>
      <c r="E358" s="44"/>
      <c r="F358" s="45"/>
      <c r="H358" s="6" t="s">
        <v>38</v>
      </c>
      <c r="I358" s="5" t="n">
        <v>44598</v>
      </c>
      <c r="J358" s="5" t="s">
        <v>20</v>
      </c>
      <c r="K358" s="6" t="s">
        <v>16</v>
      </c>
      <c r="L358" s="6" t="n">
        <v>3</v>
      </c>
      <c r="M358" s="7" t="n">
        <f aca="false">O332</f>
        <v>28850</v>
      </c>
      <c r="N358" s="7" t="n">
        <f aca="false">SUMIFS($E$222:$E$260,$F$222:$F$260,L358,$D$222:$D$260,"Principal")</f>
        <v>0</v>
      </c>
      <c r="O358" s="7" t="n">
        <f aca="false">M358+N358</f>
        <v>28850</v>
      </c>
    </row>
    <row r="359" customFormat="false" ht="15" hidden="false" customHeight="false" outlineLevel="0" collapsed="false">
      <c r="A359" s="9"/>
      <c r="B359" s="9"/>
      <c r="C359" s="9"/>
      <c r="D359" s="9"/>
      <c r="E359" s="44"/>
      <c r="F359" s="45"/>
      <c r="H359" s="6" t="s">
        <v>38</v>
      </c>
      <c r="I359" s="5" t="n">
        <v>44598</v>
      </c>
      <c r="J359" s="9" t="s">
        <v>21</v>
      </c>
      <c r="K359" s="6" t="s">
        <v>16</v>
      </c>
      <c r="L359" s="6" t="n">
        <v>2</v>
      </c>
      <c r="M359" s="7" t="n">
        <f aca="false">O333</f>
        <v>74.5178082191781</v>
      </c>
      <c r="N359" s="7" t="n">
        <f aca="false">E353</f>
        <v>8.9013698630137</v>
      </c>
      <c r="O359" s="7" t="n">
        <f aca="false">M359+N359</f>
        <v>83.4191780821918</v>
      </c>
    </row>
    <row r="360" customFormat="false" ht="15" hidden="false" customHeight="false" outlineLevel="0" collapsed="false">
      <c r="A360" s="9"/>
      <c r="B360" s="9"/>
      <c r="C360" s="9"/>
      <c r="D360" s="9"/>
      <c r="E360" s="44"/>
      <c r="F360" s="45"/>
      <c r="H360" s="6" t="s">
        <v>38</v>
      </c>
      <c r="I360" s="5" t="n">
        <v>44598</v>
      </c>
      <c r="J360" s="9" t="s">
        <v>21</v>
      </c>
      <c r="K360" s="6" t="s">
        <v>16</v>
      </c>
      <c r="L360" s="6" t="n">
        <v>1</v>
      </c>
      <c r="M360" s="7" t="n">
        <f aca="false">O334</f>
        <v>18.9205479452055</v>
      </c>
      <c r="N360" s="7" t="n">
        <f aca="false">E354</f>
        <v>3.07397260273973</v>
      </c>
      <c r="O360" s="7" t="n">
        <f aca="false">M360+N360</f>
        <v>21.9945205479452</v>
      </c>
    </row>
    <row r="361" customFormat="false" ht="15" hidden="false" customHeight="false" outlineLevel="0" collapsed="false">
      <c r="A361" s="9"/>
      <c r="B361" s="9"/>
      <c r="C361" s="9"/>
      <c r="D361" s="9"/>
      <c r="E361" s="44"/>
      <c r="F361" s="45"/>
      <c r="H361" s="6" t="s">
        <v>38</v>
      </c>
      <c r="I361" s="5" t="n">
        <v>44598</v>
      </c>
      <c r="J361" s="9" t="s">
        <v>21</v>
      </c>
      <c r="K361" s="6" t="s">
        <v>16</v>
      </c>
      <c r="L361" s="6" t="n">
        <v>3</v>
      </c>
      <c r="M361" s="7" t="n">
        <f aca="false">O335</f>
        <v>129.554794520548</v>
      </c>
      <c r="N361" s="7" t="n">
        <f aca="false">E355</f>
        <v>19.7602739726027</v>
      </c>
      <c r="O361" s="7" t="n">
        <f aca="false">M361+N361</f>
        <v>149.315068493151</v>
      </c>
    </row>
    <row r="362" customFormat="false" ht="15" hidden="false" customHeight="false" outlineLevel="0" collapsed="false">
      <c r="A362" s="9"/>
      <c r="B362" s="9"/>
      <c r="C362" s="9"/>
      <c r="D362" s="9"/>
      <c r="E362" s="44"/>
      <c r="F362" s="45"/>
    </row>
    <row r="364" customFormat="false" ht="15" hidden="false" customHeight="false" outlineLevel="0" collapsed="false">
      <c r="A364" s="41" t="s">
        <v>22</v>
      </c>
      <c r="B364" s="42"/>
      <c r="C364" s="42"/>
      <c r="D364" s="42"/>
      <c r="E364" s="42"/>
      <c r="F364" s="42"/>
      <c r="G364" s="42"/>
      <c r="H364" s="43"/>
    </row>
    <row r="365" customFormat="false" ht="15" hidden="false" customHeight="false" outlineLevel="0" collapsed="false">
      <c r="A365" s="4" t="s">
        <v>5</v>
      </c>
      <c r="B365" s="4" t="s">
        <v>6</v>
      </c>
      <c r="C365" s="4" t="s">
        <v>23</v>
      </c>
      <c r="D365" s="4" t="s">
        <v>7</v>
      </c>
      <c r="E365" s="4" t="s">
        <v>24</v>
      </c>
      <c r="F365" s="10" t="s">
        <v>25</v>
      </c>
      <c r="G365" s="10" t="s">
        <v>26</v>
      </c>
      <c r="H365" s="10" t="s">
        <v>27</v>
      </c>
    </row>
    <row r="366" customFormat="false" ht="15" hidden="false" customHeight="false" outlineLevel="0" collapsed="false">
      <c r="A366" s="5" t="n">
        <v>44592</v>
      </c>
      <c r="B366" s="5" t="n">
        <v>44592</v>
      </c>
      <c r="C366" s="5" t="n">
        <v>44593</v>
      </c>
      <c r="D366" s="6" t="s">
        <v>16</v>
      </c>
      <c r="E366" s="6" t="n">
        <v>2</v>
      </c>
      <c r="F366" s="6" t="s">
        <v>29</v>
      </c>
      <c r="G366" s="5" t="n">
        <v>44592</v>
      </c>
      <c r="H366" s="6" t="n">
        <v>20</v>
      </c>
    </row>
    <row r="367" customFormat="false" ht="15" hidden="false" customHeight="false" outlineLevel="0" collapsed="false">
      <c r="A367" s="5" t="n">
        <v>44592</v>
      </c>
      <c r="B367" s="5" t="n">
        <v>44592</v>
      </c>
      <c r="C367" s="5" t="n">
        <v>44593</v>
      </c>
      <c r="D367" s="6" t="s">
        <v>16</v>
      </c>
      <c r="E367" s="6" t="n">
        <v>1</v>
      </c>
      <c r="F367" s="6" t="s">
        <v>30</v>
      </c>
      <c r="G367" s="5" t="n">
        <v>44592</v>
      </c>
      <c r="H367" s="6" t="n">
        <v>10</v>
      </c>
    </row>
    <row r="368" customFormat="false" ht="15" hidden="false" customHeight="false" outlineLevel="0" collapsed="false">
      <c r="A368" s="5" t="n">
        <v>44592</v>
      </c>
      <c r="B368" s="5" t="n">
        <v>44592</v>
      </c>
      <c r="C368" s="5" t="n">
        <v>44593</v>
      </c>
      <c r="D368" s="6" t="s">
        <v>16</v>
      </c>
      <c r="E368" s="6" t="n">
        <v>3</v>
      </c>
      <c r="F368" s="6" t="s">
        <v>31</v>
      </c>
      <c r="G368" s="5" t="n">
        <v>44592</v>
      </c>
      <c r="H368" s="6" t="n">
        <v>30</v>
      </c>
    </row>
    <row r="369" customFormat="false" ht="15" hidden="false" customHeight="false" outlineLevel="0" collapsed="false">
      <c r="A369" s="5" t="n">
        <v>44593</v>
      </c>
      <c r="B369" s="5" t="n">
        <v>44593</v>
      </c>
      <c r="C369" s="6"/>
      <c r="D369" s="6" t="s">
        <v>16</v>
      </c>
      <c r="E369" s="6" t="n">
        <v>2</v>
      </c>
      <c r="F369" s="6" t="s">
        <v>29</v>
      </c>
      <c r="G369" s="5" t="n">
        <v>44593</v>
      </c>
      <c r="H369" s="15" t="n">
        <v>18</v>
      </c>
    </row>
    <row r="370" customFormat="false" ht="15" hidden="false" customHeight="false" outlineLevel="0" collapsed="false">
      <c r="A370" s="5" t="n">
        <v>44593</v>
      </c>
      <c r="B370" s="5" t="n">
        <v>44593</v>
      </c>
      <c r="C370" s="5" t="n">
        <v>44594</v>
      </c>
      <c r="D370" s="6" t="s">
        <v>16</v>
      </c>
      <c r="E370" s="6" t="n">
        <v>1</v>
      </c>
      <c r="F370" s="6" t="s">
        <v>30</v>
      </c>
      <c r="G370" s="5" t="n">
        <v>44593</v>
      </c>
      <c r="H370" s="15" t="n">
        <v>8</v>
      </c>
    </row>
    <row r="371" customFormat="false" ht="15" hidden="false" customHeight="false" outlineLevel="0" collapsed="false">
      <c r="A371" s="5" t="n">
        <v>44593</v>
      </c>
      <c r="B371" s="5" t="n">
        <v>44593</v>
      </c>
      <c r="C371" s="9" t="n">
        <f aca="false">A373</f>
        <v>44596</v>
      </c>
      <c r="D371" s="6" t="s">
        <v>16</v>
      </c>
      <c r="E371" s="6" t="n">
        <v>3</v>
      </c>
      <c r="F371" s="6" t="s">
        <v>31</v>
      </c>
      <c r="G371" s="5" t="n">
        <v>44593</v>
      </c>
      <c r="H371" s="15" t="n">
        <v>28</v>
      </c>
    </row>
    <row r="372" customFormat="false" ht="15" hidden="false" customHeight="false" outlineLevel="0" collapsed="false">
      <c r="A372" s="5" t="n">
        <v>44594</v>
      </c>
      <c r="B372" s="5" t="n">
        <v>44594</v>
      </c>
      <c r="C372" s="6"/>
      <c r="D372" s="6" t="s">
        <v>16</v>
      </c>
      <c r="E372" s="15" t="n">
        <v>1</v>
      </c>
      <c r="F372" s="15" t="s">
        <v>40</v>
      </c>
      <c r="G372" s="9" t="n">
        <v>44594</v>
      </c>
      <c r="H372" s="15" t="n">
        <v>12</v>
      </c>
    </row>
    <row r="373" customFormat="false" ht="15" hidden="false" customHeight="false" outlineLevel="0" collapsed="false">
      <c r="A373" s="5" t="n">
        <v>44596</v>
      </c>
      <c r="B373" s="5" t="n">
        <v>44592</v>
      </c>
      <c r="C373" s="6"/>
      <c r="D373" s="6" t="s">
        <v>16</v>
      </c>
      <c r="E373" s="15" t="n">
        <v>3</v>
      </c>
      <c r="F373" s="6" t="s">
        <v>31</v>
      </c>
      <c r="G373" s="5" t="n">
        <f aca="false">B373</f>
        <v>44592</v>
      </c>
      <c r="H373" s="15" t="n">
        <v>25</v>
      </c>
    </row>
  </sheetData>
  <mergeCells count="55">
    <mergeCell ref="A1:W1"/>
    <mergeCell ref="A5:F5"/>
    <mergeCell ref="H5:O5"/>
    <mergeCell ref="Q5:W5"/>
    <mergeCell ref="A14:H14"/>
    <mergeCell ref="A22:F22"/>
    <mergeCell ref="H22:O22"/>
    <mergeCell ref="Q22:W22"/>
    <mergeCell ref="A32:W32"/>
    <mergeCell ref="A36:F36"/>
    <mergeCell ref="H36:O36"/>
    <mergeCell ref="Q36:W36"/>
    <mergeCell ref="A45:H45"/>
    <mergeCell ref="A56:F56"/>
    <mergeCell ref="H56:O56"/>
    <mergeCell ref="Q56:W56"/>
    <mergeCell ref="A65:W65"/>
    <mergeCell ref="A69:F69"/>
    <mergeCell ref="H69:O69"/>
    <mergeCell ref="Q69:W69"/>
    <mergeCell ref="A78:H78"/>
    <mergeCell ref="A89:F89"/>
    <mergeCell ref="H89:O89"/>
    <mergeCell ref="Q89:W89"/>
    <mergeCell ref="A99:H99"/>
    <mergeCell ref="A109:W109"/>
    <mergeCell ref="A113:F113"/>
    <mergeCell ref="H113:O113"/>
    <mergeCell ref="Q113:W113"/>
    <mergeCell ref="A130:H130"/>
    <mergeCell ref="A142:F142"/>
    <mergeCell ref="H142:O142"/>
    <mergeCell ref="Q142:W142"/>
    <mergeCell ref="A172:H172"/>
    <mergeCell ref="A182:W182"/>
    <mergeCell ref="A186:F186"/>
    <mergeCell ref="H186:O186"/>
    <mergeCell ref="Q186:W186"/>
    <mergeCell ref="A220:F220"/>
    <mergeCell ref="H223:O223"/>
    <mergeCell ref="Q223:W223"/>
    <mergeCell ref="A273:W273"/>
    <mergeCell ref="A277:F277"/>
    <mergeCell ref="H277:O277"/>
    <mergeCell ref="Q277:W277"/>
    <mergeCell ref="A300:F300"/>
    <mergeCell ref="H303:O303"/>
    <mergeCell ref="Q303:W303"/>
    <mergeCell ref="A324:W324"/>
    <mergeCell ref="A328:F328"/>
    <mergeCell ref="H328:O328"/>
    <mergeCell ref="Q328:W328"/>
    <mergeCell ref="A351:F351"/>
    <mergeCell ref="H354:O354"/>
    <mergeCell ref="Q354:W3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91" activeCellId="0" sqref="K9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3.15"/>
    <col collapsed="false" customWidth="true" hidden="false" outlineLevel="0" max="3" min="3" style="0" width="12.57"/>
    <col collapsed="false" customWidth="true" hidden="false" outlineLevel="0" max="4" min="4" style="0" width="16.57"/>
    <col collapsed="false" customWidth="true" hidden="false" outlineLevel="0" max="5" min="5" style="0" width="12"/>
    <col collapsed="false" customWidth="true" hidden="false" outlineLevel="0" max="6" min="6" style="0" width="10.85"/>
    <col collapsed="false" customWidth="true" hidden="false" outlineLevel="0" max="7" min="7" style="0" width="9.71"/>
  </cols>
  <sheetData>
    <row r="1" customFormat="false" ht="15" hidden="false" customHeight="false" outlineLevel="0" collapsed="false">
      <c r="A1" s="47" t="s">
        <v>52</v>
      </c>
      <c r="B1" s="47"/>
      <c r="C1" s="47"/>
      <c r="D1" s="47"/>
      <c r="E1" s="47"/>
      <c r="F1" s="47"/>
      <c r="G1" s="47"/>
    </row>
    <row r="2" customFormat="false" ht="15" hidden="false" customHeight="false" outlineLevel="0" collapsed="false">
      <c r="A2" s="35" t="s">
        <v>5</v>
      </c>
      <c r="B2" s="35" t="s">
        <v>6</v>
      </c>
      <c r="C2" s="35" t="s">
        <v>7</v>
      </c>
      <c r="D2" s="35" t="s">
        <v>8</v>
      </c>
      <c r="E2" s="35" t="s">
        <v>9</v>
      </c>
      <c r="F2" s="35" t="s">
        <v>10</v>
      </c>
      <c r="G2" s="35" t="s">
        <v>53</v>
      </c>
    </row>
    <row r="3" customFormat="false" ht="15" hidden="false" customHeight="false" outlineLevel="0" collapsed="false">
      <c r="A3" s="5" t="n">
        <v>44592</v>
      </c>
      <c r="B3" s="5" t="n">
        <v>44592</v>
      </c>
      <c r="C3" s="6" t="s">
        <v>16</v>
      </c>
      <c r="D3" s="6" t="s">
        <v>17</v>
      </c>
      <c r="E3" s="7" t="n">
        <v>10000</v>
      </c>
      <c r="F3" s="6" t="n">
        <v>1</v>
      </c>
      <c r="G3" s="48" t="s">
        <v>18</v>
      </c>
    </row>
    <row r="4" customFormat="false" ht="15" hidden="false" customHeight="false" outlineLevel="0" collapsed="false">
      <c r="A4" s="5" t="n">
        <v>44592</v>
      </c>
      <c r="B4" s="5" t="n">
        <v>44592</v>
      </c>
      <c r="C4" s="6" t="s">
        <v>16</v>
      </c>
      <c r="D4" s="6" t="s">
        <v>17</v>
      </c>
      <c r="E4" s="7" t="n">
        <v>20000</v>
      </c>
      <c r="F4" s="6" t="n">
        <v>2</v>
      </c>
      <c r="G4" s="48" t="s">
        <v>18</v>
      </c>
    </row>
    <row r="5" customFormat="false" ht="15" hidden="false" customHeight="false" outlineLevel="0" collapsed="false">
      <c r="A5" s="5" t="n">
        <v>44592</v>
      </c>
      <c r="B5" s="5" t="n">
        <v>44592</v>
      </c>
      <c r="C5" s="6" t="s">
        <v>16</v>
      </c>
      <c r="D5" s="6" t="s">
        <v>17</v>
      </c>
      <c r="E5" s="7" t="n">
        <v>30000</v>
      </c>
      <c r="F5" s="6" t="n">
        <v>3</v>
      </c>
      <c r="G5" s="48" t="s">
        <v>18</v>
      </c>
    </row>
    <row r="6" customFormat="false" ht="15" hidden="false" customHeight="false" outlineLevel="0" collapsed="false">
      <c r="A6" s="5" t="n">
        <v>44592</v>
      </c>
      <c r="B6" s="5" t="n">
        <v>44592</v>
      </c>
      <c r="C6" s="6" t="s">
        <v>16</v>
      </c>
      <c r="D6" s="6" t="s">
        <v>33</v>
      </c>
      <c r="E6" s="7" t="n">
        <v>2.73972602739726</v>
      </c>
      <c r="F6" s="6" t="n">
        <v>1</v>
      </c>
      <c r="G6" s="49" t="s">
        <v>45</v>
      </c>
    </row>
    <row r="7" customFormat="false" ht="15" hidden="false" customHeight="false" outlineLevel="0" collapsed="false">
      <c r="A7" s="5" t="n">
        <v>44592</v>
      </c>
      <c r="B7" s="5" t="n">
        <v>44592</v>
      </c>
      <c r="C7" s="6" t="s">
        <v>16</v>
      </c>
      <c r="D7" s="6" t="s">
        <v>33</v>
      </c>
      <c r="E7" s="7" t="n">
        <v>10.958904109589</v>
      </c>
      <c r="F7" s="6" t="n">
        <v>2</v>
      </c>
      <c r="G7" s="49" t="s">
        <v>45</v>
      </c>
    </row>
    <row r="8" customFormat="false" ht="15" hidden="false" customHeight="false" outlineLevel="0" collapsed="false">
      <c r="A8" s="5" t="n">
        <v>44592</v>
      </c>
      <c r="B8" s="5" t="n">
        <v>44592</v>
      </c>
      <c r="C8" s="6" t="s">
        <v>16</v>
      </c>
      <c r="D8" s="6" t="s">
        <v>33</v>
      </c>
      <c r="E8" s="7" t="n">
        <v>24.6575342465753</v>
      </c>
      <c r="F8" s="6" t="n">
        <v>3</v>
      </c>
      <c r="G8" s="49" t="s">
        <v>45</v>
      </c>
    </row>
    <row r="9" customFormat="false" ht="15" hidden="false" customHeight="false" outlineLevel="0" collapsed="false">
      <c r="A9" s="5" t="n">
        <v>44593</v>
      </c>
      <c r="B9" s="5" t="n">
        <v>44593</v>
      </c>
      <c r="C9" s="6" t="s">
        <v>16</v>
      </c>
      <c r="D9" s="6" t="s">
        <v>37</v>
      </c>
      <c r="E9" s="7" t="n">
        <v>-2000</v>
      </c>
      <c r="F9" s="6" t="n">
        <v>2</v>
      </c>
      <c r="G9" s="49" t="s">
        <v>18</v>
      </c>
    </row>
    <row r="10" customFormat="false" ht="15" hidden="false" customHeight="false" outlineLevel="0" collapsed="false">
      <c r="A10" s="5" t="n">
        <v>44593</v>
      </c>
      <c r="B10" s="5" t="n">
        <v>44593</v>
      </c>
      <c r="C10" s="6" t="s">
        <v>16</v>
      </c>
      <c r="D10" s="6" t="s">
        <v>37</v>
      </c>
      <c r="E10" s="7" t="n">
        <v>-1000</v>
      </c>
      <c r="F10" s="6" t="n">
        <v>3</v>
      </c>
      <c r="G10" s="49" t="s">
        <v>18</v>
      </c>
    </row>
    <row r="11" customFormat="false" ht="15" hidden="false" customHeight="false" outlineLevel="0" collapsed="false">
      <c r="A11" s="5" t="n">
        <v>44593</v>
      </c>
      <c r="B11" s="5" t="n">
        <v>44593</v>
      </c>
      <c r="C11" s="6" t="s">
        <v>16</v>
      </c>
      <c r="D11" s="6" t="s">
        <v>33</v>
      </c>
      <c r="E11" s="7" t="n">
        <v>2.19178082191781</v>
      </c>
      <c r="F11" s="6" t="n">
        <v>1</v>
      </c>
      <c r="G11" s="49" t="s">
        <v>45</v>
      </c>
    </row>
    <row r="12" customFormat="false" ht="15" hidden="false" customHeight="false" outlineLevel="0" collapsed="false">
      <c r="A12" s="5" t="n">
        <v>44593</v>
      </c>
      <c r="B12" s="5" t="n">
        <v>44593</v>
      </c>
      <c r="C12" s="6" t="s">
        <v>16</v>
      </c>
      <c r="D12" s="6" t="s">
        <v>33</v>
      </c>
      <c r="E12" s="7" t="n">
        <v>8.87671232876712</v>
      </c>
      <c r="F12" s="6" t="n">
        <v>2</v>
      </c>
      <c r="G12" s="49" t="s">
        <v>45</v>
      </c>
    </row>
    <row r="13" customFormat="false" ht="15" hidden="false" customHeight="false" outlineLevel="0" collapsed="false">
      <c r="A13" s="5" t="n">
        <v>44593</v>
      </c>
      <c r="B13" s="5" t="n">
        <v>44593</v>
      </c>
      <c r="C13" s="6" t="s">
        <v>16</v>
      </c>
      <c r="D13" s="6" t="s">
        <v>33</v>
      </c>
      <c r="E13" s="7" t="n">
        <v>22.2465753424658</v>
      </c>
      <c r="F13" s="6" t="n">
        <v>3</v>
      </c>
      <c r="G13" s="49" t="s">
        <v>45</v>
      </c>
    </row>
    <row r="14" customFormat="false" ht="15" hidden="false" customHeight="false" outlineLevel="0" collapsed="false">
      <c r="A14" s="5" t="n">
        <v>44594</v>
      </c>
      <c r="B14" s="5" t="n">
        <v>44594</v>
      </c>
      <c r="C14" s="6" t="s">
        <v>16</v>
      </c>
      <c r="D14" s="6" t="s">
        <v>37</v>
      </c>
      <c r="E14" s="7" t="n">
        <v>-500</v>
      </c>
      <c r="F14" s="6" t="n">
        <v>1</v>
      </c>
      <c r="G14" s="49" t="s">
        <v>18</v>
      </c>
    </row>
    <row r="15" customFormat="false" ht="15" hidden="false" customHeight="false" outlineLevel="0" collapsed="false">
      <c r="A15" s="5" t="n">
        <v>44594</v>
      </c>
      <c r="B15" s="5" t="n">
        <v>44594</v>
      </c>
      <c r="C15" s="6" t="s">
        <v>16</v>
      </c>
      <c r="D15" s="6" t="s">
        <v>33</v>
      </c>
      <c r="E15" s="7" t="n">
        <v>20</v>
      </c>
      <c r="F15" s="6" t="n">
        <v>2</v>
      </c>
      <c r="G15" s="49" t="s">
        <v>18</v>
      </c>
    </row>
    <row r="16" customFormat="false" ht="15" hidden="false" customHeight="false" outlineLevel="0" collapsed="false">
      <c r="A16" s="5" t="n">
        <v>44594</v>
      </c>
      <c r="B16" s="5" t="n">
        <v>44594</v>
      </c>
      <c r="C16" s="6" t="s">
        <v>16</v>
      </c>
      <c r="D16" s="6" t="s">
        <v>33</v>
      </c>
      <c r="E16" s="7" t="n">
        <v>10</v>
      </c>
      <c r="F16" s="6" t="n">
        <v>3</v>
      </c>
      <c r="G16" s="49" t="s">
        <v>18</v>
      </c>
    </row>
    <row r="17" customFormat="false" ht="15" hidden="false" customHeight="false" outlineLevel="0" collapsed="false">
      <c r="A17" s="5" t="n">
        <v>44594</v>
      </c>
      <c r="B17" s="5" t="n">
        <v>44594</v>
      </c>
      <c r="C17" s="6" t="s">
        <v>16</v>
      </c>
      <c r="D17" s="6" t="s">
        <v>33</v>
      </c>
      <c r="E17" s="7" t="n">
        <v>2.08219178082192</v>
      </c>
      <c r="F17" s="6" t="n">
        <v>1</v>
      </c>
      <c r="G17" s="49" t="s">
        <v>45</v>
      </c>
    </row>
    <row r="18" customFormat="false" ht="15" hidden="false" customHeight="false" outlineLevel="0" collapsed="false">
      <c r="A18" s="5" t="n">
        <v>44594</v>
      </c>
      <c r="B18" s="5" t="n">
        <v>44594</v>
      </c>
      <c r="C18" s="6" t="s">
        <v>16</v>
      </c>
      <c r="D18" s="6" t="s">
        <v>33</v>
      </c>
      <c r="E18" s="7" t="n">
        <v>8.87671232876712</v>
      </c>
      <c r="F18" s="6" t="n">
        <v>2</v>
      </c>
      <c r="G18" s="49" t="s">
        <v>45</v>
      </c>
    </row>
    <row r="19" customFormat="false" ht="15" hidden="false" customHeight="false" outlineLevel="0" collapsed="false">
      <c r="A19" s="5" t="n">
        <v>44594</v>
      </c>
      <c r="B19" s="5" t="n">
        <v>44594</v>
      </c>
      <c r="C19" s="6" t="s">
        <v>16</v>
      </c>
      <c r="D19" s="6" t="s">
        <v>33</v>
      </c>
      <c r="E19" s="7" t="n">
        <v>22.2465753424658</v>
      </c>
      <c r="F19" s="6" t="n">
        <v>3</v>
      </c>
      <c r="G19" s="49" t="s">
        <v>45</v>
      </c>
    </row>
    <row r="20" customFormat="false" ht="15" hidden="false" customHeight="false" outlineLevel="0" collapsed="false">
      <c r="A20" s="5" t="n">
        <v>44595</v>
      </c>
      <c r="B20" s="5" t="n">
        <v>44593</v>
      </c>
      <c r="C20" s="6" t="s">
        <v>16</v>
      </c>
      <c r="D20" s="6" t="s">
        <v>37</v>
      </c>
      <c r="E20" s="7" t="n">
        <v>200</v>
      </c>
      <c r="F20" s="6" t="n">
        <v>2</v>
      </c>
      <c r="G20" s="49" t="s">
        <v>18</v>
      </c>
    </row>
    <row r="21" customFormat="false" ht="15" hidden="false" customHeight="false" outlineLevel="0" collapsed="false">
      <c r="A21" s="5" t="n">
        <v>44595</v>
      </c>
      <c r="B21" s="5" t="n">
        <v>44595</v>
      </c>
      <c r="C21" s="6" t="s">
        <v>16</v>
      </c>
      <c r="D21" s="6" t="s">
        <v>37</v>
      </c>
      <c r="E21" s="7" t="n">
        <v>-150</v>
      </c>
      <c r="F21" s="6" t="n">
        <v>1</v>
      </c>
      <c r="G21" s="49" t="s">
        <v>18</v>
      </c>
    </row>
    <row r="22" customFormat="false" ht="15" hidden="false" customHeight="false" outlineLevel="0" collapsed="false">
      <c r="A22" s="5" t="n">
        <v>44595</v>
      </c>
      <c r="B22" s="5" t="n">
        <v>44595</v>
      </c>
      <c r="C22" s="6" t="s">
        <v>16</v>
      </c>
      <c r="D22" s="6" t="s">
        <v>37</v>
      </c>
      <c r="E22" s="7" t="n">
        <v>-150</v>
      </c>
      <c r="F22" s="6" t="n">
        <v>2</v>
      </c>
      <c r="G22" s="49" t="s">
        <v>18</v>
      </c>
    </row>
    <row r="23" customFormat="false" ht="15" hidden="false" customHeight="false" outlineLevel="0" collapsed="false">
      <c r="A23" s="5" t="n">
        <v>44595</v>
      </c>
      <c r="B23" s="5" t="n">
        <v>44595</v>
      </c>
      <c r="C23" s="6" t="s">
        <v>16</v>
      </c>
      <c r="D23" s="6" t="s">
        <v>37</v>
      </c>
      <c r="E23" s="7" t="n">
        <v>-150</v>
      </c>
      <c r="F23" s="6" t="n">
        <v>3</v>
      </c>
      <c r="G23" s="49" t="s">
        <v>18</v>
      </c>
    </row>
    <row r="24" customFormat="false" ht="15" hidden="false" customHeight="false" outlineLevel="0" collapsed="false">
      <c r="A24" s="5" t="n">
        <v>44595</v>
      </c>
      <c r="B24" s="5" t="n">
        <v>44593</v>
      </c>
      <c r="C24" s="6" t="s">
        <v>16</v>
      </c>
      <c r="D24" s="6" t="s">
        <v>37</v>
      </c>
      <c r="E24" s="7" t="n">
        <v>2000</v>
      </c>
      <c r="F24" s="6" t="n">
        <v>2</v>
      </c>
      <c r="G24" s="49" t="s">
        <v>43</v>
      </c>
    </row>
    <row r="25" customFormat="false" ht="15" hidden="false" customHeight="false" outlineLevel="0" collapsed="false">
      <c r="A25" s="5" t="n">
        <v>44595</v>
      </c>
      <c r="B25" s="5" t="n">
        <v>44593</v>
      </c>
      <c r="C25" s="6" t="s">
        <v>16</v>
      </c>
      <c r="D25" s="6" t="s">
        <v>37</v>
      </c>
      <c r="E25" s="7" t="n">
        <v>1000</v>
      </c>
      <c r="F25" s="6" t="n">
        <v>3</v>
      </c>
      <c r="G25" s="49" t="s">
        <v>43</v>
      </c>
    </row>
    <row r="26" customFormat="false" ht="15" hidden="false" customHeight="false" outlineLevel="0" collapsed="false">
      <c r="A26" s="5" t="n">
        <v>44595</v>
      </c>
      <c r="B26" s="5" t="n">
        <v>44593</v>
      </c>
      <c r="C26" s="6" t="s">
        <v>16</v>
      </c>
      <c r="D26" s="6" t="s">
        <v>33</v>
      </c>
      <c r="E26" s="7" t="n">
        <v>-2.19178082191781</v>
      </c>
      <c r="F26" s="6" t="n">
        <v>1</v>
      </c>
      <c r="G26" s="49" t="s">
        <v>43</v>
      </c>
    </row>
    <row r="27" customFormat="false" ht="15" hidden="false" customHeight="false" outlineLevel="0" collapsed="false">
      <c r="A27" s="5" t="n">
        <v>44595</v>
      </c>
      <c r="B27" s="5" t="n">
        <v>44593</v>
      </c>
      <c r="C27" s="6" t="s">
        <v>16</v>
      </c>
      <c r="D27" s="6" t="s">
        <v>33</v>
      </c>
      <c r="E27" s="7" t="n">
        <v>-8.87671232876712</v>
      </c>
      <c r="F27" s="6" t="n">
        <v>2</v>
      </c>
      <c r="G27" s="49" t="s">
        <v>43</v>
      </c>
    </row>
    <row r="28" customFormat="false" ht="15" hidden="false" customHeight="false" outlineLevel="0" collapsed="false">
      <c r="A28" s="5" t="n">
        <v>44595</v>
      </c>
      <c r="B28" s="5" t="n">
        <v>44593</v>
      </c>
      <c r="C28" s="6" t="s">
        <v>16</v>
      </c>
      <c r="D28" s="6" t="s">
        <v>33</v>
      </c>
      <c r="E28" s="7" t="n">
        <v>-22.2465753424658</v>
      </c>
      <c r="F28" s="6" t="n">
        <v>3</v>
      </c>
      <c r="G28" s="49" t="s">
        <v>43</v>
      </c>
    </row>
    <row r="29" customFormat="false" ht="15" hidden="false" customHeight="false" outlineLevel="0" collapsed="false">
      <c r="A29" s="5" t="n">
        <v>44595</v>
      </c>
      <c r="B29" s="5" t="n">
        <v>44594</v>
      </c>
      <c r="C29" s="6" t="s">
        <v>16</v>
      </c>
      <c r="D29" s="6" t="s">
        <v>37</v>
      </c>
      <c r="E29" s="7" t="n">
        <v>500</v>
      </c>
      <c r="F29" s="6" t="n">
        <v>1</v>
      </c>
      <c r="G29" s="49" t="s">
        <v>43</v>
      </c>
    </row>
    <row r="30" customFormat="false" ht="15" hidden="false" customHeight="false" outlineLevel="0" collapsed="false">
      <c r="A30" s="5" t="n">
        <v>44595</v>
      </c>
      <c r="B30" s="5" t="n">
        <v>44594</v>
      </c>
      <c r="C30" s="6" t="s">
        <v>16</v>
      </c>
      <c r="D30" s="6" t="s">
        <v>33</v>
      </c>
      <c r="E30" s="7" t="n">
        <v>-2.08219178082192</v>
      </c>
      <c r="F30" s="6" t="n">
        <v>1</v>
      </c>
      <c r="G30" s="49" t="s">
        <v>43</v>
      </c>
    </row>
    <row r="31" customFormat="false" ht="15" hidden="false" customHeight="false" outlineLevel="0" collapsed="false">
      <c r="A31" s="5" t="n">
        <v>44595</v>
      </c>
      <c r="B31" s="5" t="n">
        <v>44594</v>
      </c>
      <c r="C31" s="6" t="s">
        <v>16</v>
      </c>
      <c r="D31" s="6" t="s">
        <v>33</v>
      </c>
      <c r="E31" s="7" t="n">
        <v>-28.8767123287671</v>
      </c>
      <c r="F31" s="6" t="n">
        <v>2</v>
      </c>
      <c r="G31" s="49" t="s">
        <v>43</v>
      </c>
    </row>
    <row r="32" customFormat="false" ht="15" hidden="false" customHeight="false" outlineLevel="0" collapsed="false">
      <c r="A32" s="5" t="n">
        <v>44595</v>
      </c>
      <c r="B32" s="5" t="n">
        <v>44594</v>
      </c>
      <c r="C32" s="6" t="s">
        <v>16</v>
      </c>
      <c r="D32" s="6" t="s">
        <v>33</v>
      </c>
      <c r="E32" s="7" t="n">
        <v>-32.2465753424658</v>
      </c>
      <c r="F32" s="6" t="n">
        <v>3</v>
      </c>
      <c r="G32" s="49" t="s">
        <v>43</v>
      </c>
    </row>
    <row r="33" customFormat="false" ht="15" hidden="false" customHeight="false" outlineLevel="0" collapsed="false">
      <c r="A33" s="5" t="n">
        <v>44595</v>
      </c>
      <c r="B33" s="5" t="n">
        <v>44593</v>
      </c>
      <c r="C33" s="6" t="s">
        <v>16</v>
      </c>
      <c r="D33" s="6" t="s">
        <v>37</v>
      </c>
      <c r="E33" s="7" t="n">
        <v>-2000</v>
      </c>
      <c r="F33" s="6" t="n">
        <v>2</v>
      </c>
      <c r="G33" s="49" t="s">
        <v>45</v>
      </c>
    </row>
    <row r="34" customFormat="false" ht="15" hidden="false" customHeight="false" outlineLevel="0" collapsed="false">
      <c r="A34" s="5" t="n">
        <v>44595</v>
      </c>
      <c r="B34" s="5" t="n">
        <v>44593</v>
      </c>
      <c r="C34" s="6" t="s">
        <v>16</v>
      </c>
      <c r="D34" s="6" t="s">
        <v>37</v>
      </c>
      <c r="E34" s="7" t="n">
        <v>-1000</v>
      </c>
      <c r="F34" s="6" t="n">
        <v>3</v>
      </c>
      <c r="G34" s="49" t="s">
        <v>45</v>
      </c>
    </row>
    <row r="35" customFormat="false" ht="15" hidden="false" customHeight="false" outlineLevel="0" collapsed="false">
      <c r="A35" s="5" t="n">
        <v>44595</v>
      </c>
      <c r="B35" s="5" t="n">
        <v>44593</v>
      </c>
      <c r="C35" s="6" t="s">
        <v>16</v>
      </c>
      <c r="D35" s="6" t="s">
        <v>33</v>
      </c>
      <c r="E35" s="7" t="n">
        <v>3.28767123287671</v>
      </c>
      <c r="F35" s="6" t="n">
        <v>1</v>
      </c>
      <c r="G35" s="49" t="s">
        <v>45</v>
      </c>
    </row>
    <row r="36" customFormat="false" ht="15" hidden="false" customHeight="false" outlineLevel="0" collapsed="false">
      <c r="A36" s="5" t="n">
        <v>44595</v>
      </c>
      <c r="B36" s="5" t="n">
        <v>44593</v>
      </c>
      <c r="C36" s="6" t="s">
        <v>16</v>
      </c>
      <c r="D36" s="6" t="s">
        <v>33</v>
      </c>
      <c r="E36" s="7" t="n">
        <v>8.97534246575343</v>
      </c>
      <c r="F36" s="6" t="n">
        <v>2</v>
      </c>
      <c r="G36" s="49" t="s">
        <v>45</v>
      </c>
    </row>
    <row r="37" customFormat="false" ht="15" hidden="false" customHeight="false" outlineLevel="0" collapsed="false">
      <c r="A37" s="5" t="n">
        <v>44595</v>
      </c>
      <c r="B37" s="5" t="n">
        <v>44593</v>
      </c>
      <c r="C37" s="6" t="s">
        <v>16</v>
      </c>
      <c r="D37" s="6" t="s">
        <v>33</v>
      </c>
      <c r="E37" s="7" t="n">
        <v>22.2465753424658</v>
      </c>
      <c r="F37" s="6" t="n">
        <v>3</v>
      </c>
      <c r="G37" s="49" t="s">
        <v>45</v>
      </c>
    </row>
    <row r="38" customFormat="false" ht="15" hidden="false" customHeight="false" outlineLevel="0" collapsed="false">
      <c r="A38" s="5" t="n">
        <v>44595</v>
      </c>
      <c r="B38" s="5" t="n">
        <v>44594</v>
      </c>
      <c r="C38" s="6" t="s">
        <v>16</v>
      </c>
      <c r="D38" s="6" t="s">
        <v>37</v>
      </c>
      <c r="E38" s="7" t="n">
        <v>-500</v>
      </c>
      <c r="F38" s="6" t="n">
        <v>1</v>
      </c>
      <c r="G38" s="49" t="s">
        <v>45</v>
      </c>
    </row>
    <row r="39" customFormat="false" ht="15" hidden="false" customHeight="false" outlineLevel="0" collapsed="false">
      <c r="A39" s="5" t="n">
        <v>44595</v>
      </c>
      <c r="B39" s="5" t="n">
        <v>44594</v>
      </c>
      <c r="C39" s="6" t="s">
        <v>16</v>
      </c>
      <c r="D39" s="6" t="s">
        <v>33</v>
      </c>
      <c r="E39" s="7" t="n">
        <v>3.12328767123288</v>
      </c>
      <c r="F39" s="6" t="n">
        <v>1</v>
      </c>
      <c r="G39" s="49" t="s">
        <v>45</v>
      </c>
    </row>
    <row r="40" customFormat="false" ht="15" hidden="false" customHeight="false" outlineLevel="0" collapsed="false">
      <c r="A40" s="5" t="n">
        <v>44595</v>
      </c>
      <c r="B40" s="5" t="n">
        <v>44594</v>
      </c>
      <c r="C40" s="6" t="s">
        <v>16</v>
      </c>
      <c r="D40" s="6" t="s">
        <v>33</v>
      </c>
      <c r="E40" s="7" t="n">
        <v>28.9753424657534</v>
      </c>
      <c r="F40" s="6" t="n">
        <v>2</v>
      </c>
      <c r="G40" s="49" t="s">
        <v>45</v>
      </c>
    </row>
    <row r="41" customFormat="false" ht="15" hidden="false" customHeight="false" outlineLevel="0" collapsed="false">
      <c r="A41" s="5" t="n">
        <v>44595</v>
      </c>
      <c r="B41" s="5" t="n">
        <v>44594</v>
      </c>
      <c r="C41" s="6" t="s">
        <v>16</v>
      </c>
      <c r="D41" s="6" t="s">
        <v>33</v>
      </c>
      <c r="E41" s="7" t="n">
        <v>32.2465753424658</v>
      </c>
      <c r="F41" s="6" t="n">
        <v>3</v>
      </c>
      <c r="G41" s="49" t="s">
        <v>45</v>
      </c>
    </row>
    <row r="42" customFormat="false" ht="15" hidden="false" customHeight="false" outlineLevel="0" collapsed="false">
      <c r="A42" s="5" t="n">
        <v>44595</v>
      </c>
      <c r="B42" s="5" t="n">
        <v>44595</v>
      </c>
      <c r="C42" s="6" t="s">
        <v>16</v>
      </c>
      <c r="D42" s="6" t="s">
        <v>33</v>
      </c>
      <c r="E42" s="7" t="n">
        <v>3.07397260273973</v>
      </c>
      <c r="F42" s="6" t="n">
        <v>1</v>
      </c>
      <c r="G42" s="49" t="s">
        <v>45</v>
      </c>
    </row>
    <row r="43" customFormat="false" ht="15" hidden="false" customHeight="false" outlineLevel="0" collapsed="false">
      <c r="A43" s="5" t="n">
        <v>44595</v>
      </c>
      <c r="B43" s="5" t="n">
        <v>44595</v>
      </c>
      <c r="C43" s="6" t="s">
        <v>16</v>
      </c>
      <c r="D43" s="6" t="s">
        <v>33</v>
      </c>
      <c r="E43" s="7" t="n">
        <v>8.9013698630137</v>
      </c>
      <c r="F43" s="6" t="n">
        <v>2</v>
      </c>
      <c r="G43" s="49" t="s">
        <v>45</v>
      </c>
    </row>
    <row r="44" customFormat="false" ht="15" hidden="false" customHeight="false" outlineLevel="0" collapsed="false">
      <c r="A44" s="5" t="n">
        <v>44595</v>
      </c>
      <c r="B44" s="5" t="n">
        <v>44595</v>
      </c>
      <c r="C44" s="6" t="s">
        <v>16</v>
      </c>
      <c r="D44" s="6" t="s">
        <v>33</v>
      </c>
      <c r="E44" s="7" t="n">
        <v>22.1315068493151</v>
      </c>
      <c r="F44" s="6" t="n">
        <v>3</v>
      </c>
      <c r="G44" s="49" t="s">
        <v>45</v>
      </c>
    </row>
    <row r="45" customFormat="false" ht="15" hidden="false" customHeight="false" outlineLevel="0" collapsed="false">
      <c r="A45" s="5" t="n">
        <v>44596</v>
      </c>
      <c r="B45" s="5" t="n">
        <v>44592</v>
      </c>
      <c r="C45" s="6" t="s">
        <v>16</v>
      </c>
      <c r="D45" s="6" t="s">
        <v>33</v>
      </c>
      <c r="E45" s="7" t="n">
        <v>-2.73972602739726</v>
      </c>
      <c r="F45" s="6" t="n">
        <v>1</v>
      </c>
      <c r="G45" s="49" t="s">
        <v>43</v>
      </c>
    </row>
    <row r="46" customFormat="false" ht="15" hidden="false" customHeight="false" outlineLevel="0" collapsed="false">
      <c r="A46" s="5" t="n">
        <v>44596</v>
      </c>
      <c r="B46" s="5" t="n">
        <v>44592</v>
      </c>
      <c r="C46" s="6" t="s">
        <v>16</v>
      </c>
      <c r="D46" s="6" t="s">
        <v>33</v>
      </c>
      <c r="E46" s="7" t="n">
        <v>-10.958904109589</v>
      </c>
      <c r="F46" s="6" t="n">
        <v>2</v>
      </c>
      <c r="G46" s="49" t="s">
        <v>43</v>
      </c>
    </row>
    <row r="47" customFormat="false" ht="15" hidden="false" customHeight="false" outlineLevel="0" collapsed="false">
      <c r="A47" s="5" t="n">
        <v>44596</v>
      </c>
      <c r="B47" s="5" t="n">
        <v>44592</v>
      </c>
      <c r="C47" s="6" t="s">
        <v>16</v>
      </c>
      <c r="D47" s="6" t="s">
        <v>33</v>
      </c>
      <c r="E47" s="7" t="n">
        <v>-24.6575342465753</v>
      </c>
      <c r="F47" s="6" t="n">
        <v>3</v>
      </c>
      <c r="G47" s="49" t="s">
        <v>43</v>
      </c>
    </row>
    <row r="48" customFormat="false" ht="15" hidden="false" customHeight="false" outlineLevel="0" collapsed="false">
      <c r="A48" s="5" t="n">
        <v>44596</v>
      </c>
      <c r="B48" s="5" t="n">
        <v>44593</v>
      </c>
      <c r="C48" s="6" t="s">
        <v>16</v>
      </c>
      <c r="D48" s="6" t="s">
        <v>37</v>
      </c>
      <c r="E48" s="7" t="n">
        <v>1800</v>
      </c>
      <c r="F48" s="6" t="n">
        <v>2</v>
      </c>
      <c r="G48" s="49" t="s">
        <v>43</v>
      </c>
    </row>
    <row r="49" customFormat="false" ht="15" hidden="false" customHeight="false" outlineLevel="0" collapsed="false">
      <c r="A49" s="5" t="n">
        <v>44596</v>
      </c>
      <c r="B49" s="5" t="n">
        <v>44593</v>
      </c>
      <c r="C49" s="6" t="s">
        <v>16</v>
      </c>
      <c r="D49" s="6" t="s">
        <v>37</v>
      </c>
      <c r="E49" s="7" t="n">
        <v>1000</v>
      </c>
      <c r="F49" s="6" t="n">
        <v>3</v>
      </c>
      <c r="G49" s="49" t="s">
        <v>43</v>
      </c>
    </row>
    <row r="50" customFormat="false" ht="15" hidden="false" customHeight="false" outlineLevel="0" collapsed="false">
      <c r="A50" s="5" t="n">
        <v>44596</v>
      </c>
      <c r="B50" s="5" t="n">
        <v>44593</v>
      </c>
      <c r="C50" s="6" t="s">
        <v>16</v>
      </c>
      <c r="D50" s="6" t="s">
        <v>33</v>
      </c>
      <c r="E50" s="7" t="n">
        <v>-3.28767123287671</v>
      </c>
      <c r="F50" s="6" t="n">
        <v>1</v>
      </c>
      <c r="G50" s="49" t="s">
        <v>43</v>
      </c>
    </row>
    <row r="51" customFormat="false" ht="15" hidden="false" customHeight="false" outlineLevel="0" collapsed="false">
      <c r="A51" s="5" t="n">
        <v>44596</v>
      </c>
      <c r="B51" s="5" t="n">
        <v>44593</v>
      </c>
      <c r="C51" s="6" t="s">
        <v>16</v>
      </c>
      <c r="D51" s="6" t="s">
        <v>33</v>
      </c>
      <c r="E51" s="7" t="n">
        <v>-8.97534246575343</v>
      </c>
      <c r="F51" s="6" t="n">
        <v>2</v>
      </c>
      <c r="G51" s="49" t="s">
        <v>43</v>
      </c>
    </row>
    <row r="52" customFormat="false" ht="15" hidden="false" customHeight="false" outlineLevel="0" collapsed="false">
      <c r="A52" s="5" t="n">
        <v>44596</v>
      </c>
      <c r="B52" s="5" t="n">
        <v>44593</v>
      </c>
      <c r="C52" s="6" t="s">
        <v>16</v>
      </c>
      <c r="D52" s="6" t="s">
        <v>33</v>
      </c>
      <c r="E52" s="7" t="n">
        <v>-22.2465753424658</v>
      </c>
      <c r="F52" s="6" t="n">
        <v>3</v>
      </c>
      <c r="G52" s="49" t="s">
        <v>43</v>
      </c>
    </row>
    <row r="53" customFormat="false" ht="15" hidden="false" customHeight="false" outlineLevel="0" collapsed="false">
      <c r="A53" s="5" t="n">
        <v>44596</v>
      </c>
      <c r="B53" s="5" t="n">
        <v>44594</v>
      </c>
      <c r="C53" s="6" t="s">
        <v>16</v>
      </c>
      <c r="D53" s="6" t="s">
        <v>37</v>
      </c>
      <c r="E53" s="7" t="n">
        <v>500</v>
      </c>
      <c r="F53" s="6" t="n">
        <v>1</v>
      </c>
      <c r="G53" s="49" t="s">
        <v>43</v>
      </c>
    </row>
    <row r="54" customFormat="false" ht="15" hidden="false" customHeight="false" outlineLevel="0" collapsed="false">
      <c r="A54" s="5" t="n">
        <v>44596</v>
      </c>
      <c r="B54" s="5" t="n">
        <v>44594</v>
      </c>
      <c r="C54" s="6" t="s">
        <v>16</v>
      </c>
      <c r="D54" s="6" t="s">
        <v>33</v>
      </c>
      <c r="E54" s="7" t="n">
        <v>-3.12328767123288</v>
      </c>
      <c r="F54" s="6" t="n">
        <v>1</v>
      </c>
      <c r="G54" s="49" t="s">
        <v>43</v>
      </c>
    </row>
    <row r="55" customFormat="false" ht="15" hidden="false" customHeight="false" outlineLevel="0" collapsed="false">
      <c r="A55" s="5" t="n">
        <v>44596</v>
      </c>
      <c r="B55" s="5" t="n">
        <v>44594</v>
      </c>
      <c r="C55" s="6" t="s">
        <v>16</v>
      </c>
      <c r="D55" s="6" t="s">
        <v>33</v>
      </c>
      <c r="E55" s="7" t="n">
        <v>-28.9753424657534</v>
      </c>
      <c r="F55" s="6" t="n">
        <v>2</v>
      </c>
      <c r="G55" s="49" t="s">
        <v>43</v>
      </c>
    </row>
    <row r="56" customFormat="false" ht="15" hidden="false" customHeight="false" outlineLevel="0" collapsed="false">
      <c r="A56" s="5" t="n">
        <v>44596</v>
      </c>
      <c r="B56" s="5" t="n">
        <v>44594</v>
      </c>
      <c r="C56" s="6" t="s">
        <v>16</v>
      </c>
      <c r="D56" s="6" t="s">
        <v>33</v>
      </c>
      <c r="E56" s="7" t="n">
        <v>-32.2465753424658</v>
      </c>
      <c r="F56" s="6" t="n">
        <v>3</v>
      </c>
      <c r="G56" s="49" t="s">
        <v>43</v>
      </c>
    </row>
    <row r="57" customFormat="false" ht="15" hidden="false" customHeight="false" outlineLevel="0" collapsed="false">
      <c r="A57" s="5" t="n">
        <v>44596</v>
      </c>
      <c r="B57" s="5" t="n">
        <v>44595</v>
      </c>
      <c r="C57" s="6" t="s">
        <v>16</v>
      </c>
      <c r="D57" s="6" t="s">
        <v>37</v>
      </c>
      <c r="E57" s="7" t="n">
        <v>150</v>
      </c>
      <c r="F57" s="6" t="n">
        <v>1</v>
      </c>
      <c r="G57" s="49" t="s">
        <v>43</v>
      </c>
    </row>
    <row r="58" customFormat="false" ht="15" hidden="false" customHeight="false" outlineLevel="0" collapsed="false">
      <c r="A58" s="5" t="n">
        <v>44596</v>
      </c>
      <c r="B58" s="5" t="n">
        <v>44595</v>
      </c>
      <c r="C58" s="6" t="s">
        <v>16</v>
      </c>
      <c r="D58" s="6" t="s">
        <v>37</v>
      </c>
      <c r="E58" s="7" t="n">
        <v>150</v>
      </c>
      <c r="F58" s="6" t="n">
        <v>2</v>
      </c>
      <c r="G58" s="49" t="s">
        <v>43</v>
      </c>
    </row>
    <row r="59" customFormat="false" ht="15" hidden="false" customHeight="false" outlineLevel="0" collapsed="false">
      <c r="A59" s="5" t="n">
        <v>44596</v>
      </c>
      <c r="B59" s="5" t="n">
        <v>44595</v>
      </c>
      <c r="C59" s="6" t="s">
        <v>16</v>
      </c>
      <c r="D59" s="6" t="s">
        <v>37</v>
      </c>
      <c r="E59" s="7" t="n">
        <v>150</v>
      </c>
      <c r="F59" s="6" t="n">
        <v>3</v>
      </c>
      <c r="G59" s="49" t="s">
        <v>43</v>
      </c>
    </row>
    <row r="60" customFormat="false" ht="15" hidden="false" customHeight="false" outlineLevel="0" collapsed="false">
      <c r="A60" s="5" t="n">
        <v>44596</v>
      </c>
      <c r="B60" s="5" t="n">
        <v>44595</v>
      </c>
      <c r="C60" s="6" t="s">
        <v>16</v>
      </c>
      <c r="D60" s="6" t="s">
        <v>33</v>
      </c>
      <c r="E60" s="7" t="n">
        <v>-3.07397260273973</v>
      </c>
      <c r="F60" s="6" t="n">
        <v>1</v>
      </c>
      <c r="G60" s="49" t="s">
        <v>43</v>
      </c>
    </row>
    <row r="61" customFormat="false" ht="15" hidden="false" customHeight="false" outlineLevel="0" collapsed="false">
      <c r="A61" s="5" t="n">
        <v>44596</v>
      </c>
      <c r="B61" s="5" t="n">
        <v>44595</v>
      </c>
      <c r="C61" s="6" t="s">
        <v>16</v>
      </c>
      <c r="D61" s="6" t="s">
        <v>33</v>
      </c>
      <c r="E61" s="7" t="n">
        <v>-8.9013698630137</v>
      </c>
      <c r="F61" s="6" t="n">
        <v>2</v>
      </c>
      <c r="G61" s="49" t="s">
        <v>43</v>
      </c>
    </row>
    <row r="62" customFormat="false" ht="15" hidden="false" customHeight="false" outlineLevel="0" collapsed="false">
      <c r="A62" s="5" t="n">
        <v>44596</v>
      </c>
      <c r="B62" s="5" t="n">
        <v>44595</v>
      </c>
      <c r="C62" s="6" t="s">
        <v>16</v>
      </c>
      <c r="D62" s="6" t="s">
        <v>33</v>
      </c>
      <c r="E62" s="7" t="n">
        <v>-22.1315068493151</v>
      </c>
      <c r="F62" s="6" t="n">
        <v>3</v>
      </c>
      <c r="G62" s="49" t="s">
        <v>43</v>
      </c>
    </row>
    <row r="63" customFormat="false" ht="15" hidden="false" customHeight="false" outlineLevel="0" collapsed="false">
      <c r="A63" s="5" t="n">
        <v>44596</v>
      </c>
      <c r="B63" s="5" t="n">
        <v>44592</v>
      </c>
      <c r="C63" s="6" t="s">
        <v>16</v>
      </c>
      <c r="D63" s="6" t="s">
        <v>33</v>
      </c>
      <c r="E63" s="7" t="n">
        <v>3.28767123287671</v>
      </c>
      <c r="F63" s="6" t="n">
        <v>1</v>
      </c>
      <c r="G63" s="49" t="s">
        <v>45</v>
      </c>
    </row>
    <row r="64" customFormat="false" ht="15" hidden="false" customHeight="false" outlineLevel="0" collapsed="false">
      <c r="A64" s="5" t="n">
        <v>44596</v>
      </c>
      <c r="B64" s="5" t="n">
        <v>44592</v>
      </c>
      <c r="C64" s="6" t="s">
        <v>16</v>
      </c>
      <c r="D64" s="6" t="s">
        <v>33</v>
      </c>
      <c r="E64" s="7" t="n">
        <v>9.86301369863014</v>
      </c>
      <c r="F64" s="6" t="n">
        <v>2</v>
      </c>
      <c r="G64" s="49" t="s">
        <v>45</v>
      </c>
    </row>
    <row r="65" customFormat="false" ht="15" hidden="false" customHeight="false" outlineLevel="0" collapsed="false">
      <c r="A65" s="5" t="n">
        <v>44596</v>
      </c>
      <c r="B65" s="5" t="n">
        <v>44592</v>
      </c>
      <c r="C65" s="6" t="s">
        <v>16</v>
      </c>
      <c r="D65" s="6" t="s">
        <v>33</v>
      </c>
      <c r="E65" s="7" t="n">
        <v>20.5479452054795</v>
      </c>
      <c r="F65" s="6" t="n">
        <v>3</v>
      </c>
      <c r="G65" s="49" t="s">
        <v>45</v>
      </c>
    </row>
    <row r="66" customFormat="false" ht="15" hidden="false" customHeight="false" outlineLevel="0" collapsed="false">
      <c r="A66" s="5" t="n">
        <v>44596</v>
      </c>
      <c r="B66" s="5" t="n">
        <v>44593</v>
      </c>
      <c r="C66" s="6" t="s">
        <v>16</v>
      </c>
      <c r="D66" s="6" t="s">
        <v>37</v>
      </c>
      <c r="E66" s="7" t="n">
        <v>-1800</v>
      </c>
      <c r="F66" s="6" t="n">
        <v>2</v>
      </c>
      <c r="G66" s="49" t="s">
        <v>45</v>
      </c>
    </row>
    <row r="67" customFormat="false" ht="15" hidden="false" customHeight="false" outlineLevel="0" collapsed="false">
      <c r="A67" s="5" t="n">
        <v>44596</v>
      </c>
      <c r="B67" s="5" t="n">
        <v>44593</v>
      </c>
      <c r="C67" s="6" t="s">
        <v>16</v>
      </c>
      <c r="D67" s="6" t="s">
        <v>37</v>
      </c>
      <c r="E67" s="7" t="n">
        <v>-1000</v>
      </c>
      <c r="F67" s="6" t="n">
        <v>3</v>
      </c>
      <c r="G67" s="49" t="s">
        <v>45</v>
      </c>
    </row>
    <row r="68" customFormat="false" ht="15" hidden="false" customHeight="false" outlineLevel="0" collapsed="false">
      <c r="A68" s="5" t="n">
        <v>44596</v>
      </c>
      <c r="B68" s="5" t="n">
        <v>44593</v>
      </c>
      <c r="C68" s="6" t="s">
        <v>16</v>
      </c>
      <c r="D68" s="6" t="s">
        <v>33</v>
      </c>
      <c r="E68" s="7" t="n">
        <v>3.28767123287671</v>
      </c>
      <c r="F68" s="6" t="n">
        <v>1</v>
      </c>
      <c r="G68" s="49" t="s">
        <v>45</v>
      </c>
    </row>
    <row r="69" customFormat="false" ht="15" hidden="false" customHeight="false" outlineLevel="0" collapsed="false">
      <c r="A69" s="5" t="n">
        <v>44596</v>
      </c>
      <c r="B69" s="5" t="n">
        <v>44593</v>
      </c>
      <c r="C69" s="6" t="s">
        <v>16</v>
      </c>
      <c r="D69" s="6" t="s">
        <v>33</v>
      </c>
      <c r="E69" s="7" t="n">
        <v>8.97534246575343</v>
      </c>
      <c r="F69" s="6" t="n">
        <v>2</v>
      </c>
      <c r="G69" s="49" t="s">
        <v>45</v>
      </c>
    </row>
    <row r="70" customFormat="false" ht="15" hidden="false" customHeight="false" outlineLevel="0" collapsed="false">
      <c r="A70" s="5" t="n">
        <v>44596</v>
      </c>
      <c r="B70" s="5" t="n">
        <v>44593</v>
      </c>
      <c r="C70" s="6" t="s">
        <v>16</v>
      </c>
      <c r="D70" s="6" t="s">
        <v>33</v>
      </c>
      <c r="E70" s="7" t="n">
        <v>19.8630136986301</v>
      </c>
      <c r="F70" s="6" t="n">
        <v>3</v>
      </c>
      <c r="G70" s="49" t="s">
        <v>45</v>
      </c>
    </row>
    <row r="71" customFormat="false" ht="15" hidden="false" customHeight="false" outlineLevel="0" collapsed="false">
      <c r="A71" s="5" t="n">
        <v>44596</v>
      </c>
      <c r="B71" s="5" t="n">
        <v>44594</v>
      </c>
      <c r="C71" s="6" t="s">
        <v>16</v>
      </c>
      <c r="D71" s="6" t="s">
        <v>37</v>
      </c>
      <c r="E71" s="7" t="n">
        <v>-500</v>
      </c>
      <c r="F71" s="6" t="n">
        <v>1</v>
      </c>
      <c r="G71" s="49" t="s">
        <v>45</v>
      </c>
    </row>
    <row r="72" customFormat="false" ht="15" hidden="false" customHeight="false" outlineLevel="0" collapsed="false">
      <c r="A72" s="5" t="n">
        <v>44596</v>
      </c>
      <c r="B72" s="5" t="n">
        <v>44594</v>
      </c>
      <c r="C72" s="6" t="s">
        <v>16</v>
      </c>
      <c r="D72" s="6" t="s">
        <v>33</v>
      </c>
      <c r="E72" s="7" t="n">
        <v>3.12328767123288</v>
      </c>
      <c r="F72" s="6" t="n">
        <v>1</v>
      </c>
      <c r="G72" s="49" t="s">
        <v>45</v>
      </c>
    </row>
    <row r="73" customFormat="false" ht="15" hidden="false" customHeight="false" outlineLevel="0" collapsed="false">
      <c r="A73" s="5" t="n">
        <v>44596</v>
      </c>
      <c r="B73" s="5" t="n">
        <v>44594</v>
      </c>
      <c r="C73" s="6" t="s">
        <v>16</v>
      </c>
      <c r="D73" s="6" t="s">
        <v>33</v>
      </c>
      <c r="E73" s="7" t="n">
        <v>28.9753424657534</v>
      </c>
      <c r="F73" s="6" t="n">
        <v>2</v>
      </c>
      <c r="G73" s="49" t="s">
        <v>45</v>
      </c>
    </row>
    <row r="74" customFormat="false" ht="15" hidden="false" customHeight="false" outlineLevel="0" collapsed="false">
      <c r="A74" s="5" t="n">
        <v>44596</v>
      </c>
      <c r="B74" s="5" t="n">
        <v>44594</v>
      </c>
      <c r="C74" s="6" t="s">
        <v>16</v>
      </c>
      <c r="D74" s="6" t="s">
        <v>33</v>
      </c>
      <c r="E74" s="7" t="n">
        <v>29.8630136986301</v>
      </c>
      <c r="F74" s="6" t="n">
        <v>3</v>
      </c>
      <c r="G74" s="49" t="s">
        <v>45</v>
      </c>
    </row>
    <row r="75" customFormat="false" ht="15" hidden="false" customHeight="false" outlineLevel="0" collapsed="false">
      <c r="A75" s="5" t="n">
        <v>44596</v>
      </c>
      <c r="B75" s="5" t="n">
        <v>44595</v>
      </c>
      <c r="C75" s="6" t="s">
        <v>16</v>
      </c>
      <c r="D75" s="6" t="s">
        <v>37</v>
      </c>
      <c r="E75" s="7" t="n">
        <v>-150</v>
      </c>
      <c r="F75" s="6" t="n">
        <v>1</v>
      </c>
      <c r="G75" s="49" t="s">
        <v>45</v>
      </c>
    </row>
    <row r="76" customFormat="false" ht="15" hidden="false" customHeight="false" outlineLevel="0" collapsed="false">
      <c r="A76" s="5" t="n">
        <v>44596</v>
      </c>
      <c r="B76" s="5" t="n">
        <v>44595</v>
      </c>
      <c r="C76" s="6" t="s">
        <v>16</v>
      </c>
      <c r="D76" s="6" t="s">
        <v>37</v>
      </c>
      <c r="E76" s="7" t="n">
        <v>-150</v>
      </c>
      <c r="F76" s="6" t="n">
        <v>2</v>
      </c>
      <c r="G76" s="49" t="s">
        <v>45</v>
      </c>
    </row>
    <row r="77" customFormat="false" ht="15" hidden="false" customHeight="false" outlineLevel="0" collapsed="false">
      <c r="A77" s="5" t="n">
        <v>44596</v>
      </c>
      <c r="B77" s="5" t="n">
        <v>44595</v>
      </c>
      <c r="C77" s="6" t="s">
        <v>16</v>
      </c>
      <c r="D77" s="6" t="s">
        <v>37</v>
      </c>
      <c r="E77" s="7" t="n">
        <v>-150</v>
      </c>
      <c r="F77" s="6" t="n">
        <v>3</v>
      </c>
      <c r="G77" s="49" t="s">
        <v>45</v>
      </c>
    </row>
    <row r="78" customFormat="false" ht="15" hidden="false" customHeight="false" outlineLevel="0" collapsed="false">
      <c r="A78" s="5" t="n">
        <v>44596</v>
      </c>
      <c r="B78" s="5" t="n">
        <v>44595</v>
      </c>
      <c r="C78" s="6" t="s">
        <v>16</v>
      </c>
      <c r="D78" s="6" t="s">
        <v>33</v>
      </c>
      <c r="E78" s="7" t="n">
        <v>3.07397260273973</v>
      </c>
      <c r="F78" s="6" t="n">
        <v>1</v>
      </c>
      <c r="G78" s="49" t="s">
        <v>45</v>
      </c>
    </row>
    <row r="79" customFormat="false" ht="15" hidden="false" customHeight="false" outlineLevel="0" collapsed="false">
      <c r="A79" s="5" t="n">
        <v>44596</v>
      </c>
      <c r="B79" s="5" t="n">
        <v>44595</v>
      </c>
      <c r="C79" s="6" t="s">
        <v>16</v>
      </c>
      <c r="D79" s="6" t="s">
        <v>33</v>
      </c>
      <c r="E79" s="7" t="n">
        <v>8.9013698630137</v>
      </c>
      <c r="F79" s="6" t="n">
        <v>2</v>
      </c>
      <c r="G79" s="49" t="s">
        <v>45</v>
      </c>
    </row>
    <row r="80" customFormat="false" ht="15" hidden="false" customHeight="false" outlineLevel="0" collapsed="false">
      <c r="A80" s="5" t="n">
        <v>44596</v>
      </c>
      <c r="B80" s="5" t="n">
        <v>44595</v>
      </c>
      <c r="C80" s="6" t="s">
        <v>16</v>
      </c>
      <c r="D80" s="6" t="s">
        <v>33</v>
      </c>
      <c r="E80" s="7" t="n">
        <v>19.7602739726027</v>
      </c>
      <c r="F80" s="6" t="n">
        <v>3</v>
      </c>
      <c r="G80" s="49" t="s">
        <v>45</v>
      </c>
    </row>
    <row r="81" customFormat="false" ht="15" hidden="false" customHeight="false" outlineLevel="0" collapsed="false">
      <c r="A81" s="5" t="n">
        <v>44596</v>
      </c>
      <c r="B81" s="5" t="n">
        <v>44596</v>
      </c>
      <c r="C81" s="6" t="s">
        <v>16</v>
      </c>
      <c r="D81" s="6" t="s">
        <v>33</v>
      </c>
      <c r="E81" s="7" t="n">
        <v>3.07397260273973</v>
      </c>
      <c r="F81" s="6" t="n">
        <v>1</v>
      </c>
      <c r="G81" s="49" t="s">
        <v>45</v>
      </c>
    </row>
    <row r="82" customFormat="false" ht="15" hidden="false" customHeight="false" outlineLevel="0" collapsed="false">
      <c r="A82" s="5" t="n">
        <v>44596</v>
      </c>
      <c r="B82" s="5" t="n">
        <v>44596</v>
      </c>
      <c r="C82" s="6" t="s">
        <v>16</v>
      </c>
      <c r="D82" s="6" t="s">
        <v>33</v>
      </c>
      <c r="E82" s="7" t="n">
        <v>8.9013698630137</v>
      </c>
      <c r="F82" s="6" t="n">
        <v>2</v>
      </c>
      <c r="G82" s="49" t="s">
        <v>45</v>
      </c>
    </row>
    <row r="83" customFormat="false" ht="15" hidden="false" customHeight="false" outlineLevel="0" collapsed="false">
      <c r="A83" s="5" t="n">
        <v>44596</v>
      </c>
      <c r="B83" s="5" t="n">
        <v>44596</v>
      </c>
      <c r="C83" s="6" t="s">
        <v>16</v>
      </c>
      <c r="D83" s="6" t="s">
        <v>33</v>
      </c>
      <c r="E83" s="7" t="n">
        <v>19.7602739726027</v>
      </c>
      <c r="F83" s="6" t="n">
        <v>3</v>
      </c>
      <c r="G83" s="49" t="s">
        <v>45</v>
      </c>
    </row>
    <row r="84" customFormat="false" ht="15" hidden="false" customHeight="false" outlineLevel="0" collapsed="false">
      <c r="A84" s="5" t="n">
        <v>44597</v>
      </c>
      <c r="B84" s="5" t="n">
        <v>44597</v>
      </c>
      <c r="C84" s="6" t="s">
        <v>16</v>
      </c>
      <c r="D84" s="6" t="s">
        <v>33</v>
      </c>
      <c r="E84" s="7" t="n">
        <v>3.07397260273973</v>
      </c>
      <c r="F84" s="6" t="n">
        <v>1</v>
      </c>
      <c r="G84" s="49" t="s">
        <v>45</v>
      </c>
    </row>
    <row r="85" customFormat="false" ht="15" hidden="false" customHeight="false" outlineLevel="0" collapsed="false">
      <c r="A85" s="5" t="n">
        <v>44597</v>
      </c>
      <c r="B85" s="5" t="n">
        <v>44597</v>
      </c>
      <c r="C85" s="6" t="s">
        <v>16</v>
      </c>
      <c r="D85" s="6" t="s">
        <v>33</v>
      </c>
      <c r="E85" s="7" t="n">
        <v>8.9013698630137</v>
      </c>
      <c r="F85" s="6" t="n">
        <v>2</v>
      </c>
      <c r="G85" s="49" t="s">
        <v>45</v>
      </c>
    </row>
    <row r="86" customFormat="false" ht="15" hidden="false" customHeight="false" outlineLevel="0" collapsed="false">
      <c r="A86" s="5" t="n">
        <v>44597</v>
      </c>
      <c r="B86" s="5" t="n">
        <v>44597</v>
      </c>
      <c r="C86" s="6" t="s">
        <v>16</v>
      </c>
      <c r="D86" s="6" t="s">
        <v>33</v>
      </c>
      <c r="E86" s="7" t="n">
        <v>19.7602739726027</v>
      </c>
      <c r="F86" s="6" t="n">
        <v>3</v>
      </c>
      <c r="G86" s="49" t="s">
        <v>45</v>
      </c>
    </row>
    <row r="87" customFormat="false" ht="15" hidden="false" customHeight="false" outlineLevel="0" collapsed="false">
      <c r="A87" s="5" t="n">
        <v>44598</v>
      </c>
      <c r="B87" s="5" t="n">
        <v>44598</v>
      </c>
      <c r="C87" s="6" t="s">
        <v>16</v>
      </c>
      <c r="D87" s="6" t="s">
        <v>33</v>
      </c>
      <c r="E87" s="7" t="n">
        <v>3.07397260273973</v>
      </c>
      <c r="F87" s="6" t="n">
        <v>1</v>
      </c>
      <c r="G87" s="49" t="s">
        <v>45</v>
      </c>
    </row>
    <row r="88" customFormat="false" ht="15" hidden="false" customHeight="false" outlineLevel="0" collapsed="false">
      <c r="A88" s="5" t="n">
        <v>44598</v>
      </c>
      <c r="B88" s="5" t="n">
        <v>44598</v>
      </c>
      <c r="C88" s="6" t="s">
        <v>16</v>
      </c>
      <c r="D88" s="6" t="s">
        <v>33</v>
      </c>
      <c r="E88" s="7" t="n">
        <v>8.9013698630137</v>
      </c>
      <c r="F88" s="6" t="n">
        <v>2</v>
      </c>
      <c r="G88" s="49" t="s">
        <v>45</v>
      </c>
    </row>
    <row r="89" customFormat="false" ht="15" hidden="false" customHeight="false" outlineLevel="0" collapsed="false">
      <c r="A89" s="5" t="n">
        <v>44598</v>
      </c>
      <c r="B89" s="5" t="n">
        <v>44598</v>
      </c>
      <c r="C89" s="6" t="s">
        <v>16</v>
      </c>
      <c r="D89" s="6" t="s">
        <v>33</v>
      </c>
      <c r="E89" s="7" t="n">
        <v>19.7602739726027</v>
      </c>
      <c r="F89" s="6" t="n">
        <v>3</v>
      </c>
      <c r="G89" s="49" t="s">
        <v>45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D4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R14" activeCellId="0" sqref="R1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1.71"/>
    <col collapsed="false" customWidth="true" hidden="false" outlineLevel="0" max="3" min="3" style="0" width="12.15"/>
    <col collapsed="false" customWidth="true" hidden="false" outlineLevel="0" max="4" min="4" style="0" width="12.57"/>
    <col collapsed="false" customWidth="true" hidden="false" outlineLevel="0" max="5" min="5" style="0" width="10.85"/>
    <col collapsed="false" customWidth="true" hidden="false" outlineLevel="0" max="6" min="6" style="0" width="16.85"/>
    <col collapsed="false" customWidth="true" hidden="false" outlineLevel="0" max="7" min="7" style="0" width="15"/>
    <col collapsed="false" customWidth="true" hidden="false" outlineLevel="0" max="8" min="8" style="0" width="14"/>
    <col collapsed="false" customWidth="true" hidden="false" outlineLevel="0" max="10" min="10" style="0" width="16.85"/>
    <col collapsed="false" customWidth="true" hidden="false" outlineLevel="0" max="11" min="11" style="0" width="11.71"/>
    <col collapsed="false" customWidth="true" hidden="false" outlineLevel="0" max="12" min="12" style="0" width="12.15"/>
    <col collapsed="false" customWidth="true" hidden="false" outlineLevel="0" max="13" min="13" style="0" width="12.57"/>
    <col collapsed="false" customWidth="true" hidden="false" outlineLevel="0" max="14" min="14" style="0" width="16.85"/>
    <col collapsed="false" customWidth="true" hidden="false" outlineLevel="0" max="15" min="15" style="0" width="15"/>
    <col collapsed="false" customWidth="true" hidden="false" outlineLevel="0" max="16" min="16" style="0" width="14"/>
  </cols>
  <sheetData>
    <row r="2" customFormat="false" ht="15" hidden="false" customHeight="false" outlineLevel="0" collapsed="false">
      <c r="A2" s="3" t="s">
        <v>54</v>
      </c>
      <c r="B2" s="3"/>
      <c r="C2" s="3"/>
      <c r="D2" s="3"/>
      <c r="E2" s="3"/>
      <c r="F2" s="3"/>
      <c r="G2" s="3"/>
      <c r="H2" s="3"/>
      <c r="J2" s="3" t="s">
        <v>4</v>
      </c>
      <c r="K2" s="3"/>
      <c r="L2" s="3"/>
      <c r="M2" s="3"/>
      <c r="N2" s="3"/>
      <c r="O2" s="3"/>
      <c r="P2" s="3"/>
    </row>
    <row r="3" customFormat="false" ht="15" hidden="false" customHeight="false" outlineLevel="0" collapsed="false">
      <c r="A3" s="4" t="s">
        <v>11</v>
      </c>
      <c r="B3" s="4" t="s">
        <v>5</v>
      </c>
      <c r="C3" s="4" t="s">
        <v>12</v>
      </c>
      <c r="D3" s="4" t="s">
        <v>7</v>
      </c>
      <c r="E3" s="4" t="s">
        <v>10</v>
      </c>
      <c r="F3" s="4" t="s">
        <v>13</v>
      </c>
      <c r="G3" s="4" t="s">
        <v>14</v>
      </c>
      <c r="H3" s="4" t="s">
        <v>15</v>
      </c>
      <c r="J3" s="4" t="s">
        <v>11</v>
      </c>
      <c r="K3" s="4" t="s">
        <v>5</v>
      </c>
      <c r="L3" s="4" t="s">
        <v>12</v>
      </c>
      <c r="M3" s="4" t="s">
        <v>7</v>
      </c>
      <c r="N3" s="4" t="s">
        <v>13</v>
      </c>
      <c r="O3" s="4" t="s">
        <v>14</v>
      </c>
      <c r="P3" s="4" t="s">
        <v>15</v>
      </c>
      <c r="U3" s="0" t="s">
        <v>55</v>
      </c>
      <c r="V3" s="0" t="s">
        <v>56</v>
      </c>
      <c r="W3" s="0" t="s">
        <v>57</v>
      </c>
      <c r="X3" s="0" t="s">
        <v>58</v>
      </c>
      <c r="Y3" s="0" t="s">
        <v>59</v>
      </c>
      <c r="Z3" s="0" t="s">
        <v>60</v>
      </c>
      <c r="AA3" s="0" t="s">
        <v>61</v>
      </c>
      <c r="AB3" s="0" t="s">
        <v>62</v>
      </c>
      <c r="AC3" s="0" t="s">
        <v>63</v>
      </c>
      <c r="AD3" s="0" t="s">
        <v>64</v>
      </c>
    </row>
    <row r="4" customFormat="false" ht="15" hidden="false" customHeight="false" outlineLevel="0" collapsed="false">
      <c r="A4" s="6" t="s">
        <v>19</v>
      </c>
      <c r="B4" s="5" t="n">
        <v>44592</v>
      </c>
      <c r="C4" s="5" t="s">
        <v>20</v>
      </c>
      <c r="D4" s="6" t="s">
        <v>16</v>
      </c>
      <c r="E4" s="6" t="n">
        <v>2</v>
      </c>
      <c r="F4" s="7" t="n">
        <v>0</v>
      </c>
      <c r="G4" s="7" t="n">
        <v>20000</v>
      </c>
      <c r="H4" s="7" t="n">
        <v>20000</v>
      </c>
      <c r="J4" s="6" t="s">
        <v>19</v>
      </c>
      <c r="K4" s="5" t="n">
        <v>44592</v>
      </c>
      <c r="L4" s="5" t="s">
        <v>20</v>
      </c>
      <c r="M4" s="6" t="s">
        <v>16</v>
      </c>
      <c r="N4" s="7" t="n">
        <v>0</v>
      </c>
      <c r="O4" s="7" t="n">
        <v>60000</v>
      </c>
      <c r="P4" s="7" t="n">
        <v>60000</v>
      </c>
      <c r="R4" s="50" t="n">
        <f aca="false">F4-AA4</f>
        <v>0</v>
      </c>
      <c r="S4" s="50" t="n">
        <f aca="false">G4-AB4</f>
        <v>0</v>
      </c>
      <c r="T4" s="50" t="n">
        <f aca="false">H4-AC4</f>
        <v>0</v>
      </c>
      <c r="U4" s="0" t="s">
        <v>65</v>
      </c>
      <c r="V4" s="0" t="s">
        <v>20</v>
      </c>
      <c r="W4" s="0" t="s">
        <v>66</v>
      </c>
      <c r="X4" s="0" t="n">
        <v>2</v>
      </c>
      <c r="Y4" s="0" t="n">
        <v>202201</v>
      </c>
      <c r="Z4" s="0" t="n">
        <v>20220131</v>
      </c>
      <c r="AA4" s="0" t="n">
        <v>0</v>
      </c>
      <c r="AB4" s="0" t="n">
        <v>20000</v>
      </c>
      <c r="AC4" s="0" t="n">
        <v>20000</v>
      </c>
      <c r="AD4" s="0" t="s">
        <v>67</v>
      </c>
    </row>
    <row r="5" customFormat="false" ht="15" hidden="false" customHeight="false" outlineLevel="0" collapsed="false">
      <c r="A5" s="6" t="s">
        <v>19</v>
      </c>
      <c r="B5" s="5" t="n">
        <v>44592</v>
      </c>
      <c r="C5" s="5" t="s">
        <v>20</v>
      </c>
      <c r="D5" s="6" t="s">
        <v>16</v>
      </c>
      <c r="E5" s="6" t="n">
        <v>1</v>
      </c>
      <c r="F5" s="7" t="n">
        <v>0</v>
      </c>
      <c r="G5" s="7" t="n">
        <v>10000</v>
      </c>
      <c r="H5" s="7" t="n">
        <v>10000</v>
      </c>
      <c r="J5" s="6" t="s">
        <v>19</v>
      </c>
      <c r="K5" s="5" t="n">
        <v>44592</v>
      </c>
      <c r="L5" s="5" t="s">
        <v>21</v>
      </c>
      <c r="M5" s="6" t="s">
        <v>16</v>
      </c>
      <c r="N5" s="7" t="n">
        <v>0</v>
      </c>
      <c r="O5" s="7" t="n">
        <v>38.3561643835617</v>
      </c>
      <c r="P5" s="7" t="n">
        <v>38.3561643835617</v>
      </c>
      <c r="R5" s="50" t="n">
        <f aca="false">F5-AA5</f>
        <v>0</v>
      </c>
      <c r="S5" s="50" t="n">
        <f aca="false">G5-AB5</f>
        <v>0</v>
      </c>
      <c r="T5" s="50" t="n">
        <f aca="false">H5-AC5</f>
        <v>0</v>
      </c>
      <c r="U5" s="0" t="s">
        <v>68</v>
      </c>
      <c r="V5" s="0" t="s">
        <v>20</v>
      </c>
      <c r="W5" s="0" t="s">
        <v>66</v>
      </c>
      <c r="X5" s="0" t="n">
        <v>1</v>
      </c>
      <c r="Y5" s="0" t="n">
        <v>202201</v>
      </c>
      <c r="Z5" s="0" t="n">
        <v>20220131</v>
      </c>
      <c r="AA5" s="0" t="n">
        <v>0</v>
      </c>
      <c r="AB5" s="0" t="n">
        <v>10000</v>
      </c>
      <c r="AC5" s="0" t="n">
        <v>10000</v>
      </c>
      <c r="AD5" s="0" t="s">
        <v>67</v>
      </c>
    </row>
    <row r="6" customFormat="false" ht="15" hidden="false" customHeight="false" outlineLevel="0" collapsed="false">
      <c r="A6" s="6" t="s">
        <v>19</v>
      </c>
      <c r="B6" s="5" t="n">
        <v>44592</v>
      </c>
      <c r="C6" s="5" t="s">
        <v>20</v>
      </c>
      <c r="D6" s="6" t="s">
        <v>16</v>
      </c>
      <c r="E6" s="6" t="n">
        <v>3</v>
      </c>
      <c r="F6" s="7" t="n">
        <v>0</v>
      </c>
      <c r="G6" s="7" t="n">
        <v>30000</v>
      </c>
      <c r="H6" s="7" t="n">
        <v>30000</v>
      </c>
      <c r="J6" s="6" t="s">
        <v>38</v>
      </c>
      <c r="K6" s="5" t="n">
        <v>44593</v>
      </c>
      <c r="L6" s="5" t="s">
        <v>20</v>
      </c>
      <c r="M6" s="6" t="s">
        <v>16</v>
      </c>
      <c r="N6" s="7" t="n">
        <v>60000</v>
      </c>
      <c r="O6" s="7" t="n">
        <v>-3000</v>
      </c>
      <c r="P6" s="7" t="n">
        <v>57000</v>
      </c>
      <c r="R6" s="50" t="n">
        <f aca="false">F6-AA6</f>
        <v>0</v>
      </c>
      <c r="S6" s="50" t="n">
        <f aca="false">G6-AB6</f>
        <v>0</v>
      </c>
      <c r="T6" s="50" t="n">
        <f aca="false">H6-AC6</f>
        <v>0</v>
      </c>
      <c r="U6" s="0" t="s">
        <v>69</v>
      </c>
      <c r="V6" s="0" t="s">
        <v>20</v>
      </c>
      <c r="W6" s="0" t="s">
        <v>66</v>
      </c>
      <c r="X6" s="0" t="n">
        <v>3</v>
      </c>
      <c r="Y6" s="0" t="n">
        <v>202201</v>
      </c>
      <c r="Z6" s="0" t="n">
        <v>20220131</v>
      </c>
      <c r="AA6" s="0" t="n">
        <v>0</v>
      </c>
      <c r="AB6" s="0" t="n">
        <v>30000</v>
      </c>
      <c r="AC6" s="0" t="n">
        <v>30000</v>
      </c>
      <c r="AD6" s="0" t="s">
        <v>67</v>
      </c>
    </row>
    <row r="7" customFormat="false" ht="15" hidden="false" customHeight="false" outlineLevel="0" collapsed="false">
      <c r="A7" s="6" t="s">
        <v>19</v>
      </c>
      <c r="B7" s="5" t="n">
        <v>44592</v>
      </c>
      <c r="C7" s="9" t="s">
        <v>21</v>
      </c>
      <c r="D7" s="6" t="s">
        <v>16</v>
      </c>
      <c r="E7" s="6" t="n">
        <v>2</v>
      </c>
      <c r="F7" s="7" t="n">
        <v>0</v>
      </c>
      <c r="G7" s="7" t="n">
        <v>10.958904109589</v>
      </c>
      <c r="H7" s="7" t="n">
        <v>10.958904109589</v>
      </c>
      <c r="J7" s="6" t="s">
        <v>38</v>
      </c>
      <c r="K7" s="5" t="n">
        <v>44593</v>
      </c>
      <c r="L7" s="5" t="s">
        <v>21</v>
      </c>
      <c r="M7" s="6" t="s">
        <v>16</v>
      </c>
      <c r="N7" s="7" t="n">
        <v>38.3561643835617</v>
      </c>
      <c r="O7" s="7" t="n">
        <v>33.3150684931507</v>
      </c>
      <c r="P7" s="7" t="n">
        <v>71.6712328767123</v>
      </c>
      <c r="R7" s="50" t="n">
        <f aca="false">F7-AA7</f>
        <v>0</v>
      </c>
      <c r="S7" s="50" t="n">
        <f aca="false">G7-AB7</f>
        <v>4.10958904062397E-006</v>
      </c>
      <c r="T7" s="50" t="n">
        <f aca="false">H7-AC7</f>
        <v>4.10958904062397E-006</v>
      </c>
      <c r="U7" s="0" t="s">
        <v>70</v>
      </c>
      <c r="V7" s="0" t="s">
        <v>21</v>
      </c>
      <c r="W7" s="0" t="s">
        <v>66</v>
      </c>
      <c r="X7" s="0" t="n">
        <v>2</v>
      </c>
      <c r="Y7" s="0" t="n">
        <v>202201</v>
      </c>
      <c r="Z7" s="0" t="n">
        <v>20220131</v>
      </c>
      <c r="AA7" s="0" t="n">
        <v>0</v>
      </c>
      <c r="AB7" s="0" t="n">
        <v>10.9589</v>
      </c>
      <c r="AC7" s="0" t="n">
        <v>10.9589</v>
      </c>
      <c r="AD7" s="0" t="s">
        <v>67</v>
      </c>
    </row>
    <row r="8" customFormat="false" ht="15" hidden="false" customHeight="false" outlineLevel="0" collapsed="false">
      <c r="A8" s="6" t="s">
        <v>19</v>
      </c>
      <c r="B8" s="5" t="n">
        <v>44592</v>
      </c>
      <c r="C8" s="9" t="s">
        <v>21</v>
      </c>
      <c r="D8" s="6" t="s">
        <v>16</v>
      </c>
      <c r="E8" s="6" t="n">
        <v>1</v>
      </c>
      <c r="F8" s="7" t="n">
        <v>0</v>
      </c>
      <c r="G8" s="7" t="n">
        <v>2.73972602739726</v>
      </c>
      <c r="H8" s="7" t="n">
        <v>2.73972602739726</v>
      </c>
      <c r="J8" s="6" t="s">
        <v>38</v>
      </c>
      <c r="K8" s="5" t="n">
        <v>44594</v>
      </c>
      <c r="L8" s="5" t="s">
        <v>20</v>
      </c>
      <c r="M8" s="6" t="s">
        <v>16</v>
      </c>
      <c r="N8" s="7" t="n">
        <v>57000</v>
      </c>
      <c r="O8" s="7" t="n">
        <v>-500</v>
      </c>
      <c r="P8" s="7" t="n">
        <v>56500</v>
      </c>
      <c r="R8" s="50" t="n">
        <f aca="false">F8-AA8</f>
        <v>0</v>
      </c>
      <c r="S8" s="50" t="n">
        <f aca="false">G8-AB8</f>
        <v>2.60273972600977E-005</v>
      </c>
      <c r="T8" s="50" t="n">
        <f aca="false">H8-AC8</f>
        <v>2.60273972600977E-005</v>
      </c>
      <c r="U8" s="0" t="s">
        <v>71</v>
      </c>
      <c r="V8" s="0" t="s">
        <v>21</v>
      </c>
      <c r="W8" s="0" t="s">
        <v>66</v>
      </c>
      <c r="X8" s="0" t="n">
        <v>1</v>
      </c>
      <c r="Y8" s="0" t="n">
        <v>202201</v>
      </c>
      <c r="Z8" s="0" t="n">
        <v>20220131</v>
      </c>
      <c r="AA8" s="0" t="n">
        <v>0</v>
      </c>
      <c r="AB8" s="0" t="n">
        <v>2.7397</v>
      </c>
      <c r="AC8" s="0" t="n">
        <v>2.7397</v>
      </c>
      <c r="AD8" s="0" t="s">
        <v>67</v>
      </c>
    </row>
    <row r="9" customFormat="false" ht="15" hidden="false" customHeight="false" outlineLevel="0" collapsed="false">
      <c r="A9" s="6" t="s">
        <v>19</v>
      </c>
      <c r="B9" s="5" t="n">
        <v>44592</v>
      </c>
      <c r="C9" s="9" t="s">
        <v>21</v>
      </c>
      <c r="D9" s="6" t="s">
        <v>16</v>
      </c>
      <c r="E9" s="6" t="n">
        <v>3</v>
      </c>
      <c r="F9" s="7" t="n">
        <v>0</v>
      </c>
      <c r="G9" s="7" t="n">
        <v>24.6575342465753</v>
      </c>
      <c r="H9" s="7" t="n">
        <v>24.6575342465753</v>
      </c>
      <c r="J9" s="6" t="s">
        <v>38</v>
      </c>
      <c r="K9" s="5" t="n">
        <v>44594</v>
      </c>
      <c r="L9" s="5" t="s">
        <v>21</v>
      </c>
      <c r="M9" s="6" t="s">
        <v>16</v>
      </c>
      <c r="N9" s="7" t="n">
        <v>71.6712328767123</v>
      </c>
      <c r="O9" s="7" t="n">
        <v>63.2054794520548</v>
      </c>
      <c r="P9" s="7" t="n">
        <v>134.876712328767</v>
      </c>
      <c r="R9" s="50" t="n">
        <f aca="false">F9-AA9</f>
        <v>0</v>
      </c>
      <c r="S9" s="50" t="n">
        <f aca="false">G9-AB9</f>
        <v>3.42465753462307E-005</v>
      </c>
      <c r="T9" s="50" t="n">
        <f aca="false">H9-AC9</f>
        <v>3.42465753462307E-005</v>
      </c>
      <c r="U9" s="0" t="s">
        <v>72</v>
      </c>
      <c r="V9" s="0" t="s">
        <v>21</v>
      </c>
      <c r="W9" s="0" t="s">
        <v>66</v>
      </c>
      <c r="X9" s="0" t="n">
        <v>3</v>
      </c>
      <c r="Y9" s="0" t="n">
        <v>202201</v>
      </c>
      <c r="Z9" s="0" t="n">
        <v>20220131</v>
      </c>
      <c r="AA9" s="0" t="n">
        <v>0</v>
      </c>
      <c r="AB9" s="0" t="n">
        <v>24.6575</v>
      </c>
      <c r="AC9" s="0" t="n">
        <v>24.6575</v>
      </c>
      <c r="AD9" s="0" t="s">
        <v>67</v>
      </c>
    </row>
    <row r="10" customFormat="false" ht="15" hidden="false" customHeight="false" outlineLevel="0" collapsed="false">
      <c r="A10" s="6" t="s">
        <v>38</v>
      </c>
      <c r="B10" s="5" t="n">
        <v>44593</v>
      </c>
      <c r="C10" s="9" t="s">
        <v>20</v>
      </c>
      <c r="D10" s="6" t="s">
        <v>16</v>
      </c>
      <c r="E10" s="6" t="n">
        <v>2</v>
      </c>
      <c r="F10" s="7" t="n">
        <v>20000</v>
      </c>
      <c r="G10" s="7" t="n">
        <v>-2000</v>
      </c>
      <c r="H10" s="7" t="n">
        <v>18000</v>
      </c>
      <c r="J10" s="6" t="s">
        <v>38</v>
      </c>
      <c r="K10" s="5" t="n">
        <v>44595</v>
      </c>
      <c r="L10" s="5" t="s">
        <v>20</v>
      </c>
      <c r="M10" s="6" t="s">
        <v>16</v>
      </c>
      <c r="N10" s="7" t="n">
        <v>56500</v>
      </c>
      <c r="O10" s="7" t="n">
        <v>-250</v>
      </c>
      <c r="P10" s="7" t="n">
        <v>56250</v>
      </c>
      <c r="R10" s="50" t="n">
        <f aca="false">F10-AA10</f>
        <v>0</v>
      </c>
      <c r="S10" s="50" t="n">
        <f aca="false">G10-AB10</f>
        <v>0</v>
      </c>
      <c r="T10" s="50" t="n">
        <f aca="false">H10-AC10</f>
        <v>0</v>
      </c>
      <c r="U10" s="0" t="s">
        <v>73</v>
      </c>
      <c r="V10" s="0" t="s">
        <v>20</v>
      </c>
      <c r="W10" s="0" t="s">
        <v>66</v>
      </c>
      <c r="X10" s="0" t="n">
        <v>2</v>
      </c>
      <c r="Y10" s="0" t="n">
        <v>202202</v>
      </c>
      <c r="Z10" s="0" t="n">
        <v>20220201</v>
      </c>
      <c r="AA10" s="0" t="n">
        <v>20000</v>
      </c>
      <c r="AB10" s="0" t="n">
        <v>-2000</v>
      </c>
      <c r="AC10" s="0" t="n">
        <v>18000</v>
      </c>
      <c r="AD10" s="0" t="s">
        <v>67</v>
      </c>
    </row>
    <row r="11" customFormat="false" ht="15" hidden="false" customHeight="false" outlineLevel="0" collapsed="false">
      <c r="A11" s="6" t="s">
        <v>38</v>
      </c>
      <c r="B11" s="5" t="n">
        <v>44593</v>
      </c>
      <c r="C11" s="9" t="s">
        <v>20</v>
      </c>
      <c r="D11" s="6" t="s">
        <v>16</v>
      </c>
      <c r="E11" s="6" t="n">
        <v>1</v>
      </c>
      <c r="F11" s="7" t="n">
        <v>10000</v>
      </c>
      <c r="G11" s="7" t="n">
        <v>0</v>
      </c>
      <c r="H11" s="7" t="n">
        <v>10000</v>
      </c>
      <c r="J11" s="6" t="s">
        <v>38</v>
      </c>
      <c r="K11" s="5" t="n">
        <v>44595</v>
      </c>
      <c r="L11" s="5" t="s">
        <v>21</v>
      </c>
      <c r="M11" s="6" t="s">
        <v>16</v>
      </c>
      <c r="N11" s="7" t="n">
        <v>134.876712328767</v>
      </c>
      <c r="O11" s="7" t="n">
        <v>36.441095890411</v>
      </c>
      <c r="P11" s="7" t="n">
        <v>171.317808219178</v>
      </c>
      <c r="R11" s="50" t="n">
        <f aca="false">F11-AA11</f>
        <v>0</v>
      </c>
      <c r="S11" s="50" t="n">
        <f aca="false">G11-AB11</f>
        <v>0</v>
      </c>
      <c r="T11" s="50" t="n">
        <f aca="false">H11-AC11</f>
        <v>0</v>
      </c>
      <c r="U11" s="0" t="s">
        <v>74</v>
      </c>
      <c r="V11" s="0" t="s">
        <v>20</v>
      </c>
      <c r="W11" s="0" t="s">
        <v>66</v>
      </c>
      <c r="X11" s="0" t="n">
        <v>1</v>
      </c>
      <c r="Y11" s="0" t="n">
        <v>202202</v>
      </c>
      <c r="Z11" s="0" t="n">
        <v>20220201</v>
      </c>
      <c r="AA11" s="0" t="n">
        <v>10000</v>
      </c>
      <c r="AB11" s="0" t="n">
        <v>0</v>
      </c>
      <c r="AC11" s="0" t="n">
        <v>10000</v>
      </c>
      <c r="AD11" s="0" t="s">
        <v>67</v>
      </c>
    </row>
    <row r="12" customFormat="false" ht="15" hidden="false" customHeight="false" outlineLevel="0" collapsed="false">
      <c r="A12" s="6" t="s">
        <v>38</v>
      </c>
      <c r="B12" s="5" t="n">
        <v>44593</v>
      </c>
      <c r="C12" s="9" t="s">
        <v>20</v>
      </c>
      <c r="D12" s="6" t="s">
        <v>16</v>
      </c>
      <c r="E12" s="6" t="n">
        <v>3</v>
      </c>
      <c r="F12" s="7" t="n">
        <v>30000</v>
      </c>
      <c r="G12" s="7" t="n">
        <v>-1000</v>
      </c>
      <c r="H12" s="7" t="n">
        <v>29000</v>
      </c>
      <c r="J12" s="6" t="s">
        <v>38</v>
      </c>
      <c r="K12" s="5" t="n">
        <v>44596</v>
      </c>
      <c r="L12" s="5" t="s">
        <v>20</v>
      </c>
      <c r="M12" s="6" t="s">
        <v>16</v>
      </c>
      <c r="N12" s="7" t="n">
        <v>56250</v>
      </c>
      <c r="O12" s="7" t="n">
        <v>0</v>
      </c>
      <c r="P12" s="7" t="n">
        <v>56250</v>
      </c>
      <c r="R12" s="50" t="n">
        <f aca="false">F12-AA12</f>
        <v>0</v>
      </c>
      <c r="S12" s="50" t="n">
        <f aca="false">G12-AB12</f>
        <v>0</v>
      </c>
      <c r="T12" s="50" t="n">
        <f aca="false">H12-AC12</f>
        <v>0</v>
      </c>
      <c r="U12" s="0" t="s">
        <v>75</v>
      </c>
      <c r="V12" s="0" t="s">
        <v>20</v>
      </c>
      <c r="W12" s="0" t="s">
        <v>66</v>
      </c>
      <c r="X12" s="0" t="n">
        <v>3</v>
      </c>
      <c r="Y12" s="0" t="n">
        <v>202202</v>
      </c>
      <c r="Z12" s="0" t="n">
        <v>20220201</v>
      </c>
      <c r="AA12" s="0" t="n">
        <v>30000</v>
      </c>
      <c r="AB12" s="0" t="n">
        <v>-1000</v>
      </c>
      <c r="AC12" s="0" t="n">
        <v>29000</v>
      </c>
      <c r="AD12" s="0" t="s">
        <v>67</v>
      </c>
    </row>
    <row r="13" customFormat="false" ht="15" hidden="false" customHeight="false" outlineLevel="0" collapsed="false">
      <c r="A13" s="6" t="s">
        <v>38</v>
      </c>
      <c r="B13" s="5" t="n">
        <v>44593</v>
      </c>
      <c r="C13" s="9" t="s">
        <v>21</v>
      </c>
      <c r="D13" s="6" t="s">
        <v>16</v>
      </c>
      <c r="E13" s="6" t="n">
        <v>2</v>
      </c>
      <c r="F13" s="7" t="n">
        <v>10.958904109589</v>
      </c>
      <c r="G13" s="7" t="n">
        <v>8.87671232876712</v>
      </c>
      <c r="H13" s="7" t="n">
        <v>19.8356164383562</v>
      </c>
      <c r="J13" s="6" t="s">
        <v>38</v>
      </c>
      <c r="K13" s="5" t="n">
        <v>44596</v>
      </c>
      <c r="L13" s="5" t="s">
        <v>21</v>
      </c>
      <c r="M13" s="6" t="s">
        <v>16</v>
      </c>
      <c r="N13" s="7" t="n">
        <v>171.317808219178</v>
      </c>
      <c r="O13" s="7" t="n">
        <v>19.9397260273973</v>
      </c>
      <c r="P13" s="7" t="n">
        <v>191.257534246575</v>
      </c>
      <c r="R13" s="50" t="n">
        <f aca="false">F13-AA13</f>
        <v>4.10958904062397E-006</v>
      </c>
      <c r="S13" s="50" t="n">
        <f aca="false">G13-AB13</f>
        <v>0</v>
      </c>
      <c r="T13" s="50" t="n">
        <f aca="false">H13-AC13</f>
        <v>4.1095890352949E-006</v>
      </c>
      <c r="U13" s="0" t="s">
        <v>76</v>
      </c>
      <c r="V13" s="0" t="s">
        <v>21</v>
      </c>
      <c r="W13" s="0" t="s">
        <v>66</v>
      </c>
      <c r="X13" s="0" t="n">
        <v>2</v>
      </c>
      <c r="Y13" s="0" t="n">
        <v>202202</v>
      </c>
      <c r="Z13" s="0" t="n">
        <v>20220201</v>
      </c>
      <c r="AA13" s="0" t="n">
        <v>10.9589</v>
      </c>
      <c r="AB13" s="0" t="n">
        <v>8.87671232876713</v>
      </c>
      <c r="AC13" s="0" t="n">
        <v>19.8356123287671</v>
      </c>
      <c r="AD13" s="0" t="s">
        <v>67</v>
      </c>
    </row>
    <row r="14" customFormat="false" ht="15" hidden="false" customHeight="false" outlineLevel="0" collapsed="false">
      <c r="A14" s="6" t="s">
        <v>38</v>
      </c>
      <c r="B14" s="5" t="n">
        <v>44593</v>
      </c>
      <c r="C14" s="9" t="s">
        <v>21</v>
      </c>
      <c r="D14" s="6" t="s">
        <v>16</v>
      </c>
      <c r="E14" s="6" t="n">
        <v>1</v>
      </c>
      <c r="F14" s="7" t="n">
        <v>2.73972602739726</v>
      </c>
      <c r="G14" s="7" t="n">
        <v>2.19178082191781</v>
      </c>
      <c r="H14" s="7" t="n">
        <v>4.93150684931507</v>
      </c>
      <c r="J14" s="6" t="s">
        <v>38</v>
      </c>
      <c r="K14" s="5" t="n">
        <v>44597</v>
      </c>
      <c r="L14" s="5" t="s">
        <v>20</v>
      </c>
      <c r="M14" s="6" t="s">
        <v>16</v>
      </c>
      <c r="N14" s="7" t="n">
        <v>56250</v>
      </c>
      <c r="O14" s="7" t="n">
        <v>0</v>
      </c>
      <c r="P14" s="7" t="n">
        <v>56250</v>
      </c>
      <c r="R14" s="50" t="n">
        <f aca="false">F14-AA14</f>
        <v>2.60273972600977E-005</v>
      </c>
      <c r="S14" s="50" t="n">
        <f aca="false">G14-AB14</f>
        <v>0</v>
      </c>
      <c r="T14" s="50" t="n">
        <f aca="false">H14-AC14</f>
        <v>2.60273972587655E-005</v>
      </c>
      <c r="U14" s="0" t="s">
        <v>77</v>
      </c>
      <c r="V14" s="0" t="s">
        <v>21</v>
      </c>
      <c r="W14" s="0" t="s">
        <v>66</v>
      </c>
      <c r="X14" s="0" t="n">
        <v>1</v>
      </c>
      <c r="Y14" s="0" t="n">
        <v>202202</v>
      </c>
      <c r="Z14" s="0" t="n">
        <v>20220201</v>
      </c>
      <c r="AA14" s="0" t="n">
        <v>2.7397</v>
      </c>
      <c r="AB14" s="0" t="n">
        <v>2.19178082191781</v>
      </c>
      <c r="AC14" s="0" t="n">
        <v>4.93148082191781</v>
      </c>
      <c r="AD14" s="0" t="s">
        <v>67</v>
      </c>
    </row>
    <row r="15" customFormat="false" ht="15" hidden="false" customHeight="false" outlineLevel="0" collapsed="false">
      <c r="A15" s="6" t="s">
        <v>38</v>
      </c>
      <c r="B15" s="5" t="n">
        <v>44593</v>
      </c>
      <c r="C15" s="9" t="s">
        <v>21</v>
      </c>
      <c r="D15" s="6" t="s">
        <v>16</v>
      </c>
      <c r="E15" s="6" t="n">
        <v>3</v>
      </c>
      <c r="F15" s="7" t="n">
        <v>24.6575342465753</v>
      </c>
      <c r="G15" s="7" t="n">
        <v>22.2465753424658</v>
      </c>
      <c r="H15" s="7" t="n">
        <v>46.9041095890411</v>
      </c>
      <c r="J15" s="6" t="s">
        <v>38</v>
      </c>
      <c r="K15" s="5" t="n">
        <v>44597</v>
      </c>
      <c r="L15" s="5" t="s">
        <v>21</v>
      </c>
      <c r="M15" s="6" t="s">
        <v>16</v>
      </c>
      <c r="N15" s="7" t="n">
        <v>191.257534246575</v>
      </c>
      <c r="O15" s="7" t="n">
        <v>31.7356164383562</v>
      </c>
      <c r="P15" s="7" t="n">
        <v>222.993150684932</v>
      </c>
      <c r="R15" s="50" t="n">
        <f aca="false">F15-AA15</f>
        <v>3.42465753462307E-005</v>
      </c>
      <c r="S15" s="50" t="n">
        <f aca="false">G15-AB15</f>
        <v>0</v>
      </c>
      <c r="T15" s="50" t="n">
        <f aca="false">H15-AC15</f>
        <v>3.42465753391252E-005</v>
      </c>
      <c r="U15" s="0" t="s">
        <v>78</v>
      </c>
      <c r="V15" s="0" t="s">
        <v>21</v>
      </c>
      <c r="W15" s="0" t="s">
        <v>66</v>
      </c>
      <c r="X15" s="0" t="n">
        <v>3</v>
      </c>
      <c r="Y15" s="0" t="n">
        <v>202202</v>
      </c>
      <c r="Z15" s="0" t="n">
        <v>20220201</v>
      </c>
      <c r="AA15" s="0" t="n">
        <v>24.6575</v>
      </c>
      <c r="AB15" s="0" t="n">
        <v>22.2465753424658</v>
      </c>
      <c r="AC15" s="0" t="n">
        <v>46.9040753424658</v>
      </c>
      <c r="AD15" s="0" t="s">
        <v>67</v>
      </c>
    </row>
    <row r="16" customFormat="false" ht="15" hidden="false" customHeight="false" outlineLevel="0" collapsed="false">
      <c r="A16" s="6" t="s">
        <v>38</v>
      </c>
      <c r="B16" s="5" t="n">
        <v>44594</v>
      </c>
      <c r="C16" s="9" t="s">
        <v>20</v>
      </c>
      <c r="D16" s="6" t="s">
        <v>16</v>
      </c>
      <c r="E16" s="6" t="n">
        <v>2</v>
      </c>
      <c r="F16" s="7" t="n">
        <v>18000</v>
      </c>
      <c r="G16" s="7" t="n">
        <v>0</v>
      </c>
      <c r="H16" s="7" t="n">
        <v>18000</v>
      </c>
      <c r="J16" s="6" t="str">
        <f aca="false">A16</f>
        <v>2022-2</v>
      </c>
      <c r="K16" s="5" t="n">
        <v>44598</v>
      </c>
      <c r="L16" s="5" t="s">
        <v>20</v>
      </c>
      <c r="M16" s="6" t="str">
        <f aca="false">D16</f>
        <v>Loan1</v>
      </c>
      <c r="N16" s="40" t="n">
        <v>56250</v>
      </c>
      <c r="O16" s="40" t="n">
        <v>0</v>
      </c>
      <c r="P16" s="40" t="n">
        <v>56250</v>
      </c>
      <c r="R16" s="50" t="n">
        <f aca="false">F16-AA16</f>
        <v>0</v>
      </c>
      <c r="S16" s="50" t="n">
        <f aca="false">G16-AB16</f>
        <v>0</v>
      </c>
      <c r="T16" s="50" t="n">
        <f aca="false">H16-AC16</f>
        <v>0</v>
      </c>
      <c r="U16" s="0" t="s">
        <v>79</v>
      </c>
      <c r="V16" s="0" t="s">
        <v>20</v>
      </c>
      <c r="W16" s="0" t="s">
        <v>66</v>
      </c>
      <c r="X16" s="0" t="n">
        <v>2</v>
      </c>
      <c r="Y16" s="0" t="n">
        <v>202202</v>
      </c>
      <c r="Z16" s="0" t="n">
        <v>20220202</v>
      </c>
      <c r="AA16" s="0" t="n">
        <v>18000</v>
      </c>
      <c r="AB16" s="0" t="n">
        <v>0</v>
      </c>
      <c r="AC16" s="0" t="n">
        <v>18000</v>
      </c>
      <c r="AD16" s="0" t="s">
        <v>67</v>
      </c>
    </row>
    <row r="17" customFormat="false" ht="15" hidden="false" customHeight="false" outlineLevel="0" collapsed="false">
      <c r="A17" s="6" t="s">
        <v>38</v>
      </c>
      <c r="B17" s="5" t="n">
        <v>44594</v>
      </c>
      <c r="C17" s="9" t="s">
        <v>20</v>
      </c>
      <c r="D17" s="6" t="s">
        <v>16</v>
      </c>
      <c r="E17" s="6" t="n">
        <v>1</v>
      </c>
      <c r="F17" s="7" t="n">
        <v>10000</v>
      </c>
      <c r="G17" s="7" t="n">
        <v>-500</v>
      </c>
      <c r="H17" s="7" t="n">
        <v>9500</v>
      </c>
      <c r="J17" s="6" t="str">
        <f aca="false">A17</f>
        <v>2022-2</v>
      </c>
      <c r="K17" s="5" t="n">
        <v>44598</v>
      </c>
      <c r="L17" s="6" t="s">
        <v>21</v>
      </c>
      <c r="M17" s="6" t="str">
        <f aca="false">M16</f>
        <v>Loan1</v>
      </c>
      <c r="N17" s="40" t="n">
        <v>222.993150684932</v>
      </c>
      <c r="O17" s="40" t="n">
        <v>31.7356164383562</v>
      </c>
      <c r="P17" s="40" t="n">
        <v>254.728767123288</v>
      </c>
      <c r="R17" s="50" t="n">
        <f aca="false">F17-AA17</f>
        <v>0</v>
      </c>
      <c r="S17" s="50" t="n">
        <f aca="false">G17-AB17</f>
        <v>0</v>
      </c>
      <c r="T17" s="50" t="n">
        <f aca="false">H17-AC17</f>
        <v>0</v>
      </c>
      <c r="U17" s="0" t="s">
        <v>80</v>
      </c>
      <c r="V17" s="0" t="s">
        <v>20</v>
      </c>
      <c r="W17" s="0" t="s">
        <v>66</v>
      </c>
      <c r="X17" s="0" t="n">
        <v>1</v>
      </c>
      <c r="Y17" s="0" t="n">
        <v>202202</v>
      </c>
      <c r="Z17" s="0" t="n">
        <v>20220202</v>
      </c>
      <c r="AA17" s="0" t="n">
        <v>10000</v>
      </c>
      <c r="AB17" s="0" t="n">
        <v>-500</v>
      </c>
      <c r="AC17" s="0" t="n">
        <v>9500</v>
      </c>
      <c r="AD17" s="0" t="s">
        <v>67</v>
      </c>
    </row>
    <row r="18" customFormat="false" ht="15" hidden="false" customHeight="false" outlineLevel="0" collapsed="false">
      <c r="A18" s="6" t="s">
        <v>38</v>
      </c>
      <c r="B18" s="5" t="n">
        <v>44594</v>
      </c>
      <c r="C18" s="9" t="s">
        <v>20</v>
      </c>
      <c r="D18" s="6" t="s">
        <v>16</v>
      </c>
      <c r="E18" s="6" t="n">
        <v>3</v>
      </c>
      <c r="F18" s="7" t="n">
        <v>29000</v>
      </c>
      <c r="G18" s="7" t="n">
        <v>0</v>
      </c>
      <c r="H18" s="7" t="n">
        <v>29000</v>
      </c>
      <c r="R18" s="50" t="n">
        <f aca="false">F18-AA18</f>
        <v>0</v>
      </c>
      <c r="S18" s="50" t="n">
        <f aca="false">G18-AB18</f>
        <v>0</v>
      </c>
      <c r="T18" s="50" t="n">
        <f aca="false">H18-AC18</f>
        <v>0</v>
      </c>
      <c r="U18" s="0" t="s">
        <v>81</v>
      </c>
      <c r="V18" s="0" t="s">
        <v>20</v>
      </c>
      <c r="W18" s="0" t="s">
        <v>66</v>
      </c>
      <c r="X18" s="0" t="n">
        <v>3</v>
      </c>
      <c r="Y18" s="0" t="n">
        <v>202202</v>
      </c>
      <c r="Z18" s="0" t="n">
        <v>20220202</v>
      </c>
      <c r="AA18" s="0" t="n">
        <v>29000</v>
      </c>
      <c r="AB18" s="0" t="n">
        <v>0</v>
      </c>
      <c r="AC18" s="0" t="n">
        <v>29000</v>
      </c>
      <c r="AD18" s="0" t="s">
        <v>67</v>
      </c>
    </row>
    <row r="19" customFormat="false" ht="15" hidden="false" customHeight="false" outlineLevel="0" collapsed="false">
      <c r="A19" s="6" t="s">
        <v>38</v>
      </c>
      <c r="B19" s="5" t="n">
        <v>44594</v>
      </c>
      <c r="C19" s="9" t="s">
        <v>21</v>
      </c>
      <c r="D19" s="6" t="s">
        <v>16</v>
      </c>
      <c r="E19" s="6" t="n">
        <v>2</v>
      </c>
      <c r="F19" s="7" t="n">
        <v>19.8356164383562</v>
      </c>
      <c r="G19" s="7" t="n">
        <v>28.8767123287671</v>
      </c>
      <c r="H19" s="7" t="n">
        <v>48.7123287671233</v>
      </c>
      <c r="R19" s="50" t="n">
        <f aca="false">F19-AA19</f>
        <v>1.64383561624959E-005</v>
      </c>
      <c r="S19" s="50" t="n">
        <f aca="false">G19-AB19</f>
        <v>0</v>
      </c>
      <c r="T19" s="50" t="n">
        <f aca="false">H19-AC19</f>
        <v>1.64383561553905E-005</v>
      </c>
      <c r="U19" s="0" t="s">
        <v>82</v>
      </c>
      <c r="V19" s="0" t="s">
        <v>21</v>
      </c>
      <c r="W19" s="0" t="s">
        <v>66</v>
      </c>
      <c r="X19" s="0" t="n">
        <v>2</v>
      </c>
      <c r="Y19" s="0" t="n">
        <v>202202</v>
      </c>
      <c r="Z19" s="0" t="n">
        <v>20220202</v>
      </c>
      <c r="AA19" s="0" t="n">
        <v>19.8356</v>
      </c>
      <c r="AB19" s="0" t="n">
        <v>28.8767123287671</v>
      </c>
      <c r="AC19" s="0" t="n">
        <v>48.7123123287671</v>
      </c>
      <c r="AD19" s="0" t="s">
        <v>67</v>
      </c>
    </row>
    <row r="20" customFormat="false" ht="15" hidden="false" customHeight="false" outlineLevel="0" collapsed="false">
      <c r="A20" s="6" t="s">
        <v>38</v>
      </c>
      <c r="B20" s="5" t="n">
        <v>44594</v>
      </c>
      <c r="C20" s="9" t="s">
        <v>21</v>
      </c>
      <c r="D20" s="6" t="s">
        <v>16</v>
      </c>
      <c r="E20" s="6" t="n">
        <v>1</v>
      </c>
      <c r="F20" s="7" t="n">
        <v>4.93150684931507</v>
      </c>
      <c r="G20" s="7" t="n">
        <v>2.08219178082192</v>
      </c>
      <c r="H20" s="7" t="n">
        <v>7.01369863013699</v>
      </c>
      <c r="R20" s="50" t="n">
        <f aca="false">F20-AA20</f>
        <v>6.84931506889086E-006</v>
      </c>
      <c r="S20" s="50" t="n">
        <f aca="false">G20-AB20</f>
        <v>0</v>
      </c>
      <c r="T20" s="50" t="n">
        <f aca="false">H20-AC20</f>
        <v>6.84931506622633E-006</v>
      </c>
      <c r="U20" s="0" t="s">
        <v>83</v>
      </c>
      <c r="V20" s="0" t="s">
        <v>21</v>
      </c>
      <c r="W20" s="0" t="s">
        <v>66</v>
      </c>
      <c r="X20" s="0" t="n">
        <v>1</v>
      </c>
      <c r="Y20" s="0" t="n">
        <v>202202</v>
      </c>
      <c r="Z20" s="0" t="n">
        <v>20220202</v>
      </c>
      <c r="AA20" s="0" t="n">
        <v>4.9315</v>
      </c>
      <c r="AB20" s="0" t="n">
        <v>2.08219178082192</v>
      </c>
      <c r="AC20" s="0" t="n">
        <v>7.01369178082192</v>
      </c>
      <c r="AD20" s="0" t="s">
        <v>67</v>
      </c>
    </row>
    <row r="21" customFormat="false" ht="15" hidden="false" customHeight="false" outlineLevel="0" collapsed="false">
      <c r="A21" s="6" t="s">
        <v>38</v>
      </c>
      <c r="B21" s="5" t="n">
        <v>44594</v>
      </c>
      <c r="C21" s="9" t="s">
        <v>21</v>
      </c>
      <c r="D21" s="6" t="s">
        <v>16</v>
      </c>
      <c r="E21" s="6" t="n">
        <v>3</v>
      </c>
      <c r="F21" s="7" t="n">
        <v>46.9041095890411</v>
      </c>
      <c r="G21" s="7" t="n">
        <v>32.2465753424658</v>
      </c>
      <c r="H21" s="7" t="n">
        <v>79.1506849315069</v>
      </c>
      <c r="R21" s="50" t="n">
        <f aca="false">F21-AA21</f>
        <v>9.5890410989341E-006</v>
      </c>
      <c r="S21" s="50" t="n">
        <f aca="false">G21-AB21</f>
        <v>0</v>
      </c>
      <c r="T21" s="50" t="n">
        <f aca="false">H21-AC21</f>
        <v>9.58904108472325E-006</v>
      </c>
      <c r="U21" s="0" t="s">
        <v>84</v>
      </c>
      <c r="V21" s="0" t="s">
        <v>21</v>
      </c>
      <c r="W21" s="0" t="s">
        <v>66</v>
      </c>
      <c r="X21" s="0" t="n">
        <v>3</v>
      </c>
      <c r="Y21" s="0" t="n">
        <v>202202</v>
      </c>
      <c r="Z21" s="0" t="n">
        <v>20220202</v>
      </c>
      <c r="AA21" s="0" t="n">
        <v>46.9041</v>
      </c>
      <c r="AB21" s="0" t="n">
        <v>32.2465753424658</v>
      </c>
      <c r="AC21" s="0" t="n">
        <v>79.1506753424658</v>
      </c>
      <c r="AD21" s="0" t="s">
        <v>67</v>
      </c>
    </row>
    <row r="22" customFormat="false" ht="15" hidden="false" customHeight="false" outlineLevel="0" collapsed="false">
      <c r="A22" s="6" t="s">
        <v>38</v>
      </c>
      <c r="B22" s="5" t="n">
        <v>44595</v>
      </c>
      <c r="C22" s="9" t="s">
        <v>20</v>
      </c>
      <c r="D22" s="6" t="s">
        <v>16</v>
      </c>
      <c r="E22" s="6" t="n">
        <v>2</v>
      </c>
      <c r="F22" s="7" t="n">
        <v>18000</v>
      </c>
      <c r="G22" s="7" t="n">
        <v>50</v>
      </c>
      <c r="H22" s="7" t="n">
        <v>18050</v>
      </c>
    </row>
    <row r="23" customFormat="false" ht="15" hidden="false" customHeight="false" outlineLevel="0" collapsed="false">
      <c r="A23" s="6" t="s">
        <v>38</v>
      </c>
      <c r="B23" s="5" t="n">
        <v>44595</v>
      </c>
      <c r="C23" s="9" t="s">
        <v>20</v>
      </c>
      <c r="D23" s="6" t="s">
        <v>16</v>
      </c>
      <c r="E23" s="6" t="n">
        <v>1</v>
      </c>
      <c r="F23" s="7" t="n">
        <v>9500</v>
      </c>
      <c r="G23" s="7" t="n">
        <v>-150</v>
      </c>
      <c r="H23" s="7" t="n">
        <v>9350</v>
      </c>
    </row>
    <row r="24" customFormat="false" ht="15" hidden="false" customHeight="false" outlineLevel="0" collapsed="false">
      <c r="A24" s="6" t="s">
        <v>38</v>
      </c>
      <c r="B24" s="5" t="n">
        <v>44595</v>
      </c>
      <c r="C24" s="9" t="s">
        <v>20</v>
      </c>
      <c r="D24" s="6" t="s">
        <v>16</v>
      </c>
      <c r="E24" s="6" t="n">
        <v>3</v>
      </c>
      <c r="F24" s="7" t="n">
        <v>29000</v>
      </c>
      <c r="G24" s="7" t="n">
        <v>-150</v>
      </c>
      <c r="H24" s="7" t="n">
        <v>28850</v>
      </c>
    </row>
    <row r="25" customFormat="false" ht="15" hidden="false" customHeight="false" outlineLevel="0" collapsed="false">
      <c r="A25" s="6" t="s">
        <v>38</v>
      </c>
      <c r="B25" s="5" t="n">
        <v>44595</v>
      </c>
      <c r="C25" s="9" t="s">
        <v>21</v>
      </c>
      <c r="D25" s="6" t="s">
        <v>16</v>
      </c>
      <c r="E25" s="6" t="n">
        <v>2</v>
      </c>
      <c r="F25" s="7" t="n">
        <v>48.7123287671233</v>
      </c>
      <c r="G25" s="7" t="n">
        <v>9.0986301369863</v>
      </c>
      <c r="H25" s="7" t="n">
        <v>57.8109589041096</v>
      </c>
    </row>
    <row r="26" customFormat="false" ht="15" hidden="false" customHeight="false" outlineLevel="0" collapsed="false">
      <c r="A26" s="6" t="s">
        <v>38</v>
      </c>
      <c r="B26" s="5" t="n">
        <v>44595</v>
      </c>
      <c r="C26" s="9" t="s">
        <v>21</v>
      </c>
      <c r="D26" s="6" t="s">
        <v>16</v>
      </c>
      <c r="E26" s="6" t="n">
        <v>1</v>
      </c>
      <c r="F26" s="7" t="n">
        <v>7.01369863013699</v>
      </c>
      <c r="G26" s="7" t="n">
        <v>5.21095890410959</v>
      </c>
      <c r="H26" s="7" t="n">
        <v>12.2246575342466</v>
      </c>
    </row>
    <row r="27" customFormat="false" ht="15" hidden="false" customHeight="false" outlineLevel="0" collapsed="false">
      <c r="A27" s="6" t="s">
        <v>38</v>
      </c>
      <c r="B27" s="5" t="n">
        <v>44595</v>
      </c>
      <c r="C27" s="9" t="s">
        <v>21</v>
      </c>
      <c r="D27" s="6" t="s">
        <v>16</v>
      </c>
      <c r="E27" s="6" t="n">
        <v>3</v>
      </c>
      <c r="F27" s="7" t="n">
        <v>79.1506849315069</v>
      </c>
      <c r="G27" s="7" t="n">
        <v>22.1315068493151</v>
      </c>
      <c r="H27" s="7" t="n">
        <v>101.282191780822</v>
      </c>
    </row>
    <row r="28" customFormat="false" ht="15" hidden="false" customHeight="false" outlineLevel="0" collapsed="false">
      <c r="A28" s="6" t="s">
        <v>38</v>
      </c>
      <c r="B28" s="5" t="n">
        <v>44596</v>
      </c>
      <c r="C28" s="9" t="s">
        <v>20</v>
      </c>
      <c r="D28" s="6" t="s">
        <v>16</v>
      </c>
      <c r="E28" s="6" t="n">
        <v>2</v>
      </c>
      <c r="F28" s="7" t="n">
        <v>18050</v>
      </c>
      <c r="G28" s="7" t="n">
        <v>0</v>
      </c>
      <c r="H28" s="7" t="n">
        <v>18050</v>
      </c>
    </row>
    <row r="29" customFormat="false" ht="15" hidden="false" customHeight="false" outlineLevel="0" collapsed="false">
      <c r="A29" s="6" t="s">
        <v>38</v>
      </c>
      <c r="B29" s="5" t="n">
        <v>44596</v>
      </c>
      <c r="C29" s="9" t="s">
        <v>20</v>
      </c>
      <c r="D29" s="6" t="s">
        <v>16</v>
      </c>
      <c r="E29" s="6" t="n">
        <v>1</v>
      </c>
      <c r="F29" s="7" t="n">
        <v>9350</v>
      </c>
      <c r="G29" s="7" t="n">
        <v>0</v>
      </c>
      <c r="H29" s="7" t="n">
        <v>9350</v>
      </c>
    </row>
    <row r="30" customFormat="false" ht="15" hidden="false" customHeight="false" outlineLevel="0" collapsed="false">
      <c r="A30" s="6" t="s">
        <v>38</v>
      </c>
      <c r="B30" s="5" t="n">
        <v>44596</v>
      </c>
      <c r="C30" s="9" t="s">
        <v>20</v>
      </c>
      <c r="D30" s="6" t="s">
        <v>16</v>
      </c>
      <c r="E30" s="6" t="n">
        <v>3</v>
      </c>
      <c r="F30" s="7" t="n">
        <v>28850</v>
      </c>
      <c r="G30" s="7" t="n">
        <v>0</v>
      </c>
      <c r="H30" s="7" t="n">
        <v>28850</v>
      </c>
    </row>
    <row r="31" customFormat="false" ht="15" hidden="false" customHeight="false" outlineLevel="0" collapsed="false">
      <c r="A31" s="6" t="s">
        <v>38</v>
      </c>
      <c r="B31" s="5" t="n">
        <v>44596</v>
      </c>
      <c r="C31" s="9" t="s">
        <v>21</v>
      </c>
      <c r="D31" s="6" t="s">
        <v>16</v>
      </c>
      <c r="E31" s="6" t="n">
        <v>2</v>
      </c>
      <c r="F31" s="7" t="n">
        <v>57.8109589041096</v>
      </c>
      <c r="G31" s="7" t="n">
        <v>7.80547945205481</v>
      </c>
      <c r="H31" s="7" t="n">
        <v>65.6164383561644</v>
      </c>
    </row>
    <row r="32" customFormat="false" ht="15" hidden="false" customHeight="false" outlineLevel="0" collapsed="false">
      <c r="A32" s="6" t="s">
        <v>38</v>
      </c>
      <c r="B32" s="5" t="n">
        <v>44596</v>
      </c>
      <c r="C32" s="9" t="s">
        <v>21</v>
      </c>
      <c r="D32" s="6" t="s">
        <v>16</v>
      </c>
      <c r="E32" s="6" t="n">
        <v>1</v>
      </c>
      <c r="F32" s="7" t="n">
        <v>12.2246575342466</v>
      </c>
      <c r="G32" s="7" t="n">
        <v>3.62191780821918</v>
      </c>
      <c r="H32" s="7" t="n">
        <v>15.8465753424658</v>
      </c>
    </row>
    <row r="33" customFormat="false" ht="15" hidden="false" customHeight="false" outlineLevel="0" collapsed="false">
      <c r="A33" s="6" t="s">
        <v>38</v>
      </c>
      <c r="B33" s="5" t="n">
        <v>44596</v>
      </c>
      <c r="C33" s="9" t="s">
        <v>21</v>
      </c>
      <c r="D33" s="6" t="s">
        <v>16</v>
      </c>
      <c r="E33" s="6" t="n">
        <v>3</v>
      </c>
      <c r="F33" s="7" t="n">
        <v>101.282191780822</v>
      </c>
      <c r="G33" s="7" t="n">
        <v>8.5123287671233</v>
      </c>
      <c r="H33" s="7" t="n">
        <v>109.794520547945</v>
      </c>
    </row>
    <row r="34" customFormat="false" ht="15" hidden="false" customHeight="false" outlineLevel="0" collapsed="false">
      <c r="A34" s="6" t="s">
        <v>38</v>
      </c>
      <c r="B34" s="5" t="n">
        <v>44597</v>
      </c>
      <c r="C34" s="9" t="s">
        <v>20</v>
      </c>
      <c r="D34" s="6" t="s">
        <v>16</v>
      </c>
      <c r="E34" s="6" t="n">
        <v>2</v>
      </c>
      <c r="F34" s="7" t="n">
        <v>18050</v>
      </c>
      <c r="G34" s="7" t="n">
        <v>0</v>
      </c>
      <c r="H34" s="7" t="n">
        <v>18050</v>
      </c>
    </row>
    <row r="35" customFormat="false" ht="15" hidden="false" customHeight="false" outlineLevel="0" collapsed="false">
      <c r="A35" s="6" t="s">
        <v>38</v>
      </c>
      <c r="B35" s="5" t="n">
        <v>44597</v>
      </c>
      <c r="C35" s="9" t="s">
        <v>20</v>
      </c>
      <c r="D35" s="6" t="s">
        <v>16</v>
      </c>
      <c r="E35" s="6" t="n">
        <v>1</v>
      </c>
      <c r="F35" s="7" t="n">
        <v>9350</v>
      </c>
      <c r="G35" s="7" t="n">
        <v>0</v>
      </c>
      <c r="H35" s="7" t="n">
        <v>9350</v>
      </c>
    </row>
    <row r="36" customFormat="false" ht="15" hidden="false" customHeight="false" outlineLevel="0" collapsed="false">
      <c r="A36" s="6" t="s">
        <v>38</v>
      </c>
      <c r="B36" s="5" t="n">
        <v>44597</v>
      </c>
      <c r="C36" s="9" t="s">
        <v>20</v>
      </c>
      <c r="D36" s="6" t="s">
        <v>16</v>
      </c>
      <c r="E36" s="6" t="n">
        <v>3</v>
      </c>
      <c r="F36" s="7" t="n">
        <v>28850</v>
      </c>
      <c r="G36" s="7" t="n">
        <v>0</v>
      </c>
      <c r="H36" s="7" t="n">
        <v>28850</v>
      </c>
    </row>
    <row r="37" customFormat="false" ht="15" hidden="false" customHeight="false" outlineLevel="0" collapsed="false">
      <c r="A37" s="6" t="s">
        <v>38</v>
      </c>
      <c r="B37" s="5" t="n">
        <v>44597</v>
      </c>
      <c r="C37" s="9" t="s">
        <v>21</v>
      </c>
      <c r="D37" s="6" t="s">
        <v>16</v>
      </c>
      <c r="E37" s="6" t="n">
        <v>2</v>
      </c>
      <c r="F37" s="7" t="n">
        <v>65.6164383561644</v>
      </c>
      <c r="G37" s="7" t="n">
        <v>8.9013698630137</v>
      </c>
      <c r="H37" s="7" t="n">
        <v>74.5178082191781</v>
      </c>
    </row>
    <row r="38" customFormat="false" ht="15" hidden="false" customHeight="false" outlineLevel="0" collapsed="false">
      <c r="A38" s="6" t="s">
        <v>38</v>
      </c>
      <c r="B38" s="5" t="n">
        <v>44597</v>
      </c>
      <c r="C38" s="9" t="s">
        <v>21</v>
      </c>
      <c r="D38" s="6" t="s">
        <v>16</v>
      </c>
      <c r="E38" s="6" t="n">
        <v>1</v>
      </c>
      <c r="F38" s="7" t="n">
        <v>15.8465753424658</v>
      </c>
      <c r="G38" s="7" t="n">
        <v>3.07397260273973</v>
      </c>
      <c r="H38" s="7" t="n">
        <v>18.9205479452055</v>
      </c>
    </row>
    <row r="39" customFormat="false" ht="15" hidden="false" customHeight="false" outlineLevel="0" collapsed="false">
      <c r="A39" s="6" t="s">
        <v>38</v>
      </c>
      <c r="B39" s="5" t="n">
        <v>44597</v>
      </c>
      <c r="C39" s="9" t="s">
        <v>21</v>
      </c>
      <c r="D39" s="6" t="s">
        <v>16</v>
      </c>
      <c r="E39" s="6" t="n">
        <v>3</v>
      </c>
      <c r="F39" s="7" t="n">
        <v>109.794520547945</v>
      </c>
      <c r="G39" s="7" t="n">
        <v>19.7602739726027</v>
      </c>
      <c r="H39" s="7" t="n">
        <v>129.554794520548</v>
      </c>
    </row>
    <row r="40" customFormat="false" ht="15" hidden="false" customHeight="false" outlineLevel="0" collapsed="false">
      <c r="A40" s="6" t="s">
        <v>38</v>
      </c>
      <c r="B40" s="5" t="n">
        <v>44598</v>
      </c>
      <c r="C40" s="9" t="s">
        <v>20</v>
      </c>
      <c r="D40" s="6" t="s">
        <v>16</v>
      </c>
      <c r="E40" s="6" t="n">
        <v>2</v>
      </c>
      <c r="F40" s="7" t="n">
        <v>18050</v>
      </c>
      <c r="G40" s="7" t="n">
        <v>0</v>
      </c>
      <c r="H40" s="7" t="n">
        <v>18050</v>
      </c>
    </row>
    <row r="41" customFormat="false" ht="15" hidden="false" customHeight="false" outlineLevel="0" collapsed="false">
      <c r="A41" s="6" t="s">
        <v>38</v>
      </c>
      <c r="B41" s="5" t="n">
        <v>44598</v>
      </c>
      <c r="C41" s="9" t="s">
        <v>20</v>
      </c>
      <c r="D41" s="6" t="s">
        <v>16</v>
      </c>
      <c r="E41" s="6" t="n">
        <v>1</v>
      </c>
      <c r="F41" s="7" t="n">
        <v>9350</v>
      </c>
      <c r="G41" s="7" t="n">
        <v>0</v>
      </c>
      <c r="H41" s="7" t="n">
        <v>9350</v>
      </c>
    </row>
    <row r="42" customFormat="false" ht="15" hidden="false" customHeight="false" outlineLevel="0" collapsed="false">
      <c r="A42" s="6" t="s">
        <v>38</v>
      </c>
      <c r="B42" s="5" t="n">
        <v>44598</v>
      </c>
      <c r="C42" s="9" t="s">
        <v>20</v>
      </c>
      <c r="D42" s="6" t="s">
        <v>16</v>
      </c>
      <c r="E42" s="6" t="n">
        <v>3</v>
      </c>
      <c r="F42" s="7" t="n">
        <v>28850</v>
      </c>
      <c r="G42" s="7" t="n">
        <v>0</v>
      </c>
      <c r="H42" s="7" t="n">
        <v>28850</v>
      </c>
    </row>
    <row r="43" customFormat="false" ht="15" hidden="false" customHeight="false" outlineLevel="0" collapsed="false">
      <c r="A43" s="6" t="s">
        <v>38</v>
      </c>
      <c r="B43" s="5" t="n">
        <v>44598</v>
      </c>
      <c r="C43" s="9" t="s">
        <v>21</v>
      </c>
      <c r="D43" s="6" t="s">
        <v>16</v>
      </c>
      <c r="E43" s="6" t="n">
        <v>2</v>
      </c>
      <c r="F43" s="7" t="n">
        <v>74.5178082191781</v>
      </c>
      <c r="G43" s="7" t="n">
        <v>8.9013698630137</v>
      </c>
      <c r="H43" s="7" t="n">
        <v>83.4191780821918</v>
      </c>
    </row>
    <row r="44" customFormat="false" ht="15" hidden="false" customHeight="false" outlineLevel="0" collapsed="false">
      <c r="A44" s="6" t="s">
        <v>38</v>
      </c>
      <c r="B44" s="5" t="n">
        <v>44598</v>
      </c>
      <c r="C44" s="9" t="s">
        <v>21</v>
      </c>
      <c r="D44" s="6" t="s">
        <v>16</v>
      </c>
      <c r="E44" s="6" t="n">
        <v>1</v>
      </c>
      <c r="F44" s="7" t="n">
        <v>18.9205479452055</v>
      </c>
      <c r="G44" s="7" t="n">
        <v>3.07397260273973</v>
      </c>
      <c r="H44" s="7" t="n">
        <v>21.9945205479452</v>
      </c>
    </row>
    <row r="45" customFormat="false" ht="15" hidden="false" customHeight="false" outlineLevel="0" collapsed="false">
      <c r="A45" s="6" t="s">
        <v>38</v>
      </c>
      <c r="B45" s="5" t="n">
        <v>44598</v>
      </c>
      <c r="C45" s="9" t="s">
        <v>21</v>
      </c>
      <c r="D45" s="6" t="s">
        <v>16</v>
      </c>
      <c r="E45" s="6" t="n">
        <v>3</v>
      </c>
      <c r="F45" s="7" t="n">
        <v>129.554794520548</v>
      </c>
      <c r="G45" s="7" t="n">
        <v>19.7602739726027</v>
      </c>
      <c r="H45" s="7" t="n">
        <v>149.315068493151</v>
      </c>
    </row>
  </sheetData>
  <mergeCells count="2">
    <mergeCell ref="A2:H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3.15"/>
    <col collapsed="false" customWidth="true" hidden="false" outlineLevel="0" max="3" min="3" style="0" width="9.71"/>
    <col collapsed="false" customWidth="true" hidden="false" outlineLevel="0" max="4" min="4" style="0" width="12.57"/>
    <col collapsed="false" customWidth="true" hidden="false" outlineLevel="0" max="5" min="5" style="0" width="11"/>
    <col collapsed="false" customWidth="true" hidden="false" outlineLevel="0" max="6" min="6" style="0" width="27.86"/>
    <col collapsed="false" customWidth="true" hidden="false" outlineLevel="0" max="7" min="7" style="0" width="24"/>
    <col collapsed="false" customWidth="true" hidden="false" outlineLevel="0" max="8" min="8" style="0" width="16.71"/>
    <col collapsed="false" customWidth="true" hidden="false" outlineLevel="0" max="9" min="9" style="0" width="31.71"/>
  </cols>
  <sheetData>
    <row r="2" customFormat="false" ht="15" hidden="false" customHeight="false" outlineLevel="0" collapsed="false">
      <c r="A2" s="3" t="s">
        <v>85</v>
      </c>
      <c r="B2" s="3"/>
      <c r="C2" s="3"/>
      <c r="D2" s="3"/>
      <c r="E2" s="3"/>
      <c r="F2" s="3"/>
      <c r="G2" s="3"/>
      <c r="H2" s="3"/>
      <c r="I2" s="3"/>
    </row>
    <row r="3" customFormat="false" ht="15" hidden="false" customHeight="false" outlineLevel="0" collapsed="false">
      <c r="A3" s="4" t="s">
        <v>5</v>
      </c>
      <c r="B3" s="4" t="s">
        <v>6</v>
      </c>
      <c r="C3" s="4" t="s">
        <v>23</v>
      </c>
      <c r="D3" s="4" t="s">
        <v>7</v>
      </c>
      <c r="E3" s="4" t="s">
        <v>24</v>
      </c>
      <c r="F3" s="10" t="s">
        <v>25</v>
      </c>
      <c r="G3" s="10" t="s">
        <v>26</v>
      </c>
      <c r="H3" s="10" t="s">
        <v>27</v>
      </c>
      <c r="I3" s="36" t="s">
        <v>86</v>
      </c>
    </row>
    <row r="4" customFormat="false" ht="15" hidden="false" customHeight="false" outlineLevel="0" collapsed="false">
      <c r="A4" s="5" t="n">
        <v>44592</v>
      </c>
      <c r="B4" s="5" t="n">
        <v>44592</v>
      </c>
      <c r="C4" s="5" t="n">
        <v>44593</v>
      </c>
      <c r="D4" s="6" t="s">
        <v>16</v>
      </c>
      <c r="E4" s="6" t="n">
        <v>2</v>
      </c>
      <c r="F4" s="6" t="s">
        <v>29</v>
      </c>
      <c r="G4" s="5" t="n">
        <v>44592</v>
      </c>
      <c r="H4" s="6" t="n">
        <v>20</v>
      </c>
      <c r="I4" s="15" t="n">
        <v>20000</v>
      </c>
    </row>
    <row r="5" customFormat="false" ht="15" hidden="false" customHeight="false" outlineLevel="0" collapsed="false">
      <c r="A5" s="5" t="n">
        <v>44592</v>
      </c>
      <c r="B5" s="5" t="n">
        <v>44592</v>
      </c>
      <c r="C5" s="5" t="n">
        <v>44593</v>
      </c>
      <c r="D5" s="6" t="s">
        <v>16</v>
      </c>
      <c r="E5" s="6" t="n">
        <v>1</v>
      </c>
      <c r="F5" s="6" t="s">
        <v>30</v>
      </c>
      <c r="G5" s="5" t="n">
        <v>44592</v>
      </c>
      <c r="H5" s="6" t="n">
        <v>10</v>
      </c>
      <c r="I5" s="15" t="n">
        <v>10000</v>
      </c>
    </row>
    <row r="6" customFormat="false" ht="15" hidden="false" customHeight="false" outlineLevel="0" collapsed="false">
      <c r="A6" s="5" t="n">
        <v>44592</v>
      </c>
      <c r="B6" s="5" t="n">
        <v>44592</v>
      </c>
      <c r="C6" s="5" t="n">
        <v>44593</v>
      </c>
      <c r="D6" s="6" t="s">
        <v>16</v>
      </c>
      <c r="E6" s="6" t="n">
        <v>3</v>
      </c>
      <c r="F6" s="6" t="s">
        <v>31</v>
      </c>
      <c r="G6" s="5" t="n">
        <v>44592</v>
      </c>
      <c r="H6" s="6" t="n">
        <v>30</v>
      </c>
      <c r="I6" s="15" t="n">
        <v>30000</v>
      </c>
    </row>
    <row r="7" customFormat="false" ht="15" hidden="false" customHeight="false" outlineLevel="0" collapsed="false">
      <c r="A7" s="5" t="n">
        <v>44593</v>
      </c>
      <c r="B7" s="5" t="n">
        <v>44593</v>
      </c>
      <c r="C7" s="6"/>
      <c r="D7" s="6" t="s">
        <v>16</v>
      </c>
      <c r="E7" s="6" t="n">
        <v>2</v>
      </c>
      <c r="F7" s="6" t="s">
        <v>29</v>
      </c>
      <c r="G7" s="5" t="n">
        <v>44593</v>
      </c>
      <c r="H7" s="15" t="n">
        <v>18</v>
      </c>
      <c r="I7" s="15" t="n">
        <v>20000</v>
      </c>
    </row>
    <row r="8" customFormat="false" ht="15" hidden="false" customHeight="false" outlineLevel="0" collapsed="false">
      <c r="A8" s="5" t="n">
        <v>44593</v>
      </c>
      <c r="B8" s="5" t="n">
        <v>44593</v>
      </c>
      <c r="C8" s="5" t="n">
        <v>44594</v>
      </c>
      <c r="D8" s="6" t="s">
        <v>16</v>
      </c>
      <c r="E8" s="6" t="n">
        <v>1</v>
      </c>
      <c r="F8" s="6" t="s">
        <v>30</v>
      </c>
      <c r="G8" s="5" t="n">
        <v>44593</v>
      </c>
      <c r="H8" s="15" t="n">
        <v>8</v>
      </c>
      <c r="I8" s="15" t="n">
        <v>10000</v>
      </c>
    </row>
    <row r="9" customFormat="false" ht="15" hidden="false" customHeight="false" outlineLevel="0" collapsed="false">
      <c r="A9" s="5" t="n">
        <v>44593</v>
      </c>
      <c r="B9" s="5" t="n">
        <v>44593</v>
      </c>
      <c r="C9" s="19" t="n">
        <f aca="false">A11</f>
        <v>44596</v>
      </c>
      <c r="D9" s="6" t="s">
        <v>16</v>
      </c>
      <c r="E9" s="6" t="n">
        <v>3</v>
      </c>
      <c r="F9" s="6" t="s">
        <v>31</v>
      </c>
      <c r="G9" s="5" t="n">
        <v>44593</v>
      </c>
      <c r="H9" s="15" t="n">
        <v>28</v>
      </c>
      <c r="I9" s="15" t="n">
        <v>30000</v>
      </c>
    </row>
    <row r="10" customFormat="false" ht="15" hidden="false" customHeight="false" outlineLevel="0" collapsed="false">
      <c r="A10" s="5" t="n">
        <v>44594</v>
      </c>
      <c r="B10" s="5" t="n">
        <v>44594</v>
      </c>
      <c r="C10" s="6"/>
      <c r="D10" s="6" t="s">
        <v>16</v>
      </c>
      <c r="E10" s="15" t="n">
        <v>1</v>
      </c>
      <c r="F10" s="18" t="s">
        <v>40</v>
      </c>
      <c r="G10" s="5" t="n">
        <v>44594</v>
      </c>
      <c r="H10" s="18" t="n">
        <v>12</v>
      </c>
      <c r="I10" s="15" t="n">
        <v>10000</v>
      </c>
    </row>
    <row r="11" customFormat="false" ht="15" hidden="false" customHeight="false" outlineLevel="0" collapsed="false">
      <c r="A11" s="5" t="n">
        <v>44596</v>
      </c>
      <c r="B11" s="5" t="n">
        <v>44592</v>
      </c>
      <c r="C11" s="6"/>
      <c r="D11" s="6" t="s">
        <v>16</v>
      </c>
      <c r="E11" s="15" t="n">
        <v>3</v>
      </c>
      <c r="F11" s="6" t="s">
        <v>31</v>
      </c>
      <c r="G11" s="5" t="n">
        <f aca="false">B11</f>
        <v>44592</v>
      </c>
      <c r="H11" s="18" t="n">
        <v>25</v>
      </c>
      <c r="I11" s="15" t="n">
        <v>30000</v>
      </c>
    </row>
  </sheetData>
  <mergeCells count="1">
    <mergeCell ref="A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2025-06-14T06:08:18Z</dcterms:created>
  <dc:creator>Rafay Ahmed</dc:creator>
  <dc:description/>
  <dc:language>en-US</dc:language>
  <cp:lastModifiedBy/>
  <dcterms:modified xsi:type="dcterms:W3CDTF">2025-06-19T15:51:21Z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