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local\Desktop\"/>
    </mc:Choice>
  </mc:AlternateContent>
  <bookViews>
    <workbookView xWindow="-120" yWindow="-120" windowWidth="20730" windowHeight="11160" activeTab="5"/>
  </bookViews>
  <sheets>
    <sheet name="E.1" sheetId="2" r:id="rId1"/>
    <sheet name="E.2" sheetId="3" r:id="rId2"/>
    <sheet name="E.3" sheetId="1" r:id="rId3"/>
    <sheet name="Ou.1" sheetId="4" r:id="rId4"/>
    <sheet name="Ou.2" sheetId="5" r:id="rId5"/>
    <sheet name="Ou.3" sheetId="7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7" l="1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6" i="7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4" i="5"/>
  <c r="F5" i="4"/>
  <c r="F6" i="4"/>
  <c r="F7" i="4"/>
  <c r="F8" i="4"/>
  <c r="F4" i="4"/>
  <c r="E5" i="4"/>
  <c r="E6" i="4"/>
  <c r="E7" i="4"/>
  <c r="E8" i="4"/>
  <c r="E4" i="4"/>
  <c r="I7" i="1"/>
  <c r="I8" i="1"/>
  <c r="I9" i="1"/>
  <c r="I10" i="1"/>
  <c r="I11" i="1"/>
  <c r="I6" i="1"/>
  <c r="H7" i="1"/>
  <c r="H8" i="1"/>
  <c r="H9" i="1"/>
  <c r="H10" i="1"/>
  <c r="H11" i="1"/>
  <c r="H6" i="1"/>
  <c r="G7" i="1"/>
  <c r="G8" i="1"/>
  <c r="G9" i="1"/>
  <c r="G10" i="1"/>
  <c r="G11" i="1"/>
  <c r="G6" i="1"/>
  <c r="F11" i="1"/>
  <c r="F10" i="1"/>
  <c r="F9" i="1"/>
  <c r="F8" i="1"/>
  <c r="F7" i="1"/>
  <c r="F6" i="1"/>
  <c r="E11" i="1"/>
  <c r="E10" i="1"/>
  <c r="E9" i="1"/>
  <c r="E8" i="1"/>
  <c r="E7" i="1"/>
  <c r="E6" i="1"/>
  <c r="D6" i="1"/>
  <c r="D7" i="1"/>
  <c r="D8" i="1"/>
  <c r="D9" i="1"/>
  <c r="D10" i="1"/>
  <c r="D11" i="1"/>
  <c r="C6" i="3"/>
  <c r="C7" i="3"/>
  <c r="C8" i="3"/>
  <c r="C9" i="3"/>
  <c r="C10" i="3"/>
  <c r="C11" i="3"/>
  <c r="C12" i="3"/>
  <c r="K10" i="2"/>
  <c r="K11" i="2"/>
  <c r="K12" i="2"/>
  <c r="K13" i="2"/>
  <c r="K14" i="2"/>
  <c r="K15" i="2"/>
  <c r="K16" i="2"/>
  <c r="K9" i="2"/>
  <c r="I10" i="2"/>
  <c r="I11" i="2"/>
  <c r="I12" i="2"/>
  <c r="I13" i="2"/>
  <c r="I14" i="2"/>
  <c r="I15" i="2"/>
  <c r="I16" i="2"/>
  <c r="I9" i="2"/>
</calcChain>
</file>

<file path=xl/comments1.xml><?xml version="1.0" encoding="utf-8"?>
<comments xmlns="http://schemas.openxmlformats.org/spreadsheetml/2006/main">
  <authors>
    <author>PEQ02</author>
  </authors>
  <commentList>
    <comment ref="B3" authorId="0" shapeId="0">
      <text>
        <r>
          <rPr>
            <b/>
            <sz val="9"/>
            <color indexed="81"/>
            <rFont val="Tahoma"/>
            <charset val="1"/>
          </rPr>
          <t>PEQ02:</t>
        </r>
        <r>
          <rPr>
            <sz val="9"/>
            <color indexed="81"/>
            <rFont val="Tahoma"/>
            <charset val="1"/>
          </rPr>
          <t xml:space="preserve">
Pesquisar valor do salário mínimo</t>
        </r>
      </text>
    </comment>
  </commentList>
</comments>
</file>

<file path=xl/sharedStrings.xml><?xml version="1.0" encoding="utf-8"?>
<sst xmlns="http://schemas.openxmlformats.org/spreadsheetml/2006/main" count="251" uniqueCount="145">
  <si>
    <r>
      <t xml:space="preserve">Para resolver este exercício, você deverá usar a função </t>
    </r>
    <r>
      <rPr>
        <b/>
        <sz val="11"/>
        <rFont val="Arial"/>
        <family val="2"/>
      </rPr>
      <t>SE.</t>
    </r>
  </si>
  <si>
    <t>DATA BASE:</t>
  </si>
  <si>
    <t>EMISSÃO</t>
  </si>
  <si>
    <t>VALOR</t>
  </si>
  <si>
    <t>VENCIMENTO</t>
  </si>
  <si>
    <t>SITUAÇÃO</t>
  </si>
  <si>
    <t>ATRASO (DIAS)</t>
  </si>
  <si>
    <t>MULTA</t>
  </si>
  <si>
    <t>TOTAL</t>
  </si>
  <si>
    <t>CARTÓRIO</t>
  </si>
  <si>
    <t>OK</t>
  </si>
  <si>
    <t>Se VALOR for maior igual a 1600, o VENCIMENTO será a EMISSÃO acrescida de</t>
  </si>
  <si>
    <t>30 (dias), senão, será EMISSÃO acrescida de 15 (dias)</t>
  </si>
  <si>
    <r>
      <t xml:space="preserve">Se VENCIMENTO for maior que DATA BASE, deve aparecer a mensagem </t>
    </r>
    <r>
      <rPr>
        <b/>
        <sz val="10"/>
        <rFont val="Arial"/>
        <family val="2"/>
      </rPr>
      <t>OK</t>
    </r>
    <r>
      <rPr>
        <sz val="10"/>
        <rFont val="Arial"/>
        <family val="2"/>
      </rPr>
      <t>,</t>
    </r>
  </si>
  <si>
    <r>
      <t xml:space="preserve">caso contrário, a mensagem </t>
    </r>
    <r>
      <rPr>
        <b/>
        <sz val="10"/>
        <rFont val="Arial"/>
        <family val="2"/>
      </rPr>
      <t>VENCIDA</t>
    </r>
  </si>
  <si>
    <t>Se DATA BASE for maior que VENCIMENTO, calcula-se DATA BASE - VENCIMENTO</t>
  </si>
  <si>
    <t>caso contrário não se calcula nada</t>
  </si>
  <si>
    <t>Se ATRASO (DIAS) for maior que zero, será calculado o valor a ser pago com multa,</t>
  </si>
  <si>
    <t>da seguinte maneira: ATRASO (DIAS) * 0,02% * VALOR.</t>
  </si>
  <si>
    <t>Caso contrário não se calcula nada</t>
  </si>
  <si>
    <t>VALOR + MULTA</t>
  </si>
  <si>
    <t>Enviar para cartório os títulos cujos atrasos sejam superiores a 30 dias e o TOTAL superior a R$ 2000</t>
  </si>
  <si>
    <t>Resultado</t>
  </si>
  <si>
    <t/>
  </si>
  <si>
    <t>VENCIDA</t>
  </si>
  <si>
    <t>ENVIAR CARTÓRIO</t>
  </si>
  <si>
    <r>
      <t xml:space="preserve">Utilizando a função </t>
    </r>
    <r>
      <rPr>
        <b/>
        <sz val="10"/>
        <rFont val="Arial"/>
        <family val="2"/>
      </rPr>
      <t xml:space="preserve">MÉDIA </t>
    </r>
    <r>
      <rPr>
        <sz val="10"/>
        <rFont val="Arial"/>
        <family val="2"/>
      </rPr>
      <t xml:space="preserve">e a função </t>
    </r>
    <r>
      <rPr>
        <b/>
        <sz val="10"/>
        <rFont val="Arial"/>
        <family val="2"/>
      </rPr>
      <t>SE</t>
    </r>
    <r>
      <rPr>
        <sz val="10"/>
        <rFont val="Arial"/>
        <family val="2"/>
      </rPr>
      <t xml:space="preserve"> aninhada com a função </t>
    </r>
    <r>
      <rPr>
        <b/>
        <sz val="10"/>
        <rFont val="Arial"/>
        <family val="2"/>
      </rPr>
      <t xml:space="preserve">E, </t>
    </r>
    <r>
      <rPr>
        <sz val="10"/>
        <rFont val="Arial"/>
        <family val="2"/>
      </rPr>
      <t>resolva o exercício a seguir:</t>
    </r>
  </si>
  <si>
    <t>Exercício 1</t>
  </si>
  <si>
    <t>FACULDADE DE TECNOLOGIA</t>
  </si>
  <si>
    <t>CURSO DE INFORMÁTICA</t>
  </si>
  <si>
    <t>Data</t>
  </si>
  <si>
    <t>Nome</t>
  </si>
  <si>
    <t>Data Nasc.</t>
  </si>
  <si>
    <t>1º Bim</t>
  </si>
  <si>
    <t>2º Bim</t>
  </si>
  <si>
    <t>3º Bim</t>
  </si>
  <si>
    <t>4º Bim</t>
  </si>
  <si>
    <t>Média</t>
  </si>
  <si>
    <t>Freqüência</t>
  </si>
  <si>
    <t>Situação</t>
  </si>
  <si>
    <t>Valéria</t>
  </si>
  <si>
    <t>Adriana</t>
  </si>
  <si>
    <t>André</t>
  </si>
  <si>
    <t>Camila</t>
  </si>
  <si>
    <t>Luiz</t>
  </si>
  <si>
    <t>Bernardo</t>
  </si>
  <si>
    <t>Felippe</t>
  </si>
  <si>
    <t>Leonardo</t>
  </si>
  <si>
    <t>Média:</t>
  </si>
  <si>
    <r>
      <rPr>
        <b/>
        <sz val="10"/>
        <rFont val="Arial"/>
        <family val="2"/>
      </rPr>
      <t>MÉDIA</t>
    </r>
    <r>
      <rPr>
        <sz val="10"/>
        <rFont val="Arial"/>
        <family val="2"/>
      </rPr>
      <t xml:space="preserve"> das 4 Notas</t>
    </r>
  </si>
  <si>
    <t>Situação:</t>
  </si>
  <si>
    <r>
      <t xml:space="preserve">Se a Média do aluno for maior ou igual a 7 </t>
    </r>
    <r>
      <rPr>
        <b/>
        <sz val="10"/>
        <rFont val="Arial"/>
        <family val="2"/>
      </rPr>
      <t>e</t>
    </r>
    <r>
      <rPr>
        <sz val="10"/>
        <rFont val="Arial"/>
        <family val="2"/>
      </rPr>
      <t xml:space="preserve"> a sua freqüência for maior que 50%</t>
    </r>
  </si>
  <si>
    <t>Aparecerá a mensagem Aprovado, caso contrário, Reprovado</t>
  </si>
  <si>
    <t>APROVADO</t>
  </si>
  <si>
    <t>REPROVADO</t>
  </si>
  <si>
    <t>Exercício 2</t>
  </si>
  <si>
    <r>
      <t xml:space="preserve">Utilizando </t>
    </r>
    <r>
      <rPr>
        <sz val="10"/>
        <rFont val="Arial"/>
        <family val="2"/>
      </rPr>
      <t xml:space="preserve">a função </t>
    </r>
    <r>
      <rPr>
        <b/>
        <sz val="10"/>
        <rFont val="Arial"/>
        <family val="2"/>
      </rPr>
      <t>SE</t>
    </r>
    <r>
      <rPr>
        <sz val="10"/>
        <rFont val="Arial"/>
        <family val="2"/>
      </rPr>
      <t xml:space="preserve"> aninhada com a função </t>
    </r>
    <r>
      <rPr>
        <b/>
        <sz val="10"/>
        <rFont val="Arial"/>
        <family val="2"/>
      </rPr>
      <t xml:space="preserve">E, </t>
    </r>
    <r>
      <rPr>
        <sz val="10"/>
        <rFont val="Arial"/>
        <family val="2"/>
      </rPr>
      <t>resolva o exercício a seguir:</t>
    </r>
  </si>
  <si>
    <t>Tabela de desconto</t>
  </si>
  <si>
    <t>Qtde Comprada</t>
  </si>
  <si>
    <t>Total</t>
  </si>
  <si>
    <t>Desconto</t>
  </si>
  <si>
    <t>Para o desconto ser 10% a qtde comprada tem de ser maior que 10 e o total maior ou igual a 400, caso contrário o desconto será de 5%.</t>
  </si>
  <si>
    <r>
      <t xml:space="preserve">Utilizando a função </t>
    </r>
    <r>
      <rPr>
        <b/>
        <sz val="10"/>
        <rFont val="Arial"/>
        <family val="2"/>
      </rPr>
      <t>SE</t>
    </r>
    <r>
      <rPr>
        <sz val="10"/>
        <rFont val="Arial"/>
        <family val="2"/>
      </rPr>
      <t xml:space="preserve"> aninhada com a função </t>
    </r>
    <r>
      <rPr>
        <b/>
        <sz val="10"/>
        <rFont val="Arial"/>
        <family val="2"/>
      </rPr>
      <t xml:space="preserve">OU, </t>
    </r>
    <r>
      <rPr>
        <sz val="10"/>
        <rFont val="Arial"/>
        <family val="2"/>
      </rPr>
      <t>resolva o exercício a seguir:</t>
    </r>
  </si>
  <si>
    <t>Produtos Vendidos</t>
  </si>
  <si>
    <t>Quantidade</t>
  </si>
  <si>
    <t>Valor Unitário</t>
  </si>
  <si>
    <t>Comissão</t>
  </si>
  <si>
    <t>Som</t>
  </si>
  <si>
    <t>TV</t>
  </si>
  <si>
    <t>Scanner</t>
  </si>
  <si>
    <t xml:space="preserve">Monitor </t>
  </si>
  <si>
    <t>Teclado</t>
  </si>
  <si>
    <t>Candidato</t>
  </si>
  <si>
    <t>Ensino</t>
  </si>
  <si>
    <t>Inglês</t>
  </si>
  <si>
    <t>Ana Carla</t>
  </si>
  <si>
    <t>Superior</t>
  </si>
  <si>
    <t>Fluente</t>
  </si>
  <si>
    <t>Camila Santos</t>
  </si>
  <si>
    <t>Fundamental</t>
  </si>
  <si>
    <t>Intermediário</t>
  </si>
  <si>
    <t>Pedro Sérgio</t>
  </si>
  <si>
    <t>Médio</t>
  </si>
  <si>
    <t>Tadeu Rosa</t>
  </si>
  <si>
    <t>Avançado</t>
  </si>
  <si>
    <t>Vitor Santos</t>
  </si>
  <si>
    <t>Básico</t>
  </si>
  <si>
    <t>Cafiaspirina Cruz</t>
  </si>
  <si>
    <t>Capote Valente e Marimbondo da Trindade</t>
  </si>
  <si>
    <t>Caius Marcius Africanus</t>
  </si>
  <si>
    <t>Carabino Tiro Certo</t>
  </si>
  <si>
    <t>Carlos Alberto Santíssimo Sacramento</t>
  </si>
  <si>
    <t>Carneiro de Souza e Faro</t>
  </si>
  <si>
    <t>Caso Raro Yamada</t>
  </si>
  <si>
    <t>Céu Azul do Sol Poente</t>
  </si>
  <si>
    <t>Chananeco Vargas da Silva</t>
  </si>
  <si>
    <t>Chevrolet da Silva Ford</t>
  </si>
  <si>
    <t>Deus É Infinitamente Misericordioso</t>
  </si>
  <si>
    <t>Deusarina Venus de Milo</t>
  </si>
  <si>
    <t>Dezêncio Feverêncio de Oitenta e Cinco</t>
  </si>
  <si>
    <t>Dignatario da Ordem Imperial do Cruzeiro</t>
  </si>
  <si>
    <t>Dilke de La Roque Pinho</t>
  </si>
  <si>
    <t>Disney Chaplin Milhomem de Souza</t>
  </si>
  <si>
    <t>Dolores Fuertes de Barriga</t>
  </si>
  <si>
    <t>Abono</t>
  </si>
  <si>
    <t>SALÁRIO MÍNIMO</t>
  </si>
  <si>
    <t>Funcionário</t>
  </si>
  <si>
    <t>Salário</t>
  </si>
  <si>
    <t>Filhos</t>
  </si>
  <si>
    <t>Carla Pedroso</t>
  </si>
  <si>
    <t>Diego Santos</t>
  </si>
  <si>
    <t>Maria Rocha</t>
  </si>
  <si>
    <t>Paula Lima</t>
  </si>
  <si>
    <t>Sílvio Gonzaga</t>
  </si>
  <si>
    <t>João de Deus Fundador do Colto</t>
  </si>
  <si>
    <t>João Meias de Golveias</t>
  </si>
  <si>
    <t>João Pensa Bem</t>
  </si>
  <si>
    <t>João Sem Sobrenome</t>
  </si>
  <si>
    <t>Joaquim Pinto Molhadinho</t>
  </si>
  <si>
    <t>José Amâncio e Seus Trinta e Nove</t>
  </si>
  <si>
    <t>José Casou de Calças Curtas</t>
  </si>
  <si>
    <t>José Catarrinho</t>
  </si>
  <si>
    <t>José Machuca</t>
  </si>
  <si>
    <t>José Maria Guardanapo</t>
  </si>
  <si>
    <t>José Padre Nosso</t>
  </si>
  <si>
    <t>José Teodoro Pinto Tapado</t>
  </si>
  <si>
    <t>Jovelina Ó Rosa Cheirosa</t>
  </si>
  <si>
    <t>Jotacá Dois Mil e Um Juana Mula</t>
  </si>
  <si>
    <t>Júlio Santos Pé-Curto</t>
  </si>
  <si>
    <t>Justiça Maria de Jesus</t>
  </si>
  <si>
    <t>Lança Perfume Rodometálico de Andrade</t>
  </si>
  <si>
    <t>Leão Rolando Pedreira</t>
  </si>
  <si>
    <t>Leda Prazeres Amante</t>
  </si>
  <si>
    <t>Letsgo Daqui (let's go)</t>
  </si>
  <si>
    <t>Liberdade Igualdade</t>
  </si>
  <si>
    <t>Fraternidade Nova York Rocha</t>
  </si>
  <si>
    <t>Libertino Africano Nobre</t>
  </si>
  <si>
    <t>Lindulfo Celidonio Calafange de Tefé</t>
  </si>
  <si>
    <t>Lynildes Carapunfada Dores Fígado</t>
  </si>
  <si>
    <t>Magnésia Bisurada do Patrocínio</t>
  </si>
  <si>
    <t>Manganês Manganésfero Nacional</t>
  </si>
  <si>
    <t xml:space="preserve">Caso Salário &lt; Salário Mínimo OU Filhos &gt;= 3, então Salário *  30%, senão Salário * 10% </t>
  </si>
  <si>
    <r>
      <t xml:space="preserve">Se a QUANTIDADE for maior ou igual a 300 </t>
    </r>
    <r>
      <rPr>
        <b/>
        <sz val="10"/>
        <color rgb="FFC00000"/>
        <rFont val="Arial"/>
        <family val="2"/>
      </rPr>
      <t>ou</t>
    </r>
    <r>
      <rPr>
        <sz val="10"/>
        <color rgb="FFC00000"/>
        <rFont val="Arial"/>
        <family val="2"/>
      </rPr>
      <t xml:space="preserve"> o TOTAL for maior ou igual a 100.000, a comissão será de 5%, caso contrário a comissão será de 2%.</t>
    </r>
  </si>
  <si>
    <t>Caso Ensino &lt;&gt; "Superior" OU Inglês = "Fluente", então "Contratar", senão "Atualizar"</t>
  </si>
  <si>
    <t xml:space="preserve">Cantinho da Vila Alencar da Corte Real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</si>
</sst>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(&quot;R$ &quot;* #,##0.00_);_(&quot;R$ &quot;* \(#,##0.00\);_(&quot;R$ &quot;* &quot;-&quot;??_);_(@_)"/>
    <numFmt numFmtId="166" formatCode="_(* #,##0.00_);_(* \(#,##0.00\);_(* &quot;-&quot;??_);_(@_)"/>
    <numFmt numFmtId="167" formatCode="0.0"/>
    <numFmt numFmtId="168" formatCode="_(&quot;R$&quot;* #,##0.00_);_(&quot;R$&quot;* \(#,##0.00\);_(&quot;R$&quot;* &quot;-&quot;??_);_(@_)"/>
    <numFmt numFmtId="169" formatCode="&quot;$&quot;#,##0;[Red]\-&quot;$&quot;#,##0"/>
    <numFmt numFmtId="170" formatCode="&quot;$&quot;#,##0.00_);[Red]\(&quot;$&quot;#,##0.00\)"/>
    <numFmt numFmtId="171" formatCode="_([$€-2]* #,##0.00_);_([$€-2]* \(#,##0.00\);_([$€-2]* &quot;-&quot;??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6"/>
      <name val="Arial"/>
      <family val="2"/>
    </font>
    <font>
      <b/>
      <i/>
      <u/>
      <sz val="12"/>
      <name val="Arial"/>
      <family val="2"/>
    </font>
    <font>
      <b/>
      <u/>
      <sz val="10"/>
      <name val="Arial"/>
      <family val="2"/>
    </font>
    <font>
      <sz val="10"/>
      <name val="Arial Greek"/>
      <family val="2"/>
      <charset val="161"/>
    </font>
    <font>
      <b/>
      <i/>
      <u/>
      <sz val="10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sz val="10"/>
      <color rgb="FFFFC000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color rgb="FFC00000"/>
      <name val="Arial"/>
      <family val="2"/>
    </font>
    <font>
      <sz val="10"/>
      <color rgb="FFC00000"/>
      <name val="Arial"/>
      <family val="2"/>
    </font>
    <font>
      <b/>
      <sz val="9.5"/>
      <color rgb="FFC00000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Verdana"/>
      <family val="2"/>
    </font>
    <font>
      <sz val="11"/>
      <name val="Calibri"/>
      <family val="2"/>
      <scheme val="minor"/>
    </font>
    <font>
      <b/>
      <sz val="10"/>
      <name val="Verdana"/>
      <family val="2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5"/>
      <color rgb="FF040C2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gradientFill degree="90">
        <stop position="0">
          <color theme="2" tint="-0.89803765984069339"/>
        </stop>
        <stop position="0.5">
          <color theme="0"/>
        </stop>
        <stop position="1">
          <color theme="2" tint="-0.89803765984069339"/>
        </stop>
      </gradientFill>
    </fill>
    <fill>
      <gradientFill type="path" left="0.5" right="0.5" top="0.5" bottom="0.5">
        <stop position="0">
          <color theme="0" tint="-5.0965910824915313E-2"/>
        </stop>
        <stop position="1">
          <color theme="0" tint="-0.1490218817712943"/>
        </stop>
      </gradient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9" fillId="4" borderId="24">
      <alignment horizontal="left"/>
    </xf>
    <xf numFmtId="38" fontId="2" fillId="0" borderId="0" applyFont="0" applyFill="0" applyBorder="0" applyAlignment="0" applyProtection="0"/>
    <xf numFmtId="4" fontId="10" fillId="0" borderId="0" applyFont="0" applyFill="0" applyBorder="0" applyAlignment="0" applyProtection="0"/>
    <xf numFmtId="169" fontId="2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2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67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3"/>
    <xf numFmtId="0" fontId="3" fillId="0" borderId="0" xfId="3" applyFont="1"/>
    <xf numFmtId="14" fontId="2" fillId="0" borderId="16" xfId="3" applyNumberFormat="1" applyBorder="1" applyAlignment="1">
      <alignment vertical="center"/>
    </xf>
    <xf numFmtId="166" fontId="2" fillId="0" borderId="4" xfId="12" applyBorder="1" applyAlignment="1">
      <alignment vertical="center"/>
    </xf>
    <xf numFmtId="14" fontId="2" fillId="0" borderId="8" xfId="3" applyNumberFormat="1" applyBorder="1" applyAlignment="1">
      <alignment vertical="center"/>
    </xf>
    <xf numFmtId="166" fontId="2" fillId="0" borderId="1" xfId="12" applyBorder="1" applyAlignment="1">
      <alignment vertical="center"/>
    </xf>
    <xf numFmtId="14" fontId="2" fillId="0" borderId="8" xfId="3" applyNumberFormat="1" applyFill="1" applyBorder="1" applyAlignment="1">
      <alignment vertical="center"/>
    </xf>
    <xf numFmtId="166" fontId="2" fillId="0" borderId="1" xfId="12" applyFill="1" applyBorder="1" applyAlignment="1">
      <alignment vertical="center"/>
    </xf>
    <xf numFmtId="14" fontId="2" fillId="0" borderId="10" xfId="3" applyNumberFormat="1" applyBorder="1" applyAlignment="1">
      <alignment vertical="center"/>
    </xf>
    <xf numFmtId="166" fontId="2" fillId="0" borderId="11" xfId="12" applyBorder="1" applyAlignment="1">
      <alignment vertical="center"/>
    </xf>
    <xf numFmtId="0" fontId="2" fillId="0" borderId="0" xfId="3" applyBorder="1"/>
    <xf numFmtId="0" fontId="2" fillId="0" borderId="39" xfId="3" applyBorder="1"/>
    <xf numFmtId="0" fontId="2" fillId="0" borderId="38" xfId="3" applyBorder="1"/>
    <xf numFmtId="0" fontId="3" fillId="0" borderId="18" xfId="3" applyFont="1" applyBorder="1"/>
    <xf numFmtId="0" fontId="2" fillId="0" borderId="19" xfId="3" applyBorder="1"/>
    <xf numFmtId="0" fontId="2" fillId="0" borderId="20" xfId="3" applyBorder="1"/>
    <xf numFmtId="14" fontId="2" fillId="2" borderId="4" xfId="3" applyNumberFormat="1" applyFill="1" applyBorder="1" applyAlignment="1">
      <alignment vertical="center"/>
    </xf>
    <xf numFmtId="0" fontId="2" fillId="2" borderId="4" xfId="3" applyFill="1" applyBorder="1" applyAlignment="1">
      <alignment horizontal="center" vertical="center"/>
    </xf>
    <xf numFmtId="166" fontId="2" fillId="2" borderId="4" xfId="12" applyFill="1" applyBorder="1" applyAlignment="1">
      <alignment vertical="center"/>
    </xf>
    <xf numFmtId="166" fontId="2" fillId="2" borderId="4" xfId="3" applyNumberFormat="1" applyFill="1" applyBorder="1" applyAlignment="1">
      <alignment vertical="center"/>
    </xf>
    <xf numFmtId="166" fontId="2" fillId="2" borderId="17" xfId="3" applyNumberFormat="1" applyFill="1" applyBorder="1" applyAlignment="1">
      <alignment vertical="center"/>
    </xf>
    <xf numFmtId="14" fontId="2" fillId="2" borderId="1" xfId="3" applyNumberFormat="1" applyFill="1" applyBorder="1" applyAlignment="1">
      <alignment vertical="center"/>
    </xf>
    <xf numFmtId="0" fontId="2" fillId="2" borderId="1" xfId="3" applyFill="1" applyBorder="1" applyAlignment="1">
      <alignment horizontal="center" vertical="center"/>
    </xf>
    <xf numFmtId="166" fontId="2" fillId="2" borderId="1" xfId="12" applyFill="1" applyBorder="1" applyAlignment="1">
      <alignment vertical="center"/>
    </xf>
    <xf numFmtId="166" fontId="2" fillId="2" borderId="1" xfId="3" applyNumberFormat="1" applyFill="1" applyBorder="1" applyAlignment="1">
      <alignment vertical="center"/>
    </xf>
    <xf numFmtId="166" fontId="2" fillId="2" borderId="9" xfId="3" applyNumberFormat="1" applyFill="1" applyBorder="1" applyAlignment="1">
      <alignment vertical="center"/>
    </xf>
    <xf numFmtId="14" fontId="2" fillId="2" borderId="11" xfId="3" applyNumberFormat="1" applyFill="1" applyBorder="1" applyAlignment="1">
      <alignment vertical="center"/>
    </xf>
    <xf numFmtId="0" fontId="2" fillId="2" borderId="11" xfId="3" applyFill="1" applyBorder="1" applyAlignment="1">
      <alignment horizontal="center" vertical="center"/>
    </xf>
    <xf numFmtId="166" fontId="2" fillId="2" borderId="11" xfId="12" applyFill="1" applyBorder="1" applyAlignment="1">
      <alignment vertical="center"/>
    </xf>
    <xf numFmtId="166" fontId="2" fillId="2" borderId="11" xfId="3" applyNumberFormat="1" applyFill="1" applyBorder="1" applyAlignment="1">
      <alignment vertical="center"/>
    </xf>
    <xf numFmtId="166" fontId="2" fillId="2" borderId="12" xfId="3" applyNumberFormat="1" applyFill="1" applyBorder="1" applyAlignment="1">
      <alignment vertical="center"/>
    </xf>
    <xf numFmtId="0" fontId="14" fillId="0" borderId="0" xfId="3" applyFont="1"/>
    <xf numFmtId="14" fontId="16" fillId="5" borderId="5" xfId="3" applyNumberFormat="1" applyFont="1" applyFill="1" applyBorder="1" applyAlignment="1">
      <alignment horizontal="center"/>
    </xf>
    <xf numFmtId="0" fontId="18" fillId="5" borderId="25" xfId="3" applyFont="1" applyFill="1" applyBorder="1" applyAlignment="1">
      <alignment horizontal="center" vertical="center"/>
    </xf>
    <xf numFmtId="0" fontId="18" fillId="5" borderId="41" xfId="3" applyFont="1" applyFill="1" applyBorder="1" applyAlignment="1">
      <alignment horizontal="center" vertical="center"/>
    </xf>
    <xf numFmtId="0" fontId="18" fillId="5" borderId="42" xfId="3" applyFont="1" applyFill="1" applyBorder="1" applyAlignment="1">
      <alignment horizontal="center" vertical="center"/>
    </xf>
    <xf numFmtId="0" fontId="2" fillId="0" borderId="0" xfId="3"/>
    <xf numFmtId="0" fontId="3" fillId="0" borderId="0" xfId="3" applyFont="1"/>
    <xf numFmtId="14" fontId="2" fillId="0" borderId="1" xfId="3" applyNumberFormat="1" applyBorder="1"/>
    <xf numFmtId="14" fontId="2" fillId="0" borderId="11" xfId="3" applyNumberFormat="1" applyBorder="1"/>
    <xf numFmtId="0" fontId="2" fillId="0" borderId="16" xfId="3" applyBorder="1"/>
    <xf numFmtId="0" fontId="2" fillId="0" borderId="8" xfId="3" applyBorder="1"/>
    <xf numFmtId="0" fontId="2" fillId="0" borderId="10" xfId="3" applyBorder="1"/>
    <xf numFmtId="0" fontId="2" fillId="0" borderId="1" xfId="3" applyFill="1" applyBorder="1" applyAlignment="1"/>
    <xf numFmtId="165" fontId="2" fillId="0" borderId="1" xfId="4" applyFont="1" applyFill="1" applyBorder="1" applyAlignment="1"/>
    <xf numFmtId="0" fontId="2" fillId="0" borderId="4" xfId="3" applyFill="1" applyBorder="1" applyAlignment="1"/>
    <xf numFmtId="165" fontId="2" fillId="0" borderId="4" xfId="4" applyFont="1" applyFill="1" applyBorder="1" applyAlignment="1"/>
    <xf numFmtId="167" fontId="2" fillId="0" borderId="0" xfId="3" applyNumberFormat="1"/>
    <xf numFmtId="14" fontId="2" fillId="0" borderId="26" xfId="3" applyNumberFormat="1" applyBorder="1"/>
    <xf numFmtId="14" fontId="2" fillId="0" borderId="27" xfId="3" applyNumberFormat="1" applyBorder="1"/>
    <xf numFmtId="14" fontId="2" fillId="0" borderId="28" xfId="3" applyNumberFormat="1" applyBorder="1"/>
    <xf numFmtId="0" fontId="2" fillId="0" borderId="1" xfId="3" applyBorder="1"/>
    <xf numFmtId="0" fontId="2" fillId="0" borderId="0" xfId="3" applyBorder="1"/>
    <xf numFmtId="9" fontId="2" fillId="0" borderId="29" xfId="8" applyBorder="1" applyAlignment="1">
      <alignment horizontal="center"/>
    </xf>
    <xf numFmtId="9" fontId="2" fillId="0" borderId="30" xfId="8" applyBorder="1" applyAlignment="1">
      <alignment horizontal="center"/>
    </xf>
    <xf numFmtId="9" fontId="2" fillId="0" borderId="31" xfId="8" applyBorder="1" applyAlignment="1">
      <alignment horizontal="center"/>
    </xf>
    <xf numFmtId="0" fontId="2" fillId="0" borderId="11" xfId="3" applyBorder="1"/>
    <xf numFmtId="0" fontId="2" fillId="2" borderId="1" xfId="3" applyFill="1" applyBorder="1"/>
    <xf numFmtId="0" fontId="2" fillId="2" borderId="11" xfId="3" applyFill="1" applyBorder="1"/>
    <xf numFmtId="0" fontId="13" fillId="2" borderId="17" xfId="3" applyFont="1" applyFill="1" applyBorder="1" applyAlignment="1">
      <alignment horizontal="center"/>
    </xf>
    <xf numFmtId="0" fontId="13" fillId="2" borderId="32" xfId="3" applyFont="1" applyFill="1" applyBorder="1" applyAlignment="1">
      <alignment horizontal="center"/>
    </xf>
    <xf numFmtId="0" fontId="2" fillId="0" borderId="0" xfId="3" applyFont="1" applyBorder="1"/>
    <xf numFmtId="0" fontId="3" fillId="0" borderId="0" xfId="3" applyFont="1" applyBorder="1"/>
    <xf numFmtId="0" fontId="2" fillId="0" borderId="39" xfId="3" applyBorder="1"/>
    <xf numFmtId="0" fontId="2" fillId="0" borderId="38" xfId="3" applyBorder="1"/>
    <xf numFmtId="0" fontId="2" fillId="0" borderId="21" xfId="3" applyBorder="1"/>
    <xf numFmtId="0" fontId="2" fillId="0" borderId="22" xfId="3" applyFont="1" applyBorder="1"/>
    <xf numFmtId="0" fontId="2" fillId="0" borderId="22" xfId="3" applyBorder="1"/>
    <xf numFmtId="0" fontId="2" fillId="0" borderId="23" xfId="3" applyBorder="1"/>
    <xf numFmtId="0" fontId="13" fillId="2" borderId="9" xfId="3" applyFont="1" applyFill="1" applyBorder="1" applyAlignment="1">
      <alignment horizontal="center"/>
    </xf>
    <xf numFmtId="0" fontId="2" fillId="0" borderId="14" xfId="3" applyBorder="1"/>
    <xf numFmtId="14" fontId="2" fillId="0" borderId="15" xfId="3" applyNumberFormat="1" applyBorder="1"/>
    <xf numFmtId="0" fontId="2" fillId="0" borderId="18" xfId="3" applyBorder="1"/>
    <xf numFmtId="166" fontId="2" fillId="2" borderId="4" xfId="12" applyFont="1" applyFill="1" applyBorder="1" applyAlignment="1"/>
    <xf numFmtId="166" fontId="2" fillId="2" borderId="1" xfId="12" applyFont="1" applyFill="1" applyBorder="1" applyAlignment="1"/>
    <xf numFmtId="0" fontId="16" fillId="5" borderId="6" xfId="3" applyFont="1" applyFill="1" applyBorder="1" applyAlignment="1">
      <alignment horizontal="center"/>
    </xf>
    <xf numFmtId="0" fontId="16" fillId="5" borderId="7" xfId="3" applyFont="1" applyFill="1" applyBorder="1" applyAlignment="1">
      <alignment horizontal="center"/>
    </xf>
    <xf numFmtId="0" fontId="16" fillId="5" borderId="40" xfId="3" applyFont="1" applyFill="1" applyBorder="1" applyAlignment="1">
      <alignment horizontal="center"/>
    </xf>
    <xf numFmtId="0" fontId="16" fillId="5" borderId="33" xfId="3" applyFont="1" applyFill="1" applyBorder="1" applyAlignment="1">
      <alignment horizontal="center"/>
    </xf>
    <xf numFmtId="0" fontId="16" fillId="5" borderId="34" xfId="3" applyFont="1" applyFill="1" applyBorder="1" applyAlignment="1">
      <alignment horizontal="center"/>
    </xf>
    <xf numFmtId="0" fontId="16" fillId="5" borderId="35" xfId="3" applyFont="1" applyFill="1" applyBorder="1" applyAlignment="1">
      <alignment horizontal="center"/>
    </xf>
    <xf numFmtId="0" fontId="16" fillId="5" borderId="32" xfId="3" applyFont="1" applyFill="1" applyBorder="1" applyAlignment="1">
      <alignment horizontal="center"/>
    </xf>
    <xf numFmtId="0" fontId="16" fillId="5" borderId="2" xfId="3" applyFont="1" applyFill="1" applyBorder="1" applyAlignment="1">
      <alignment horizontal="center"/>
    </xf>
    <xf numFmtId="0" fontId="0" fillId="0" borderId="0" xfId="0"/>
    <xf numFmtId="0" fontId="2" fillId="0" borderId="0" xfId="3"/>
    <xf numFmtId="0" fontId="3" fillId="0" borderId="0" xfId="3" applyFont="1" applyFill="1" applyBorder="1" applyAlignment="1">
      <alignment horizontal="center"/>
    </xf>
    <xf numFmtId="9" fontId="3" fillId="0" borderId="0" xfId="3" applyNumberFormat="1" applyFont="1" applyFill="1" applyBorder="1" applyAlignment="1">
      <alignment horizontal="center"/>
    </xf>
    <xf numFmtId="0" fontId="2" fillId="0" borderId="0" xfId="3" applyFill="1" applyBorder="1"/>
    <xf numFmtId="0" fontId="8" fillId="0" borderId="0" xfId="3" applyFont="1" applyFill="1" applyBorder="1" applyAlignment="1">
      <alignment horizontal="right"/>
    </xf>
    <xf numFmtId="9" fontId="7" fillId="0" borderId="0" xfId="8" applyFont="1" applyFill="1" applyBorder="1"/>
    <xf numFmtId="166" fontId="7" fillId="0" borderId="44" xfId="12" applyFont="1" applyFill="1" applyBorder="1"/>
    <xf numFmtId="168" fontId="2" fillId="0" borderId="44" xfId="13" applyFont="1" applyFill="1" applyBorder="1"/>
    <xf numFmtId="0" fontId="6" fillId="2" borderId="45" xfId="3" applyFont="1" applyFill="1" applyBorder="1"/>
    <xf numFmtId="0" fontId="6" fillId="2" borderId="47" xfId="3" applyFont="1" applyFill="1" applyBorder="1"/>
    <xf numFmtId="166" fontId="7" fillId="0" borderId="48" xfId="12" applyFont="1" applyFill="1" applyBorder="1"/>
    <xf numFmtId="168" fontId="2" fillId="0" borderId="48" xfId="13" applyFont="1" applyFill="1" applyBorder="1"/>
    <xf numFmtId="0" fontId="2" fillId="0" borderId="44" xfId="3" applyFont="1" applyFill="1" applyBorder="1" applyAlignment="1">
      <alignment horizontal="right"/>
    </xf>
    <xf numFmtId="0" fontId="2" fillId="0" borderId="48" xfId="3" applyFont="1" applyFill="1" applyBorder="1" applyAlignment="1">
      <alignment horizontal="right"/>
    </xf>
    <xf numFmtId="166" fontId="3" fillId="0" borderId="46" xfId="12" applyFont="1" applyFill="1" applyBorder="1"/>
    <xf numFmtId="166" fontId="3" fillId="0" borderId="49" xfId="12" applyFont="1" applyFill="1" applyBorder="1"/>
    <xf numFmtId="0" fontId="16" fillId="5" borderId="50" xfId="3" applyFont="1" applyFill="1" applyBorder="1" applyAlignment="1">
      <alignment horizontal="center" vertical="center"/>
    </xf>
    <xf numFmtId="0" fontId="16" fillId="5" borderId="51" xfId="3" applyFont="1" applyFill="1" applyBorder="1" applyAlignment="1">
      <alignment horizontal="center" vertical="center"/>
    </xf>
    <xf numFmtId="0" fontId="16" fillId="5" borderId="52" xfId="3" applyFont="1" applyFill="1" applyBorder="1" applyAlignment="1">
      <alignment horizontal="center" vertical="center"/>
    </xf>
    <xf numFmtId="0" fontId="16" fillId="5" borderId="45" xfId="3" applyFont="1" applyFill="1" applyBorder="1" applyAlignment="1">
      <alignment horizontal="center" vertical="center"/>
    </xf>
    <xf numFmtId="0" fontId="16" fillId="5" borderId="44" xfId="3" applyFont="1" applyFill="1" applyBorder="1" applyAlignment="1">
      <alignment horizontal="center" vertical="center"/>
    </xf>
    <xf numFmtId="0" fontId="16" fillId="5" borderId="46" xfId="3" applyFont="1" applyFill="1" applyBorder="1" applyAlignment="1">
      <alignment horizontal="center" vertical="center"/>
    </xf>
    <xf numFmtId="0" fontId="21" fillId="0" borderId="0" xfId="0" applyFont="1"/>
    <xf numFmtId="0" fontId="23" fillId="7" borderId="53" xfId="0" applyFont="1" applyFill="1" applyBorder="1" applyAlignment="1">
      <alignment horizontal="center"/>
    </xf>
    <xf numFmtId="0" fontId="23" fillId="7" borderId="54" xfId="0" applyFont="1" applyFill="1" applyBorder="1" applyAlignment="1">
      <alignment horizontal="center"/>
    </xf>
    <xf numFmtId="0" fontId="23" fillId="7" borderId="55" xfId="0" applyFont="1" applyFill="1" applyBorder="1" applyAlignment="1">
      <alignment horizontal="center"/>
    </xf>
    <xf numFmtId="0" fontId="22" fillId="7" borderId="1" xfId="1" applyNumberFormat="1" applyFont="1" applyFill="1" applyBorder="1"/>
    <xf numFmtId="0" fontId="22" fillId="7" borderId="59" xfId="1" applyNumberFormat="1" applyFont="1" applyFill="1" applyBorder="1"/>
    <xf numFmtId="0" fontId="21" fillId="7" borderId="56" xfId="0" applyNumberFormat="1" applyFont="1" applyFill="1" applyBorder="1"/>
    <xf numFmtId="0" fontId="22" fillId="7" borderId="1" xfId="2" applyNumberFormat="1" applyFont="1" applyFill="1" applyBorder="1"/>
    <xf numFmtId="0" fontId="22" fillId="7" borderId="57" xfId="0" applyNumberFormat="1" applyFont="1" applyFill="1" applyBorder="1"/>
    <xf numFmtId="0" fontId="21" fillId="7" borderId="58" xfId="0" applyNumberFormat="1" applyFont="1" applyFill="1" applyBorder="1"/>
    <xf numFmtId="0" fontId="22" fillId="7" borderId="59" xfId="2" applyNumberFormat="1" applyFont="1" applyFill="1" applyBorder="1"/>
    <xf numFmtId="0" fontId="0" fillId="0" borderId="0" xfId="0"/>
    <xf numFmtId="0" fontId="20" fillId="0" borderId="0" xfId="0" applyFont="1" applyFill="1" applyBorder="1"/>
    <xf numFmtId="164" fontId="22" fillId="7" borderId="1" xfId="2" applyFont="1" applyFill="1" applyBorder="1"/>
    <xf numFmtId="164" fontId="22" fillId="7" borderId="57" xfId="2" applyFont="1" applyFill="1" applyBorder="1"/>
    <xf numFmtId="164" fontId="22" fillId="7" borderId="59" xfId="2" applyFont="1" applyFill="1" applyBorder="1"/>
    <xf numFmtId="0" fontId="23" fillId="7" borderId="53" xfId="0" applyFont="1" applyFill="1" applyBorder="1" applyAlignment="1">
      <alignment horizontal="center"/>
    </xf>
    <xf numFmtId="0" fontId="23" fillId="7" borderId="54" xfId="0" applyFont="1" applyFill="1" applyBorder="1" applyAlignment="1">
      <alignment horizontal="center"/>
    </xf>
    <xf numFmtId="0" fontId="23" fillId="7" borderId="55" xfId="0" applyFont="1" applyFill="1" applyBorder="1" applyAlignment="1">
      <alignment horizontal="center"/>
    </xf>
    <xf numFmtId="0" fontId="21" fillId="7" borderId="56" xfId="0" applyNumberFormat="1" applyFont="1" applyFill="1" applyBorder="1"/>
    <xf numFmtId="0" fontId="21" fillId="7" borderId="58" xfId="0" applyNumberFormat="1" applyFont="1" applyFill="1" applyBorder="1"/>
    <xf numFmtId="0" fontId="0" fillId="0" borderId="0" xfId="0" applyFill="1"/>
    <xf numFmtId="1" fontId="22" fillId="7" borderId="1" xfId="1" applyNumberFormat="1" applyFont="1" applyFill="1" applyBorder="1" applyAlignment="1">
      <alignment horizontal="center"/>
    </xf>
    <xf numFmtId="1" fontId="22" fillId="7" borderId="59" xfId="1" applyNumberFormat="1" applyFont="1" applyFill="1" applyBorder="1" applyAlignment="1">
      <alignment horizontal="center"/>
    </xf>
    <xf numFmtId="0" fontId="23" fillId="0" borderId="60" xfId="0" applyFont="1" applyFill="1" applyBorder="1"/>
    <xf numFmtId="164" fontId="24" fillId="0" borderId="61" xfId="2" applyFont="1" applyFill="1" applyBorder="1"/>
    <xf numFmtId="0" fontId="23" fillId="0" borderId="29" xfId="0" applyFont="1" applyFill="1" applyBorder="1"/>
    <xf numFmtId="164" fontId="24" fillId="0" borderId="4" xfId="2" applyFont="1" applyFill="1" applyBorder="1"/>
    <xf numFmtId="0" fontId="23" fillId="7" borderId="62" xfId="0" applyFont="1" applyFill="1" applyBorder="1"/>
    <xf numFmtId="0" fontId="2" fillId="0" borderId="19" xfId="3" applyFill="1" applyBorder="1"/>
    <xf numFmtId="0" fontId="28" fillId="0" borderId="0" xfId="0" applyFont="1"/>
    <xf numFmtId="0" fontId="27" fillId="0" borderId="0" xfId="0" applyFont="1"/>
    <xf numFmtId="0" fontId="4" fillId="0" borderId="19" xfId="3" applyFont="1" applyBorder="1" applyAlignment="1">
      <alignment horizontal="center"/>
    </xf>
    <xf numFmtId="0" fontId="4" fillId="0" borderId="20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39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36" xfId="3" applyFont="1" applyBorder="1" applyAlignment="1">
      <alignment horizontal="center"/>
    </xf>
    <xf numFmtId="0" fontId="3" fillId="0" borderId="37" xfId="3" applyFont="1" applyBorder="1" applyAlignment="1">
      <alignment horizontal="center"/>
    </xf>
    <xf numFmtId="0" fontId="16" fillId="5" borderId="43" xfId="3" applyFont="1" applyFill="1" applyBorder="1" applyAlignment="1">
      <alignment horizontal="center"/>
    </xf>
    <xf numFmtId="0" fontId="16" fillId="5" borderId="2" xfId="3" applyFont="1" applyFill="1" applyBorder="1" applyAlignment="1">
      <alignment horizontal="center"/>
    </xf>
    <xf numFmtId="0" fontId="12" fillId="3" borderId="3" xfId="3" applyFont="1" applyFill="1" applyBorder="1" applyAlignment="1">
      <alignment horizontal="center" vertical="center" wrapText="1"/>
    </xf>
    <xf numFmtId="0" fontId="12" fillId="3" borderId="0" xfId="3" applyFont="1" applyFill="1" applyBorder="1" applyAlignment="1">
      <alignment horizontal="center" vertical="center" wrapText="1"/>
    </xf>
    <xf numFmtId="0" fontId="3" fillId="2" borderId="13" xfId="3" applyFont="1" applyFill="1" applyBorder="1" applyAlignment="1">
      <alignment horizontal="center"/>
    </xf>
    <xf numFmtId="0" fontId="3" fillId="2" borderId="36" xfId="3" applyFont="1" applyFill="1" applyBorder="1" applyAlignment="1">
      <alignment horizontal="center"/>
    </xf>
    <xf numFmtId="0" fontId="3" fillId="2" borderId="37" xfId="3" applyFont="1" applyFill="1" applyBorder="1" applyAlignment="1">
      <alignment horizontal="center"/>
    </xf>
    <xf numFmtId="0" fontId="17" fillId="5" borderId="18" xfId="3" applyFont="1" applyFill="1" applyBorder="1" applyAlignment="1">
      <alignment horizontal="left" wrapText="1"/>
    </xf>
    <xf numFmtId="0" fontId="17" fillId="5" borderId="19" xfId="3" applyFont="1" applyFill="1" applyBorder="1" applyAlignment="1">
      <alignment horizontal="left" wrapText="1"/>
    </xf>
    <xf numFmtId="0" fontId="17" fillId="5" borderId="20" xfId="3" applyFont="1" applyFill="1" applyBorder="1" applyAlignment="1">
      <alignment horizontal="left" wrapText="1"/>
    </xf>
    <xf numFmtId="0" fontId="17" fillId="5" borderId="21" xfId="3" applyFont="1" applyFill="1" applyBorder="1" applyAlignment="1">
      <alignment horizontal="left" wrapText="1"/>
    </xf>
    <xf numFmtId="0" fontId="17" fillId="5" borderId="22" xfId="3" applyFont="1" applyFill="1" applyBorder="1" applyAlignment="1">
      <alignment horizontal="left" wrapText="1"/>
    </xf>
    <xf numFmtId="0" fontId="17" fillId="5" borderId="23" xfId="3" applyFont="1" applyFill="1" applyBorder="1" applyAlignment="1">
      <alignment horizontal="left" wrapText="1"/>
    </xf>
    <xf numFmtId="0" fontId="3" fillId="2" borderId="50" xfId="3" applyFont="1" applyFill="1" applyBorder="1" applyAlignment="1">
      <alignment horizontal="center"/>
    </xf>
    <xf numFmtId="0" fontId="8" fillId="2" borderId="51" xfId="3" applyFont="1" applyFill="1" applyBorder="1" applyAlignment="1">
      <alignment horizontal="center"/>
    </xf>
    <xf numFmtId="0" fontId="8" fillId="2" borderId="52" xfId="3" applyFont="1" applyFill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4" fontId="29" fillId="0" borderId="0" xfId="0" applyNumberFormat="1" applyFont="1"/>
  </cellXfs>
  <cellStyles count="22">
    <cellStyle name="beterraba" xfId="14"/>
    <cellStyle name="Comma [0]" xfId="15"/>
    <cellStyle name="Comma_SOLVER1" xfId="16"/>
    <cellStyle name="Currency [0]" xfId="17"/>
    <cellStyle name="Currency_SOLVER1" xfId="18"/>
    <cellStyle name="Euro" xfId="19"/>
    <cellStyle name="Heading" xfId="20"/>
    <cellStyle name="Moeda" xfId="2" builtinId="4"/>
    <cellStyle name="Moeda 2" xfId="5"/>
    <cellStyle name="Moeda 3" xfId="10"/>
    <cellStyle name="Moeda 4" xfId="4"/>
    <cellStyle name="Moeda_Fórmulas" xfId="13"/>
    <cellStyle name="Normal" xfId="0" builtinId="0"/>
    <cellStyle name="Normal 2" xfId="6"/>
    <cellStyle name="Normal 3" xfId="9"/>
    <cellStyle name="Normal 4" xfId="3"/>
    <cellStyle name="Porcentagem 2" xfId="8"/>
    <cellStyle name="Separador de milhares 2" xfId="21"/>
    <cellStyle name="Vírgula" xfId="1" builtinId="3"/>
    <cellStyle name="Vírgula 2" xfId="11"/>
    <cellStyle name="Vírgula 3" xfId="12"/>
    <cellStyle name="Vírgula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workbookViewId="0">
      <selection activeCell="P14" sqref="P14"/>
    </sheetView>
  </sheetViews>
  <sheetFormatPr defaultRowHeight="15" x14ac:dyDescent="0.25"/>
  <cols>
    <col min="3" max="3" width="19.7109375" customWidth="1"/>
    <col min="4" max="4" width="13.7109375" customWidth="1"/>
    <col min="10" max="10" width="11.28515625" bestFit="1" customWidth="1"/>
    <col min="11" max="11" width="11.7109375" bestFit="1" customWidth="1"/>
  </cols>
  <sheetData>
    <row r="1" spans="2:18" x14ac:dyDescent="0.25">
      <c r="B1" s="37" t="s">
        <v>26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</row>
    <row r="3" spans="2:18" ht="15.75" thickBot="1" x14ac:dyDescent="0.3">
      <c r="B3" s="38" t="s">
        <v>27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</row>
    <row r="4" spans="2:18" ht="20.25" x14ac:dyDescent="0.3">
      <c r="B4" s="73"/>
      <c r="C4" s="139" t="s">
        <v>28</v>
      </c>
      <c r="D4" s="139"/>
      <c r="E4" s="139"/>
      <c r="F4" s="139"/>
      <c r="G4" s="139"/>
      <c r="H4" s="139"/>
      <c r="I4" s="139"/>
      <c r="J4" s="139"/>
      <c r="K4" s="139"/>
      <c r="L4" s="140"/>
      <c r="M4" s="37"/>
      <c r="N4" s="37"/>
      <c r="O4" s="37"/>
      <c r="P4" s="37"/>
      <c r="Q4" s="37"/>
      <c r="R4" s="37"/>
    </row>
    <row r="5" spans="2:18" ht="16.5" thickBot="1" x14ac:dyDescent="0.3">
      <c r="B5" s="65"/>
      <c r="C5" s="141" t="s">
        <v>29</v>
      </c>
      <c r="D5" s="141"/>
      <c r="E5" s="141"/>
      <c r="F5" s="141"/>
      <c r="G5" s="141"/>
      <c r="H5" s="141"/>
      <c r="I5" s="141"/>
      <c r="J5" s="141"/>
      <c r="K5" s="141"/>
      <c r="L5" s="142"/>
      <c r="M5" s="37"/>
      <c r="N5" s="37"/>
      <c r="O5" s="37"/>
      <c r="P5" s="37"/>
      <c r="Q5" s="37"/>
      <c r="R5" s="37"/>
    </row>
    <row r="6" spans="2:18" ht="15.75" thickBot="1" x14ac:dyDescent="0.3">
      <c r="B6" s="65"/>
      <c r="C6" s="71" t="s">
        <v>30</v>
      </c>
      <c r="D6" s="72">
        <v>41232</v>
      </c>
      <c r="E6" s="53"/>
      <c r="F6" s="53"/>
      <c r="G6" s="53"/>
      <c r="H6" s="53"/>
      <c r="I6" s="53"/>
      <c r="J6" s="53"/>
      <c r="K6" s="53"/>
      <c r="L6" s="64"/>
      <c r="M6" s="37"/>
      <c r="N6" s="37"/>
      <c r="O6" s="37"/>
      <c r="P6" s="37"/>
      <c r="Q6" s="37"/>
      <c r="R6" s="37"/>
    </row>
    <row r="7" spans="2:18" ht="15.75" thickBot="1" x14ac:dyDescent="0.3">
      <c r="B7" s="65"/>
      <c r="C7" s="53"/>
      <c r="D7" s="53"/>
      <c r="E7" s="53"/>
      <c r="F7" s="53"/>
      <c r="G7" s="53"/>
      <c r="H7" s="53"/>
      <c r="I7" s="53"/>
      <c r="J7" s="53"/>
      <c r="K7" s="53"/>
      <c r="L7" s="64"/>
      <c r="M7" s="37"/>
      <c r="N7" s="37"/>
      <c r="O7" s="37"/>
      <c r="P7" s="37"/>
      <c r="Q7" s="37"/>
      <c r="R7" s="37"/>
    </row>
    <row r="8" spans="2:18" x14ac:dyDescent="0.25">
      <c r="B8" s="65"/>
      <c r="C8" s="76" t="s">
        <v>31</v>
      </c>
      <c r="D8" s="77" t="s">
        <v>32</v>
      </c>
      <c r="E8" s="77" t="s">
        <v>33</v>
      </c>
      <c r="F8" s="77" t="s">
        <v>34</v>
      </c>
      <c r="G8" s="77" t="s">
        <v>35</v>
      </c>
      <c r="H8" s="77" t="s">
        <v>36</v>
      </c>
      <c r="I8" s="77" t="s">
        <v>37</v>
      </c>
      <c r="J8" s="77" t="s">
        <v>38</v>
      </c>
      <c r="K8" s="78" t="s">
        <v>39</v>
      </c>
      <c r="L8" s="64"/>
      <c r="M8" s="37"/>
      <c r="N8" s="37"/>
      <c r="O8" s="37"/>
      <c r="P8" s="37"/>
      <c r="Q8" s="37"/>
      <c r="R8" s="37"/>
    </row>
    <row r="9" spans="2:18" x14ac:dyDescent="0.25">
      <c r="B9" s="65"/>
      <c r="C9" s="42" t="s">
        <v>40</v>
      </c>
      <c r="D9" s="39">
        <v>25789</v>
      </c>
      <c r="E9" s="52">
        <v>8.5</v>
      </c>
      <c r="F9" s="52">
        <v>7.5</v>
      </c>
      <c r="G9" s="52">
        <v>8</v>
      </c>
      <c r="H9" s="52">
        <v>10</v>
      </c>
      <c r="I9" s="58">
        <f>AVERAGE(E9,F9,G9,H9)</f>
        <v>8.5</v>
      </c>
      <c r="J9" s="54">
        <v>0.65</v>
      </c>
      <c r="K9" s="70" t="str">
        <f>IF(AND(I9&gt;=7,J9&gt;50%),"Aprovado","Reprovado")</f>
        <v>Aprovado</v>
      </c>
      <c r="L9" s="64"/>
      <c r="M9" s="37"/>
      <c r="N9" s="37"/>
      <c r="O9" s="37"/>
      <c r="P9" s="37"/>
      <c r="Q9" s="37"/>
      <c r="R9" s="48"/>
    </row>
    <row r="10" spans="2:18" x14ac:dyDescent="0.25">
      <c r="B10" s="65"/>
      <c r="C10" s="42" t="s">
        <v>41</v>
      </c>
      <c r="D10" s="39">
        <v>27740</v>
      </c>
      <c r="E10" s="52">
        <v>10</v>
      </c>
      <c r="F10" s="52">
        <v>7</v>
      </c>
      <c r="G10" s="52">
        <v>5</v>
      </c>
      <c r="H10" s="52">
        <v>8</v>
      </c>
      <c r="I10" s="58">
        <f t="shared" ref="I10:I16" si="0">AVERAGE(E10,F10,G10,H10)</f>
        <v>7.5</v>
      </c>
      <c r="J10" s="55">
        <v>0.9</v>
      </c>
      <c r="K10" s="70" t="str">
        <f t="shared" ref="K10:K16" si="1">IF(AND(I10&gt;=7,J10&gt;50%),"Aprovado","Reprovado")</f>
        <v>Aprovado</v>
      </c>
      <c r="L10" s="64"/>
      <c r="M10" s="37"/>
      <c r="N10" s="37"/>
      <c r="O10" s="37"/>
      <c r="P10" s="37"/>
      <c r="Q10" s="37"/>
      <c r="R10" s="48"/>
    </row>
    <row r="11" spans="2:18" x14ac:dyDescent="0.25">
      <c r="B11" s="65"/>
      <c r="C11" s="42" t="s">
        <v>42</v>
      </c>
      <c r="D11" s="39">
        <v>29015</v>
      </c>
      <c r="E11" s="52">
        <v>5.5</v>
      </c>
      <c r="F11" s="52">
        <v>7.5</v>
      </c>
      <c r="G11" s="52">
        <v>6</v>
      </c>
      <c r="H11" s="52">
        <v>9</v>
      </c>
      <c r="I11" s="58">
        <f t="shared" si="0"/>
        <v>7</v>
      </c>
      <c r="J11" s="55">
        <v>0.87</v>
      </c>
      <c r="K11" s="70" t="str">
        <f t="shared" si="1"/>
        <v>Aprovado</v>
      </c>
      <c r="L11" s="64"/>
      <c r="M11" s="37"/>
      <c r="N11" s="37"/>
      <c r="O11" s="37"/>
      <c r="P11" s="37"/>
      <c r="Q11" s="37"/>
      <c r="R11" s="48"/>
    </row>
    <row r="12" spans="2:18" x14ac:dyDescent="0.25">
      <c r="B12" s="65"/>
      <c r="C12" s="42" t="s">
        <v>43</v>
      </c>
      <c r="D12" s="39">
        <v>31920</v>
      </c>
      <c r="E12" s="52">
        <v>4</v>
      </c>
      <c r="F12" s="52">
        <v>9</v>
      </c>
      <c r="G12" s="52">
        <v>7</v>
      </c>
      <c r="H12" s="52">
        <v>8</v>
      </c>
      <c r="I12" s="58">
        <f t="shared" si="0"/>
        <v>7</v>
      </c>
      <c r="J12" s="55">
        <v>0.76</v>
      </c>
      <c r="K12" s="70" t="str">
        <f t="shared" si="1"/>
        <v>Aprovado</v>
      </c>
      <c r="L12" s="64"/>
      <c r="M12" s="37"/>
      <c r="N12" s="37"/>
      <c r="O12" s="37"/>
      <c r="P12" s="37"/>
      <c r="Q12" s="37"/>
      <c r="R12" s="48"/>
    </row>
    <row r="13" spans="2:18" x14ac:dyDescent="0.25">
      <c r="B13" s="65"/>
      <c r="C13" s="42" t="s">
        <v>44</v>
      </c>
      <c r="D13" s="39">
        <v>23866</v>
      </c>
      <c r="E13" s="52">
        <v>10</v>
      </c>
      <c r="F13" s="52">
        <v>6</v>
      </c>
      <c r="G13" s="52">
        <v>4</v>
      </c>
      <c r="H13" s="52">
        <v>8</v>
      </c>
      <c r="I13" s="58">
        <f t="shared" si="0"/>
        <v>7</v>
      </c>
      <c r="J13" s="55">
        <v>0.59</v>
      </c>
      <c r="K13" s="70" t="str">
        <f t="shared" si="1"/>
        <v>Aprovado</v>
      </c>
      <c r="L13" s="64"/>
      <c r="M13" s="37"/>
      <c r="N13" s="37"/>
      <c r="O13" s="48"/>
      <c r="P13" s="37"/>
      <c r="Q13" s="37"/>
      <c r="R13" s="48"/>
    </row>
    <row r="14" spans="2:18" x14ac:dyDescent="0.25">
      <c r="B14" s="65"/>
      <c r="C14" s="42" t="s">
        <v>45</v>
      </c>
      <c r="D14" s="39">
        <v>26914</v>
      </c>
      <c r="E14" s="52">
        <v>8</v>
      </c>
      <c r="F14" s="52">
        <v>7</v>
      </c>
      <c r="G14" s="52">
        <v>7.5</v>
      </c>
      <c r="H14" s="52">
        <v>5.5</v>
      </c>
      <c r="I14" s="58">
        <f t="shared" si="0"/>
        <v>7</v>
      </c>
      <c r="J14" s="55">
        <v>0.71</v>
      </c>
      <c r="K14" s="70" t="str">
        <f t="shared" si="1"/>
        <v>Aprovado</v>
      </c>
      <c r="L14" s="64"/>
      <c r="M14" s="37"/>
      <c r="N14" s="37"/>
      <c r="O14" s="48"/>
      <c r="P14" s="37"/>
      <c r="Q14" s="37"/>
      <c r="R14" s="48"/>
    </row>
    <row r="15" spans="2:18" x14ac:dyDescent="0.25">
      <c r="B15" s="65"/>
      <c r="C15" s="42" t="s">
        <v>46</v>
      </c>
      <c r="D15" s="39">
        <v>29838</v>
      </c>
      <c r="E15" s="52">
        <v>6.5</v>
      </c>
      <c r="F15" s="52">
        <v>8</v>
      </c>
      <c r="G15" s="52">
        <v>5.5</v>
      </c>
      <c r="H15" s="52">
        <v>4</v>
      </c>
      <c r="I15" s="58">
        <f t="shared" si="0"/>
        <v>6</v>
      </c>
      <c r="J15" s="55">
        <v>0.67</v>
      </c>
      <c r="K15" s="70" t="str">
        <f t="shared" si="1"/>
        <v>Reprovado</v>
      </c>
      <c r="L15" s="64"/>
      <c r="M15" s="37"/>
      <c r="N15" s="37"/>
      <c r="O15" s="48"/>
      <c r="P15" s="37"/>
      <c r="Q15" s="37"/>
      <c r="R15" s="48"/>
    </row>
    <row r="16" spans="2:18" ht="15.75" thickBot="1" x14ac:dyDescent="0.3">
      <c r="B16" s="65"/>
      <c r="C16" s="43" t="s">
        <v>47</v>
      </c>
      <c r="D16" s="40">
        <v>27923</v>
      </c>
      <c r="E16" s="57">
        <v>7.5</v>
      </c>
      <c r="F16" s="57">
        <v>5</v>
      </c>
      <c r="G16" s="57">
        <v>4.5</v>
      </c>
      <c r="H16" s="57">
        <v>5</v>
      </c>
      <c r="I16" s="58">
        <f t="shared" si="0"/>
        <v>5.5</v>
      </c>
      <c r="J16" s="56">
        <v>0.53</v>
      </c>
      <c r="K16" s="70" t="str">
        <f t="shared" si="1"/>
        <v>Reprovado</v>
      </c>
      <c r="L16" s="64"/>
      <c r="M16" s="37"/>
      <c r="N16" s="37"/>
      <c r="O16" s="48"/>
      <c r="P16" s="37"/>
      <c r="Q16" s="37"/>
      <c r="R16" s="37"/>
    </row>
    <row r="17" spans="2:15" x14ac:dyDescent="0.25">
      <c r="B17" s="65"/>
      <c r="C17" s="53"/>
      <c r="D17" s="53"/>
      <c r="E17" s="53"/>
      <c r="F17" s="53"/>
      <c r="G17" s="53"/>
      <c r="H17" s="53"/>
      <c r="I17" s="53"/>
      <c r="J17" s="53"/>
      <c r="K17" s="53"/>
      <c r="L17" s="64"/>
      <c r="M17" s="37"/>
      <c r="N17" s="37"/>
      <c r="O17" s="48"/>
    </row>
    <row r="18" spans="2:15" x14ac:dyDescent="0.25">
      <c r="B18" s="65"/>
      <c r="C18" s="63" t="s">
        <v>48</v>
      </c>
      <c r="D18" s="62" t="s">
        <v>49</v>
      </c>
      <c r="E18" s="53"/>
      <c r="F18" s="53"/>
      <c r="G18" s="53"/>
      <c r="H18" s="53"/>
      <c r="I18" s="53"/>
      <c r="J18" s="53"/>
      <c r="K18" s="53"/>
      <c r="L18" s="64"/>
      <c r="M18" s="37"/>
      <c r="N18" s="37"/>
      <c r="O18" s="37"/>
    </row>
    <row r="19" spans="2:15" x14ac:dyDescent="0.25">
      <c r="B19" s="65"/>
      <c r="C19" s="53"/>
      <c r="D19" s="63"/>
      <c r="E19" s="53"/>
      <c r="F19" s="53"/>
      <c r="G19" s="53"/>
      <c r="H19" s="53"/>
      <c r="I19" s="53"/>
      <c r="J19" s="53"/>
      <c r="K19" s="53"/>
      <c r="L19" s="64"/>
      <c r="M19" s="37"/>
      <c r="N19" s="37"/>
      <c r="O19" s="37"/>
    </row>
    <row r="20" spans="2:15" x14ac:dyDescent="0.25">
      <c r="B20" s="65"/>
      <c r="C20" s="63" t="s">
        <v>50</v>
      </c>
      <c r="D20" s="62" t="s">
        <v>51</v>
      </c>
      <c r="E20" s="53"/>
      <c r="F20" s="53"/>
      <c r="G20" s="53"/>
      <c r="H20" s="53"/>
      <c r="I20" s="53"/>
      <c r="J20" s="53"/>
      <c r="K20" s="53"/>
      <c r="L20" s="64"/>
      <c r="M20" s="37"/>
      <c r="N20" s="37"/>
      <c r="O20" s="37"/>
    </row>
    <row r="21" spans="2:15" ht="15.75" thickBot="1" x14ac:dyDescent="0.3">
      <c r="B21" s="66"/>
      <c r="C21" s="68"/>
      <c r="D21" s="67" t="s">
        <v>52</v>
      </c>
      <c r="E21" s="68"/>
      <c r="F21" s="68"/>
      <c r="G21" s="68"/>
      <c r="H21" s="68"/>
      <c r="I21" s="68"/>
      <c r="J21" s="68"/>
      <c r="K21" s="68"/>
      <c r="L21" s="69"/>
      <c r="M21" s="37"/>
      <c r="N21" s="37"/>
      <c r="O21" s="37"/>
    </row>
    <row r="23" spans="2:15" ht="15.75" hidden="1" thickBot="1" x14ac:dyDescent="0.3"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2:15" ht="15.75" hidden="1" thickBot="1" x14ac:dyDescent="0.3">
      <c r="B24" s="37"/>
      <c r="C24" s="143" t="s">
        <v>22</v>
      </c>
      <c r="D24" s="144"/>
      <c r="E24" s="144"/>
      <c r="F24" s="144"/>
      <c r="G24" s="144"/>
      <c r="H24" s="144"/>
      <c r="I24" s="144"/>
      <c r="J24" s="144"/>
      <c r="K24" s="145"/>
      <c r="L24" s="37"/>
      <c r="M24" s="37"/>
      <c r="N24" s="37"/>
      <c r="O24" s="37"/>
    </row>
    <row r="25" spans="2:15" ht="15.75" hidden="1" thickBot="1" x14ac:dyDescent="0.3">
      <c r="B25" s="37"/>
      <c r="C25" s="79" t="s">
        <v>31</v>
      </c>
      <c r="D25" s="80" t="s">
        <v>32</v>
      </c>
      <c r="E25" s="81" t="s">
        <v>33</v>
      </c>
      <c r="F25" s="81" t="s">
        <v>34</v>
      </c>
      <c r="G25" s="81" t="s">
        <v>35</v>
      </c>
      <c r="H25" s="81" t="s">
        <v>36</v>
      </c>
      <c r="I25" s="81" t="s">
        <v>37</v>
      </c>
      <c r="J25" s="80" t="s">
        <v>38</v>
      </c>
      <c r="K25" s="82" t="s">
        <v>39</v>
      </c>
      <c r="L25" s="37"/>
      <c r="M25" s="37"/>
      <c r="N25" s="37"/>
      <c r="O25" s="37"/>
    </row>
    <row r="26" spans="2:15" hidden="1" x14ac:dyDescent="0.25">
      <c r="B26" s="37"/>
      <c r="C26" s="41" t="s">
        <v>40</v>
      </c>
      <c r="D26" s="49">
        <v>25789</v>
      </c>
      <c r="E26" s="52">
        <v>8.5</v>
      </c>
      <c r="F26" s="52">
        <v>7.5</v>
      </c>
      <c r="G26" s="52">
        <v>8</v>
      </c>
      <c r="H26" s="52">
        <v>10</v>
      </c>
      <c r="I26" s="58">
        <v>8.5</v>
      </c>
      <c r="J26" s="54">
        <v>0.65</v>
      </c>
      <c r="K26" s="60" t="s">
        <v>53</v>
      </c>
      <c r="L26" s="37"/>
      <c r="M26" s="37"/>
      <c r="N26" s="37"/>
      <c r="O26" s="37"/>
    </row>
    <row r="27" spans="2:15" hidden="1" x14ac:dyDescent="0.25">
      <c r="B27" s="37"/>
      <c r="C27" s="42" t="s">
        <v>41</v>
      </c>
      <c r="D27" s="50">
        <v>27740</v>
      </c>
      <c r="E27" s="52">
        <v>10</v>
      </c>
      <c r="F27" s="52">
        <v>7</v>
      </c>
      <c r="G27" s="52">
        <v>5</v>
      </c>
      <c r="H27" s="52">
        <v>8</v>
      </c>
      <c r="I27" s="58">
        <v>7.5</v>
      </c>
      <c r="J27" s="55">
        <v>0.9</v>
      </c>
      <c r="K27" s="60" t="s">
        <v>53</v>
      </c>
      <c r="L27" s="37"/>
      <c r="M27" s="37"/>
      <c r="N27" s="37"/>
      <c r="O27" s="37"/>
    </row>
    <row r="28" spans="2:15" hidden="1" x14ac:dyDescent="0.25">
      <c r="B28" s="37"/>
      <c r="C28" s="42" t="s">
        <v>42</v>
      </c>
      <c r="D28" s="50">
        <v>29015</v>
      </c>
      <c r="E28" s="52">
        <v>5.5</v>
      </c>
      <c r="F28" s="52">
        <v>7.5</v>
      </c>
      <c r="G28" s="52">
        <v>6</v>
      </c>
      <c r="H28" s="52">
        <v>9</v>
      </c>
      <c r="I28" s="58">
        <v>7</v>
      </c>
      <c r="J28" s="55">
        <v>0.87</v>
      </c>
      <c r="K28" s="60" t="s">
        <v>53</v>
      </c>
      <c r="L28" s="37"/>
      <c r="M28" s="37"/>
      <c r="N28" s="37"/>
      <c r="O28" s="37"/>
    </row>
    <row r="29" spans="2:15" hidden="1" x14ac:dyDescent="0.25">
      <c r="B29" s="37"/>
      <c r="C29" s="42" t="s">
        <v>43</v>
      </c>
      <c r="D29" s="50">
        <v>31920</v>
      </c>
      <c r="E29" s="52">
        <v>4</v>
      </c>
      <c r="F29" s="52">
        <v>9</v>
      </c>
      <c r="G29" s="52">
        <v>7</v>
      </c>
      <c r="H29" s="52">
        <v>8</v>
      </c>
      <c r="I29" s="58">
        <v>7</v>
      </c>
      <c r="J29" s="55">
        <v>0.76</v>
      </c>
      <c r="K29" s="60" t="s">
        <v>53</v>
      </c>
      <c r="L29" s="37"/>
      <c r="M29" s="37"/>
      <c r="N29" s="37"/>
      <c r="O29" s="37"/>
    </row>
    <row r="30" spans="2:15" hidden="1" x14ac:dyDescent="0.25">
      <c r="B30" s="37"/>
      <c r="C30" s="42" t="s">
        <v>44</v>
      </c>
      <c r="D30" s="50">
        <v>23866</v>
      </c>
      <c r="E30" s="52">
        <v>10</v>
      </c>
      <c r="F30" s="52">
        <v>6</v>
      </c>
      <c r="G30" s="52">
        <v>4</v>
      </c>
      <c r="H30" s="52">
        <v>8</v>
      </c>
      <c r="I30" s="58">
        <v>7</v>
      </c>
      <c r="J30" s="55">
        <v>0.59</v>
      </c>
      <c r="K30" s="60" t="s">
        <v>53</v>
      </c>
      <c r="L30" s="37"/>
      <c r="M30" s="37"/>
      <c r="N30" s="37"/>
      <c r="O30" s="37"/>
    </row>
    <row r="31" spans="2:15" hidden="1" x14ac:dyDescent="0.25">
      <c r="B31" s="37"/>
      <c r="C31" s="42" t="s">
        <v>45</v>
      </c>
      <c r="D31" s="50">
        <v>26914</v>
      </c>
      <c r="E31" s="52">
        <v>8</v>
      </c>
      <c r="F31" s="52">
        <v>7</v>
      </c>
      <c r="G31" s="52">
        <v>7.5</v>
      </c>
      <c r="H31" s="52">
        <v>5.5</v>
      </c>
      <c r="I31" s="58">
        <v>7</v>
      </c>
      <c r="J31" s="55">
        <v>0.71</v>
      </c>
      <c r="K31" s="60" t="s">
        <v>53</v>
      </c>
      <c r="L31" s="37"/>
      <c r="M31" s="37"/>
      <c r="N31" s="37"/>
      <c r="O31" s="37"/>
    </row>
    <row r="32" spans="2:15" hidden="1" x14ac:dyDescent="0.25">
      <c r="B32" s="37"/>
      <c r="C32" s="42" t="s">
        <v>46</v>
      </c>
      <c r="D32" s="50">
        <v>29838</v>
      </c>
      <c r="E32" s="52">
        <v>6.5</v>
      </c>
      <c r="F32" s="52">
        <v>8</v>
      </c>
      <c r="G32" s="52">
        <v>5.5</v>
      </c>
      <c r="H32" s="52">
        <v>4</v>
      </c>
      <c r="I32" s="58">
        <v>6</v>
      </c>
      <c r="J32" s="55">
        <v>0.67</v>
      </c>
      <c r="K32" s="60" t="s">
        <v>54</v>
      </c>
      <c r="L32" s="37"/>
      <c r="M32" s="37"/>
      <c r="N32" s="37"/>
      <c r="O32" s="37"/>
    </row>
    <row r="33" spans="3:11" ht="15.75" hidden="1" thickBot="1" x14ac:dyDescent="0.3">
      <c r="C33" s="43" t="s">
        <v>47</v>
      </c>
      <c r="D33" s="51">
        <v>27923</v>
      </c>
      <c r="E33" s="57">
        <v>7.5</v>
      </c>
      <c r="F33" s="57">
        <v>5</v>
      </c>
      <c r="G33" s="57">
        <v>4.5</v>
      </c>
      <c r="H33" s="57">
        <v>5</v>
      </c>
      <c r="I33" s="59">
        <v>5.5</v>
      </c>
      <c r="J33" s="56">
        <v>0.53</v>
      </c>
      <c r="K33" s="61" t="s">
        <v>54</v>
      </c>
    </row>
    <row r="34" spans="3:11" hidden="1" x14ac:dyDescent="0.25"/>
  </sheetData>
  <mergeCells count="3">
    <mergeCell ref="C4:L4"/>
    <mergeCell ref="C5:L5"/>
    <mergeCell ref="C24:K2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G5" sqref="G5"/>
    </sheetView>
  </sheetViews>
  <sheetFormatPr defaultRowHeight="15" x14ac:dyDescent="0.25"/>
  <cols>
    <col min="1" max="1" width="16.28515625" customWidth="1"/>
    <col min="2" max="2" width="10.5703125" bestFit="1" customWidth="1"/>
  </cols>
  <sheetData>
    <row r="1" spans="1:9" x14ac:dyDescent="0.25">
      <c r="A1" s="38" t="s">
        <v>55</v>
      </c>
      <c r="B1" s="37"/>
      <c r="C1" s="37"/>
      <c r="D1" s="37"/>
      <c r="E1" s="37"/>
      <c r="F1" s="37"/>
      <c r="G1" s="37"/>
      <c r="H1" s="37"/>
      <c r="I1" s="37"/>
    </row>
    <row r="2" spans="1:9" x14ac:dyDescent="0.25">
      <c r="A2" s="37" t="s">
        <v>56</v>
      </c>
      <c r="B2" s="37"/>
      <c r="C2" s="37"/>
      <c r="D2" s="37"/>
      <c r="E2" s="37"/>
      <c r="F2" s="37"/>
      <c r="G2" s="37"/>
      <c r="H2" s="37"/>
      <c r="I2" s="37"/>
    </row>
    <row r="4" spans="1:9" x14ac:dyDescent="0.25">
      <c r="A4" s="147" t="s">
        <v>57</v>
      </c>
      <c r="B4" s="147"/>
      <c r="C4" s="147"/>
      <c r="D4" s="37"/>
      <c r="E4" s="37"/>
      <c r="F4" s="37"/>
      <c r="G4" s="37"/>
      <c r="H4" s="37"/>
      <c r="I4" s="37"/>
    </row>
    <row r="5" spans="1:9" x14ac:dyDescent="0.25">
      <c r="A5" s="83" t="s">
        <v>58</v>
      </c>
      <c r="B5" s="83" t="s">
        <v>59</v>
      </c>
      <c r="C5" s="83" t="s">
        <v>60</v>
      </c>
      <c r="D5" s="37"/>
      <c r="E5" s="37"/>
      <c r="F5" s="37"/>
      <c r="G5" s="37"/>
      <c r="H5" s="37"/>
      <c r="I5" s="37"/>
    </row>
    <row r="6" spans="1:9" x14ac:dyDescent="0.25">
      <c r="A6" s="46">
        <v>15</v>
      </c>
      <c r="B6" s="47">
        <v>450</v>
      </c>
      <c r="C6" s="74">
        <f>IF(AND(A6&gt;10,B6&gt;=400),B6*10%,B6*5%)</f>
        <v>45</v>
      </c>
      <c r="D6" s="37"/>
      <c r="E6" s="37"/>
      <c r="F6" s="37"/>
      <c r="G6" s="37"/>
      <c r="H6" s="37"/>
      <c r="I6" s="37"/>
    </row>
    <row r="7" spans="1:9" x14ac:dyDescent="0.25">
      <c r="A7" s="44">
        <v>8</v>
      </c>
      <c r="B7" s="45">
        <v>240</v>
      </c>
      <c r="C7" s="74">
        <f t="shared" ref="C7:C12" si="0">IF(AND(A7&gt;10,B7&gt;=400),B7*10%,B7*5%)</f>
        <v>12</v>
      </c>
      <c r="D7" s="37"/>
      <c r="E7" s="37"/>
      <c r="F7" s="37"/>
      <c r="G7" s="37"/>
      <c r="H7" s="37"/>
      <c r="I7" s="37"/>
    </row>
    <row r="8" spans="1:9" x14ac:dyDescent="0.25">
      <c r="A8" s="44">
        <v>3</v>
      </c>
      <c r="B8" s="45">
        <v>600</v>
      </c>
      <c r="C8" s="74">
        <f t="shared" si="0"/>
        <v>30</v>
      </c>
      <c r="D8" s="37"/>
      <c r="E8" s="37"/>
      <c r="F8" s="37"/>
      <c r="G8" s="37"/>
      <c r="H8" s="37"/>
      <c r="I8" s="37"/>
    </row>
    <row r="9" spans="1:9" x14ac:dyDescent="0.25">
      <c r="A9" s="44">
        <v>25</v>
      </c>
      <c r="B9" s="45">
        <v>250</v>
      </c>
      <c r="C9" s="74">
        <f t="shared" si="0"/>
        <v>12.5</v>
      </c>
      <c r="D9" s="37"/>
      <c r="E9" s="148" t="s">
        <v>61</v>
      </c>
      <c r="F9" s="148"/>
      <c r="G9" s="148"/>
      <c r="H9" s="148"/>
      <c r="I9" s="148"/>
    </row>
    <row r="10" spans="1:9" x14ac:dyDescent="0.25">
      <c r="A10" s="44">
        <v>40</v>
      </c>
      <c r="B10" s="45">
        <v>800</v>
      </c>
      <c r="C10" s="74">
        <f t="shared" si="0"/>
        <v>80</v>
      </c>
      <c r="D10" s="37"/>
      <c r="E10" s="149"/>
      <c r="F10" s="149"/>
      <c r="G10" s="149"/>
      <c r="H10" s="149"/>
      <c r="I10" s="149"/>
    </row>
    <row r="11" spans="1:9" x14ac:dyDescent="0.25">
      <c r="A11" s="44">
        <v>6</v>
      </c>
      <c r="B11" s="45">
        <v>750</v>
      </c>
      <c r="C11" s="74">
        <f t="shared" si="0"/>
        <v>37.5</v>
      </c>
      <c r="D11" s="37"/>
      <c r="E11" s="149"/>
      <c r="F11" s="149"/>
      <c r="G11" s="149"/>
      <c r="H11" s="149"/>
      <c r="I11" s="149"/>
    </row>
    <row r="12" spans="1:9" x14ac:dyDescent="0.25">
      <c r="A12" s="44">
        <v>2</v>
      </c>
      <c r="B12" s="45">
        <v>100</v>
      </c>
      <c r="C12" s="74">
        <f t="shared" si="0"/>
        <v>5</v>
      </c>
      <c r="D12" s="37"/>
      <c r="E12" s="37"/>
      <c r="F12" s="37"/>
      <c r="G12" s="37"/>
      <c r="H12" s="37"/>
      <c r="I12" s="37"/>
    </row>
    <row r="13" spans="1:9" x14ac:dyDescent="0.25">
      <c r="A13" s="37"/>
      <c r="B13" s="37"/>
      <c r="C13" s="37"/>
      <c r="D13" s="37"/>
      <c r="E13" s="37"/>
      <c r="F13" s="37"/>
      <c r="G13" s="37"/>
      <c r="H13" s="37"/>
      <c r="I13" s="37"/>
    </row>
    <row r="14" spans="1:9" ht="15.75" hidden="1" thickBot="1" x14ac:dyDescent="0.3">
      <c r="A14" s="143" t="s">
        <v>22</v>
      </c>
      <c r="B14" s="144"/>
      <c r="C14" s="145"/>
    </row>
    <row r="15" spans="1:9" hidden="1" x14ac:dyDescent="0.25">
      <c r="A15" s="146" t="s">
        <v>57</v>
      </c>
      <c r="B15" s="146"/>
      <c r="C15" s="146"/>
    </row>
    <row r="16" spans="1:9" hidden="1" x14ac:dyDescent="0.25">
      <c r="A16" s="83" t="s">
        <v>58</v>
      </c>
      <c r="B16" s="83" t="s">
        <v>59</v>
      </c>
      <c r="C16" s="83" t="s">
        <v>60</v>
      </c>
    </row>
    <row r="17" spans="1:3" hidden="1" x14ac:dyDescent="0.25">
      <c r="A17" s="46">
        <v>15</v>
      </c>
      <c r="B17" s="47">
        <v>450</v>
      </c>
      <c r="C17" s="74">
        <v>45</v>
      </c>
    </row>
    <row r="18" spans="1:3" hidden="1" x14ac:dyDescent="0.25">
      <c r="A18" s="44">
        <v>8</v>
      </c>
      <c r="B18" s="45">
        <v>240</v>
      </c>
      <c r="C18" s="75">
        <v>12</v>
      </c>
    </row>
    <row r="19" spans="1:3" hidden="1" x14ac:dyDescent="0.25">
      <c r="A19" s="44">
        <v>3</v>
      </c>
      <c r="B19" s="45">
        <v>600</v>
      </c>
      <c r="C19" s="75">
        <v>30</v>
      </c>
    </row>
    <row r="20" spans="1:3" hidden="1" x14ac:dyDescent="0.25">
      <c r="A20" s="44">
        <v>25</v>
      </c>
      <c r="B20" s="45">
        <v>250</v>
      </c>
      <c r="C20" s="75">
        <v>12.5</v>
      </c>
    </row>
    <row r="21" spans="1:3" hidden="1" x14ac:dyDescent="0.25">
      <c r="A21" s="44">
        <v>40</v>
      </c>
      <c r="B21" s="45">
        <v>800</v>
      </c>
      <c r="C21" s="75">
        <v>80</v>
      </c>
    </row>
    <row r="22" spans="1:3" hidden="1" x14ac:dyDescent="0.25">
      <c r="A22" s="44">
        <v>6</v>
      </c>
      <c r="B22" s="45">
        <v>750</v>
      </c>
      <c r="C22" s="75">
        <v>37.5</v>
      </c>
    </row>
    <row r="23" spans="1:3" hidden="1" x14ac:dyDescent="0.25">
      <c r="A23" s="44">
        <v>2</v>
      </c>
      <c r="B23" s="45">
        <v>100</v>
      </c>
      <c r="C23" s="75">
        <v>5</v>
      </c>
    </row>
  </sheetData>
  <mergeCells count="4">
    <mergeCell ref="A15:C15"/>
    <mergeCell ref="A14:C14"/>
    <mergeCell ref="A4:C4"/>
    <mergeCell ref="E9:I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7"/>
  <sheetViews>
    <sheetView topLeftCell="A7" workbookViewId="0">
      <selection activeCell="L13" sqref="L13"/>
    </sheetView>
  </sheetViews>
  <sheetFormatPr defaultRowHeight="15" x14ac:dyDescent="0.25"/>
  <cols>
    <col min="2" max="2" width="11.7109375" customWidth="1"/>
    <col min="3" max="3" width="11" customWidth="1"/>
    <col min="4" max="4" width="13.28515625" bestFit="1" customWidth="1"/>
    <col min="5" max="5" width="19.7109375" customWidth="1"/>
    <col min="6" max="6" width="17.140625" customWidth="1"/>
    <col min="7" max="7" width="13" customWidth="1"/>
    <col min="8" max="8" width="12.5703125" customWidth="1"/>
    <col min="9" max="9" width="19.28515625" bestFit="1" customWidth="1"/>
  </cols>
  <sheetData>
    <row r="1" spans="2:9" x14ac:dyDescent="0.25">
      <c r="B1" s="32" t="s">
        <v>0</v>
      </c>
      <c r="C1" s="1"/>
      <c r="D1" s="1"/>
      <c r="E1" s="1"/>
      <c r="F1" s="1"/>
      <c r="G1" s="1"/>
      <c r="H1" s="1"/>
      <c r="I1" s="1"/>
    </row>
    <row r="2" spans="2:9" ht="15.75" thickBot="1" x14ac:dyDescent="0.3">
      <c r="B2" s="1"/>
      <c r="C2" s="1"/>
      <c r="D2" s="1"/>
      <c r="E2" s="1"/>
      <c r="F2" s="1"/>
      <c r="G2" s="1"/>
      <c r="H2" s="1"/>
      <c r="I2" s="1"/>
    </row>
    <row r="3" spans="2:9" ht="15.75" thickBot="1" x14ac:dyDescent="0.3">
      <c r="B3" s="2" t="s">
        <v>1</v>
      </c>
      <c r="C3" s="33">
        <v>44075</v>
      </c>
      <c r="D3" s="1"/>
      <c r="E3" s="1"/>
      <c r="F3" s="1"/>
      <c r="G3" s="1"/>
      <c r="H3" s="1"/>
      <c r="I3" s="1"/>
    </row>
    <row r="4" spans="2:9" ht="15.75" thickBot="1" x14ac:dyDescent="0.3">
      <c r="B4" s="1"/>
      <c r="C4" s="1"/>
      <c r="D4" s="1"/>
      <c r="E4" s="1"/>
      <c r="F4" s="1"/>
      <c r="G4" s="1"/>
      <c r="H4" s="1"/>
      <c r="I4" s="1"/>
    </row>
    <row r="5" spans="2:9" ht="15.75" thickBot="1" x14ac:dyDescent="0.3">
      <c r="B5" s="34" t="s">
        <v>2</v>
      </c>
      <c r="C5" s="34" t="s">
        <v>3</v>
      </c>
      <c r="D5" s="34" t="s">
        <v>4</v>
      </c>
      <c r="E5" s="34" t="s">
        <v>5</v>
      </c>
      <c r="F5" s="34" t="s">
        <v>6</v>
      </c>
      <c r="G5" s="34" t="s">
        <v>7</v>
      </c>
      <c r="H5" s="34" t="s">
        <v>8</v>
      </c>
      <c r="I5" s="34" t="s">
        <v>9</v>
      </c>
    </row>
    <row r="6" spans="2:9" x14ac:dyDescent="0.25">
      <c r="B6" s="3">
        <v>43748</v>
      </c>
      <c r="C6" s="4">
        <v>1800</v>
      </c>
      <c r="D6" s="17">
        <f>IF(C6&gt;=1600,B6+30,B6+15)</f>
        <v>43778</v>
      </c>
      <c r="E6" s="18" t="str">
        <f>IF(D6&gt;C3,"OK","Vencida")</f>
        <v>Vencida</v>
      </c>
      <c r="F6" s="18">
        <f>IF(C3&gt;D6,C3-D6,0)</f>
        <v>297</v>
      </c>
      <c r="G6" s="19">
        <f>IF(F6&gt;0,F6*0.02%*C6,0)</f>
        <v>106.92</v>
      </c>
      <c r="H6" s="20">
        <f>SUM(C6+G6)</f>
        <v>1906.92</v>
      </c>
      <c r="I6" s="21" t="str">
        <f>IF(AND(F6&gt;30,H6&gt;2000),"Enviar Cartório","Não Enviar")</f>
        <v>Não Enviar</v>
      </c>
    </row>
    <row r="7" spans="2:9" x14ac:dyDescent="0.25">
      <c r="B7" s="5">
        <v>44089</v>
      </c>
      <c r="C7" s="6">
        <v>1900</v>
      </c>
      <c r="D7" s="17">
        <f t="shared" ref="D7:D11" si="0">IF(C7&gt;=1600,B7+30,B7+15)</f>
        <v>44119</v>
      </c>
      <c r="E7" s="18" t="str">
        <f>IF(D7&gt;C3,"OK","Vencida")</f>
        <v>OK</v>
      </c>
      <c r="F7" s="18">
        <f>IF(C3&gt;D7,C3-D7,0)</f>
        <v>0</v>
      </c>
      <c r="G7" s="19">
        <f t="shared" ref="G7:G11" si="1">IF(F7&gt;0,F7*0.02%*C7,0)</f>
        <v>0</v>
      </c>
      <c r="H7" s="20">
        <f t="shared" ref="H7:H11" si="2">SUM(C7+G7)</f>
        <v>1900</v>
      </c>
      <c r="I7" s="21" t="str">
        <f t="shared" ref="I7:I11" si="3">IF(AND(F7&gt;30,H7&gt;2000),"Enviar Cartório","Não Enviar")</f>
        <v>Não Enviar</v>
      </c>
    </row>
    <row r="8" spans="2:9" x14ac:dyDescent="0.25">
      <c r="B8" s="5">
        <v>43360</v>
      </c>
      <c r="C8" s="6">
        <v>3500</v>
      </c>
      <c r="D8" s="17">
        <f t="shared" si="0"/>
        <v>43390</v>
      </c>
      <c r="E8" s="18" t="str">
        <f>IF(D8&gt;C3,"OK","Vencida")</f>
        <v>Vencida</v>
      </c>
      <c r="F8" s="18">
        <f>IF(C3&gt;D8,C3-D8,0)</f>
        <v>685</v>
      </c>
      <c r="G8" s="19">
        <f t="shared" si="1"/>
        <v>479.50000000000006</v>
      </c>
      <c r="H8" s="20">
        <f t="shared" si="2"/>
        <v>3979.5</v>
      </c>
      <c r="I8" s="21" t="str">
        <f t="shared" si="3"/>
        <v>Enviar Cartório</v>
      </c>
    </row>
    <row r="9" spans="2:9" x14ac:dyDescent="0.25">
      <c r="B9" s="5">
        <v>43750</v>
      </c>
      <c r="C9" s="6">
        <v>2700</v>
      </c>
      <c r="D9" s="17">
        <f t="shared" si="0"/>
        <v>43780</v>
      </c>
      <c r="E9" s="18" t="str">
        <f>IF(D9&gt;C3,"OK","Vencida")</f>
        <v>Vencida</v>
      </c>
      <c r="F9" s="18">
        <f>IF(C3&gt;D9,C3-D9,0)</f>
        <v>295</v>
      </c>
      <c r="G9" s="19">
        <f t="shared" si="1"/>
        <v>159.30000000000001</v>
      </c>
      <c r="H9" s="20">
        <f t="shared" si="2"/>
        <v>2859.3</v>
      </c>
      <c r="I9" s="21" t="str">
        <f t="shared" si="3"/>
        <v>Enviar Cartório</v>
      </c>
    </row>
    <row r="10" spans="2:9" x14ac:dyDescent="0.25">
      <c r="B10" s="7">
        <v>44124</v>
      </c>
      <c r="C10" s="8">
        <v>1300</v>
      </c>
      <c r="D10" s="17">
        <f t="shared" si="0"/>
        <v>44139</v>
      </c>
      <c r="E10" s="18" t="str">
        <f>IF(D10&gt;C3,"OK","Vencida")</f>
        <v>OK</v>
      </c>
      <c r="F10" s="18">
        <f>IF(C3&gt;D10,C3-D10,0)</f>
        <v>0</v>
      </c>
      <c r="G10" s="19">
        <f t="shared" si="1"/>
        <v>0</v>
      </c>
      <c r="H10" s="20">
        <f t="shared" si="2"/>
        <v>1300</v>
      </c>
      <c r="I10" s="21" t="str">
        <f t="shared" si="3"/>
        <v>Não Enviar</v>
      </c>
    </row>
    <row r="11" spans="2:9" ht="15.75" thickBot="1" x14ac:dyDescent="0.3">
      <c r="B11" s="9">
        <v>44056</v>
      </c>
      <c r="C11" s="10">
        <v>2100</v>
      </c>
      <c r="D11" s="17">
        <f t="shared" si="0"/>
        <v>44086</v>
      </c>
      <c r="E11" s="18" t="str">
        <f>IF(D11&gt;C3,"OK","Vencida")</f>
        <v>OK</v>
      </c>
      <c r="F11" s="18">
        <f>IF(C3&gt;D11,C3-D11,0)</f>
        <v>0</v>
      </c>
      <c r="G11" s="19">
        <f t="shared" si="1"/>
        <v>0</v>
      </c>
      <c r="H11" s="20">
        <f t="shared" si="2"/>
        <v>2100</v>
      </c>
      <c r="I11" s="21" t="str">
        <f t="shared" si="3"/>
        <v>Não Enviar</v>
      </c>
    </row>
    <row r="12" spans="2:9" x14ac:dyDescent="0.25">
      <c r="B12" s="1"/>
      <c r="C12" s="1"/>
      <c r="D12" s="1"/>
      <c r="E12" s="1"/>
      <c r="F12" s="1"/>
      <c r="G12" s="1"/>
      <c r="H12" s="1"/>
      <c r="I12" s="1"/>
    </row>
    <row r="13" spans="2:9" x14ac:dyDescent="0.25">
      <c r="B13" s="2" t="s">
        <v>4</v>
      </c>
      <c r="C13" s="1"/>
      <c r="D13" s="1"/>
      <c r="E13" s="1"/>
      <c r="F13" s="1"/>
      <c r="G13" s="1"/>
      <c r="H13" s="1"/>
      <c r="I13" s="1"/>
    </row>
    <row r="14" spans="2:9" x14ac:dyDescent="0.25">
      <c r="B14" s="1" t="s">
        <v>11</v>
      </c>
      <c r="C14" s="1"/>
      <c r="D14" s="1"/>
      <c r="E14" s="1"/>
      <c r="F14" s="1"/>
      <c r="G14" s="1"/>
      <c r="H14" s="1"/>
      <c r="I14" s="1"/>
    </row>
    <row r="15" spans="2:9" x14ac:dyDescent="0.25">
      <c r="B15" s="1" t="s">
        <v>12</v>
      </c>
      <c r="C15" s="1"/>
      <c r="D15" s="1"/>
      <c r="E15" s="1"/>
      <c r="F15" s="1"/>
      <c r="G15" s="1"/>
      <c r="H15" s="1"/>
      <c r="I15" s="1"/>
    </row>
    <row r="16" spans="2:9" x14ac:dyDescent="0.25">
      <c r="B16" s="1"/>
      <c r="C16" s="1"/>
      <c r="D16" s="1"/>
      <c r="E16" s="1"/>
      <c r="F16" s="1"/>
      <c r="G16" s="1"/>
      <c r="H16" s="1"/>
      <c r="I16" s="1"/>
    </row>
    <row r="17" spans="2:2" x14ac:dyDescent="0.25">
      <c r="B17" s="2" t="s">
        <v>5</v>
      </c>
    </row>
    <row r="18" spans="2:2" x14ac:dyDescent="0.25">
      <c r="B18" s="1" t="s">
        <v>13</v>
      </c>
    </row>
    <row r="19" spans="2:2" x14ac:dyDescent="0.25">
      <c r="B19" s="1" t="s">
        <v>14</v>
      </c>
    </row>
    <row r="20" spans="2:2" x14ac:dyDescent="0.25">
      <c r="B20" s="1"/>
    </row>
    <row r="21" spans="2:2" x14ac:dyDescent="0.25">
      <c r="B21" s="2" t="s">
        <v>6</v>
      </c>
    </row>
    <row r="22" spans="2:2" x14ac:dyDescent="0.25">
      <c r="B22" s="1" t="s">
        <v>15</v>
      </c>
    </row>
    <row r="23" spans="2:2" x14ac:dyDescent="0.25">
      <c r="B23" s="1" t="s">
        <v>16</v>
      </c>
    </row>
    <row r="24" spans="2:2" x14ac:dyDescent="0.25">
      <c r="B24" s="1"/>
    </row>
    <row r="25" spans="2:2" x14ac:dyDescent="0.25">
      <c r="B25" s="2" t="s">
        <v>7</v>
      </c>
    </row>
    <row r="26" spans="2:2" x14ac:dyDescent="0.25">
      <c r="B26" s="1" t="s">
        <v>17</v>
      </c>
    </row>
    <row r="27" spans="2:2" x14ac:dyDescent="0.25">
      <c r="B27" s="1" t="s">
        <v>18</v>
      </c>
    </row>
    <row r="28" spans="2:2" x14ac:dyDescent="0.25">
      <c r="B28" s="1" t="s">
        <v>19</v>
      </c>
    </row>
    <row r="29" spans="2:2" x14ac:dyDescent="0.25">
      <c r="B29" s="1"/>
    </row>
    <row r="30" spans="2:2" x14ac:dyDescent="0.25">
      <c r="B30" s="2" t="s">
        <v>8</v>
      </c>
    </row>
    <row r="31" spans="2:2" x14ac:dyDescent="0.25">
      <c r="B31" s="1" t="s">
        <v>20</v>
      </c>
    </row>
    <row r="32" spans="2:2" x14ac:dyDescent="0.25">
      <c r="B32" s="1"/>
    </row>
    <row r="33" spans="2:9" x14ac:dyDescent="0.25">
      <c r="B33" s="2" t="s">
        <v>9</v>
      </c>
      <c r="C33" s="1"/>
      <c r="D33" s="1"/>
      <c r="E33" s="1"/>
      <c r="F33" s="1"/>
      <c r="G33" s="1"/>
      <c r="H33" s="1"/>
      <c r="I33" s="1"/>
    </row>
    <row r="34" spans="2:9" x14ac:dyDescent="0.25">
      <c r="B34" s="1" t="s">
        <v>21</v>
      </c>
      <c r="C34" s="1"/>
      <c r="D34" s="1"/>
      <c r="E34" s="1"/>
      <c r="F34" s="1"/>
      <c r="G34" s="1"/>
      <c r="H34" s="1"/>
      <c r="I34" s="1"/>
    </row>
    <row r="35" spans="2:9" x14ac:dyDescent="0.25">
      <c r="B35" s="1"/>
      <c r="C35" s="1"/>
      <c r="D35" s="1"/>
      <c r="E35" s="1"/>
      <c r="F35" s="1"/>
      <c r="G35" s="1"/>
      <c r="H35" s="1"/>
      <c r="I35" s="1"/>
    </row>
    <row r="36" spans="2:9" ht="15.75" hidden="1" thickBot="1" x14ac:dyDescent="0.3">
      <c r="B36" s="1"/>
      <c r="C36" s="1"/>
      <c r="D36" s="1"/>
      <c r="E36" s="1"/>
      <c r="F36" s="1"/>
      <c r="G36" s="1"/>
      <c r="H36" s="1"/>
      <c r="I36" s="1"/>
    </row>
    <row r="37" spans="2:9" ht="15.75" hidden="1" thickBot="1" x14ac:dyDescent="0.3">
      <c r="B37" s="150" t="s">
        <v>22</v>
      </c>
      <c r="C37" s="151"/>
      <c r="D37" s="151"/>
      <c r="E37" s="151"/>
      <c r="F37" s="151"/>
      <c r="G37" s="151"/>
      <c r="H37" s="151"/>
      <c r="I37" s="152"/>
    </row>
    <row r="38" spans="2:9" ht="15.75" hidden="1" thickBot="1" x14ac:dyDescent="0.3">
      <c r="B38" s="14" t="s">
        <v>1</v>
      </c>
      <c r="C38" s="33">
        <v>37561</v>
      </c>
      <c r="D38" s="15"/>
      <c r="E38" s="15"/>
      <c r="F38" s="15"/>
      <c r="G38" s="15"/>
      <c r="H38" s="15"/>
      <c r="I38" s="16"/>
    </row>
    <row r="39" spans="2:9" ht="15.75" hidden="1" thickBot="1" x14ac:dyDescent="0.3">
      <c r="B39" s="13"/>
      <c r="C39" s="11"/>
      <c r="D39" s="11"/>
      <c r="E39" s="11"/>
      <c r="F39" s="11"/>
      <c r="G39" s="11"/>
      <c r="H39" s="11"/>
      <c r="I39" s="12"/>
    </row>
    <row r="40" spans="2:9" ht="15.75" hidden="1" thickBot="1" x14ac:dyDescent="0.3">
      <c r="B40" s="35" t="s">
        <v>2</v>
      </c>
      <c r="C40" s="34" t="s">
        <v>3</v>
      </c>
      <c r="D40" s="34" t="s">
        <v>4</v>
      </c>
      <c r="E40" s="34" t="s">
        <v>5</v>
      </c>
      <c r="F40" s="34" t="s">
        <v>6</v>
      </c>
      <c r="G40" s="34" t="s">
        <v>7</v>
      </c>
      <c r="H40" s="34" t="s">
        <v>8</v>
      </c>
      <c r="I40" s="36" t="s">
        <v>9</v>
      </c>
    </row>
    <row r="41" spans="2:9" hidden="1" x14ac:dyDescent="0.25">
      <c r="B41" s="3">
        <v>37539</v>
      </c>
      <c r="C41" s="4">
        <v>1800</v>
      </c>
      <c r="D41" s="17">
        <v>37569</v>
      </c>
      <c r="E41" s="18" t="s">
        <v>10</v>
      </c>
      <c r="F41" s="18">
        <v>0</v>
      </c>
      <c r="G41" s="19">
        <v>0</v>
      </c>
      <c r="H41" s="20">
        <v>1800</v>
      </c>
      <c r="I41" s="21" t="s">
        <v>23</v>
      </c>
    </row>
    <row r="42" spans="2:9" hidden="1" x14ac:dyDescent="0.25">
      <c r="B42" s="5">
        <v>37514</v>
      </c>
      <c r="C42" s="6">
        <v>1900</v>
      </c>
      <c r="D42" s="22">
        <v>37544</v>
      </c>
      <c r="E42" s="23" t="s">
        <v>24</v>
      </c>
      <c r="F42" s="23">
        <v>17</v>
      </c>
      <c r="G42" s="24">
        <v>6.4600000000000009</v>
      </c>
      <c r="H42" s="25">
        <v>1906.46</v>
      </c>
      <c r="I42" s="26" t="s">
        <v>23</v>
      </c>
    </row>
    <row r="43" spans="2:9" hidden="1" x14ac:dyDescent="0.25">
      <c r="B43" s="5">
        <v>37516</v>
      </c>
      <c r="C43" s="6">
        <v>3500</v>
      </c>
      <c r="D43" s="22">
        <v>37546</v>
      </c>
      <c r="E43" s="23" t="s">
        <v>24</v>
      </c>
      <c r="F43" s="23">
        <v>15</v>
      </c>
      <c r="G43" s="24">
        <v>10.5</v>
      </c>
      <c r="H43" s="25">
        <v>3510.5</v>
      </c>
      <c r="I43" s="26" t="s">
        <v>23</v>
      </c>
    </row>
    <row r="44" spans="2:9" hidden="1" x14ac:dyDescent="0.25">
      <c r="B44" s="5">
        <v>37541</v>
      </c>
      <c r="C44" s="6">
        <v>2700</v>
      </c>
      <c r="D44" s="22">
        <v>37571</v>
      </c>
      <c r="E44" s="23" t="s">
        <v>10</v>
      </c>
      <c r="F44" s="23">
        <v>0</v>
      </c>
      <c r="G44" s="24">
        <v>0</v>
      </c>
      <c r="H44" s="25">
        <v>2700</v>
      </c>
      <c r="I44" s="26" t="s">
        <v>23</v>
      </c>
    </row>
    <row r="45" spans="2:9" hidden="1" x14ac:dyDescent="0.25">
      <c r="B45" s="7">
        <v>37549</v>
      </c>
      <c r="C45" s="8">
        <v>1300</v>
      </c>
      <c r="D45" s="22">
        <v>37564</v>
      </c>
      <c r="E45" s="23" t="s">
        <v>10</v>
      </c>
      <c r="F45" s="23">
        <v>0</v>
      </c>
      <c r="G45" s="24">
        <v>0</v>
      </c>
      <c r="H45" s="25">
        <v>1300</v>
      </c>
      <c r="I45" s="26" t="s">
        <v>23</v>
      </c>
    </row>
    <row r="46" spans="2:9" ht="15.75" hidden="1" thickBot="1" x14ac:dyDescent="0.3">
      <c r="B46" s="9">
        <v>37481</v>
      </c>
      <c r="C46" s="10">
        <v>2100</v>
      </c>
      <c r="D46" s="27">
        <v>37511</v>
      </c>
      <c r="E46" s="28" t="s">
        <v>24</v>
      </c>
      <c r="F46" s="28">
        <v>50</v>
      </c>
      <c r="G46" s="29">
        <v>21</v>
      </c>
      <c r="H46" s="30">
        <v>2121</v>
      </c>
      <c r="I46" s="31" t="s">
        <v>25</v>
      </c>
    </row>
    <row r="47" spans="2:9" hidden="1" x14ac:dyDescent="0.25">
      <c r="B47" s="1"/>
      <c r="C47" s="1"/>
      <c r="D47" s="1"/>
      <c r="E47" s="1"/>
      <c r="F47" s="1"/>
      <c r="G47" s="1"/>
      <c r="H47" s="1"/>
      <c r="I47" s="1"/>
    </row>
  </sheetData>
  <mergeCells count="1">
    <mergeCell ref="B37:I3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"/>
  <sheetViews>
    <sheetView workbookViewId="0">
      <selection activeCell="H13" sqref="H13"/>
    </sheetView>
  </sheetViews>
  <sheetFormatPr defaultRowHeight="15" x14ac:dyDescent="0.25"/>
  <cols>
    <col min="2" max="2" width="26.42578125" customWidth="1"/>
    <col min="3" max="3" width="11.5703125" bestFit="1" customWidth="1"/>
    <col min="4" max="5" width="13.7109375" bestFit="1" customWidth="1"/>
    <col min="6" max="6" width="26.140625" customWidth="1"/>
  </cols>
  <sheetData>
    <row r="1" spans="2:7" x14ac:dyDescent="0.25">
      <c r="B1" s="85" t="s">
        <v>62</v>
      </c>
      <c r="C1" s="85"/>
      <c r="D1" s="85"/>
      <c r="E1" s="85"/>
      <c r="F1" s="85"/>
      <c r="G1" s="85"/>
    </row>
    <row r="2" spans="2:7" ht="15.75" thickBot="1" x14ac:dyDescent="0.3">
      <c r="B2" s="85"/>
      <c r="C2" s="85"/>
      <c r="D2" s="85"/>
      <c r="E2" s="85"/>
      <c r="F2" s="85"/>
      <c r="G2" s="85"/>
    </row>
    <row r="3" spans="2:7" x14ac:dyDescent="0.25">
      <c r="B3" s="101" t="s">
        <v>63</v>
      </c>
      <c r="C3" s="102" t="s">
        <v>64</v>
      </c>
      <c r="D3" s="102" t="s">
        <v>65</v>
      </c>
      <c r="E3" s="102" t="s">
        <v>59</v>
      </c>
      <c r="F3" s="103" t="s">
        <v>66</v>
      </c>
      <c r="G3" s="86"/>
    </row>
    <row r="4" spans="2:7" x14ac:dyDescent="0.25">
      <c r="B4" s="93" t="s">
        <v>67</v>
      </c>
      <c r="C4" s="97">
        <v>300</v>
      </c>
      <c r="D4" s="91">
        <v>450</v>
      </c>
      <c r="E4" s="92">
        <f>PRODUCT(C4,D4)</f>
        <v>135000</v>
      </c>
      <c r="F4" s="99">
        <f>IF(OR(C4&gt;=300,E4&gt;=100000),E4*5%,E4*2%)</f>
        <v>6750</v>
      </c>
      <c r="G4" s="86"/>
    </row>
    <row r="5" spans="2:7" x14ac:dyDescent="0.25">
      <c r="B5" s="93" t="s">
        <v>68</v>
      </c>
      <c r="C5" s="97">
        <v>150</v>
      </c>
      <c r="D5" s="91">
        <v>1500</v>
      </c>
      <c r="E5" s="92">
        <f t="shared" ref="E5:E8" si="0">PRODUCT(C5,D5)</f>
        <v>225000</v>
      </c>
      <c r="F5" s="99">
        <f t="shared" ref="F5:F8" si="1">IF(OR(C5&gt;=300,E5&gt;=100000),E5*5%,E5*2%)</f>
        <v>11250</v>
      </c>
      <c r="G5" s="87"/>
    </row>
    <row r="6" spans="2:7" x14ac:dyDescent="0.25">
      <c r="B6" s="93" t="s">
        <v>69</v>
      </c>
      <c r="C6" s="97">
        <v>220</v>
      </c>
      <c r="D6" s="91">
        <v>225</v>
      </c>
      <c r="E6" s="92">
        <f t="shared" si="0"/>
        <v>49500</v>
      </c>
      <c r="F6" s="99">
        <f t="shared" si="1"/>
        <v>990</v>
      </c>
      <c r="G6" s="87"/>
    </row>
    <row r="7" spans="2:7" x14ac:dyDescent="0.25">
      <c r="B7" s="93" t="s">
        <v>70</v>
      </c>
      <c r="C7" s="97">
        <v>50</v>
      </c>
      <c r="D7" s="91">
        <v>1200</v>
      </c>
      <c r="E7" s="92">
        <f t="shared" si="0"/>
        <v>60000</v>
      </c>
      <c r="F7" s="99">
        <f t="shared" si="1"/>
        <v>1200</v>
      </c>
      <c r="G7" s="87"/>
    </row>
    <row r="8" spans="2:7" ht="15.75" thickBot="1" x14ac:dyDescent="0.3">
      <c r="B8" s="94" t="s">
        <v>71</v>
      </c>
      <c r="C8" s="98">
        <v>2000</v>
      </c>
      <c r="D8" s="95">
        <v>25</v>
      </c>
      <c r="E8" s="92">
        <f t="shared" si="0"/>
        <v>50000</v>
      </c>
      <c r="F8" s="99">
        <f t="shared" si="1"/>
        <v>2500</v>
      </c>
      <c r="G8" s="87"/>
    </row>
    <row r="9" spans="2:7" x14ac:dyDescent="0.25">
      <c r="B9" s="88"/>
      <c r="C9" s="89"/>
      <c r="D9" s="90"/>
      <c r="E9" s="88"/>
      <c r="F9" s="136"/>
      <c r="G9" s="87"/>
    </row>
    <row r="10" spans="2:7" ht="15.75" thickBot="1" x14ac:dyDescent="0.3">
      <c r="B10" s="88"/>
      <c r="C10" s="89"/>
      <c r="D10" s="90"/>
      <c r="E10" s="88"/>
      <c r="F10" s="88"/>
      <c r="G10" s="88"/>
    </row>
    <row r="11" spans="2:7" x14ac:dyDescent="0.25">
      <c r="B11" s="153" t="s">
        <v>142</v>
      </c>
      <c r="C11" s="154"/>
      <c r="D11" s="154"/>
      <c r="E11" s="155"/>
      <c r="F11" s="88"/>
      <c r="G11" s="88"/>
    </row>
    <row r="12" spans="2:7" ht="15.75" thickBot="1" x14ac:dyDescent="0.3">
      <c r="B12" s="156"/>
      <c r="C12" s="157"/>
      <c r="D12" s="157"/>
      <c r="E12" s="158"/>
      <c r="F12" s="88"/>
      <c r="G12" s="88"/>
    </row>
    <row r="13" spans="2:7" x14ac:dyDescent="0.25">
      <c r="B13" s="88"/>
      <c r="C13" s="88"/>
      <c r="D13" s="88"/>
      <c r="E13" s="88"/>
      <c r="F13" s="88"/>
      <c r="G13" s="88"/>
    </row>
    <row r="14" spans="2:7" ht="15.75" thickBot="1" x14ac:dyDescent="0.3">
      <c r="B14" s="88"/>
      <c r="C14" s="88"/>
      <c r="D14" s="88"/>
      <c r="E14" s="88"/>
      <c r="F14" s="88"/>
      <c r="G14" s="88"/>
    </row>
    <row r="15" spans="2:7" x14ac:dyDescent="0.25">
      <c r="B15" s="159" t="s">
        <v>22</v>
      </c>
      <c r="C15" s="160"/>
      <c r="D15" s="160"/>
      <c r="E15" s="160"/>
      <c r="F15" s="161"/>
      <c r="G15" s="88"/>
    </row>
    <row r="16" spans="2:7" x14ac:dyDescent="0.25">
      <c r="B16" s="104" t="s">
        <v>63</v>
      </c>
      <c r="C16" s="105" t="s">
        <v>64</v>
      </c>
      <c r="D16" s="105" t="s">
        <v>65</v>
      </c>
      <c r="E16" s="105" t="s">
        <v>59</v>
      </c>
      <c r="F16" s="106" t="s">
        <v>66</v>
      </c>
      <c r="G16" s="86"/>
    </row>
    <row r="17" spans="2:7" x14ac:dyDescent="0.25">
      <c r="B17" s="93" t="s">
        <v>67</v>
      </c>
      <c r="C17" s="97">
        <v>300</v>
      </c>
      <c r="D17" s="91">
        <v>450</v>
      </c>
      <c r="E17" s="92">
        <v>135000</v>
      </c>
      <c r="F17" s="99">
        <v>6750</v>
      </c>
      <c r="G17" s="86"/>
    </row>
    <row r="18" spans="2:7" x14ac:dyDescent="0.25">
      <c r="B18" s="93" t="s">
        <v>68</v>
      </c>
      <c r="C18" s="97">
        <v>150</v>
      </c>
      <c r="D18" s="91">
        <v>1500</v>
      </c>
      <c r="E18" s="92">
        <v>225000</v>
      </c>
      <c r="F18" s="99">
        <v>11250</v>
      </c>
      <c r="G18" s="87"/>
    </row>
    <row r="19" spans="2:7" x14ac:dyDescent="0.25">
      <c r="B19" s="93" t="s">
        <v>69</v>
      </c>
      <c r="C19" s="97">
        <v>220</v>
      </c>
      <c r="D19" s="91">
        <v>225</v>
      </c>
      <c r="E19" s="92">
        <v>49500</v>
      </c>
      <c r="F19" s="99">
        <v>990</v>
      </c>
      <c r="G19" s="87"/>
    </row>
    <row r="20" spans="2:7" x14ac:dyDescent="0.25">
      <c r="B20" s="93" t="s">
        <v>70</v>
      </c>
      <c r="C20" s="97">
        <v>50</v>
      </c>
      <c r="D20" s="91">
        <v>1200</v>
      </c>
      <c r="E20" s="92">
        <v>60000</v>
      </c>
      <c r="F20" s="99">
        <v>1200</v>
      </c>
      <c r="G20" s="87"/>
    </row>
    <row r="21" spans="2:7" ht="15.75" thickBot="1" x14ac:dyDescent="0.3">
      <c r="B21" s="94" t="s">
        <v>71</v>
      </c>
      <c r="C21" s="98">
        <v>2000</v>
      </c>
      <c r="D21" s="95">
        <v>25</v>
      </c>
      <c r="E21" s="96">
        <v>50000</v>
      </c>
      <c r="F21" s="100">
        <v>2500</v>
      </c>
      <c r="G21" s="87"/>
    </row>
    <row r="22" spans="2:7" x14ac:dyDescent="0.25">
      <c r="B22" s="85"/>
      <c r="C22" s="85"/>
      <c r="D22" s="85"/>
      <c r="E22" s="85"/>
      <c r="F22" s="85"/>
      <c r="G22" s="85"/>
    </row>
  </sheetData>
  <mergeCells count="2">
    <mergeCell ref="B11:E12"/>
    <mergeCell ref="B15:F15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J16" sqref="J16"/>
    </sheetView>
  </sheetViews>
  <sheetFormatPr defaultRowHeight="15" x14ac:dyDescent="0.25"/>
  <cols>
    <col min="1" max="1" width="40.85546875" customWidth="1"/>
    <col min="2" max="2" width="12.7109375" bestFit="1" customWidth="1"/>
    <col min="3" max="3" width="14.85546875" customWidth="1"/>
    <col min="4" max="4" width="38.5703125" customWidth="1"/>
    <col min="5" max="5" width="2.42578125" customWidth="1"/>
  </cols>
  <sheetData>
    <row r="1" spans="1:14" ht="21" x14ac:dyDescent="0.35">
      <c r="A1" s="162" t="s">
        <v>72</v>
      </c>
      <c r="B1" s="162"/>
      <c r="C1" s="162"/>
      <c r="D1" s="162"/>
    </row>
    <row r="2" spans="1:14" ht="15.75" thickBot="1" x14ac:dyDescent="0.3">
      <c r="A2" s="84"/>
      <c r="B2" s="84"/>
      <c r="C2" s="84"/>
      <c r="D2" s="84"/>
      <c r="F2" s="137" t="s">
        <v>143</v>
      </c>
      <c r="G2" s="138"/>
      <c r="H2" s="138"/>
      <c r="I2" s="138"/>
      <c r="J2" s="138"/>
      <c r="K2" s="138"/>
      <c r="L2" s="138"/>
      <c r="M2" s="138"/>
      <c r="N2" s="138"/>
    </row>
    <row r="3" spans="1:14" ht="15.75" thickTop="1" x14ac:dyDescent="0.25">
      <c r="A3" s="108" t="s">
        <v>31</v>
      </c>
      <c r="B3" s="109" t="s">
        <v>73</v>
      </c>
      <c r="C3" s="109" t="s">
        <v>74</v>
      </c>
      <c r="D3" s="110" t="s">
        <v>39</v>
      </c>
    </row>
    <row r="4" spans="1:14" x14ac:dyDescent="0.25">
      <c r="A4" s="113" t="s">
        <v>75</v>
      </c>
      <c r="B4" s="114" t="s">
        <v>76</v>
      </c>
      <c r="C4" s="111" t="s">
        <v>77</v>
      </c>
      <c r="D4" s="115" t="str">
        <f>IF(OR(B4="Superior",C4="Fluente"),"Contratar","Atualizar")</f>
        <v>Contratar</v>
      </c>
    </row>
    <row r="5" spans="1:14" x14ac:dyDescent="0.25">
      <c r="A5" s="113" t="s">
        <v>78</v>
      </c>
      <c r="B5" s="114" t="s">
        <v>79</v>
      </c>
      <c r="C5" s="111" t="s">
        <v>80</v>
      </c>
      <c r="D5" s="115" t="str">
        <f t="shared" ref="D5:D26" si="0">IF(OR(B5="Superior",C5="Fluente"),"Contratar","Atualizar")</f>
        <v>Atualizar</v>
      </c>
    </row>
    <row r="6" spans="1:14" x14ac:dyDescent="0.25">
      <c r="A6" s="113" t="s">
        <v>81</v>
      </c>
      <c r="B6" s="114" t="s">
        <v>82</v>
      </c>
      <c r="C6" s="111" t="s">
        <v>77</v>
      </c>
      <c r="D6" s="115" t="str">
        <f t="shared" si="0"/>
        <v>Contratar</v>
      </c>
    </row>
    <row r="7" spans="1:14" x14ac:dyDescent="0.25">
      <c r="A7" s="113" t="s">
        <v>83</v>
      </c>
      <c r="B7" s="114" t="s">
        <v>76</v>
      </c>
      <c r="C7" s="111" t="s">
        <v>84</v>
      </c>
      <c r="D7" s="115" t="str">
        <f t="shared" si="0"/>
        <v>Contratar</v>
      </c>
    </row>
    <row r="8" spans="1:14" x14ac:dyDescent="0.25">
      <c r="A8" s="113" t="s">
        <v>85</v>
      </c>
      <c r="B8" s="114" t="s">
        <v>82</v>
      </c>
      <c r="C8" s="111" t="s">
        <v>86</v>
      </c>
      <c r="D8" s="115" t="str">
        <f t="shared" si="0"/>
        <v>Atualizar</v>
      </c>
    </row>
    <row r="9" spans="1:14" x14ac:dyDescent="0.25">
      <c r="A9" s="113" t="s">
        <v>87</v>
      </c>
      <c r="B9" s="114" t="s">
        <v>76</v>
      </c>
      <c r="C9" s="111" t="s">
        <v>84</v>
      </c>
      <c r="D9" s="115" t="str">
        <f t="shared" si="0"/>
        <v>Contratar</v>
      </c>
    </row>
    <row r="10" spans="1:14" x14ac:dyDescent="0.25">
      <c r="A10" s="113" t="s">
        <v>88</v>
      </c>
      <c r="B10" s="114" t="s">
        <v>79</v>
      </c>
      <c r="C10" s="111" t="s">
        <v>84</v>
      </c>
      <c r="D10" s="115" t="str">
        <f t="shared" si="0"/>
        <v>Atualizar</v>
      </c>
    </row>
    <row r="11" spans="1:14" x14ac:dyDescent="0.25">
      <c r="A11" s="113" t="s">
        <v>89</v>
      </c>
      <c r="B11" s="114" t="s">
        <v>82</v>
      </c>
      <c r="C11" s="111" t="s">
        <v>77</v>
      </c>
      <c r="D11" s="115" t="str">
        <f t="shared" si="0"/>
        <v>Contratar</v>
      </c>
    </row>
    <row r="12" spans="1:14" x14ac:dyDescent="0.25">
      <c r="A12" s="113" t="s">
        <v>90</v>
      </c>
      <c r="B12" s="114" t="s">
        <v>76</v>
      </c>
      <c r="C12" s="111" t="s">
        <v>80</v>
      </c>
      <c r="D12" s="115" t="str">
        <f t="shared" si="0"/>
        <v>Contratar</v>
      </c>
    </row>
    <row r="13" spans="1:14" x14ac:dyDescent="0.25">
      <c r="A13" s="113" t="s">
        <v>91</v>
      </c>
      <c r="B13" s="114" t="s">
        <v>82</v>
      </c>
      <c r="C13" s="111" t="s">
        <v>77</v>
      </c>
      <c r="D13" s="115" t="str">
        <f t="shared" si="0"/>
        <v>Contratar</v>
      </c>
    </row>
    <row r="14" spans="1:14" x14ac:dyDescent="0.25">
      <c r="A14" s="113" t="s">
        <v>144</v>
      </c>
      <c r="B14" s="114" t="s">
        <v>76</v>
      </c>
      <c r="C14" s="111" t="s">
        <v>84</v>
      </c>
      <c r="D14" s="115" t="str">
        <f t="shared" si="0"/>
        <v>Contratar</v>
      </c>
    </row>
    <row r="15" spans="1:14" x14ac:dyDescent="0.25">
      <c r="A15" s="113" t="s">
        <v>92</v>
      </c>
      <c r="B15" s="114" t="s">
        <v>82</v>
      </c>
      <c r="C15" s="111" t="s">
        <v>86</v>
      </c>
      <c r="D15" s="115" t="str">
        <f t="shared" si="0"/>
        <v>Atualizar</v>
      </c>
    </row>
    <row r="16" spans="1:14" x14ac:dyDescent="0.25">
      <c r="A16" s="113" t="s">
        <v>93</v>
      </c>
      <c r="B16" s="114" t="s">
        <v>76</v>
      </c>
      <c r="C16" s="111" t="s">
        <v>84</v>
      </c>
      <c r="D16" s="115" t="str">
        <f t="shared" si="0"/>
        <v>Contratar</v>
      </c>
    </row>
    <row r="17" spans="1:4" x14ac:dyDescent="0.25">
      <c r="A17" s="113" t="s">
        <v>94</v>
      </c>
      <c r="B17" s="114" t="s">
        <v>79</v>
      </c>
      <c r="C17" s="111" t="s">
        <v>84</v>
      </c>
      <c r="D17" s="115" t="str">
        <f t="shared" si="0"/>
        <v>Atualizar</v>
      </c>
    </row>
    <row r="18" spans="1:4" x14ac:dyDescent="0.25">
      <c r="A18" s="113" t="s">
        <v>95</v>
      </c>
      <c r="B18" s="114" t="s">
        <v>82</v>
      </c>
      <c r="C18" s="111" t="s">
        <v>80</v>
      </c>
      <c r="D18" s="115" t="str">
        <f t="shared" si="0"/>
        <v>Atualizar</v>
      </c>
    </row>
    <row r="19" spans="1:4" x14ac:dyDescent="0.25">
      <c r="A19" s="113" t="s">
        <v>96</v>
      </c>
      <c r="B19" s="114" t="s">
        <v>76</v>
      </c>
      <c r="C19" s="111" t="s">
        <v>77</v>
      </c>
      <c r="D19" s="115" t="str">
        <f t="shared" si="0"/>
        <v>Contratar</v>
      </c>
    </row>
    <row r="20" spans="1:4" x14ac:dyDescent="0.25">
      <c r="A20" s="113" t="s">
        <v>97</v>
      </c>
      <c r="B20" s="114" t="s">
        <v>79</v>
      </c>
      <c r="C20" s="111" t="s">
        <v>86</v>
      </c>
      <c r="D20" s="115" t="str">
        <f t="shared" si="0"/>
        <v>Atualizar</v>
      </c>
    </row>
    <row r="21" spans="1:4" x14ac:dyDescent="0.25">
      <c r="A21" s="113" t="s">
        <v>98</v>
      </c>
      <c r="B21" s="114" t="s">
        <v>82</v>
      </c>
      <c r="C21" s="111" t="s">
        <v>80</v>
      </c>
      <c r="D21" s="115" t="str">
        <f t="shared" si="0"/>
        <v>Atualizar</v>
      </c>
    </row>
    <row r="22" spans="1:4" x14ac:dyDescent="0.25">
      <c r="A22" s="113" t="s">
        <v>99</v>
      </c>
      <c r="B22" s="114" t="s">
        <v>76</v>
      </c>
      <c r="C22" s="111" t="s">
        <v>84</v>
      </c>
      <c r="D22" s="115" t="str">
        <f t="shared" si="0"/>
        <v>Contratar</v>
      </c>
    </row>
    <row r="23" spans="1:4" x14ac:dyDescent="0.25">
      <c r="A23" s="113" t="s">
        <v>100</v>
      </c>
      <c r="B23" s="114" t="s">
        <v>82</v>
      </c>
      <c r="C23" s="111" t="s">
        <v>84</v>
      </c>
      <c r="D23" s="115" t="str">
        <f t="shared" si="0"/>
        <v>Atualizar</v>
      </c>
    </row>
    <row r="24" spans="1:4" x14ac:dyDescent="0.25">
      <c r="A24" s="113" t="s">
        <v>101</v>
      </c>
      <c r="B24" s="114" t="s">
        <v>76</v>
      </c>
      <c r="C24" s="111" t="s">
        <v>80</v>
      </c>
      <c r="D24" s="115" t="str">
        <f t="shared" si="0"/>
        <v>Contratar</v>
      </c>
    </row>
    <row r="25" spans="1:4" x14ac:dyDescent="0.25">
      <c r="A25" s="113" t="s">
        <v>102</v>
      </c>
      <c r="B25" s="114" t="s">
        <v>82</v>
      </c>
      <c r="C25" s="111" t="s">
        <v>80</v>
      </c>
      <c r="D25" s="115" t="str">
        <f t="shared" si="0"/>
        <v>Atualizar</v>
      </c>
    </row>
    <row r="26" spans="1:4" ht="15.75" thickBot="1" x14ac:dyDescent="0.3">
      <c r="A26" s="116" t="s">
        <v>103</v>
      </c>
      <c r="B26" s="117" t="s">
        <v>76</v>
      </c>
      <c r="C26" s="112" t="s">
        <v>84</v>
      </c>
      <c r="D26" s="115" t="str">
        <f t="shared" si="0"/>
        <v>Contratar</v>
      </c>
    </row>
    <row r="27" spans="1:4" ht="15.75" thickTop="1" x14ac:dyDescent="0.25">
      <c r="A27" s="107"/>
      <c r="B27" s="84"/>
      <c r="C27" s="84"/>
      <c r="D27" s="84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H31" sqref="H31"/>
    </sheetView>
  </sheetViews>
  <sheetFormatPr defaultRowHeight="15" x14ac:dyDescent="0.25"/>
  <cols>
    <col min="1" max="1" width="50.85546875" customWidth="1"/>
    <col min="2" max="2" width="20.42578125" customWidth="1"/>
    <col min="3" max="3" width="12.5703125" customWidth="1"/>
    <col min="4" max="4" width="38.140625" customWidth="1"/>
  </cols>
  <sheetData>
    <row r="1" spans="1:5" ht="21" x14ac:dyDescent="0.35">
      <c r="A1" s="162" t="s">
        <v>104</v>
      </c>
      <c r="B1" s="162"/>
      <c r="C1" s="162"/>
      <c r="D1" s="162"/>
      <c r="E1" s="118"/>
    </row>
    <row r="2" spans="1:5" ht="15.75" thickBot="1" x14ac:dyDescent="0.3">
      <c r="A2" s="131"/>
      <c r="B2" s="132"/>
      <c r="C2" s="128"/>
      <c r="D2" s="128"/>
      <c r="E2" s="128"/>
    </row>
    <row r="3" spans="1:5" ht="20.25" thickTop="1" thickBot="1" x14ac:dyDescent="0.3">
      <c r="A3" s="135" t="s">
        <v>105</v>
      </c>
      <c r="B3" s="163">
        <v>1320</v>
      </c>
      <c r="C3" s="118"/>
      <c r="D3" s="119" t="s">
        <v>141</v>
      </c>
      <c r="E3" s="118"/>
    </row>
    <row r="4" spans="1:5" ht="16.5" thickTop="1" thickBot="1" x14ac:dyDescent="0.3">
      <c r="A4" s="133"/>
      <c r="B4" s="134"/>
      <c r="C4" s="128"/>
      <c r="D4" s="128"/>
      <c r="E4" s="128"/>
    </row>
    <row r="5" spans="1:5" ht="15.75" thickTop="1" x14ac:dyDescent="0.25">
      <c r="A5" s="123" t="s">
        <v>106</v>
      </c>
      <c r="B5" s="124" t="s">
        <v>107</v>
      </c>
      <c r="C5" s="124" t="s">
        <v>108</v>
      </c>
      <c r="D5" s="125" t="s">
        <v>104</v>
      </c>
      <c r="E5" s="128"/>
    </row>
    <row r="6" spans="1:5" x14ac:dyDescent="0.25">
      <c r="A6" s="126" t="s">
        <v>109</v>
      </c>
      <c r="B6" s="120">
        <v>350</v>
      </c>
      <c r="C6" s="129">
        <v>2</v>
      </c>
      <c r="D6" s="121">
        <f>IF(OR(B6&lt;B3,C6&gt;=3),B6*30%,B6*10%)</f>
        <v>105</v>
      </c>
      <c r="E6" s="128"/>
    </row>
    <row r="7" spans="1:5" x14ac:dyDescent="0.25">
      <c r="A7" s="126" t="s">
        <v>110</v>
      </c>
      <c r="B7" s="120">
        <v>820</v>
      </c>
      <c r="C7" s="129">
        <v>3</v>
      </c>
      <c r="D7" s="121">
        <f t="shared" ref="D7:D37" si="0">IF(OR(B7&lt;B4,C7&gt;=3),B7*30%,B7*10%)</f>
        <v>246</v>
      </c>
      <c r="E7" s="118"/>
    </row>
    <row r="8" spans="1:5" x14ac:dyDescent="0.25">
      <c r="A8" s="126" t="s">
        <v>111</v>
      </c>
      <c r="B8" s="120">
        <v>720</v>
      </c>
      <c r="C8" s="129">
        <v>0</v>
      </c>
      <c r="D8" s="121">
        <f t="shared" si="0"/>
        <v>216</v>
      </c>
      <c r="E8" s="128"/>
    </row>
    <row r="9" spans="1:5" x14ac:dyDescent="0.25">
      <c r="A9" s="126" t="s">
        <v>112</v>
      </c>
      <c r="B9" s="120">
        <v>480</v>
      </c>
      <c r="C9" s="129">
        <v>4</v>
      </c>
      <c r="D9" s="121">
        <f t="shared" si="0"/>
        <v>144</v>
      </c>
      <c r="E9" s="118"/>
    </row>
    <row r="10" spans="1:5" x14ac:dyDescent="0.25">
      <c r="A10" s="126" t="s">
        <v>113</v>
      </c>
      <c r="B10" s="120">
        <v>330</v>
      </c>
      <c r="C10" s="129">
        <v>3</v>
      </c>
      <c r="D10" s="121">
        <f t="shared" si="0"/>
        <v>99</v>
      </c>
      <c r="E10" s="118"/>
    </row>
    <row r="11" spans="1:5" x14ac:dyDescent="0.25">
      <c r="A11" s="126" t="s">
        <v>114</v>
      </c>
      <c r="B11" s="120">
        <v>550</v>
      </c>
      <c r="C11" s="129">
        <v>3</v>
      </c>
      <c r="D11" s="121">
        <f t="shared" si="0"/>
        <v>165</v>
      </c>
      <c r="E11" s="118"/>
    </row>
    <row r="12" spans="1:5" x14ac:dyDescent="0.25">
      <c r="A12" s="126" t="s">
        <v>115</v>
      </c>
      <c r="B12" s="120">
        <v>580</v>
      </c>
      <c r="C12" s="129">
        <v>3</v>
      </c>
      <c r="D12" s="121">
        <f t="shared" si="0"/>
        <v>174</v>
      </c>
      <c r="E12" s="118"/>
    </row>
    <row r="13" spans="1:5" x14ac:dyDescent="0.25">
      <c r="A13" s="126" t="s">
        <v>116</v>
      </c>
      <c r="B13" s="120">
        <v>560</v>
      </c>
      <c r="C13" s="129">
        <v>3</v>
      </c>
      <c r="D13" s="121">
        <f t="shared" si="0"/>
        <v>168</v>
      </c>
      <c r="E13" s="118"/>
    </row>
    <row r="14" spans="1:5" x14ac:dyDescent="0.25">
      <c r="A14" s="126" t="s">
        <v>117</v>
      </c>
      <c r="B14" s="120">
        <v>345</v>
      </c>
      <c r="C14" s="129">
        <v>1</v>
      </c>
      <c r="D14" s="121">
        <f t="shared" si="0"/>
        <v>103.5</v>
      </c>
      <c r="E14" s="118"/>
    </row>
    <row r="15" spans="1:5" x14ac:dyDescent="0.25">
      <c r="A15" s="126" t="s">
        <v>118</v>
      </c>
      <c r="B15" s="120">
        <v>350</v>
      </c>
      <c r="C15" s="129">
        <v>1</v>
      </c>
      <c r="D15" s="121">
        <f t="shared" si="0"/>
        <v>105</v>
      </c>
      <c r="E15" s="118"/>
    </row>
    <row r="16" spans="1:5" x14ac:dyDescent="0.25">
      <c r="A16" s="126" t="s">
        <v>119</v>
      </c>
      <c r="B16" s="120">
        <v>1000</v>
      </c>
      <c r="C16" s="129">
        <v>2</v>
      </c>
      <c r="D16" s="121">
        <f t="shared" si="0"/>
        <v>100</v>
      </c>
      <c r="E16" s="118"/>
    </row>
    <row r="17" spans="1:4" x14ac:dyDescent="0.25">
      <c r="A17" s="126" t="s">
        <v>120</v>
      </c>
      <c r="B17" s="120">
        <v>350</v>
      </c>
      <c r="C17" s="129">
        <v>4</v>
      </c>
      <c r="D17" s="121">
        <f t="shared" si="0"/>
        <v>105</v>
      </c>
    </row>
    <row r="18" spans="1:4" x14ac:dyDescent="0.25">
      <c r="A18" s="126" t="s">
        <v>121</v>
      </c>
      <c r="B18" s="120">
        <v>720</v>
      </c>
      <c r="C18" s="129">
        <v>2</v>
      </c>
      <c r="D18" s="121">
        <f t="shared" si="0"/>
        <v>72</v>
      </c>
    </row>
    <row r="19" spans="1:4" x14ac:dyDescent="0.25">
      <c r="A19" s="126" t="s">
        <v>122</v>
      </c>
      <c r="B19" s="120">
        <v>330</v>
      </c>
      <c r="C19" s="129">
        <v>3</v>
      </c>
      <c r="D19" s="121">
        <f t="shared" si="0"/>
        <v>99</v>
      </c>
    </row>
    <row r="20" spans="1:4" x14ac:dyDescent="0.25">
      <c r="A20" s="126" t="s">
        <v>123</v>
      </c>
      <c r="B20" s="120">
        <v>580</v>
      </c>
      <c r="C20" s="129">
        <v>0</v>
      </c>
      <c r="D20" s="121">
        <f t="shared" si="0"/>
        <v>58</v>
      </c>
    </row>
    <row r="21" spans="1:4" x14ac:dyDescent="0.25">
      <c r="A21" s="126" t="s">
        <v>124</v>
      </c>
      <c r="B21" s="120">
        <v>345</v>
      </c>
      <c r="C21" s="129">
        <v>3</v>
      </c>
      <c r="D21" s="121">
        <f t="shared" si="0"/>
        <v>103.5</v>
      </c>
    </row>
    <row r="22" spans="1:4" x14ac:dyDescent="0.25">
      <c r="A22" s="126" t="s">
        <v>125</v>
      </c>
      <c r="B22" s="120">
        <v>820</v>
      </c>
      <c r="C22" s="129">
        <v>3</v>
      </c>
      <c r="D22" s="121">
        <f t="shared" si="0"/>
        <v>246</v>
      </c>
    </row>
    <row r="23" spans="1:4" x14ac:dyDescent="0.25">
      <c r="A23" s="126" t="s">
        <v>126</v>
      </c>
      <c r="B23" s="120">
        <v>480</v>
      </c>
      <c r="C23" s="129">
        <v>1</v>
      </c>
      <c r="D23" s="121">
        <f t="shared" si="0"/>
        <v>144</v>
      </c>
    </row>
    <row r="24" spans="1:4" x14ac:dyDescent="0.25">
      <c r="A24" s="126" t="s">
        <v>127</v>
      </c>
      <c r="B24" s="120">
        <v>550</v>
      </c>
      <c r="C24" s="129">
        <v>1</v>
      </c>
      <c r="D24" s="121">
        <f t="shared" si="0"/>
        <v>55</v>
      </c>
    </row>
    <row r="25" spans="1:4" x14ac:dyDescent="0.25">
      <c r="A25" s="126" t="s">
        <v>128</v>
      </c>
      <c r="B25" s="120">
        <v>560</v>
      </c>
      <c r="C25" s="129">
        <v>0</v>
      </c>
      <c r="D25" s="121">
        <f t="shared" si="0"/>
        <v>168</v>
      </c>
    </row>
    <row r="26" spans="1:4" x14ac:dyDescent="0.25">
      <c r="A26" s="126" t="s">
        <v>129</v>
      </c>
      <c r="B26" s="120">
        <v>350</v>
      </c>
      <c r="C26" s="129">
        <v>3</v>
      </c>
      <c r="D26" s="121">
        <f t="shared" si="0"/>
        <v>105</v>
      </c>
    </row>
    <row r="27" spans="1:4" x14ac:dyDescent="0.25">
      <c r="A27" s="126" t="s">
        <v>130</v>
      </c>
      <c r="B27" s="120">
        <v>350</v>
      </c>
      <c r="C27" s="129">
        <v>3</v>
      </c>
      <c r="D27" s="121">
        <f t="shared" si="0"/>
        <v>105</v>
      </c>
    </row>
    <row r="28" spans="1:4" x14ac:dyDescent="0.25">
      <c r="A28" s="126" t="s">
        <v>131</v>
      </c>
      <c r="B28" s="120">
        <v>330</v>
      </c>
      <c r="C28" s="129">
        <v>4</v>
      </c>
      <c r="D28" s="121">
        <f t="shared" si="0"/>
        <v>99</v>
      </c>
    </row>
    <row r="29" spans="1:4" x14ac:dyDescent="0.25">
      <c r="A29" s="126" t="s">
        <v>132</v>
      </c>
      <c r="B29" s="120">
        <v>345</v>
      </c>
      <c r="C29" s="129">
        <v>3</v>
      </c>
      <c r="D29" s="121">
        <f t="shared" si="0"/>
        <v>103.5</v>
      </c>
    </row>
    <row r="30" spans="1:4" x14ac:dyDescent="0.25">
      <c r="A30" s="126" t="s">
        <v>133</v>
      </c>
      <c r="B30" s="120">
        <v>330</v>
      </c>
      <c r="C30" s="129">
        <v>2</v>
      </c>
      <c r="D30" s="121">
        <f t="shared" si="0"/>
        <v>99</v>
      </c>
    </row>
    <row r="31" spans="1:4" x14ac:dyDescent="0.25">
      <c r="A31" s="126" t="s">
        <v>134</v>
      </c>
      <c r="B31" s="120">
        <v>580</v>
      </c>
      <c r="C31" s="129">
        <v>1</v>
      </c>
      <c r="D31" s="121">
        <f t="shared" si="0"/>
        <v>58</v>
      </c>
    </row>
    <row r="32" spans="1:4" x14ac:dyDescent="0.25">
      <c r="A32" s="126" t="s">
        <v>135</v>
      </c>
      <c r="B32" s="120">
        <v>820</v>
      </c>
      <c r="C32" s="129">
        <v>3</v>
      </c>
      <c r="D32" s="121">
        <f t="shared" si="0"/>
        <v>246</v>
      </c>
    </row>
    <row r="33" spans="1:4" x14ac:dyDescent="0.25">
      <c r="A33" s="126" t="s">
        <v>136</v>
      </c>
      <c r="B33" s="120">
        <v>560</v>
      </c>
      <c r="C33" s="129">
        <v>4</v>
      </c>
      <c r="D33" s="121">
        <f t="shared" si="0"/>
        <v>168</v>
      </c>
    </row>
    <row r="34" spans="1:4" x14ac:dyDescent="0.25">
      <c r="A34" s="126" t="s">
        <v>137</v>
      </c>
      <c r="B34" s="120">
        <v>330</v>
      </c>
      <c r="C34" s="129">
        <v>1</v>
      </c>
      <c r="D34" s="121">
        <f t="shared" si="0"/>
        <v>99</v>
      </c>
    </row>
    <row r="35" spans="1:4" x14ac:dyDescent="0.25">
      <c r="A35" s="126" t="s">
        <v>138</v>
      </c>
      <c r="B35" s="120">
        <v>345</v>
      </c>
      <c r="C35" s="129">
        <v>4</v>
      </c>
      <c r="D35" s="121">
        <f t="shared" si="0"/>
        <v>103.5</v>
      </c>
    </row>
    <row r="36" spans="1:4" x14ac:dyDescent="0.25">
      <c r="A36" s="126" t="s">
        <v>139</v>
      </c>
      <c r="B36" s="120">
        <v>1000</v>
      </c>
      <c r="C36" s="129">
        <v>3</v>
      </c>
      <c r="D36" s="121">
        <f t="shared" si="0"/>
        <v>300</v>
      </c>
    </row>
    <row r="37" spans="1:4" ht="15.75" thickBot="1" x14ac:dyDescent="0.3">
      <c r="A37" s="127" t="s">
        <v>140</v>
      </c>
      <c r="B37" s="122">
        <v>1200</v>
      </c>
      <c r="C37" s="130">
        <v>2</v>
      </c>
      <c r="D37" s="121">
        <f t="shared" si="0"/>
        <v>120</v>
      </c>
    </row>
    <row r="38" spans="1:4" ht="15.75" thickTop="1" x14ac:dyDescent="0.25">
      <c r="A38" s="118"/>
      <c r="B38" s="118"/>
      <c r="C38" s="118"/>
      <c r="D38" s="118"/>
    </row>
    <row r="39" spans="1:4" x14ac:dyDescent="0.25">
      <c r="B39" s="118"/>
      <c r="C39" s="118"/>
      <c r="D39" s="118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E.1</vt:lpstr>
      <vt:lpstr>E.2</vt:lpstr>
      <vt:lpstr>E.3</vt:lpstr>
      <vt:lpstr>Ou.1</vt:lpstr>
      <vt:lpstr>Ou.2</vt:lpstr>
      <vt:lpstr>Ou.3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PEQ02</dc:creator>
  <cp:lastModifiedBy>userlocal</cp:lastModifiedBy>
  <dcterms:created xsi:type="dcterms:W3CDTF">2015-09-01T16:25:02Z</dcterms:created>
  <dcterms:modified xsi:type="dcterms:W3CDTF">2023-05-19T17:39:22Z</dcterms:modified>
</cp:coreProperties>
</file>