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56.xml" ContentType="application/vnd.openxmlformats-officedocument.drawingml.chart+xml"/>
  <Override PartName="/xl/charts/chart55.xml" ContentType="application/vnd.openxmlformats-officedocument.drawingml.chart+xml"/>
  <Override PartName="/xl/charts/chart54.xml" ContentType="application/vnd.openxmlformats-officedocument.drawingml.chart+xml"/>
  <Override PartName="/xl/charts/chart53.xml" ContentType="application/vnd.openxmlformats-officedocument.drawingml.chart+xml"/>
  <Override PartName="/xl/charts/chart52.xml" ContentType="application/vnd.openxmlformats-officedocument.drawingml.chart+xml"/>
  <Override PartName="/xl/charts/chart51.xml" ContentType="application/vnd.openxmlformats-officedocument.drawingml.chart+xml"/>
  <Override PartName="/xl/charts/chart50.xml" ContentType="application/vnd.openxmlformats-officedocument.drawingml.chart+xml"/>
  <Override PartName="/xl/charts/chart49.xml" ContentType="application/vnd.openxmlformats-officedocument.drawingml.chart+xml"/>
  <Override PartName="/xl/charts/chart48.xml" ContentType="application/vnd.openxmlformats-officedocument.drawingml.chart+xml"/>
  <Override PartName="/xl/charts/chart47.xml" ContentType="application/vnd.openxmlformats-officedocument.drawingml.chart+xml"/>
  <Override PartName="/xl/charts/chart46.xml" ContentType="application/vnd.openxmlformats-officedocument.drawingml.chart+xml"/>
  <Override PartName="/xl/charts/chart45.xml" ContentType="application/vnd.openxmlformats-officedocument.drawingml.chart+xml"/>
  <Override PartName="/xl/charts/chart34.xml" ContentType="application/vnd.openxmlformats-officedocument.drawingml.chart+xml"/>
  <Override PartName="/xl/charts/chart41.xml" ContentType="application/vnd.openxmlformats-officedocument.drawingml.chart+xml"/>
  <Override PartName="/xl/charts/chart33.xml" ContentType="application/vnd.openxmlformats-officedocument.drawingml.chart+xml"/>
  <Override PartName="/xl/charts/chart40.xml" ContentType="application/vnd.openxmlformats-officedocument.drawingml.chart+xml"/>
  <Override PartName="/xl/charts/chart32.xml" ContentType="application/vnd.openxmlformats-officedocument.drawingml.chart+xml"/>
  <Override PartName="/xl/charts/chart31.xml" ContentType="application/vnd.openxmlformats-officedocument.drawingml.chart+xml"/>
  <Override PartName="/xl/charts/chart29.xml" ContentType="application/vnd.openxmlformats-officedocument.drawingml.chart+xml"/>
  <Override PartName="/xl/charts/chart36.xml" ContentType="application/vnd.openxmlformats-officedocument.drawingml.chart+xml"/>
  <Override PartName="/xl/charts/chart43.xml" ContentType="application/vnd.openxmlformats-officedocument.drawingml.chart+xml"/>
  <Override PartName="/xl/charts/chart30.xml" ContentType="application/vnd.openxmlformats-officedocument.drawingml.chart+xml"/>
  <Override PartName="/xl/charts/chart35.xml" ContentType="application/vnd.openxmlformats-officedocument.drawingml.chart+xml"/>
  <Override PartName="/xl/charts/chart42.xml" ContentType="application/vnd.openxmlformats-officedocument.drawingml.chart+xml"/>
  <Override PartName="/xl/charts/chart37.xml" ContentType="application/vnd.openxmlformats-officedocument.drawingml.chart+xml"/>
  <Override PartName="/xl/charts/chart44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9.xml.rels" ContentType="application/vnd.openxmlformats-package.relationships+xml"/>
  <Override PartName="/xl/worksheets/_rels/sheet2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2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_rels/sheet19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drawings/_rels/drawing13.xml.rels" ContentType="application/vnd.openxmlformats-package.relationships+xml"/>
  <Override PartName="/xl/drawings/_rels/drawing14.xml.rels" ContentType="application/vnd.openxmlformats-package.relationships+xml"/>
  <Override PartName="/xl/drawings/_rels/drawing15.xml.rels" ContentType="application/vnd.openxmlformats-package.relationships+xml"/>
  <Override PartName="/xl/drawings/_rels/drawing16.xml.rels" ContentType="application/vnd.openxmlformats-package.relationship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9"/>
  </bookViews>
  <sheets>
    <sheet name="Market Long-Term Pricing" sheetId="1" state="visible" r:id="rId2"/>
    <sheet name="Example Pricing" sheetId="2" state="visible" r:id="rId3"/>
    <sheet name="Adjust Initial Investment" sheetId="3" state="visible" r:id="rId4"/>
    <sheet name="Adjust BNT Price" sheetId="4" state="visible" r:id="rId5"/>
    <sheet name="$5K Investment @ $0.05 Toke (2" sheetId="5" state="visible" r:id="rId6"/>
    <sheet name="BCH @ $5K" sheetId="6" state="visible" r:id="rId7"/>
    <sheet name="relative-invest" sheetId="7" state="visible" r:id="rId8"/>
    <sheet name="generalized_2" sheetId="8" state="visible" r:id="rId9"/>
    <sheet name="generalized" sheetId="9" state="visible" r:id="rId10"/>
    <sheet name="BCH @ $5K Copy" sheetId="10" state="visible" r:id="rId11"/>
    <sheet name="25BCH" sheetId="11" state="visible" r:id="rId12"/>
    <sheet name="BCH Test" sheetId="12" state="visible" r:id="rId13"/>
    <sheet name="Sheet8" sheetId="13" state="visible" r:id="rId14"/>
    <sheet name="Sheet9" sheetId="14" state="visible" r:id="rId15"/>
    <sheet name="Sheet10" sheetId="15" state="visible" r:id="rId16"/>
    <sheet name="Sheet16" sheetId="16" state="visible" r:id="rId17"/>
    <sheet name="Sheet17" sheetId="17" state="visible" r:id="rId18"/>
    <sheet name="fixed-price" sheetId="18" state="visible" r:id="rId19"/>
    <sheet name="log-price" sheetId="19" state="visible" r:id="rId20"/>
    <sheet name="log-price-test" sheetId="20" state="visible" r:id="rId2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<sst xmlns="http://schemas.openxmlformats.org/spreadsheetml/2006/main" count="443" uniqueCount="96">
  <si>
    <t xml:space="preserve">Years</t>
  </si>
  <si>
    <t xml:space="preserve">Price ($/mo)</t>
  </si>
  <si>
    <t xml:space="preserve">This sheet simulates the example provided in the Bancor whitepapaer.</t>
  </si>
  <si>
    <t xml:space="preserve">Price Per BNT ($)</t>
  </si>
  <si>
    <t xml:space="preserve">Investment ($)</t>
  </si>
  <si>
    <t xml:space="preserve">Price per VPS ($)</t>
  </si>
  <si>
    <t xml:space="preserve">Connector Weight (CW)</t>
  </si>
  <si>
    <t xml:space="preserve"># of BNT tokens</t>
  </si>
  <si>
    <t xml:space="preserve"># of VPS tokens</t>
  </si>
  <si>
    <t xml:space="preserve">price</t>
  </si>
  <si>
    <t xml:space="preserve">BNT/VPS</t>
  </si>
  <si>
    <t xml:space="preserve">Nts</t>
  </si>
  <si>
    <t xml:space="preserve">New Token, Total Supply</t>
  </si>
  <si>
    <t xml:space="preserve">VPS token contained inside smart contract</t>
  </si>
  <si>
    <t xml:space="preserve">Nti</t>
  </si>
  <si>
    <t xml:space="preserve">New Token, Issued</t>
  </si>
  <si>
    <t xml:space="preserve">Rts</t>
  </si>
  <si>
    <t xml:space="preserve">Reserve Token, Total Supply</t>
  </si>
  <si>
    <t xml:space="preserve">Rtc</t>
  </si>
  <si>
    <t xml:space="preserve">Reserve Token, Consumed</t>
  </si>
  <si>
    <t xml:space="preserve">Change in Reserver token contained inside smart contract</t>
  </si>
  <si>
    <t xml:space="preserve">From Example in white paper:</t>
  </si>
  <si>
    <t xml:space="preserve">Price</t>
  </si>
  <si>
    <t xml:space="preserve">Rto/Nto</t>
  </si>
  <si>
    <t xml:space="preserve">Extrapolating example:</t>
  </si>
  <si>
    <t xml:space="preserve">Price Rts/Nts</t>
  </si>
  <si>
    <t xml:space="preserve">Price $/VPS</t>
  </si>
  <si>
    <t xml:space="preserve">This sheet expands on the example pricing sheet by using real-world number.</t>
  </si>
  <si>
    <t xml:space="preserve">Price per P2V ($)</t>
  </si>
  <si>
    <t xml:space="preserve"># of P2V tokens</t>
  </si>
  <si>
    <t xml:space="preserve">BNT/P2V</t>
  </si>
  <si>
    <t xml:space="preserve">Price ($/VPS)</t>
  </si>
  <si>
    <t xml:space="preserve">Nto</t>
  </si>
  <si>
    <t xml:space="preserve">delta-Nti</t>
  </si>
  <si>
    <t xml:space="preserve">This sheet allows simulation of effects if BNT token price changes.</t>
  </si>
  <si>
    <t xml:space="preserve"># of BCH tokens</t>
  </si>
  <si>
    <t xml:space="preserve">BCH/VPS</t>
  </si>
  <si>
    <t xml:space="preserve">% of BCH Original</t>
  </si>
  <si>
    <t xml:space="preserve">BCH Original</t>
  </si>
  <si>
    <t xml:space="preserve">BCH Change</t>
  </si>
  <si>
    <t xml:space="preserve">Tokens Issued</t>
  </si>
  <si>
    <t xml:space="preserve">Price BCH/Tokens</t>
  </si>
  <si>
    <t xml:space="preserve">Price $/token</t>
  </si>
  <si>
    <t xml:space="preserve">Token Balance</t>
  </si>
  <si>
    <t xml:space="preserve">BCH Balance</t>
  </si>
  <si>
    <t xml:space="preserve">bchIn</t>
  </si>
  <si>
    <t xml:space="preserve">bch1</t>
  </si>
  <si>
    <t xml:space="preserve">bch2</t>
  </si>
  <si>
    <t xml:space="preserve">token1</t>
  </si>
  <si>
    <t xml:space="preserve">token2</t>
  </si>
  <si>
    <t xml:space="preserve">tokensOut</t>
  </si>
  <si>
    <t xml:space="preserve">bchBalance</t>
  </si>
  <si>
    <t xml:space="preserve">tokenBalance</t>
  </si>
  <si>
    <t xml:space="preserve">Price BCH/Token</t>
  </si>
  <si>
    <t xml:space="preserve">Price ($/Token)</t>
  </si>
  <si>
    <t xml:space="preserve">tokenIn</t>
  </si>
  <si>
    <t xml:space="preserve">bchOut</t>
  </si>
  <si>
    <t xml:space="preserve">Token Original</t>
  </si>
  <si>
    <t xml:space="preserve">CW</t>
  </si>
  <si>
    <t xml:space="preserve">price Original</t>
  </si>
  <si>
    <t xml:space="preserve">price per BCH</t>
  </si>
  <si>
    <t xml:space="preserve">Price Per BCH ($)</t>
  </si>
  <si>
    <t xml:space="preserve">deltaBCH</t>
  </si>
  <si>
    <t xml:space="preserve">tokensToSend</t>
  </si>
  <si>
    <t xml:space="preserve">deltaToken</t>
  </si>
  <si>
    <t xml:space="preserve">bchToSend</t>
  </si>
  <si>
    <t xml:space="preserve">Exchange Tokens for BCH</t>
  </si>
  <si>
    <t xml:space="preserve">Tokens In</t>
  </si>
  <si>
    <t xml:space="preserve">newTokenBalance</t>
  </si>
  <si>
    <t xml:space="preserve">Original BCH</t>
  </si>
  <si>
    <t xml:space="preserve">Original Tokens</t>
  </si>
  <si>
    <t xml:space="preserve">deltaBch</t>
  </si>
  <si>
    <t xml:space="preserve">tokensIn</t>
  </si>
  <si>
    <t xml:space="preserve">deltaBCH/bchToSend</t>
  </si>
  <si>
    <t xml:space="preserve">f(x)</t>
  </si>
  <si>
    <t xml:space="preserve">x</t>
  </si>
  <si>
    <t xml:space="preserve">g(x)</t>
  </si>
  <si>
    <t xml:space="preserve">Price of BCH</t>
  </si>
  <si>
    <t xml:space="preserve">Initial BCH Balance</t>
  </si>
  <si>
    <t xml:space="preserve">Initial Token Balance</t>
  </si>
  <si>
    <t xml:space="preserve">Initial $/Token</t>
  </si>
  <si>
    <t xml:space="preserve">% Balance</t>
  </si>
  <si>
    <t xml:space="preserve">Token Balance Delta</t>
  </si>
  <si>
    <t xml:space="preserve">positive token balance = tokens in, BCH out</t>
  </si>
  <si>
    <t xml:space="preserve">negative token balance = tokens out, BCH In</t>
  </si>
  <si>
    <t xml:space="preserve">Front loaded tokens</t>
  </si>
  <si>
    <t xml:space="preserve">$ Balance</t>
  </si>
  <si>
    <t xml:space="preserve">$/Token</t>
  </si>
  <si>
    <t xml:space="preserve">Linear Exchange Rate:</t>
  </si>
  <si>
    <t xml:space="preserve">BCH/tokens</t>
  </si>
  <si>
    <t xml:space="preserve">$/tokens</t>
  </si>
  <si>
    <t xml:space="preserve">Conclusion: Linear price doesn’t work because it gives people no incentive to hold or invest in the coin.</t>
  </si>
  <si>
    <t xml:space="preserve">bchi</t>
  </si>
  <si>
    <t xml:space="preserve">Market Cap</t>
  </si>
  <si>
    <t xml:space="preserve">tokenOut</t>
  </si>
  <si>
    <t xml:space="preserve">tokeni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</si>
</sst>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000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10"/>
      <name val="Arial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trike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u val="single"/>
      <sz val="11"/>
      <color rgb="FF000000"/>
      <name val="Calibri"/>
      <family val="2"/>
      <charset val="1"/>
    </font>
    <font>
      <sz val="9"/>
      <name val="Arial"/>
      <family val="2"/>
    </font>
    <font>
      <i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sharedStrings" Target="sharedStrings.xml"/>
</Relationships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Target VPS Rental Prices over time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'Market Long-Term Pricing'!$B$1</c:f>
              <c:strCache>
                <c:ptCount val="1"/>
                <c:pt idx="0">
                  <c:v>Price ($/mo)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exp"/>
            <c:forward val="0"/>
            <c:backward val="0"/>
            <c:dispRSqr val="0"/>
            <c:dispEq val="1"/>
          </c:trendline>
          <c:cat>
            <c:strRef>
              <c:f>'Market Long-Term Pricing'!$A$2:$A$22</c:f>
              <c:strCach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'Market Long-Term Pricing'!$B$2:$B$22</c:f>
              <c:numCache>
                <c:formatCode>General</c:formatCode>
                <c:ptCount val="21"/>
                <c:pt idx="0">
                  <c:v>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2.5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1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0.25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5895813"/>
        <c:axId val="60917790"/>
      </c:lineChart>
      <c:catAx>
        <c:axId val="658958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917790"/>
        <c:crosses val="autoZero"/>
        <c:auto val="1"/>
        <c:lblAlgn val="ctr"/>
        <c:lblOffset val="100"/>
      </c:catAx>
      <c:valAx>
        <c:axId val="609177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$/Month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89581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Price $/VPS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'Example Pricing'!$E$19</c:f>
              <c:strCache>
                <c:ptCount val="1"/>
                <c:pt idx="0">
                  <c:v>Price $/VPS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'Example Pricing'!$D$20:$D$60</c:f>
              <c:numCache>
                <c:formatCode>General</c:formatCode>
                <c:ptCount val="41"/>
                <c:pt idx="0">
                  <c:v>2000</c:v>
                </c:pt>
                <c:pt idx="1">
                  <c:v>1858.57864376269</c:v>
                </c:pt>
                <c:pt idx="2">
                  <c:v>1800</c:v>
                </c:pt>
                <c:pt idx="3">
                  <c:v>1755.05102572168</c:v>
                </c:pt>
                <c:pt idx="4">
                  <c:v>1717.15728752538</c:v>
                </c:pt>
                <c:pt idx="5">
                  <c:v>1683.77223398316</c:v>
                </c:pt>
                <c:pt idx="6">
                  <c:v>1653.58983848622</c:v>
                </c:pt>
                <c:pt idx="7">
                  <c:v>1625.83426132261</c:v>
                </c:pt>
                <c:pt idx="8">
                  <c:v>1600</c:v>
                </c:pt>
                <c:pt idx="9">
                  <c:v>1575.73593128807</c:v>
                </c:pt>
                <c:pt idx="10">
                  <c:v>1552.78640450004</c:v>
                </c:pt>
                <c:pt idx="11">
                  <c:v>1225.40333075852</c:v>
                </c:pt>
                <c:pt idx="12">
                  <c:v>1200</c:v>
                </c:pt>
                <c:pt idx="13">
                  <c:v>1175.37887487647</c:v>
                </c:pt>
                <c:pt idx="14">
                  <c:v>1151.47186257614</c:v>
                </c:pt>
                <c:pt idx="15">
                  <c:v>1128.22021129187</c:v>
                </c:pt>
                <c:pt idx="16">
                  <c:v>1105.57280900008</c:v>
                </c:pt>
                <c:pt idx="17">
                  <c:v>1083.48486100883</c:v>
                </c:pt>
                <c:pt idx="18">
                  <c:v>1061.91684803531</c:v>
                </c:pt>
                <c:pt idx="19">
                  <c:v>1040.83369533746</c:v>
                </c:pt>
                <c:pt idx="20">
                  <c:v>1020.20410288673</c:v>
                </c:pt>
                <c:pt idx="21">
                  <c:v>1000</c:v>
                </c:pt>
                <c:pt idx="22">
                  <c:v>980.196097281443</c:v>
                </c:pt>
                <c:pt idx="23">
                  <c:v>960.769515458673</c:v>
                </c:pt>
                <c:pt idx="24">
                  <c:v>941.699475574164</c:v>
                </c:pt>
                <c:pt idx="25">
                  <c:v>922.967038573099</c:v>
                </c:pt>
                <c:pt idx="26">
                  <c:v>904.554884989668</c:v>
                </c:pt>
                <c:pt idx="27">
                  <c:v>886.447127433996</c:v>
                </c:pt>
                <c:pt idx="28">
                  <c:v>868.629150101524</c:v>
                </c:pt>
                <c:pt idx="29">
                  <c:v>851.087470692394</c:v>
                </c:pt>
                <c:pt idx="30">
                  <c:v>833.80962103094</c:v>
                </c:pt>
                <c:pt idx="31">
                  <c:v>816.784043380077</c:v>
                </c:pt>
                <c:pt idx="32">
                  <c:v>658.359213500126</c:v>
                </c:pt>
                <c:pt idx="33">
                  <c:v>516.760302580867</c:v>
                </c:pt>
                <c:pt idx="34">
                  <c:v>387.54845034029</c:v>
                </c:pt>
                <c:pt idx="35">
                  <c:v>267.949192431123</c:v>
                </c:pt>
                <c:pt idx="36">
                  <c:v>156.091108541423</c:v>
                </c:pt>
                <c:pt idx="37">
                  <c:v>50.6411310382073</c:v>
                </c:pt>
                <c:pt idx="38">
                  <c:v>-49.3901531919198</c:v>
                </c:pt>
                <c:pt idx="39">
                  <c:v>-144.761058952722</c:v>
                </c:pt>
                <c:pt idx="40">
                  <c:v>-236.06797749979</c:v>
                </c:pt>
              </c:numCache>
            </c:numRef>
          </c:xVal>
          <c:yVal>
            <c:numRef>
              <c:f>'Example Pricing'!$E$20:$E$60</c:f>
              <c:numCache>
                <c:formatCode>General</c:formatCode>
                <c:ptCount val="41"/>
                <c:pt idx="0">
                  <c:v>0.3125</c:v>
                </c:pt>
                <c:pt idx="1">
                  <c:v>0.356694173824159</c:v>
                </c:pt>
                <c:pt idx="2">
                  <c:v>0.375</c:v>
                </c:pt>
                <c:pt idx="3">
                  <c:v>0.389046554461974</c:v>
                </c:pt>
                <c:pt idx="4">
                  <c:v>0.400888347648318</c:v>
                </c:pt>
                <c:pt idx="5">
                  <c:v>0.411321176880262</c:v>
                </c:pt>
                <c:pt idx="6">
                  <c:v>0.420753175473055</c:v>
                </c:pt>
                <c:pt idx="7">
                  <c:v>0.429426793336686</c:v>
                </c:pt>
                <c:pt idx="8">
                  <c:v>0.4375</c:v>
                </c:pt>
                <c:pt idx="9">
                  <c:v>0.445082521472478</c:v>
                </c:pt>
                <c:pt idx="10">
                  <c:v>0.452254248593737</c:v>
                </c:pt>
                <c:pt idx="11">
                  <c:v>0.554561459137964</c:v>
                </c:pt>
                <c:pt idx="12">
                  <c:v>0.5625</c:v>
                </c:pt>
                <c:pt idx="13">
                  <c:v>0.570194101601104</c:v>
                </c:pt>
                <c:pt idx="14">
                  <c:v>0.577665042944955</c:v>
                </c:pt>
                <c:pt idx="15">
                  <c:v>0.584931183971292</c:v>
                </c:pt>
                <c:pt idx="16">
                  <c:v>0.592008497187473</c:v>
                </c:pt>
                <c:pt idx="17">
                  <c:v>0.59891098093474</c:v>
                </c:pt>
                <c:pt idx="18">
                  <c:v>0.605650984988965</c:v>
                </c:pt>
                <c:pt idx="19">
                  <c:v>0.612239470207045</c:v>
                </c:pt>
                <c:pt idx="20">
                  <c:v>0.618686217847896</c:v>
                </c:pt>
                <c:pt idx="21">
                  <c:v>0.625</c:v>
                </c:pt>
                <c:pt idx="22">
                  <c:v>0.631188719599547</c:v>
                </c:pt>
                <c:pt idx="23">
                  <c:v>0.637259526419163</c:v>
                </c:pt>
                <c:pt idx="24">
                  <c:v>0.643218913883073</c:v>
                </c:pt>
                <c:pt idx="25">
                  <c:v>0.649072800445907</c:v>
                </c:pt>
                <c:pt idx="26">
                  <c:v>0.654826598440729</c:v>
                </c:pt>
                <c:pt idx="27">
                  <c:v>0.660485272676876</c:v>
                </c:pt>
                <c:pt idx="28">
                  <c:v>0.666053390593274</c:v>
                </c:pt>
                <c:pt idx="29">
                  <c:v>0.671535165408627</c:v>
                </c:pt>
                <c:pt idx="30">
                  <c:v>0.676934493427832</c:v>
                </c:pt>
                <c:pt idx="31">
                  <c:v>0.682254986443726</c:v>
                </c:pt>
                <c:pt idx="32">
                  <c:v>0.73176274578121</c:v>
                </c:pt>
                <c:pt idx="33">
                  <c:v>0.776012405443479</c:v>
                </c:pt>
                <c:pt idx="34">
                  <c:v>0.816391109268659</c:v>
                </c:pt>
                <c:pt idx="35">
                  <c:v>0.853765877365274</c:v>
                </c:pt>
                <c:pt idx="36">
                  <c:v>0.888721528580805</c:v>
                </c:pt>
                <c:pt idx="37">
                  <c:v>0.92167464655056</c:v>
                </c:pt>
                <c:pt idx="38">
                  <c:v>0.952934422872475</c:v>
                </c:pt>
                <c:pt idx="39">
                  <c:v>0.982737830922726</c:v>
                </c:pt>
                <c:pt idx="40">
                  <c:v>1.01127124296868</c:v>
                </c:pt>
              </c:numCache>
            </c:numRef>
          </c:yVal>
          <c:smooth val="1"/>
        </c:ser>
        <c:axId val="44909246"/>
        <c:axId val="55368609"/>
      </c:scatterChart>
      <c:valAx>
        <c:axId val="449092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Supply of VPS token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368609"/>
        <c:crosses val="autoZero"/>
        <c:crossBetween val="midCat"/>
      </c:valAx>
      <c:valAx>
        <c:axId val="553686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Price $ per VPS Token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90924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Price ($/VPS)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'Adjust Initial Investment'!$D$19</c:f>
              <c:strCache>
                <c:ptCount val="1"/>
                <c:pt idx="0">
                  <c:v>Price ($/VPS)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'Adjust Initial Investment'!$E$20:$E$74</c:f>
              <c:numCache>
                <c:formatCode>General</c:formatCode>
                <c:ptCount val="55"/>
                <c:pt idx="0">
                  <c:v>400000</c:v>
                </c:pt>
                <c:pt idx="1">
                  <c:v>270960.997570357</c:v>
                </c:pt>
                <c:pt idx="2">
                  <c:v>261699.421563752</c:v>
                </c:pt>
                <c:pt idx="3">
                  <c:v>255976.579034058</c:v>
                </c:pt>
                <c:pt idx="4">
                  <c:v>251773.11017861</c:v>
                </c:pt>
                <c:pt idx="5">
                  <c:v>248428.34334896</c:v>
                </c:pt>
                <c:pt idx="6">
                  <c:v>245639.51942501</c:v>
                </c:pt>
                <c:pt idx="7">
                  <c:v>243241.607619678</c:v>
                </c:pt>
                <c:pt idx="8">
                  <c:v>241134.353055144</c:v>
                </c:pt>
                <c:pt idx="9">
                  <c:v>239252.122256272</c:v>
                </c:pt>
                <c:pt idx="10">
                  <c:v>237549.520728753</c:v>
                </c:pt>
                <c:pt idx="11">
                  <c:v>225889.887340775</c:v>
                </c:pt>
                <c:pt idx="12">
                  <c:v>218685.255452447</c:v>
                </c:pt>
                <c:pt idx="13">
                  <c:v>213393.401692639</c:v>
                </c:pt>
                <c:pt idx="14">
                  <c:v>209182.589734266</c:v>
                </c:pt>
                <c:pt idx="15">
                  <c:v>205671.668427385</c:v>
                </c:pt>
                <c:pt idx="16">
                  <c:v>202652.876320412</c:v>
                </c:pt>
                <c:pt idx="17">
                  <c:v>202372.747999871</c:v>
                </c:pt>
                <c:pt idx="18">
                  <c:v>202096.148358757</c:v>
                </c:pt>
                <c:pt idx="19">
                  <c:v>201822.984852763</c:v>
                </c:pt>
                <c:pt idx="20">
                  <c:v>201553.168591722</c:v>
                </c:pt>
                <c:pt idx="21">
                  <c:v>201286.614148175</c:v>
                </c:pt>
                <c:pt idx="22">
                  <c:v>201023.239378365</c:v>
                </c:pt>
                <c:pt idx="23">
                  <c:v>200762.965254714</c:v>
                </c:pt>
                <c:pt idx="24">
                  <c:v>200505.715708892</c:v>
                </c:pt>
                <c:pt idx="25">
                  <c:v>200251.417484697</c:v>
                </c:pt>
                <c:pt idx="26">
                  <c:v>200000</c:v>
                </c:pt>
                <c:pt idx="27">
                  <c:v>199751.395217105</c:v>
                </c:pt>
                <c:pt idx="28">
                  <c:v>199505.537520909</c:v>
                </c:pt>
                <c:pt idx="29">
                  <c:v>199262.363604303</c:v>
                </c:pt>
                <c:pt idx="30">
                  <c:v>199021.812360298</c:v>
                </c:pt>
                <c:pt idx="31">
                  <c:v>198783.824780418</c:v>
                </c:pt>
                <c:pt idx="32">
                  <c:v>198548.343858914</c:v>
                </c:pt>
                <c:pt idx="33">
                  <c:v>198315.314502413</c:v>
                </c:pt>
                <c:pt idx="34">
                  <c:v>198084.683444623</c:v>
                </c:pt>
                <c:pt idx="35">
                  <c:v>197856.399165768</c:v>
                </c:pt>
                <c:pt idx="36">
                  <c:v>197630.411816438</c:v>
                </c:pt>
                <c:pt idx="37">
                  <c:v>195486.963487285</c:v>
                </c:pt>
                <c:pt idx="38">
                  <c:v>193528.427464169</c:v>
                </c:pt>
                <c:pt idx="39">
                  <c:v>191724.051201518</c:v>
                </c:pt>
                <c:pt idx="40">
                  <c:v>190050.264327723</c:v>
                </c:pt>
                <c:pt idx="41">
                  <c:v>188488.58993235</c:v>
                </c:pt>
                <c:pt idx="42">
                  <c:v>187024.266393279</c:v>
                </c:pt>
                <c:pt idx="43">
                  <c:v>185645.307492741</c:v>
                </c:pt>
                <c:pt idx="44">
                  <c:v>184341.843166599</c:v>
                </c:pt>
                <c:pt idx="45">
                  <c:v>183105.64576046</c:v>
                </c:pt>
                <c:pt idx="46">
                  <c:v>173307.683665861</c:v>
                </c:pt>
                <c:pt idx="47">
                  <c:v>166278.127739537</c:v>
                </c:pt>
                <c:pt idx="48">
                  <c:v>160753.760229737</c:v>
                </c:pt>
                <c:pt idx="49">
                  <c:v>156183.104955346</c:v>
                </c:pt>
                <c:pt idx="50">
                  <c:v>152273.830003779</c:v>
                </c:pt>
                <c:pt idx="51">
                  <c:v>148851.575998235</c:v>
                </c:pt>
                <c:pt idx="52">
                  <c:v>145803.676957972</c:v>
                </c:pt>
                <c:pt idx="53">
                  <c:v>143052.968575312</c:v>
                </c:pt>
                <c:pt idx="54">
                  <c:v>140544.206603954</c:v>
                </c:pt>
              </c:numCache>
            </c:numRef>
          </c:xVal>
          <c:yVal>
            <c:numRef>
              <c:f>'Adjust Initial Investment'!$D$20:$D$74</c:f>
              <c:numCache>
                <c:formatCode>General</c:formatCode>
                <c:ptCount val="55"/>
                <c:pt idx="0">
                  <c:v>0.001</c:v>
                </c:pt>
                <c:pt idx="1">
                  <c:v>0.00278321904654992</c:v>
                </c:pt>
                <c:pt idx="2">
                  <c:v>0.00316048343822012</c:v>
                </c:pt>
                <c:pt idx="3">
                  <c:v>0.00343893827243135</c:v>
                </c:pt>
                <c:pt idx="4">
                  <c:v>0.00366985872288771</c:v>
                </c:pt>
                <c:pt idx="5">
                  <c:v>0.00387169965011875</c:v>
                </c:pt>
                <c:pt idx="6">
                  <c:v>0.00405350455768869</c:v>
                </c:pt>
                <c:pt idx="7">
                  <c:v>0.00422047213427257</c:v>
                </c:pt>
                <c:pt idx="8">
                  <c:v>0.00437590448447546</c:v>
                </c:pt>
                <c:pt idx="9">
                  <c:v>0.00452204848545838</c:v>
                </c:pt>
                <c:pt idx="10">
                  <c:v>0.00466051221436754</c:v>
                </c:pt>
                <c:pt idx="11">
                  <c:v>0.00579376796915443</c:v>
                </c:pt>
                <c:pt idx="12">
                  <c:v>0.00668976671569306</c:v>
                </c:pt>
                <c:pt idx="13">
                  <c:v>0.00746636308645648</c:v>
                </c:pt>
                <c:pt idx="14">
                  <c:v>0.00816763050189767</c:v>
                </c:pt>
                <c:pt idx="15">
                  <c:v>0.00881574807133968</c:v>
                </c:pt>
                <c:pt idx="16">
                  <c:v>0.00942373370656056</c:v>
                </c:pt>
                <c:pt idx="17">
                  <c:v>0.00948267578403684</c:v>
                </c:pt>
                <c:pt idx="18">
                  <c:v>0.00954130938129722</c:v>
                </c:pt>
                <c:pt idx="19">
                  <c:v>0.00959964092596717</c:v>
                </c:pt>
                <c:pt idx="20">
                  <c:v>0.00965767662309493</c:v>
                </c:pt>
                <c:pt idx="21">
                  <c:v>0.00971542246580555</c:v>
                </c:pt>
                <c:pt idx="22">
                  <c:v>0.00977288424530839</c:v>
                </c:pt>
                <c:pt idx="23">
                  <c:v>0.00983006756030559</c:v>
                </c:pt>
                <c:pt idx="24">
                  <c:v>0.00988697782584468</c:v>
                </c:pt>
                <c:pt idx="25">
                  <c:v>0.00994362028165368</c:v>
                </c:pt>
                <c:pt idx="26">
                  <c:v>0.01</c:v>
                </c:pt>
                <c:pt idx="27">
                  <c:v>0.0100561218930959</c:v>
                </c:pt>
                <c:pt idx="28">
                  <c:v>0.0101119907200924</c:v>
                </c:pt>
                <c:pt idx="29">
                  <c:v>0.010167611093689</c:v>
                </c:pt>
                <c:pt idx="30">
                  <c:v>0.0102229874863709</c:v>
                </c:pt>
                <c:pt idx="31">
                  <c:v>0.0102781242363185</c:v>
                </c:pt>
                <c:pt idx="32">
                  <c:v>0.0103330255529943</c:v>
                </c:pt>
                <c:pt idx="33">
                  <c:v>0.0103876955224388</c:v>
                </c:pt>
                <c:pt idx="34">
                  <c:v>0.0104421381122867</c:v>
                </c:pt>
                <c:pt idx="35">
                  <c:v>0.010496357176525</c:v>
                </c:pt>
                <c:pt idx="36">
                  <c:v>0.0105503564600081</c:v>
                </c:pt>
                <c:pt idx="37">
                  <c:v>0.011079015172852</c:v>
                </c:pt>
                <c:pt idx="38">
                  <c:v>0.0115891461595691</c:v>
                </c:pt>
                <c:pt idx="39">
                  <c:v>0.0120832067035433</c:v>
                </c:pt>
                <c:pt idx="40">
                  <c:v>0.0125631478179146</c:v>
                </c:pt>
                <c:pt idx="41">
                  <c:v>0.013030549612817</c:v>
                </c:pt>
                <c:pt idx="42">
                  <c:v>0.0134867133762173</c:v>
                </c:pt>
                <c:pt idx="43">
                  <c:v>0.013932726172913</c:v>
                </c:pt>
                <c:pt idx="44">
                  <c:v>0.0143695073688392</c:v>
                </c:pt>
                <c:pt idx="45">
                  <c:v>0.0147978429039269</c:v>
                </c:pt>
                <c:pt idx="46">
                  <c:v>0.0187319824080048</c:v>
                </c:pt>
                <c:pt idx="47">
                  <c:v>0.022240757992531</c:v>
                </c:pt>
                <c:pt idx="48">
                  <c:v>0.0254801480563165</c:v>
                </c:pt>
                <c:pt idx="49">
                  <c:v>0.0285278087077167</c:v>
                </c:pt>
                <c:pt idx="50">
                  <c:v>0.031429297597498</c:v>
                </c:pt>
                <c:pt idx="51">
                  <c:v>0.0342141529119177</c:v>
                </c:pt>
                <c:pt idx="52">
                  <c:v>0.0369028725149682</c:v>
                </c:pt>
                <c:pt idx="53">
                  <c:v>0.0395104001685428</c:v>
                </c:pt>
                <c:pt idx="54">
                  <c:v>0.042048047081754</c:v>
                </c:pt>
              </c:numCache>
            </c:numRef>
          </c:yVal>
          <c:smooth val="1"/>
        </c:ser>
        <c:axId val="38874953"/>
        <c:axId val="28543412"/>
      </c:scatterChart>
      <c:valAx>
        <c:axId val="3887495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Tokens Issued by Bancor Smart Contract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543412"/>
        <c:crosses val="autoZero"/>
        <c:crossBetween val="midCat"/>
      </c:valAx>
      <c:valAx>
        <c:axId val="285434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Token Price ($/token)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87495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Price ($/VPS)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'Adjust BNT Price'!$D$19</c:f>
              <c:strCache>
                <c:ptCount val="1"/>
                <c:pt idx="0">
                  <c:v>Price ($/VPS)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'Adjust BNT Price'!$E$20:$E$74</c:f>
              <c:numCache>
                <c:formatCode>General</c:formatCode>
                <c:ptCount val="55"/>
                <c:pt idx="0">
                  <c:v>400000</c:v>
                </c:pt>
                <c:pt idx="1">
                  <c:v>270960.997570357</c:v>
                </c:pt>
                <c:pt idx="2">
                  <c:v>261699.421563752</c:v>
                </c:pt>
                <c:pt idx="3">
                  <c:v>255976.579034058</c:v>
                </c:pt>
                <c:pt idx="4">
                  <c:v>251773.11017861</c:v>
                </c:pt>
                <c:pt idx="5">
                  <c:v>248428.34334896</c:v>
                </c:pt>
                <c:pt idx="6">
                  <c:v>245639.51942501</c:v>
                </c:pt>
                <c:pt idx="7">
                  <c:v>243241.607619678</c:v>
                </c:pt>
                <c:pt idx="8">
                  <c:v>241134.353055144</c:v>
                </c:pt>
                <c:pt idx="9">
                  <c:v>239252.122256272</c:v>
                </c:pt>
                <c:pt idx="10">
                  <c:v>237549.520728753</c:v>
                </c:pt>
                <c:pt idx="11">
                  <c:v>225889.887340775</c:v>
                </c:pt>
                <c:pt idx="12">
                  <c:v>218685.255452447</c:v>
                </c:pt>
                <c:pt idx="13">
                  <c:v>213393.401692639</c:v>
                </c:pt>
                <c:pt idx="14">
                  <c:v>209182.589734266</c:v>
                </c:pt>
                <c:pt idx="15">
                  <c:v>205671.668427385</c:v>
                </c:pt>
                <c:pt idx="16">
                  <c:v>202652.876320412</c:v>
                </c:pt>
                <c:pt idx="17">
                  <c:v>202372.747999871</c:v>
                </c:pt>
                <c:pt idx="18">
                  <c:v>202096.148358757</c:v>
                </c:pt>
                <c:pt idx="19">
                  <c:v>201822.984852763</c:v>
                </c:pt>
                <c:pt idx="20">
                  <c:v>201553.168591722</c:v>
                </c:pt>
                <c:pt idx="21">
                  <c:v>201286.614148175</c:v>
                </c:pt>
                <c:pt idx="22">
                  <c:v>201023.239378365</c:v>
                </c:pt>
                <c:pt idx="23">
                  <c:v>200762.965254714</c:v>
                </c:pt>
                <c:pt idx="24">
                  <c:v>200505.715708892</c:v>
                </c:pt>
                <c:pt idx="25">
                  <c:v>200251.417484697</c:v>
                </c:pt>
                <c:pt idx="26">
                  <c:v>200000</c:v>
                </c:pt>
                <c:pt idx="27">
                  <c:v>199751.395217105</c:v>
                </c:pt>
                <c:pt idx="28">
                  <c:v>199505.537520909</c:v>
                </c:pt>
                <c:pt idx="29">
                  <c:v>199262.363604303</c:v>
                </c:pt>
                <c:pt idx="30">
                  <c:v>199021.812360298</c:v>
                </c:pt>
                <c:pt idx="31">
                  <c:v>198783.824780418</c:v>
                </c:pt>
                <c:pt idx="32">
                  <c:v>198548.343858914</c:v>
                </c:pt>
                <c:pt idx="33">
                  <c:v>198315.314502413</c:v>
                </c:pt>
                <c:pt idx="34">
                  <c:v>198084.683444623</c:v>
                </c:pt>
                <c:pt idx="35">
                  <c:v>197856.399165768</c:v>
                </c:pt>
                <c:pt idx="36">
                  <c:v>197630.411816438</c:v>
                </c:pt>
                <c:pt idx="37">
                  <c:v>195486.963487285</c:v>
                </c:pt>
                <c:pt idx="38">
                  <c:v>193528.427464169</c:v>
                </c:pt>
                <c:pt idx="39">
                  <c:v>191724.051201518</c:v>
                </c:pt>
                <c:pt idx="40">
                  <c:v>190050.264327723</c:v>
                </c:pt>
                <c:pt idx="41">
                  <c:v>188488.58993235</c:v>
                </c:pt>
                <c:pt idx="42">
                  <c:v>187024.266393279</c:v>
                </c:pt>
                <c:pt idx="43">
                  <c:v>185645.307492741</c:v>
                </c:pt>
                <c:pt idx="44">
                  <c:v>184341.843166599</c:v>
                </c:pt>
                <c:pt idx="45">
                  <c:v>183105.64576046</c:v>
                </c:pt>
                <c:pt idx="46">
                  <c:v>173307.683665861</c:v>
                </c:pt>
                <c:pt idx="47">
                  <c:v>166278.127739537</c:v>
                </c:pt>
                <c:pt idx="48">
                  <c:v>160753.760229737</c:v>
                </c:pt>
                <c:pt idx="49">
                  <c:v>156183.104955346</c:v>
                </c:pt>
                <c:pt idx="50">
                  <c:v>152273.830003779</c:v>
                </c:pt>
                <c:pt idx="51">
                  <c:v>148851.575998235</c:v>
                </c:pt>
                <c:pt idx="52">
                  <c:v>145803.676957972</c:v>
                </c:pt>
                <c:pt idx="53">
                  <c:v>143052.968575312</c:v>
                </c:pt>
                <c:pt idx="54">
                  <c:v>140544.206603954</c:v>
                </c:pt>
              </c:numCache>
            </c:numRef>
          </c:xVal>
          <c:yVal>
            <c:numRef>
              <c:f>'Adjust BNT Price'!$D$20:$D$74</c:f>
              <c:numCache>
                <c:formatCode>General</c:formatCode>
                <c:ptCount val="55"/>
                <c:pt idx="0">
                  <c:v>0.001</c:v>
                </c:pt>
                <c:pt idx="1">
                  <c:v>0.00278321904654992</c:v>
                </c:pt>
                <c:pt idx="2">
                  <c:v>0.00316048343822012</c:v>
                </c:pt>
                <c:pt idx="3">
                  <c:v>0.00343893827243135</c:v>
                </c:pt>
                <c:pt idx="4">
                  <c:v>0.00366985872288771</c:v>
                </c:pt>
                <c:pt idx="5">
                  <c:v>0.00387169965011875</c:v>
                </c:pt>
                <c:pt idx="6">
                  <c:v>0.00405350455768869</c:v>
                </c:pt>
                <c:pt idx="7">
                  <c:v>0.00422047213427257</c:v>
                </c:pt>
                <c:pt idx="8">
                  <c:v>0.00437590448447546</c:v>
                </c:pt>
                <c:pt idx="9">
                  <c:v>0.00452204848545838</c:v>
                </c:pt>
                <c:pt idx="10">
                  <c:v>0.00466051221436754</c:v>
                </c:pt>
                <c:pt idx="11">
                  <c:v>0.00579376796915443</c:v>
                </c:pt>
                <c:pt idx="12">
                  <c:v>0.00668976671569306</c:v>
                </c:pt>
                <c:pt idx="13">
                  <c:v>0.00746636308645648</c:v>
                </c:pt>
                <c:pt idx="14">
                  <c:v>0.00816763050189767</c:v>
                </c:pt>
                <c:pt idx="15">
                  <c:v>0.00881574807133968</c:v>
                </c:pt>
                <c:pt idx="16">
                  <c:v>0.00942373370656056</c:v>
                </c:pt>
                <c:pt idx="17">
                  <c:v>0.00948267578403684</c:v>
                </c:pt>
                <c:pt idx="18">
                  <c:v>0.00954130938129722</c:v>
                </c:pt>
                <c:pt idx="19">
                  <c:v>0.00959964092596717</c:v>
                </c:pt>
                <c:pt idx="20">
                  <c:v>0.00965767662309493</c:v>
                </c:pt>
                <c:pt idx="21">
                  <c:v>0.00971542246580555</c:v>
                </c:pt>
                <c:pt idx="22">
                  <c:v>0.00977288424530839</c:v>
                </c:pt>
                <c:pt idx="23">
                  <c:v>0.00983006756030559</c:v>
                </c:pt>
                <c:pt idx="24">
                  <c:v>0.00988697782584468</c:v>
                </c:pt>
                <c:pt idx="25">
                  <c:v>0.00994362028165368</c:v>
                </c:pt>
                <c:pt idx="26">
                  <c:v>0.01</c:v>
                </c:pt>
                <c:pt idx="27">
                  <c:v>0.0100561218930959</c:v>
                </c:pt>
                <c:pt idx="28">
                  <c:v>0.0101119907200924</c:v>
                </c:pt>
                <c:pt idx="29">
                  <c:v>0.010167611093689</c:v>
                </c:pt>
                <c:pt idx="30">
                  <c:v>0.0102229874863709</c:v>
                </c:pt>
                <c:pt idx="31">
                  <c:v>0.0102781242363185</c:v>
                </c:pt>
                <c:pt idx="32">
                  <c:v>0.0103330255529943</c:v>
                </c:pt>
                <c:pt idx="33">
                  <c:v>0.0103876955224388</c:v>
                </c:pt>
                <c:pt idx="34">
                  <c:v>0.0104421381122867</c:v>
                </c:pt>
                <c:pt idx="35">
                  <c:v>0.010496357176525</c:v>
                </c:pt>
                <c:pt idx="36">
                  <c:v>0.0105503564600081</c:v>
                </c:pt>
                <c:pt idx="37">
                  <c:v>0.011079015172852</c:v>
                </c:pt>
                <c:pt idx="38">
                  <c:v>0.0115891461595691</c:v>
                </c:pt>
                <c:pt idx="39">
                  <c:v>0.0120832067035433</c:v>
                </c:pt>
                <c:pt idx="40">
                  <c:v>0.0125631478179146</c:v>
                </c:pt>
                <c:pt idx="41">
                  <c:v>0.013030549612817</c:v>
                </c:pt>
                <c:pt idx="42">
                  <c:v>0.0134867133762173</c:v>
                </c:pt>
                <c:pt idx="43">
                  <c:v>0.013932726172913</c:v>
                </c:pt>
                <c:pt idx="44">
                  <c:v>0.0143695073688392</c:v>
                </c:pt>
                <c:pt idx="45">
                  <c:v>0.0147978429039269</c:v>
                </c:pt>
                <c:pt idx="46">
                  <c:v>0.0187319824080048</c:v>
                </c:pt>
                <c:pt idx="47">
                  <c:v>0.022240757992531</c:v>
                </c:pt>
                <c:pt idx="48">
                  <c:v>0.0254801480563165</c:v>
                </c:pt>
                <c:pt idx="49">
                  <c:v>0.0285278087077167</c:v>
                </c:pt>
                <c:pt idx="50">
                  <c:v>0.031429297597498</c:v>
                </c:pt>
                <c:pt idx="51">
                  <c:v>0.0342141529119177</c:v>
                </c:pt>
                <c:pt idx="52">
                  <c:v>0.0369028725149682</c:v>
                </c:pt>
                <c:pt idx="53">
                  <c:v>0.0395104001685428</c:v>
                </c:pt>
                <c:pt idx="54">
                  <c:v>0.042048047081754</c:v>
                </c:pt>
              </c:numCache>
            </c:numRef>
          </c:yVal>
          <c:smooth val="1"/>
        </c:ser>
        <c:axId val="1483418"/>
        <c:axId val="92257789"/>
      </c:scatterChart>
      <c:valAx>
        <c:axId val="148341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Tokens Issued by Bancor Smart Contract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257789"/>
        <c:crosses val="autoZero"/>
        <c:crossBetween val="midCat"/>
      </c:valAx>
      <c:valAx>
        <c:axId val="922577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Token Price ($/token)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8341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Price ($/VPS)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'$5K Investment @ $0.05 Toke (2'!$D$14</c:f>
              <c:strCache>
                <c:ptCount val="1"/>
                <c:pt idx="0">
                  <c:v>Price ($/VPS)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'$5K Investment @ $0.05 Toke (2'!$E$15:$E$90</c:f>
              <c:numCache>
                <c:formatCode>General</c:formatCode>
                <c:ptCount val="76"/>
                <c:pt idx="0">
                  <c:v>200000</c:v>
                </c:pt>
                <c:pt idx="1">
                  <c:v>141129.598134753</c:v>
                </c:pt>
                <c:pt idx="2">
                  <c:v>136904.265551981</c:v>
                </c:pt>
                <c:pt idx="3">
                  <c:v>134293.380213509</c:v>
                </c:pt>
                <c:pt idx="4">
                  <c:v>132375.666219376</c:v>
                </c:pt>
                <c:pt idx="5">
                  <c:v>130849.710781876</c:v>
                </c:pt>
                <c:pt idx="6">
                  <c:v>129577.388599876</c:v>
                </c:pt>
                <c:pt idx="7">
                  <c:v>128483.409035874</c:v>
                </c:pt>
                <c:pt idx="8">
                  <c:v>127522.03363223</c:v>
                </c:pt>
                <c:pt idx="9">
                  <c:v>126663.318968862</c:v>
                </c:pt>
                <c:pt idx="10">
                  <c:v>125886.555089305</c:v>
                </c:pt>
                <c:pt idx="11">
                  <c:v>120567.176527572</c:v>
                </c:pt>
                <c:pt idx="12">
                  <c:v>117280.266627688</c:v>
                </c:pt>
                <c:pt idx="13">
                  <c:v>114866.007747922</c:v>
                </c:pt>
                <c:pt idx="14">
                  <c:v>112944.943670388</c:v>
                </c:pt>
                <c:pt idx="15">
                  <c:v>111343.184943479</c:v>
                </c:pt>
                <c:pt idx="16">
                  <c:v>109965.946270372</c:v>
                </c:pt>
                <c:pt idx="17">
                  <c:v>108755.646344452</c:v>
                </c:pt>
                <c:pt idx="18">
                  <c:v>107674.588633257</c:v>
                </c:pt>
                <c:pt idx="19">
                  <c:v>106696.700846319</c:v>
                </c:pt>
                <c:pt idx="20">
                  <c:v>105803.174078617</c:v>
                </c:pt>
                <c:pt idx="21">
                  <c:v>104979.978349432</c:v>
                </c:pt>
                <c:pt idx="22">
                  <c:v>104216.360342149</c:v>
                </c:pt>
                <c:pt idx="23">
                  <c:v>103503.890488018</c:v>
                </c:pt>
                <c:pt idx="24">
                  <c:v>102835.834213693</c:v>
                </c:pt>
                <c:pt idx="25">
                  <c:v>102206.723145707</c:v>
                </c:pt>
                <c:pt idx="26">
                  <c:v>101612.054345947</c:v>
                </c:pt>
                <c:pt idx="27">
                  <c:v>101048.074179379</c:v>
                </c:pt>
                <c:pt idx="28">
                  <c:v>100511.619689182</c:v>
                </c:pt>
                <c:pt idx="29">
                  <c:v>100459.380987926</c:v>
                </c:pt>
                <c:pt idx="30">
                  <c:v>100407.387860215</c:v>
                </c:pt>
                <c:pt idx="31">
                  <c:v>100355.637881558</c:v>
                </c:pt>
                <c:pt idx="32">
                  <c:v>100304.128663811</c:v>
                </c:pt>
                <c:pt idx="33">
                  <c:v>100252.857854446</c:v>
                </c:pt>
                <c:pt idx="34">
                  <c:v>100201.823135843</c:v>
                </c:pt>
                <c:pt idx="35">
                  <c:v>100151.022224593</c:v>
                </c:pt>
                <c:pt idx="36">
                  <c:v>100100.452870825</c:v>
                </c:pt>
                <c:pt idx="37">
                  <c:v>100050.112857546</c:v>
                </c:pt>
                <c:pt idx="38">
                  <c:v>100000</c:v>
                </c:pt>
                <c:pt idx="39">
                  <c:v>99950.1121450364</c:v>
                </c:pt>
                <c:pt idx="40">
                  <c:v>99900.4471705026</c:v>
                </c:pt>
                <c:pt idx="41">
                  <c:v>99851.0029846448</c:v>
                </c:pt>
                <c:pt idx="42">
                  <c:v>99801.7775255255</c:v>
                </c:pt>
                <c:pt idx="43">
                  <c:v>99752.7687604546</c:v>
                </c:pt>
                <c:pt idx="44">
                  <c:v>99703.9746854347</c:v>
                </c:pt>
                <c:pt idx="45">
                  <c:v>99655.3933246185</c:v>
                </c:pt>
                <c:pt idx="46">
                  <c:v>99607.0227297799</c:v>
                </c:pt>
                <c:pt idx="47">
                  <c:v>99558.8609797974</c:v>
                </c:pt>
                <c:pt idx="48">
                  <c:v>99510.9061801488</c:v>
                </c:pt>
                <c:pt idx="49">
                  <c:v>99042.3417223113</c:v>
                </c:pt>
                <c:pt idx="50">
                  <c:v>98592.5682161207</c:v>
                </c:pt>
                <c:pt idx="51">
                  <c:v>98160.0623852976</c:v>
                </c:pt>
                <c:pt idx="52">
                  <c:v>97743.4817436427</c:v>
                </c:pt>
                <c:pt idx="53">
                  <c:v>97341.6368695768</c:v>
                </c:pt>
                <c:pt idx="54">
                  <c:v>96953.4688213652</c:v>
                </c:pt>
                <c:pt idx="55">
                  <c:v>96578.030587062</c:v>
                </c:pt>
                <c:pt idx="56">
                  <c:v>96214.4717317129</c:v>
                </c:pt>
                <c:pt idx="57">
                  <c:v>95862.0256007589</c:v>
                </c:pt>
                <c:pt idx="58">
                  <c:v>92822.6537463707</c:v>
                </c:pt>
                <c:pt idx="59">
                  <c:v>90404.1773614783</c:v>
                </c:pt>
                <c:pt idx="60">
                  <c:v>88387.6825966096</c:v>
                </c:pt>
                <c:pt idx="61">
                  <c:v>86653.8418329303</c:v>
                </c:pt>
                <c:pt idx="62">
                  <c:v>85130.1645002965</c:v>
                </c:pt>
                <c:pt idx="63">
                  <c:v>83769.1934760576</c:v>
                </c:pt>
                <c:pt idx="64">
                  <c:v>82538.1056911981</c:v>
                </c:pt>
                <c:pt idx="65">
                  <c:v>81413.2221372199</c:v>
                </c:pt>
                <c:pt idx="66">
                  <c:v>80376.8801148685</c:v>
                </c:pt>
                <c:pt idx="67">
                  <c:v>72901.8384789859</c:v>
                </c:pt>
                <c:pt idx="68">
                  <c:v>68049.2089227106</c:v>
                </c:pt>
                <c:pt idx="69">
                  <c:v>64411.7893306153</c:v>
                </c:pt>
                <c:pt idx="70">
                  <c:v>61484.8314578758</c:v>
                </c:pt>
                <c:pt idx="71">
                  <c:v>59026.9261644459</c:v>
                </c:pt>
                <c:pt idx="72">
                  <c:v>56903.0918894744</c:v>
                </c:pt>
                <c:pt idx="73">
                  <c:v>55029.9176286436</c:v>
                </c:pt>
                <c:pt idx="74">
                  <c:v>53352.1219788319</c:v>
                </c:pt>
                <c:pt idx="75">
                  <c:v>51831.1133392881</c:v>
                </c:pt>
              </c:numCache>
            </c:numRef>
          </c:xVal>
          <c:yVal>
            <c:numRef>
              <c:f>'$5K Investment @ $0.05 Toke (2'!$D$15:$D$90</c:f>
              <c:numCache>
                <c:formatCode>General</c:formatCode>
                <c:ptCount val="76"/>
                <c:pt idx="0">
                  <c:v>0.005</c:v>
                </c:pt>
                <c:pt idx="1">
                  <c:v>0.012095912008915</c:v>
                </c:pt>
                <c:pt idx="2">
                  <c:v>0.0134130836258692</c:v>
                </c:pt>
                <c:pt idx="3">
                  <c:v>0.0143613722804146</c:v>
                </c:pt>
                <c:pt idx="4">
                  <c:v>0.0151348236876358</c:v>
                </c:pt>
                <c:pt idx="5">
                  <c:v>0.0158024171911006</c:v>
                </c:pt>
                <c:pt idx="6">
                  <c:v>0.0163976612865014</c:v>
                </c:pt>
                <c:pt idx="7">
                  <c:v>0.016939685814725</c:v>
                </c:pt>
                <c:pt idx="8">
                  <c:v>0.0174405716675632</c:v>
                </c:pt>
                <c:pt idx="9">
                  <c:v>0.0179084982090051</c:v>
                </c:pt>
                <c:pt idx="10">
                  <c:v>0.0183492936144385</c:v>
                </c:pt>
                <c:pt idx="11">
                  <c:v>0.0218795224223773</c:v>
                </c:pt>
                <c:pt idx="12">
                  <c:v>0.024594527917701</c:v>
                </c:pt>
                <c:pt idx="13">
                  <c:v>0.0269070221664539</c:v>
                </c:pt>
                <c:pt idx="14">
                  <c:v>0.0289688398457722</c:v>
                </c:pt>
                <c:pt idx="15">
                  <c:v>0.0308555314705698</c:v>
                </c:pt>
                <c:pt idx="16">
                  <c:v>0.0326110527974841</c:v>
                </c:pt>
                <c:pt idx="17">
                  <c:v>0.0342636041016089</c:v>
                </c:pt>
                <c:pt idx="18">
                  <c:v>0.035832539454728</c:v>
                </c:pt>
                <c:pt idx="19">
                  <c:v>0.0373318154322824</c:v>
                </c:pt>
                <c:pt idx="20">
                  <c:v>0.0387718853427204</c:v>
                </c:pt>
                <c:pt idx="21">
                  <c:v>0.0401608171695761</c:v>
                </c:pt>
                <c:pt idx="22">
                  <c:v>0.0415049914616149</c:v>
                </c:pt>
                <c:pt idx="23">
                  <c:v>0.0428095571231276</c:v>
                </c:pt>
                <c:pt idx="24">
                  <c:v>0.0440787403566984</c:v>
                </c:pt>
                <c:pt idx="25">
                  <c:v>0.0453160606914081</c:v>
                </c:pt>
                <c:pt idx="26">
                  <c:v>0.0465244860935034</c:v>
                </c:pt>
                <c:pt idx="27">
                  <c:v>0.0477065469064861</c:v>
                </c:pt>
                <c:pt idx="28">
                  <c:v>0.0488644212265419</c:v>
                </c:pt>
                <c:pt idx="29">
                  <c:v>0.0489789533989177</c:v>
                </c:pt>
                <c:pt idx="30">
                  <c:v>0.0490932645598425</c:v>
                </c:pt>
                <c:pt idx="31">
                  <c:v>0.0492073564361268</c:v>
                </c:pt>
                <c:pt idx="32">
                  <c:v>0.0493212307319392</c:v>
                </c:pt>
                <c:pt idx="33">
                  <c:v>0.0494348891292234</c:v>
                </c:pt>
                <c:pt idx="34">
                  <c:v>0.0495483332880984</c:v>
                </c:pt>
                <c:pt idx="35">
                  <c:v>0.0496615648472564</c:v>
                </c:pt>
                <c:pt idx="36">
                  <c:v>0.0497745854243502</c:v>
                </c:pt>
                <c:pt idx="37">
                  <c:v>0.0498873966163738</c:v>
                </c:pt>
                <c:pt idx="38">
                  <c:v>0.05</c:v>
                </c:pt>
                <c:pt idx="39">
                  <c:v>0.0501123971320053</c:v>
                </c:pt>
                <c:pt idx="40">
                  <c:v>0.0502245895495363</c:v>
                </c:pt>
                <c:pt idx="41">
                  <c:v>0.0503365787705386</c:v>
                </c:pt>
                <c:pt idx="42">
                  <c:v>0.0504483662940324</c:v>
                </c:pt>
                <c:pt idx="43">
                  <c:v>0.0505599536004619</c:v>
                </c:pt>
                <c:pt idx="44">
                  <c:v>0.050671342152021</c:v>
                </c:pt>
                <c:pt idx="45">
                  <c:v>0.0507825333929597</c:v>
                </c:pt>
                <c:pt idx="46">
                  <c:v>0.0508935287498964</c:v>
                </c:pt>
                <c:pt idx="47">
                  <c:v>0.0510043296321117</c:v>
                </c:pt>
                <c:pt idx="48">
                  <c:v>0.0511149374318546</c:v>
                </c:pt>
                <c:pt idx="49">
                  <c:v>0.0522106905614334</c:v>
                </c:pt>
                <c:pt idx="50">
                  <c:v>0.0532885507198627</c:v>
                </c:pt>
                <c:pt idx="51">
                  <c:v>0.0543496688153599</c:v>
                </c:pt>
                <c:pt idx="52">
                  <c:v>0.0553950758642602</c:v>
                </c:pt>
                <c:pt idx="53">
                  <c:v>0.0564256998163078</c:v>
                </c:pt>
                <c:pt idx="54">
                  <c:v>0.0574423794600463</c:v>
                </c:pt>
                <c:pt idx="55">
                  <c:v>0.0584458760045681</c:v>
                </c:pt>
                <c:pt idx="56">
                  <c:v>0.0594368827951736</c:v>
                </c:pt>
                <c:pt idx="57">
                  <c:v>0.0604160335177163</c:v>
                </c:pt>
                <c:pt idx="58">
                  <c:v>0.0696636308645649</c:v>
                </c:pt>
                <c:pt idx="59">
                  <c:v>0.0781590102540224</c:v>
                </c:pt>
                <c:pt idx="60">
                  <c:v>0.0861154552757946</c:v>
                </c:pt>
                <c:pt idx="61">
                  <c:v>0.093659912040024</c:v>
                </c:pt>
                <c:pt idx="62">
                  <c:v>0.100875359383089</c:v>
                </c:pt>
                <c:pt idx="63">
                  <c:v>0.107819657477805</c:v>
                </c:pt>
                <c:pt idx="64">
                  <c:v>0.114535110832269</c:v>
                </c:pt>
                <c:pt idx="65">
                  <c:v>0.121053795155405</c:v>
                </c:pt>
                <c:pt idx="66">
                  <c:v>0.127400740281582</c:v>
                </c:pt>
                <c:pt idx="67">
                  <c:v>0.184514362574841</c:v>
                </c:pt>
                <c:pt idx="68">
                  <c:v>0.2347359720095</c:v>
                </c:pt>
                <c:pt idx="69">
                  <c:v>0.280991929965242</c:v>
                </c:pt>
                <c:pt idx="70">
                  <c:v>0.324547456837134</c:v>
                </c:pt>
                <c:pt idx="71">
                  <c:v>0.366094085598817</c:v>
                </c:pt>
                <c:pt idx="72">
                  <c:v>0.406061612473911</c:v>
                </c:pt>
                <c:pt idx="73">
                  <c:v>0.4447401237748</c:v>
                </c:pt>
                <c:pt idx="74">
                  <c:v>0.482337052712019</c:v>
                </c:pt>
                <c:pt idx="75">
                  <c:v>0.519007220907823</c:v>
                </c:pt>
              </c:numCache>
            </c:numRef>
          </c:yVal>
          <c:smooth val="1"/>
        </c:ser>
        <c:axId val="9561873"/>
        <c:axId val="70231912"/>
      </c:scatterChart>
      <c:valAx>
        <c:axId val="956187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Tokens Issued by Bancor Smart Contract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231912"/>
        <c:crosses val="autoZero"/>
        <c:crossBetween val="midCat"/>
      </c:valAx>
      <c:valAx>
        <c:axId val="702319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Token Price ($/token)</a:t>
                </a:r>
              </a:p>
            </c:rich>
          </c:tx>
          <c:overlay val="0"/>
        </c:title>
        <c:numFmt formatCode="General" sourceLinked="0"/>
        <c:majorTickMark val="none"/>
        <c:minorTickMark val="cross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6187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Price ($/VPS)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'BCH @ $5K'!$D$14</c:f>
              <c:strCache>
                <c:ptCount val="1"/>
                <c:pt idx="0">
                  <c:v>Price ($/VPS)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'BCH @ $5K'!$E$15:$E$61</c:f>
              <c:numCache>
                <c:formatCode>General</c:formatCode>
                <c:ptCount val="47"/>
                <c:pt idx="0">
                  <c:v>128084.886137002</c:v>
                </c:pt>
                <c:pt idx="1">
                  <c:v>117617.256779449</c:v>
                </c:pt>
                <c:pt idx="2">
                  <c:v>112910.184169167</c:v>
                </c:pt>
                <c:pt idx="3">
                  <c:v>109762.240723407</c:v>
                </c:pt>
                <c:pt idx="4">
                  <c:v>107371.358373543</c:v>
                </c:pt>
                <c:pt idx="5">
                  <c:v>105433.001963478</c:v>
                </c:pt>
                <c:pt idx="6">
                  <c:v>103797.362816506</c:v>
                </c:pt>
                <c:pt idx="7">
                  <c:v>102379.224223097</c:v>
                </c:pt>
                <c:pt idx="8">
                  <c:v>101125.307491902</c:v>
                </c:pt>
                <c:pt idx="9">
                  <c:v>101007.469006276</c:v>
                </c:pt>
                <c:pt idx="10">
                  <c:v>100890.879605343</c:v>
                </c:pt>
                <c:pt idx="11">
                  <c:v>100775.511662467</c:v>
                </c:pt>
                <c:pt idx="12">
                  <c:v>100661.338472922</c:v>
                </c:pt>
                <c:pt idx="13">
                  <c:v>100548.334212986</c:v>
                </c:pt>
                <c:pt idx="14">
                  <c:v>100436.473901294</c:v>
                </c:pt>
                <c:pt idx="15">
                  <c:v>100325.733362298</c:v>
                </c:pt>
                <c:pt idx="16">
                  <c:v>100216.089191692</c:v>
                </c:pt>
                <c:pt idx="17">
                  <c:v>100107.518723685</c:v>
                </c:pt>
                <c:pt idx="18">
                  <c:v>100000</c:v>
                </c:pt>
                <c:pt idx="19">
                  <c:v>99893.5117404877</c:v>
                </c:pt>
                <c:pt idx="20">
                  <c:v>99788.0333152595</c:v>
                </c:pt>
                <c:pt idx="21">
                  <c:v>99683.5447182442</c:v>
                </c:pt>
                <c:pt idx="22">
                  <c:v>99580.0265420817</c:v>
                </c:pt>
                <c:pt idx="23">
                  <c:v>99477.459954273</c:v>
                </c:pt>
                <c:pt idx="24">
                  <c:v>99375.8266745119</c:v>
                </c:pt>
                <c:pt idx="25">
                  <c:v>99275.1089531292</c:v>
                </c:pt>
                <c:pt idx="26">
                  <c:v>99175.2895505825</c:v>
                </c:pt>
                <c:pt idx="27">
                  <c:v>99076.3517179332</c:v>
                </c:pt>
                <c:pt idx="28">
                  <c:v>98978.2791782528</c:v>
                </c:pt>
                <c:pt idx="29">
                  <c:v>98041.8683240334</c:v>
                </c:pt>
                <c:pt idx="30">
                  <c:v>97176.9974152848</c:v>
                </c:pt>
                <c:pt idx="31">
                  <c:v>96373.0250001414</c:v>
                </c:pt>
                <c:pt idx="32">
                  <c:v>95621.551296898</c:v>
                </c:pt>
                <c:pt idx="33">
                  <c:v>94915.8259005698</c:v>
                </c:pt>
                <c:pt idx="34">
                  <c:v>94250.3397038436</c:v>
                </c:pt>
                <c:pt idx="35">
                  <c:v>93620.536142113</c:v>
                </c:pt>
                <c:pt idx="36">
                  <c:v>93022.602105539</c:v>
                </c:pt>
                <c:pt idx="37">
                  <c:v>92453.3134566839</c:v>
                </c:pt>
                <c:pt idx="38">
                  <c:v>87877.4503976953</c:v>
                </c:pt>
                <c:pt idx="39">
                  <c:v>84540.8889087165</c:v>
                </c:pt>
                <c:pt idx="40">
                  <c:v>81896.3302740529</c:v>
                </c:pt>
                <c:pt idx="41">
                  <c:v>79696.7465269667</c:v>
                </c:pt>
                <c:pt idx="42">
                  <c:v>77808.6703972384</c:v>
                </c:pt>
                <c:pt idx="43">
                  <c:v>76151.4948499454</c:v>
                </c:pt>
                <c:pt idx="44">
                  <c:v>74672.6694916726</c:v>
                </c:pt>
                <c:pt idx="45">
                  <c:v>73335.962757695</c:v>
                </c:pt>
                <c:pt idx="46">
                  <c:v>72115.3008381469</c:v>
                </c:pt>
              </c:numCache>
            </c:numRef>
          </c:xVal>
          <c:yVal>
            <c:numRef>
              <c:f>'BCH @ $5K'!$D$15:$D$61</c:f>
              <c:numCache>
                <c:formatCode>General</c:formatCode>
                <c:ptCount val="47"/>
                <c:pt idx="0">
                  <c:v>0.0171444526301861</c:v>
                </c:pt>
                <c:pt idx="1">
                  <c:v>0.0242943612253676</c:v>
                </c:pt>
                <c:pt idx="2">
                  <c:v>0.0290081067080677</c:v>
                </c:pt>
                <c:pt idx="3">
                  <c:v>0.032881795183593</c:v>
                </c:pt>
                <c:pt idx="4">
                  <c:v>0.0362891052699481</c:v>
                </c:pt>
                <c:pt idx="5">
                  <c:v>0.0393889053305295</c:v>
                </c:pt>
                <c:pt idx="6">
                  <c:v>0.0422661746468742</c:v>
                </c:pt>
                <c:pt idx="7">
                  <c:v>0.0449726423265393</c:v>
                </c:pt>
                <c:pt idx="8">
                  <c:v>0.0475425609311302</c:v>
                </c:pt>
                <c:pt idx="9">
                  <c:v>0.0477930335325824</c:v>
                </c:pt>
                <c:pt idx="10">
                  <c:v>0.0480424063401126</c:v>
                </c:pt>
                <c:pt idx="11">
                  <c:v>0.0482906986606318</c:v>
                </c:pt>
                <c:pt idx="12">
                  <c:v>0.0485379292364087</c:v>
                </c:pt>
                <c:pt idx="13">
                  <c:v>0.0487841162679487</c:v>
                </c:pt>
                <c:pt idx="14">
                  <c:v>0.0490292774356914</c:v>
                </c:pt>
                <c:pt idx="15">
                  <c:v>0.0492734299206051</c:v>
                </c:pt>
                <c:pt idx="16">
                  <c:v>0.0495165904237497</c:v>
                </c:pt>
                <c:pt idx="17">
                  <c:v>0.0497587751848564</c:v>
                </c:pt>
                <c:pt idx="18">
                  <c:v>0.05</c:v>
                </c:pt>
                <c:pt idx="19">
                  <c:v>0.0502402802384166</c:v>
                </c:pt>
                <c:pt idx="20">
                  <c:v>0.0504796308584911</c:v>
                </c:pt>
                <c:pt idx="21">
                  <c:v>0.0507180664230021</c:v>
                </c:pt>
                <c:pt idx="22">
                  <c:v>0.0509556011136392</c:v>
                </c:pt>
                <c:pt idx="23">
                  <c:v>0.0511922487448438</c:v>
                </c:pt>
                <c:pt idx="24">
                  <c:v>0.0514280227770055</c:v>
                </c:pt>
                <c:pt idx="25">
                  <c:v>0.051662936329072</c:v>
                </c:pt>
                <c:pt idx="26">
                  <c:v>0.0518970021905615</c:v>
                </c:pt>
                <c:pt idx="27">
                  <c:v>0.0521302328330612</c:v>
                </c:pt>
                <c:pt idx="28">
                  <c:v>0.052362640421198</c:v>
                </c:pt>
                <c:pt idx="29">
                  <c:v>0.0546439247744553</c:v>
                </c:pt>
                <c:pt idx="30">
                  <c:v>0.0568543581465388</c:v>
                </c:pt>
                <c:pt idx="31">
                  <c:v>0.0590023366602586</c:v>
                </c:pt>
                <c:pt idx="32">
                  <c:v>0.0610946977203334</c:v>
                </c:pt>
                <c:pt idx="33">
                  <c:v>0.0631370983216284</c:v>
                </c:pt>
                <c:pt idx="34">
                  <c:v>0.0651342828463009</c:v>
                </c:pt>
                <c:pt idx="35">
                  <c:v>0.0670902774174135</c:v>
                </c:pt>
                <c:pt idx="36">
                  <c:v>0.0690085340241578</c:v>
                </c:pt>
                <c:pt idx="37">
                  <c:v>0.0708920394307134</c:v>
                </c:pt>
                <c:pt idx="38">
                  <c:v>0.0882652606178302</c:v>
                </c:pt>
                <c:pt idx="39">
                  <c:v>0.103822269632629</c:v>
                </c:pt>
                <c:pt idx="40">
                  <c:v>0.118208077831471</c:v>
                </c:pt>
                <c:pt idx="41">
                  <c:v>0.131752283128067</c:v>
                </c:pt>
                <c:pt idx="42">
                  <c:v>0.144651089297531</c:v>
                </c:pt>
                <c:pt idx="43">
                  <c:v>0.157032903170932</c:v>
                </c:pt>
                <c:pt idx="44">
                  <c:v>0.168987410599501</c:v>
                </c:pt>
                <c:pt idx="45">
                  <c:v>0.180580305834578</c:v>
                </c:pt>
                <c:pt idx="46">
                  <c:v>0.191861492532038</c:v>
                </c:pt>
              </c:numCache>
            </c:numRef>
          </c:yVal>
          <c:smooth val="1"/>
        </c:ser>
        <c:axId val="17329677"/>
        <c:axId val="2676505"/>
      </c:scatterChart>
      <c:valAx>
        <c:axId val="1732967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Tokens Issued by Bancor Smart Contract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76505"/>
        <c:crosses val="autoZero"/>
        <c:crossBetween val="midCat"/>
      </c:valAx>
      <c:valAx>
        <c:axId val="26765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Token Price ($/token)</a:t>
                </a:r>
              </a:p>
            </c:rich>
          </c:tx>
          <c:overlay val="0"/>
        </c:title>
        <c:numFmt formatCode="General" sourceLinked="0"/>
        <c:majorTickMark val="none"/>
        <c:minorTickMark val="cross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32967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Price ($/VPS)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'relative-invest'!$F$16</c:f>
              <c:strCache>
                <c:ptCount val="1"/>
                <c:pt idx="0">
                  <c:v>14242.8704918684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'relative-invest'!$E$17:$E$72,'relative-invest'!$E$14</c:f>
              <c:numCache>
                <c:formatCode>General</c:formatCode>
                <c:ptCount val="57"/>
                <c:pt idx="0">
                  <c:v>0.151348236876358</c:v>
                </c:pt>
                <c:pt idx="1">
                  <c:v>0.174405716675632</c:v>
                </c:pt>
                <c:pt idx="2">
                  <c:v>0.230298221021718</c:v>
                </c:pt>
                <c:pt idx="3">
                  <c:v>0.269070221664539</c:v>
                </c:pt>
                <c:pt idx="4">
                  <c:v>0.301185955514806</c:v>
                </c:pt>
                <c:pt idx="5">
                  <c:v>0.329490823185613</c:v>
                </c:pt>
                <c:pt idx="6">
                  <c:v>0.355247122616995</c:v>
                </c:pt>
                <c:pt idx="7">
                  <c:v>0.379144518285694</c:v>
                </c:pt>
                <c:pt idx="8">
                  <c:v>0.401608171695761</c:v>
                </c:pt>
                <c:pt idx="9">
                  <c:v>0.41239475143851</c:v>
                </c:pt>
                <c:pt idx="10">
                  <c:v>0.422921956053513</c:v>
                </c:pt>
                <c:pt idx="11">
                  <c:v>0.433212652824529</c:v>
                </c:pt>
                <c:pt idx="12">
                  <c:v>0.443286513612335</c:v>
                </c:pt>
                <c:pt idx="13">
                  <c:v>0.453160606914081</c:v>
                </c:pt>
                <c:pt idx="14">
                  <c:v>0.462849856069663</c:v>
                </c:pt>
                <c:pt idx="15">
                  <c:v>0.472367398806961</c:v>
                </c:pt>
                <c:pt idx="16">
                  <c:v>0.481724872888065</c:v>
                </c:pt>
                <c:pt idx="17">
                  <c:v>0.490932645598425</c:v>
                </c:pt>
                <c:pt idx="18">
                  <c:v>0.491845555215176</c:v>
                </c:pt>
                <c:pt idx="19">
                  <c:v>0.492757070151334</c:v>
                </c:pt>
                <c:pt idx="20">
                  <c:v>0.493667199052256</c:v>
                </c:pt>
                <c:pt idx="21">
                  <c:v>0.494575950473269</c:v>
                </c:pt>
                <c:pt idx="22">
                  <c:v>0.495483332880984</c:v>
                </c:pt>
                <c:pt idx="23">
                  <c:v>0.496389354654551</c:v>
                </c:pt>
                <c:pt idx="24">
                  <c:v>0.497294024086929</c:v>
                </c:pt>
                <c:pt idx="25">
                  <c:v>0.498197349386204</c:v>
                </c:pt>
                <c:pt idx="26">
                  <c:v>0.49909933867663</c:v>
                </c:pt>
                <c:pt idx="27">
                  <c:v>0.5</c:v>
                </c:pt>
                <c:pt idx="28">
                  <c:v>0.500899341316682</c:v>
                </c:pt>
                <c:pt idx="29">
                  <c:v>0.501797370506891</c:v>
                </c:pt>
                <c:pt idx="30">
                  <c:v>0.502694095371568</c:v>
                </c:pt>
                <c:pt idx="31">
                  <c:v>0.503589523633986</c:v>
                </c:pt>
                <c:pt idx="32">
                  <c:v>0.504483662940324</c:v>
                </c:pt>
                <c:pt idx="33">
                  <c:v>0.505376520860973</c:v>
                </c:pt>
                <c:pt idx="34">
                  <c:v>0.506268104891494</c:v>
                </c:pt>
                <c:pt idx="35">
                  <c:v>0.507158422453886</c:v>
                </c:pt>
                <c:pt idx="36">
                  <c:v>0.508047480897207</c:v>
                </c:pt>
                <c:pt idx="37">
                  <c:v>0.508935287498964</c:v>
                </c:pt>
                <c:pt idx="38">
                  <c:v>0.51774605388262</c:v>
                </c:pt>
                <c:pt idx="39">
                  <c:v>0.526439144252235</c:v>
                </c:pt>
                <c:pt idx="40">
                  <c:v>0.535020791013883</c:v>
                </c:pt>
                <c:pt idx="41">
                  <c:v>0.543496688153599</c:v>
                </c:pt>
                <c:pt idx="42">
                  <c:v>0.551872054321687</c:v>
                </c:pt>
                <c:pt idx="43">
                  <c:v>0.560151686719475</c:v>
                </c:pt>
                <c:pt idx="44">
                  <c:v>0.568340007375758</c:v>
                </c:pt>
                <c:pt idx="45">
                  <c:v>0.576441103086329</c:v>
                </c:pt>
                <c:pt idx="46">
                  <c:v>0.584458760045681</c:v>
                </c:pt>
                <c:pt idx="47">
                  <c:v>0.660714928814469</c:v>
                </c:pt>
                <c:pt idx="48">
                  <c:v>0.731373830065282</c:v>
                </c:pt>
                <c:pt idx="49">
                  <c:v>0.79788486223625</c:v>
                </c:pt>
                <c:pt idx="50">
                  <c:v>0.861154552757946</c:v>
                </c:pt>
                <c:pt idx="51">
                  <c:v>0.921795533379525</c:v>
                </c:pt>
                <c:pt idx="52">
                  <c:v>0.980245339425662</c:v>
                </c:pt>
                <c:pt idx="53">
                  <c:v>1.03682969642289</c:v>
                </c:pt>
                <c:pt idx="54">
                  <c:v>1.09179906763599</c:v>
                </c:pt>
                <c:pt idx="55">
                  <c:v>1.14535110832269</c:v>
                </c:pt>
                <c:pt idx="56">
                  <c:v>1</c:v>
                </c:pt>
              </c:numCache>
            </c:numRef>
          </c:xVal>
          <c:yVal>
            <c:numRef>
              <c:f>'relative-invest'!$F$17:$F$72</c:f>
              <c:numCache>
                <c:formatCode>General</c:formatCode>
                <c:ptCount val="56"/>
                <c:pt idx="0">
                  <c:v>13237.5666219376</c:v>
                </c:pt>
                <c:pt idx="1">
                  <c:v>12752.203363223</c:v>
                </c:pt>
                <c:pt idx="2">
                  <c:v>11910.5662130082</c:v>
                </c:pt>
                <c:pt idx="3">
                  <c:v>11486.6007747922</c:v>
                </c:pt>
                <c:pt idx="4">
                  <c:v>11195.2748573042</c:v>
                </c:pt>
                <c:pt idx="5">
                  <c:v>10971.1954855257</c:v>
                </c:pt>
                <c:pt idx="6">
                  <c:v>10788.1837238746</c:v>
                </c:pt>
                <c:pt idx="7">
                  <c:v>10633.004008828</c:v>
                </c:pt>
                <c:pt idx="8">
                  <c:v>10497.9978349432</c:v>
                </c:pt>
                <c:pt idx="9">
                  <c:v>10436.4750020996</c:v>
                </c:pt>
                <c:pt idx="10">
                  <c:v>10378.3203915281</c:v>
                </c:pt>
                <c:pt idx="11">
                  <c:v>10323.1669229585</c:v>
                </c:pt>
                <c:pt idx="12">
                  <c:v>10270.705280479</c:v>
                </c:pt>
                <c:pt idx="13">
                  <c:v>10220.6723145707</c:v>
                </c:pt>
                <c:pt idx="14">
                  <c:v>10172.8422272383</c:v>
                </c:pt>
                <c:pt idx="15">
                  <c:v>10127.0197734889</c:v>
                </c:pt>
                <c:pt idx="16">
                  <c:v>10083.0349484763</c:v>
                </c:pt>
                <c:pt idx="17">
                  <c:v>10040.7387860215</c:v>
                </c:pt>
                <c:pt idx="18">
                  <c:v>10036.5968540513</c:v>
                </c:pt>
                <c:pt idx="19">
                  <c:v>10032.4703610951</c:v>
                </c:pt>
                <c:pt idx="20">
                  <c:v>10028.359186162</c:v>
                </c:pt>
                <c:pt idx="21">
                  <c:v>10024.2632097022</c:v>
                </c:pt>
                <c:pt idx="22">
                  <c:v>10020.1823135843</c:v>
                </c:pt>
                <c:pt idx="23">
                  <c:v>10016.1163810726</c:v>
                </c:pt>
                <c:pt idx="24">
                  <c:v>10012.0652968051</c:v>
                </c:pt>
                <c:pt idx="25">
                  <c:v>10008.0289467717</c:v>
                </c:pt>
                <c:pt idx="26">
                  <c:v>10004.0072182931</c:v>
                </c:pt>
                <c:pt idx="27">
                  <c:v>10000</c:v>
                </c:pt>
                <c:pt idx="28">
                  <c:v>9996.00718181273</c:v>
                </c:pt>
                <c:pt idx="29">
                  <c:v>9992.02865492109</c:v>
                </c:pt>
                <c:pt idx="30">
                  <c:v>9988.06431176486</c:v>
                </c:pt>
                <c:pt idx="31">
                  <c:v>9984.11404601456</c:v>
                </c:pt>
                <c:pt idx="32">
                  <c:v>9980.17775255255</c:v>
                </c:pt>
                <c:pt idx="33">
                  <c:v>9976.25532745456</c:v>
                </c:pt>
                <c:pt idx="34">
                  <c:v>9972.34666797151</c:v>
                </c:pt>
                <c:pt idx="35">
                  <c:v>9968.45167251175</c:v>
                </c:pt>
                <c:pt idx="36">
                  <c:v>9964.57024062355</c:v>
                </c:pt>
                <c:pt idx="37">
                  <c:v>9960.702272978</c:v>
                </c:pt>
                <c:pt idx="38">
                  <c:v>9922.74204757325</c:v>
                </c:pt>
                <c:pt idx="39">
                  <c:v>9886.02671238434</c:v>
                </c:pt>
                <c:pt idx="40">
                  <c:v>9850.47310059036</c:v>
                </c:pt>
                <c:pt idx="41">
                  <c:v>9816.00623852976</c:v>
                </c:pt>
                <c:pt idx="42">
                  <c:v>9782.55829578562</c:v>
                </c:pt>
                <c:pt idx="43">
                  <c:v>9750.06769894792</c:v>
                </c:pt>
                <c:pt idx="44">
                  <c:v>9718.47837927374</c:v>
                </c:pt>
                <c:pt idx="45">
                  <c:v>9687.73913061324</c:v>
                </c:pt>
                <c:pt idx="46">
                  <c:v>9657.8030587062</c:v>
                </c:pt>
                <c:pt idx="47">
                  <c:v>9394.59518385981</c:v>
                </c:pt>
                <c:pt idx="48">
                  <c:v>9179.62610181657</c:v>
                </c:pt>
                <c:pt idx="49">
                  <c:v>8997.34906893982</c:v>
                </c:pt>
                <c:pt idx="50">
                  <c:v>8838.76825966096</c:v>
                </c:pt>
                <c:pt idx="51">
                  <c:v>8698.19286756521</c:v>
                </c:pt>
                <c:pt idx="52">
                  <c:v>8571.78611956444</c:v>
                </c:pt>
                <c:pt idx="53">
                  <c:v>8456.83432339942</c:v>
                </c:pt>
                <c:pt idx="54">
                  <c:v>8351.34499253838</c:v>
                </c:pt>
                <c:pt idx="55">
                  <c:v>8253.81056911981</c:v>
                </c:pt>
              </c:numCache>
            </c:numRef>
          </c:yVal>
          <c:smooth val="1"/>
        </c:ser>
        <c:axId val="59325669"/>
        <c:axId val="50510309"/>
      </c:scatterChart>
      <c:valAx>
        <c:axId val="5932566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Tokens Issued by Bancor Smart Contract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510309"/>
        <c:crosses val="autoZero"/>
        <c:crossBetween val="midCat"/>
      </c:valAx>
      <c:valAx>
        <c:axId val="505103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Token Price ($/token)</a:t>
                </a:r>
              </a:p>
            </c:rich>
          </c:tx>
          <c:overlay val="0"/>
        </c:title>
        <c:numFmt formatCode="General" sourceLinked="0"/>
        <c:majorTickMark val="none"/>
        <c:minorTickMark val="cross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32566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25109470786939"/>
          <c:y val="0.0919021111227812"/>
          <c:w val="0.822156887276367"/>
          <c:h val="0.7677764940657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generalized_2!$H$1</c:f>
              <c:strCache>
                <c:ptCount val="1"/>
                <c:pt idx="0">
                  <c:v>Price $/token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generalized_2!$I$2:$I$58</c:f>
              <c:numCache>
                <c:formatCode>General</c:formatCode>
                <c:ptCount val="57"/>
                <c:pt idx="0">
                  <c:v>14242.8704918684</c:v>
                </c:pt>
                <c:pt idx="1">
                  <c:v>13237.5666219376</c:v>
                </c:pt>
                <c:pt idx="2">
                  <c:v>12752.203363223</c:v>
                </c:pt>
                <c:pt idx="3">
                  <c:v>11910.5662130082</c:v>
                </c:pt>
                <c:pt idx="4">
                  <c:v>11486.6007747922</c:v>
                </c:pt>
                <c:pt idx="5">
                  <c:v>11195.2748573042</c:v>
                </c:pt>
                <c:pt idx="6">
                  <c:v>10971.1954855257</c:v>
                </c:pt>
                <c:pt idx="7">
                  <c:v>10788.1837238746</c:v>
                </c:pt>
                <c:pt idx="8">
                  <c:v>10633.004008828</c:v>
                </c:pt>
                <c:pt idx="9">
                  <c:v>10497.9978349432</c:v>
                </c:pt>
                <c:pt idx="10">
                  <c:v>10436.4750020996</c:v>
                </c:pt>
                <c:pt idx="11">
                  <c:v>10378.3203915281</c:v>
                </c:pt>
                <c:pt idx="12">
                  <c:v>10323.1669229585</c:v>
                </c:pt>
                <c:pt idx="13">
                  <c:v>10270.705280479</c:v>
                </c:pt>
                <c:pt idx="14">
                  <c:v>10220.6723145707</c:v>
                </c:pt>
                <c:pt idx="15">
                  <c:v>10172.8422272383</c:v>
                </c:pt>
                <c:pt idx="16">
                  <c:v>10127.0197734889</c:v>
                </c:pt>
                <c:pt idx="17">
                  <c:v>10083.0349484763</c:v>
                </c:pt>
                <c:pt idx="18">
                  <c:v>10040.7387860215</c:v>
                </c:pt>
                <c:pt idx="19">
                  <c:v>10036.5968540513</c:v>
                </c:pt>
                <c:pt idx="20">
                  <c:v>10032.4703610951</c:v>
                </c:pt>
                <c:pt idx="21">
                  <c:v>10028.359186162</c:v>
                </c:pt>
                <c:pt idx="22">
                  <c:v>10024.2632097022</c:v>
                </c:pt>
                <c:pt idx="23">
                  <c:v>10020.1823135843</c:v>
                </c:pt>
                <c:pt idx="24">
                  <c:v>10016.1163810726</c:v>
                </c:pt>
                <c:pt idx="25">
                  <c:v>10012.0652968051</c:v>
                </c:pt>
                <c:pt idx="26">
                  <c:v>10008.0289467717</c:v>
                </c:pt>
                <c:pt idx="27">
                  <c:v>10004.0072182931</c:v>
                </c:pt>
                <c:pt idx="28">
                  <c:v>10000</c:v>
                </c:pt>
                <c:pt idx="29">
                  <c:v>9996.00718181273</c:v>
                </c:pt>
                <c:pt idx="30">
                  <c:v>9992.02865492109</c:v>
                </c:pt>
                <c:pt idx="31">
                  <c:v>9988.06431176486</c:v>
                </c:pt>
                <c:pt idx="32">
                  <c:v>9984.11404601456</c:v>
                </c:pt>
                <c:pt idx="33">
                  <c:v>9980.17775255255</c:v>
                </c:pt>
                <c:pt idx="34">
                  <c:v>9976.25532745456</c:v>
                </c:pt>
                <c:pt idx="35">
                  <c:v>9972.34666797151</c:v>
                </c:pt>
                <c:pt idx="36">
                  <c:v>9968.45167251175</c:v>
                </c:pt>
                <c:pt idx="37">
                  <c:v>9964.57024062355</c:v>
                </c:pt>
                <c:pt idx="38">
                  <c:v>9960.702272978</c:v>
                </c:pt>
                <c:pt idx="39">
                  <c:v>9922.74204757325</c:v>
                </c:pt>
                <c:pt idx="40">
                  <c:v>9886.02671238434</c:v>
                </c:pt>
                <c:pt idx="41">
                  <c:v>9850.47310059036</c:v>
                </c:pt>
                <c:pt idx="42">
                  <c:v>9816.00623852976</c:v>
                </c:pt>
                <c:pt idx="43">
                  <c:v>9782.55829578562</c:v>
                </c:pt>
                <c:pt idx="44">
                  <c:v>9750.06769894792</c:v>
                </c:pt>
                <c:pt idx="45">
                  <c:v>9718.47837927374</c:v>
                </c:pt>
                <c:pt idx="46">
                  <c:v>9687.73913061324</c:v>
                </c:pt>
                <c:pt idx="47">
                  <c:v>9657.8030587062</c:v>
                </c:pt>
                <c:pt idx="48">
                  <c:v>9394.59518385981</c:v>
                </c:pt>
                <c:pt idx="49">
                  <c:v>9179.62610181657</c:v>
                </c:pt>
                <c:pt idx="50">
                  <c:v>8997.34906893982</c:v>
                </c:pt>
                <c:pt idx="51">
                  <c:v>8838.76825966096</c:v>
                </c:pt>
                <c:pt idx="52">
                  <c:v>8698.19286756521</c:v>
                </c:pt>
                <c:pt idx="53">
                  <c:v>8571.78611956444</c:v>
                </c:pt>
                <c:pt idx="54">
                  <c:v>8456.83432339942</c:v>
                </c:pt>
                <c:pt idx="55">
                  <c:v>8351.34499253838</c:v>
                </c:pt>
                <c:pt idx="56">
                  <c:v>8253.81056911981</c:v>
                </c:pt>
              </c:numCache>
            </c:numRef>
          </c:xVal>
          <c:yVal>
            <c:numRef>
              <c:f>generalized_2!$H$2:$H$58</c:f>
              <c:numCache>
                <c:formatCode>General</c:formatCode>
                <c:ptCount val="57"/>
                <c:pt idx="0">
                  <c:v>0.117373368089937</c:v>
                </c:pt>
                <c:pt idx="1">
                  <c:v>0.151348236876358</c:v>
                </c:pt>
                <c:pt idx="2">
                  <c:v>0.174405716675632</c:v>
                </c:pt>
                <c:pt idx="3">
                  <c:v>0.230298221021718</c:v>
                </c:pt>
                <c:pt idx="4">
                  <c:v>0.269070221664539</c:v>
                </c:pt>
                <c:pt idx="5">
                  <c:v>0.301185955514806</c:v>
                </c:pt>
                <c:pt idx="6">
                  <c:v>0.329490823185613</c:v>
                </c:pt>
                <c:pt idx="7">
                  <c:v>0.355247122616995</c:v>
                </c:pt>
                <c:pt idx="8">
                  <c:v>0.379144518285694</c:v>
                </c:pt>
                <c:pt idx="9">
                  <c:v>0.401608171695761</c:v>
                </c:pt>
                <c:pt idx="10">
                  <c:v>0.41239475143851</c:v>
                </c:pt>
                <c:pt idx="11">
                  <c:v>0.422921956053513</c:v>
                </c:pt>
                <c:pt idx="12">
                  <c:v>0.433212652824529</c:v>
                </c:pt>
                <c:pt idx="13">
                  <c:v>0.443286513612335</c:v>
                </c:pt>
                <c:pt idx="14">
                  <c:v>0.453160606914081</c:v>
                </c:pt>
                <c:pt idx="15">
                  <c:v>0.462849856069663</c:v>
                </c:pt>
                <c:pt idx="16">
                  <c:v>0.472367398806961</c:v>
                </c:pt>
                <c:pt idx="17">
                  <c:v>0.481724872888065</c:v>
                </c:pt>
                <c:pt idx="18">
                  <c:v>0.490932645598425</c:v>
                </c:pt>
                <c:pt idx="19">
                  <c:v>0.491845555215176</c:v>
                </c:pt>
                <c:pt idx="20">
                  <c:v>0.492757070151334</c:v>
                </c:pt>
                <c:pt idx="21">
                  <c:v>0.493667199052256</c:v>
                </c:pt>
                <c:pt idx="22">
                  <c:v>0.494575950473269</c:v>
                </c:pt>
                <c:pt idx="23">
                  <c:v>0.495483332880984</c:v>
                </c:pt>
                <c:pt idx="24">
                  <c:v>0.496389354654551</c:v>
                </c:pt>
                <c:pt idx="25">
                  <c:v>0.497294024086929</c:v>
                </c:pt>
                <c:pt idx="26">
                  <c:v>0.498197349386204</c:v>
                </c:pt>
                <c:pt idx="27">
                  <c:v>0.49909933867663</c:v>
                </c:pt>
                <c:pt idx="28">
                  <c:v>0.5</c:v>
                </c:pt>
                <c:pt idx="29">
                  <c:v>0.500899341316682</c:v>
                </c:pt>
                <c:pt idx="30">
                  <c:v>0.501797370506891</c:v>
                </c:pt>
                <c:pt idx="31">
                  <c:v>0.502694095371568</c:v>
                </c:pt>
                <c:pt idx="32">
                  <c:v>0.503589523633986</c:v>
                </c:pt>
                <c:pt idx="33">
                  <c:v>0.504483662940324</c:v>
                </c:pt>
                <c:pt idx="34">
                  <c:v>0.505376520860973</c:v>
                </c:pt>
                <c:pt idx="35">
                  <c:v>0.506268104891494</c:v>
                </c:pt>
                <c:pt idx="36">
                  <c:v>0.507158422453886</c:v>
                </c:pt>
                <c:pt idx="37">
                  <c:v>0.508047480897207</c:v>
                </c:pt>
                <c:pt idx="38">
                  <c:v>0.508935287498964</c:v>
                </c:pt>
                <c:pt idx="39">
                  <c:v>0.51774605388262</c:v>
                </c:pt>
                <c:pt idx="40">
                  <c:v>0.526439144252235</c:v>
                </c:pt>
                <c:pt idx="41">
                  <c:v>0.535020791013883</c:v>
                </c:pt>
                <c:pt idx="42">
                  <c:v>0.543496688153599</c:v>
                </c:pt>
                <c:pt idx="43">
                  <c:v>0.551872054321687</c:v>
                </c:pt>
                <c:pt idx="44">
                  <c:v>0.560151686719475</c:v>
                </c:pt>
                <c:pt idx="45">
                  <c:v>0.568340007375758</c:v>
                </c:pt>
                <c:pt idx="46">
                  <c:v>0.576441103086329</c:v>
                </c:pt>
                <c:pt idx="47">
                  <c:v>0.584458760045681</c:v>
                </c:pt>
                <c:pt idx="48">
                  <c:v>0.660714928814469</c:v>
                </c:pt>
                <c:pt idx="49">
                  <c:v>0.731373830065282</c:v>
                </c:pt>
                <c:pt idx="50">
                  <c:v>0.79788486223625</c:v>
                </c:pt>
                <c:pt idx="51">
                  <c:v>0.861154552757946</c:v>
                </c:pt>
                <c:pt idx="52">
                  <c:v>0.921795533379525</c:v>
                </c:pt>
                <c:pt idx="53">
                  <c:v>0.980245339425662</c:v>
                </c:pt>
                <c:pt idx="54">
                  <c:v>1.03682969642289</c:v>
                </c:pt>
                <c:pt idx="55">
                  <c:v>1.09179906763599</c:v>
                </c:pt>
                <c:pt idx="56">
                  <c:v>1.14535110832269</c:v>
                </c:pt>
              </c:numCache>
            </c:numRef>
          </c:yVal>
          <c:smooth val="0"/>
        </c:ser>
        <c:axId val="92796217"/>
        <c:axId val="7409836"/>
      </c:scatterChart>
      <c:valAx>
        <c:axId val="927962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Token Balance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09836"/>
        <c:crosses val="autoZero"/>
        <c:crossBetween val="midCat"/>
      </c:valAx>
      <c:valAx>
        <c:axId val="74098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$/Token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7962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422244463905918"/>
          <c:y val="0.0281483037496061"/>
          <c:w val="0.198060681889271"/>
          <c:h val="0.0661764705882353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generalized_2!$I$1</c:f>
              <c:strCache>
                <c:ptCount val="1"/>
                <c:pt idx="0">
                  <c:v>Token Balance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generalized_2!$J$2:$J$58</c:f>
              <c:numCache>
                <c:formatCode>General</c:formatCode>
                <c:ptCount val="57"/>
                <c:pt idx="0">
                  <c:v>0.100000000000001</c:v>
                </c:pt>
                <c:pt idx="1">
                  <c:v>0.5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24.1</c:v>
                </c:pt>
                <c:pt idx="20">
                  <c:v>24.2</c:v>
                </c:pt>
                <c:pt idx="21">
                  <c:v>24.3</c:v>
                </c:pt>
                <c:pt idx="22">
                  <c:v>24.4</c:v>
                </c:pt>
                <c:pt idx="23">
                  <c:v>24.5</c:v>
                </c:pt>
                <c:pt idx="24">
                  <c:v>24.6</c:v>
                </c:pt>
                <c:pt idx="25">
                  <c:v>24.7</c:v>
                </c:pt>
                <c:pt idx="26">
                  <c:v>24.8</c:v>
                </c:pt>
                <c:pt idx="27">
                  <c:v>24.9</c:v>
                </c:pt>
                <c:pt idx="28">
                  <c:v>25</c:v>
                </c:pt>
                <c:pt idx="29">
                  <c:v>25.1</c:v>
                </c:pt>
                <c:pt idx="30">
                  <c:v>25.2</c:v>
                </c:pt>
                <c:pt idx="31">
                  <c:v>25.3</c:v>
                </c:pt>
                <c:pt idx="32">
                  <c:v>25.4</c:v>
                </c:pt>
                <c:pt idx="33">
                  <c:v>25.5</c:v>
                </c:pt>
                <c:pt idx="34">
                  <c:v>25.6</c:v>
                </c:pt>
                <c:pt idx="35">
                  <c:v>25.7</c:v>
                </c:pt>
                <c:pt idx="36">
                  <c:v>25.8</c:v>
                </c:pt>
                <c:pt idx="37">
                  <c:v>25.9</c:v>
                </c:pt>
                <c:pt idx="38">
                  <c:v>26</c:v>
                </c:pt>
                <c:pt idx="39">
                  <c:v>27</c:v>
                </c:pt>
                <c:pt idx="40">
                  <c:v>28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  <c:pt idx="44">
                  <c:v>32</c:v>
                </c:pt>
                <c:pt idx="45">
                  <c:v>33</c:v>
                </c:pt>
                <c:pt idx="46">
                  <c:v>34</c:v>
                </c:pt>
                <c:pt idx="47">
                  <c:v>35</c:v>
                </c:pt>
                <c:pt idx="48">
                  <c:v>45</c:v>
                </c:pt>
                <c:pt idx="49">
                  <c:v>55</c:v>
                </c:pt>
                <c:pt idx="50">
                  <c:v>65</c:v>
                </c:pt>
                <c:pt idx="51">
                  <c:v>75</c:v>
                </c:pt>
                <c:pt idx="52">
                  <c:v>85</c:v>
                </c:pt>
                <c:pt idx="53">
                  <c:v>95</c:v>
                </c:pt>
                <c:pt idx="54">
                  <c:v>105</c:v>
                </c:pt>
                <c:pt idx="55">
                  <c:v>115</c:v>
                </c:pt>
                <c:pt idx="56">
                  <c:v>125</c:v>
                </c:pt>
              </c:numCache>
            </c:numRef>
          </c:xVal>
          <c:yVal>
            <c:numRef>
              <c:f>generalized_2!$I$2:$I$58</c:f>
              <c:numCache>
                <c:formatCode>General</c:formatCode>
                <c:ptCount val="57"/>
                <c:pt idx="0">
                  <c:v>14242.8704918684</c:v>
                </c:pt>
                <c:pt idx="1">
                  <c:v>13237.5666219376</c:v>
                </c:pt>
                <c:pt idx="2">
                  <c:v>12752.203363223</c:v>
                </c:pt>
                <c:pt idx="3">
                  <c:v>11910.5662130082</c:v>
                </c:pt>
                <c:pt idx="4">
                  <c:v>11486.6007747922</c:v>
                </c:pt>
                <c:pt idx="5">
                  <c:v>11195.2748573042</c:v>
                </c:pt>
                <c:pt idx="6">
                  <c:v>10971.1954855257</c:v>
                </c:pt>
                <c:pt idx="7">
                  <c:v>10788.1837238746</c:v>
                </c:pt>
                <c:pt idx="8">
                  <c:v>10633.004008828</c:v>
                </c:pt>
                <c:pt idx="9">
                  <c:v>10497.9978349432</c:v>
                </c:pt>
                <c:pt idx="10">
                  <c:v>10436.4750020996</c:v>
                </c:pt>
                <c:pt idx="11">
                  <c:v>10378.3203915281</c:v>
                </c:pt>
                <c:pt idx="12">
                  <c:v>10323.1669229585</c:v>
                </c:pt>
                <c:pt idx="13">
                  <c:v>10270.705280479</c:v>
                </c:pt>
                <c:pt idx="14">
                  <c:v>10220.6723145707</c:v>
                </c:pt>
                <c:pt idx="15">
                  <c:v>10172.8422272383</c:v>
                </c:pt>
                <c:pt idx="16">
                  <c:v>10127.0197734889</c:v>
                </c:pt>
                <c:pt idx="17">
                  <c:v>10083.0349484763</c:v>
                </c:pt>
                <c:pt idx="18">
                  <c:v>10040.7387860215</c:v>
                </c:pt>
                <c:pt idx="19">
                  <c:v>10036.5968540513</c:v>
                </c:pt>
                <c:pt idx="20">
                  <c:v>10032.4703610951</c:v>
                </c:pt>
                <c:pt idx="21">
                  <c:v>10028.359186162</c:v>
                </c:pt>
                <c:pt idx="22">
                  <c:v>10024.2632097022</c:v>
                </c:pt>
                <c:pt idx="23">
                  <c:v>10020.1823135843</c:v>
                </c:pt>
                <c:pt idx="24">
                  <c:v>10016.1163810726</c:v>
                </c:pt>
                <c:pt idx="25">
                  <c:v>10012.0652968051</c:v>
                </c:pt>
                <c:pt idx="26">
                  <c:v>10008.0289467717</c:v>
                </c:pt>
                <c:pt idx="27">
                  <c:v>10004.0072182931</c:v>
                </c:pt>
                <c:pt idx="28">
                  <c:v>10000</c:v>
                </c:pt>
                <c:pt idx="29">
                  <c:v>9996.00718181273</c:v>
                </c:pt>
                <c:pt idx="30">
                  <c:v>9992.02865492109</c:v>
                </c:pt>
                <c:pt idx="31">
                  <c:v>9988.06431176486</c:v>
                </c:pt>
                <c:pt idx="32">
                  <c:v>9984.11404601456</c:v>
                </c:pt>
                <c:pt idx="33">
                  <c:v>9980.17775255255</c:v>
                </c:pt>
                <c:pt idx="34">
                  <c:v>9976.25532745456</c:v>
                </c:pt>
                <c:pt idx="35">
                  <c:v>9972.34666797151</c:v>
                </c:pt>
                <c:pt idx="36">
                  <c:v>9968.45167251175</c:v>
                </c:pt>
                <c:pt idx="37">
                  <c:v>9964.57024062355</c:v>
                </c:pt>
                <c:pt idx="38">
                  <c:v>9960.702272978</c:v>
                </c:pt>
                <c:pt idx="39">
                  <c:v>9922.74204757325</c:v>
                </c:pt>
                <c:pt idx="40">
                  <c:v>9886.02671238434</c:v>
                </c:pt>
                <c:pt idx="41">
                  <c:v>9850.47310059036</c:v>
                </c:pt>
                <c:pt idx="42">
                  <c:v>9816.00623852976</c:v>
                </c:pt>
                <c:pt idx="43">
                  <c:v>9782.55829578562</c:v>
                </c:pt>
                <c:pt idx="44">
                  <c:v>9750.06769894792</c:v>
                </c:pt>
                <c:pt idx="45">
                  <c:v>9718.47837927374</c:v>
                </c:pt>
                <c:pt idx="46">
                  <c:v>9687.73913061324</c:v>
                </c:pt>
                <c:pt idx="47">
                  <c:v>9657.8030587062</c:v>
                </c:pt>
                <c:pt idx="48">
                  <c:v>9394.59518385981</c:v>
                </c:pt>
                <c:pt idx="49">
                  <c:v>9179.62610181657</c:v>
                </c:pt>
                <c:pt idx="50">
                  <c:v>8997.34906893982</c:v>
                </c:pt>
                <c:pt idx="51">
                  <c:v>8838.76825966096</c:v>
                </c:pt>
                <c:pt idx="52">
                  <c:v>8698.19286756521</c:v>
                </c:pt>
                <c:pt idx="53">
                  <c:v>8571.78611956444</c:v>
                </c:pt>
                <c:pt idx="54">
                  <c:v>8456.83432339942</c:v>
                </c:pt>
                <c:pt idx="55">
                  <c:v>8351.34499253838</c:v>
                </c:pt>
                <c:pt idx="56">
                  <c:v>8253.81056911981</c:v>
                </c:pt>
              </c:numCache>
            </c:numRef>
          </c:yVal>
          <c:smooth val="0"/>
        </c:ser>
        <c:axId val="20560182"/>
        <c:axId val="13499169"/>
      </c:scatterChart>
      <c:valAx>
        <c:axId val="205601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BCH Balance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499169"/>
        <c:crosses val="autoZero"/>
        <c:crossBetween val="midCat"/>
      </c:valAx>
      <c:valAx>
        <c:axId val="134991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Token Balance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56018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generalized_2!$F$1</c:f>
              <c:strCache>
                <c:ptCount val="1"/>
                <c:pt idx="0">
                  <c:v>Tokens Issued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generalized_2!$E$2:$E$58</c:f>
              <c:numCache>
                <c:formatCode>General</c:formatCode>
                <c:ptCount val="57"/>
                <c:pt idx="0">
                  <c:v>-24.9</c:v>
                </c:pt>
                <c:pt idx="1">
                  <c:v>-24.5</c:v>
                </c:pt>
                <c:pt idx="2">
                  <c:v>-24</c:v>
                </c:pt>
                <c:pt idx="3">
                  <c:v>-22</c:v>
                </c:pt>
                <c:pt idx="4">
                  <c:v>-20</c:v>
                </c:pt>
                <c:pt idx="5">
                  <c:v>-18</c:v>
                </c:pt>
                <c:pt idx="6">
                  <c:v>-16</c:v>
                </c:pt>
                <c:pt idx="7">
                  <c:v>-14</c:v>
                </c:pt>
                <c:pt idx="8">
                  <c:v>-12</c:v>
                </c:pt>
                <c:pt idx="9">
                  <c:v>-10</c:v>
                </c:pt>
                <c:pt idx="10">
                  <c:v>-9</c:v>
                </c:pt>
                <c:pt idx="11">
                  <c:v>-8</c:v>
                </c:pt>
                <c:pt idx="12">
                  <c:v>-7</c:v>
                </c:pt>
                <c:pt idx="13">
                  <c:v>-6</c:v>
                </c:pt>
                <c:pt idx="14">
                  <c:v>-5</c:v>
                </c:pt>
                <c:pt idx="15">
                  <c:v>-4</c:v>
                </c:pt>
                <c:pt idx="16">
                  <c:v>-3</c:v>
                </c:pt>
                <c:pt idx="17">
                  <c:v>-2</c:v>
                </c:pt>
                <c:pt idx="18">
                  <c:v>-1</c:v>
                </c:pt>
                <c:pt idx="19">
                  <c:v>-0.9</c:v>
                </c:pt>
                <c:pt idx="20">
                  <c:v>-0.8</c:v>
                </c:pt>
                <c:pt idx="21">
                  <c:v>-0.7</c:v>
                </c:pt>
                <c:pt idx="22">
                  <c:v>-0.6</c:v>
                </c:pt>
                <c:pt idx="23">
                  <c:v>-0.5</c:v>
                </c:pt>
                <c:pt idx="24">
                  <c:v>-0.4</c:v>
                </c:pt>
                <c:pt idx="25">
                  <c:v>-0.3</c:v>
                </c:pt>
                <c:pt idx="26">
                  <c:v>-0.2</c:v>
                </c:pt>
                <c:pt idx="27">
                  <c:v>-0.1</c:v>
                </c:pt>
                <c:pt idx="28">
                  <c:v>0</c:v>
                </c:pt>
                <c:pt idx="29">
                  <c:v>0.1</c:v>
                </c:pt>
                <c:pt idx="30">
                  <c:v>0.2</c:v>
                </c:pt>
                <c:pt idx="31">
                  <c:v>0.3</c:v>
                </c:pt>
                <c:pt idx="32">
                  <c:v>0.4</c:v>
                </c:pt>
                <c:pt idx="33">
                  <c:v>0.5</c:v>
                </c:pt>
                <c:pt idx="34">
                  <c:v>0.6</c:v>
                </c:pt>
                <c:pt idx="35">
                  <c:v>0.7</c:v>
                </c:pt>
                <c:pt idx="36">
                  <c:v>0.8</c:v>
                </c:pt>
                <c:pt idx="37">
                  <c:v>0.9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20</c:v>
                </c:pt>
                <c:pt idx="49">
                  <c:v>30</c:v>
                </c:pt>
                <c:pt idx="50">
                  <c:v>40</c:v>
                </c:pt>
                <c:pt idx="51">
                  <c:v>50</c:v>
                </c:pt>
                <c:pt idx="52">
                  <c:v>60</c:v>
                </c:pt>
                <c:pt idx="53">
                  <c:v>70</c:v>
                </c:pt>
                <c:pt idx="54">
                  <c:v>80</c:v>
                </c:pt>
                <c:pt idx="55">
                  <c:v>90</c:v>
                </c:pt>
                <c:pt idx="56">
                  <c:v>100</c:v>
                </c:pt>
              </c:numCache>
            </c:numRef>
          </c:xVal>
          <c:yVal>
            <c:numRef>
              <c:f>generalized_2!$F$2:$F$58</c:f>
              <c:numCache>
                <c:formatCode>General</c:formatCode>
                <c:ptCount val="57"/>
                <c:pt idx="0">
                  <c:v>-4242.87049186838</c:v>
                </c:pt>
                <c:pt idx="1">
                  <c:v>-3237.56662193759</c:v>
                </c:pt>
                <c:pt idx="2">
                  <c:v>-2752.20336322304</c:v>
                </c:pt>
                <c:pt idx="3">
                  <c:v>-1910.56621300825</c:v>
                </c:pt>
                <c:pt idx="4">
                  <c:v>-1486.60077479215</c:v>
                </c:pt>
                <c:pt idx="5">
                  <c:v>-1195.27485730424</c:v>
                </c:pt>
                <c:pt idx="6">
                  <c:v>-971.195485525658</c:v>
                </c:pt>
                <c:pt idx="7">
                  <c:v>-788.1837238746</c:v>
                </c:pt>
                <c:pt idx="8">
                  <c:v>-633.004008827986</c:v>
                </c:pt>
                <c:pt idx="9">
                  <c:v>-497.997834943236</c:v>
                </c:pt>
                <c:pt idx="10">
                  <c:v>-436.47500209963</c:v>
                </c:pt>
                <c:pt idx="11">
                  <c:v>-378.320391528112</c:v>
                </c:pt>
                <c:pt idx="12">
                  <c:v>-323.166922958519</c:v>
                </c:pt>
                <c:pt idx="13">
                  <c:v>-270.705280479033</c:v>
                </c:pt>
                <c:pt idx="14">
                  <c:v>-220.672314570715</c:v>
                </c:pt>
                <c:pt idx="15">
                  <c:v>-172.842227238285</c:v>
                </c:pt>
                <c:pt idx="16">
                  <c:v>-127.019773488898</c:v>
                </c:pt>
                <c:pt idx="17">
                  <c:v>-83.0349484762738</c:v>
                </c:pt>
                <c:pt idx="18">
                  <c:v>-40.7387860214936</c:v>
                </c:pt>
                <c:pt idx="19">
                  <c:v>-36.5968540513195</c:v>
                </c:pt>
                <c:pt idx="20">
                  <c:v>-32.470361095146</c:v>
                </c:pt>
                <c:pt idx="21">
                  <c:v>-28.3591861620081</c:v>
                </c:pt>
                <c:pt idx="22">
                  <c:v>-24.2632097022044</c:v>
                </c:pt>
                <c:pt idx="23">
                  <c:v>-20.1823135843038</c:v>
                </c:pt>
                <c:pt idx="24">
                  <c:v>-16.1163810726106</c:v>
                </c:pt>
                <c:pt idx="25">
                  <c:v>-12.0652968050772</c:v>
                </c:pt>
                <c:pt idx="26">
                  <c:v>-8.02894677165211</c:v>
                </c:pt>
                <c:pt idx="27">
                  <c:v>-4.00721829306172</c:v>
                </c:pt>
                <c:pt idx="28">
                  <c:v>0</c:v>
                </c:pt>
                <c:pt idx="29">
                  <c:v>3.99281818726838</c:v>
                </c:pt>
                <c:pt idx="30">
                  <c:v>7.97134507890984</c:v>
                </c:pt>
                <c:pt idx="31">
                  <c:v>11.9356882351385</c:v>
                </c:pt>
                <c:pt idx="32">
                  <c:v>15.8859539854417</c:v>
                </c:pt>
                <c:pt idx="33">
                  <c:v>19.8222474474519</c:v>
                </c:pt>
                <c:pt idx="34">
                  <c:v>23.7446725454449</c:v>
                </c:pt>
                <c:pt idx="35">
                  <c:v>27.6533320284922</c:v>
                </c:pt>
                <c:pt idx="36">
                  <c:v>31.5483274882511</c:v>
                </c:pt>
                <c:pt idx="37">
                  <c:v>35.4297593764508</c:v>
                </c:pt>
                <c:pt idx="38">
                  <c:v>39.2977270220052</c:v>
                </c:pt>
                <c:pt idx="39">
                  <c:v>77.257952426748</c:v>
                </c:pt>
                <c:pt idx="40">
                  <c:v>113.973287615656</c:v>
                </c:pt>
                <c:pt idx="41">
                  <c:v>149.526899409642</c:v>
                </c:pt>
                <c:pt idx="42">
                  <c:v>183.993761470242</c:v>
                </c:pt>
                <c:pt idx="43">
                  <c:v>217.441704214383</c:v>
                </c:pt>
                <c:pt idx="44">
                  <c:v>249.932301052076</c:v>
                </c:pt>
                <c:pt idx="45">
                  <c:v>281.521620726264</c:v>
                </c:pt>
                <c:pt idx="46">
                  <c:v>312.26086938676</c:v>
                </c:pt>
                <c:pt idx="47">
                  <c:v>342.196941293802</c:v>
                </c:pt>
                <c:pt idx="48">
                  <c:v>605.404816140187</c:v>
                </c:pt>
                <c:pt idx="49">
                  <c:v>820.373898183428</c:v>
                </c:pt>
                <c:pt idx="50">
                  <c:v>1002.65093106018</c:v>
                </c:pt>
                <c:pt idx="51">
                  <c:v>1161.23174033904</c:v>
                </c:pt>
                <c:pt idx="52">
                  <c:v>1301.80713243479</c:v>
                </c:pt>
                <c:pt idx="53">
                  <c:v>1428.21388043556</c:v>
                </c:pt>
                <c:pt idx="54">
                  <c:v>1543.16567660058</c:v>
                </c:pt>
                <c:pt idx="55">
                  <c:v>1648.65500746162</c:v>
                </c:pt>
                <c:pt idx="56">
                  <c:v>1746.18943088019</c:v>
                </c:pt>
              </c:numCache>
            </c:numRef>
          </c:yVal>
          <c:smooth val="0"/>
        </c:ser>
        <c:axId val="767271"/>
        <c:axId val="92904278"/>
      </c:scatterChart>
      <c:valAx>
        <c:axId val="7672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BCH Change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904278"/>
        <c:crosses val="autoZero"/>
        <c:crossBetween val="midCat"/>
      </c:valAx>
      <c:valAx>
        <c:axId val="929042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Tokens Issued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72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generalized_2!$AD$1</c:f>
              <c:strCache>
                <c:ptCount val="1"/>
                <c:pt idx="0">
                  <c:v>bchBalance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generalized_2!$AC$2:$AC$41</c:f>
              <c:numCache>
                <c:formatCode>General</c:formatCode>
                <c:ptCount val="40"/>
                <c:pt idx="0">
                  <c:v>22600</c:v>
                </c:pt>
                <c:pt idx="1">
                  <c:v>21600</c:v>
                </c:pt>
                <c:pt idx="2">
                  <c:v>20600</c:v>
                </c:pt>
                <c:pt idx="3">
                  <c:v>19600</c:v>
                </c:pt>
                <c:pt idx="4">
                  <c:v>18600</c:v>
                </c:pt>
                <c:pt idx="5">
                  <c:v>17600</c:v>
                </c:pt>
                <c:pt idx="6">
                  <c:v>16600</c:v>
                </c:pt>
                <c:pt idx="7">
                  <c:v>15600</c:v>
                </c:pt>
                <c:pt idx="8">
                  <c:v>14600</c:v>
                </c:pt>
                <c:pt idx="9">
                  <c:v>13600</c:v>
                </c:pt>
                <c:pt idx="10">
                  <c:v>12600</c:v>
                </c:pt>
                <c:pt idx="11">
                  <c:v>11600</c:v>
                </c:pt>
                <c:pt idx="12">
                  <c:v>10600</c:v>
                </c:pt>
                <c:pt idx="13">
                  <c:v>10500</c:v>
                </c:pt>
                <c:pt idx="14">
                  <c:v>10400</c:v>
                </c:pt>
                <c:pt idx="15">
                  <c:v>10300</c:v>
                </c:pt>
                <c:pt idx="16">
                  <c:v>10200</c:v>
                </c:pt>
                <c:pt idx="17">
                  <c:v>10100</c:v>
                </c:pt>
                <c:pt idx="18">
                  <c:v>10050</c:v>
                </c:pt>
                <c:pt idx="19">
                  <c:v>10040</c:v>
                </c:pt>
                <c:pt idx="20">
                  <c:v>10030</c:v>
                </c:pt>
                <c:pt idx="21">
                  <c:v>10020</c:v>
                </c:pt>
                <c:pt idx="22">
                  <c:v>10010</c:v>
                </c:pt>
                <c:pt idx="23">
                  <c:v>10000</c:v>
                </c:pt>
                <c:pt idx="24">
                  <c:v>9990</c:v>
                </c:pt>
                <c:pt idx="25">
                  <c:v>9980</c:v>
                </c:pt>
                <c:pt idx="26">
                  <c:v>9970</c:v>
                </c:pt>
                <c:pt idx="27">
                  <c:v>9960</c:v>
                </c:pt>
                <c:pt idx="28">
                  <c:v>9950</c:v>
                </c:pt>
                <c:pt idx="29">
                  <c:v>9900</c:v>
                </c:pt>
                <c:pt idx="30">
                  <c:v>9800</c:v>
                </c:pt>
                <c:pt idx="31">
                  <c:v>9700</c:v>
                </c:pt>
                <c:pt idx="32">
                  <c:v>9600</c:v>
                </c:pt>
                <c:pt idx="33">
                  <c:v>9500</c:v>
                </c:pt>
                <c:pt idx="34">
                  <c:v>9400</c:v>
                </c:pt>
                <c:pt idx="35">
                  <c:v>8400</c:v>
                </c:pt>
                <c:pt idx="36">
                  <c:v>7400</c:v>
                </c:pt>
                <c:pt idx="37">
                  <c:v>6400</c:v>
                </c:pt>
                <c:pt idx="38">
                  <c:v>5400</c:v>
                </c:pt>
                <c:pt idx="39">
                  <c:v>4400</c:v>
                </c:pt>
              </c:numCache>
            </c:numRef>
          </c:xVal>
          <c:yVal>
            <c:numRef>
              <c:f>generalized_2!$AD$2:$AD$41</c:f>
              <c:numCache>
                <c:formatCode>General</c:formatCode>
                <c:ptCount val="40"/>
                <c:pt idx="0">
                  <c:v>-86850.9251820088</c:v>
                </c:pt>
                <c:pt idx="1">
                  <c:v>-55218.4799301834</c:v>
                </c:pt>
                <c:pt idx="2">
                  <c:v>-34354.2593112095</c:v>
                </c:pt>
                <c:pt idx="3">
                  <c:v>-20867.0638563212</c:v>
                </c:pt>
                <c:pt idx="4">
                  <c:v>-12339.9470637899</c:v>
                </c:pt>
                <c:pt idx="5">
                  <c:v>-7079.6249858407</c:v>
                </c:pt>
                <c:pt idx="6">
                  <c:v>-3922.1065439247</c:v>
                </c:pt>
                <c:pt idx="7">
                  <c:v>-2083.95861279647</c:v>
                </c:pt>
                <c:pt idx="8">
                  <c:v>-1050.19221240411</c:v>
                </c:pt>
                <c:pt idx="9">
                  <c:v>-491.164241960245</c:v>
                </c:pt>
                <c:pt idx="10">
                  <c:v>-202.142154721738</c:v>
                </c:pt>
                <c:pt idx="11">
                  <c:v>-60.2858769662478</c:v>
                </c:pt>
                <c:pt idx="12">
                  <c:v>5.22880758642864</c:v>
                </c:pt>
                <c:pt idx="13">
                  <c:v>9.27763433056395</c:v>
                </c:pt>
                <c:pt idx="14">
                  <c:v>12.9938928770414</c:v>
                </c:pt>
                <c:pt idx="15">
                  <c:v>16.4020905163969</c:v>
                </c:pt>
                <c:pt idx="16">
                  <c:v>19.5251395001311</c:v>
                </c:pt>
                <c:pt idx="17">
                  <c:v>22.3844468647199</c:v>
                </c:pt>
                <c:pt idx="18">
                  <c:v>23.7214966989803</c:v>
                </c:pt>
                <c:pt idx="19">
                  <c:v>23.9818066495272</c:v>
                </c:pt>
                <c:pt idx="20">
                  <c:v>24.2397935732153</c:v>
                </c:pt>
                <c:pt idx="21">
                  <c:v>24.4954759157981</c:v>
                </c:pt>
                <c:pt idx="22">
                  <c:v>24.7488719947437</c:v>
                </c:pt>
                <c:pt idx="23">
                  <c:v>25</c:v>
                </c:pt>
                <c:pt idx="24">
                  <c:v>25.2488779947563</c:v>
                </c:pt>
                <c:pt idx="25">
                  <c:v>25.4955239162013</c:v>
                </c:pt>
                <c:pt idx="26">
                  <c:v>25.7399555762771</c:v>
                </c:pt>
                <c:pt idx="27">
                  <c:v>25.9821906624297</c:v>
                </c:pt>
                <c:pt idx="28">
                  <c:v>26.2222467383557</c:v>
                </c:pt>
                <c:pt idx="29">
                  <c:v>27.3904481247799</c:v>
                </c:pt>
                <c:pt idx="30">
                  <c:v>29.5731798278113</c:v>
                </c:pt>
                <c:pt idx="31">
                  <c:v>31.5643968276268</c:v>
                </c:pt>
                <c:pt idx="32">
                  <c:v>33.3791841002125</c:v>
                </c:pt>
                <c:pt idx="33">
                  <c:v>35.0315765190405</c:v>
                </c:pt>
                <c:pt idx="34">
                  <c:v>36.5346221476275</c:v>
                </c:pt>
                <c:pt idx="35">
                  <c:v>45.6274692808505</c:v>
                </c:pt>
                <c:pt idx="36">
                  <c:v>48.769002400661</c:v>
                </c:pt>
                <c:pt idx="37">
                  <c:v>49.7117696238483</c:v>
                </c:pt>
                <c:pt idx="38">
                  <c:v>49.9472918701838</c:v>
                </c:pt>
                <c:pt idx="39">
                  <c:v>49.9932006597654</c:v>
                </c:pt>
              </c:numCache>
            </c:numRef>
          </c:yVal>
          <c:smooth val="0"/>
        </c:ser>
        <c:axId val="84177235"/>
        <c:axId val="36301794"/>
      </c:scatterChart>
      <c:valAx>
        <c:axId val="841772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tokenBalance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301794"/>
        <c:crosses val="autoZero"/>
        <c:crossBetween val="midCat"/>
      </c:valAx>
      <c:valAx>
        <c:axId val="363017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BCH Balance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1772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generalized_2!$Y$14:$Y$41</c:f>
              <c:numCache>
                <c:formatCode>General</c:formatCode>
                <c:ptCount val="28"/>
                <c:pt idx="0">
                  <c:v>600</c:v>
                </c:pt>
                <c:pt idx="1">
                  <c:v>500</c:v>
                </c:pt>
                <c:pt idx="2">
                  <c:v>400</c:v>
                </c:pt>
                <c:pt idx="3">
                  <c:v>300</c:v>
                </c:pt>
                <c:pt idx="4">
                  <c:v>200</c:v>
                </c:pt>
                <c:pt idx="5">
                  <c:v>100</c:v>
                </c:pt>
                <c:pt idx="6">
                  <c:v>50</c:v>
                </c:pt>
                <c:pt idx="7">
                  <c:v>40</c:v>
                </c:pt>
                <c:pt idx="8">
                  <c:v>30</c:v>
                </c:pt>
                <c:pt idx="9">
                  <c:v>20</c:v>
                </c:pt>
                <c:pt idx="10">
                  <c:v>10</c:v>
                </c:pt>
                <c:pt idx="11">
                  <c:v>0</c:v>
                </c:pt>
                <c:pt idx="12">
                  <c:v>-10</c:v>
                </c:pt>
                <c:pt idx="13">
                  <c:v>-20</c:v>
                </c:pt>
                <c:pt idx="14">
                  <c:v>-30</c:v>
                </c:pt>
                <c:pt idx="15">
                  <c:v>-40</c:v>
                </c:pt>
                <c:pt idx="16">
                  <c:v>-50</c:v>
                </c:pt>
                <c:pt idx="17">
                  <c:v>-100</c:v>
                </c:pt>
                <c:pt idx="18">
                  <c:v>-200</c:v>
                </c:pt>
                <c:pt idx="19">
                  <c:v>-300</c:v>
                </c:pt>
                <c:pt idx="20">
                  <c:v>-400</c:v>
                </c:pt>
                <c:pt idx="21">
                  <c:v>-500</c:v>
                </c:pt>
                <c:pt idx="22">
                  <c:v>-600</c:v>
                </c:pt>
                <c:pt idx="23">
                  <c:v>-1600</c:v>
                </c:pt>
                <c:pt idx="24">
                  <c:v>-2600</c:v>
                </c:pt>
                <c:pt idx="25">
                  <c:v>-3600</c:v>
                </c:pt>
                <c:pt idx="26">
                  <c:v>-4600</c:v>
                </c:pt>
                <c:pt idx="27">
                  <c:v>-5600</c:v>
                </c:pt>
              </c:numCache>
            </c:numRef>
          </c:xVal>
          <c:yVal>
            <c:numRef>
              <c:f>generalized_2!$AD$14:$AD$41</c:f>
              <c:numCache>
                <c:formatCode>General</c:formatCode>
                <c:ptCount val="28"/>
                <c:pt idx="0">
                  <c:v>5.22880758642864</c:v>
                </c:pt>
                <c:pt idx="1">
                  <c:v>9.27763433056395</c:v>
                </c:pt>
                <c:pt idx="2">
                  <c:v>12.9938928770414</c:v>
                </c:pt>
                <c:pt idx="3">
                  <c:v>16.4020905163969</c:v>
                </c:pt>
                <c:pt idx="4">
                  <c:v>19.5251395001311</c:v>
                </c:pt>
                <c:pt idx="5">
                  <c:v>22.3844468647199</c:v>
                </c:pt>
                <c:pt idx="6">
                  <c:v>23.7214966989803</c:v>
                </c:pt>
                <c:pt idx="7">
                  <c:v>23.9818066495272</c:v>
                </c:pt>
                <c:pt idx="8">
                  <c:v>24.2397935732153</c:v>
                </c:pt>
                <c:pt idx="9">
                  <c:v>24.4954759157981</c:v>
                </c:pt>
                <c:pt idx="10">
                  <c:v>24.7488719947437</c:v>
                </c:pt>
                <c:pt idx="11">
                  <c:v>25</c:v>
                </c:pt>
                <c:pt idx="12">
                  <c:v>25.2488779947563</c:v>
                </c:pt>
                <c:pt idx="13">
                  <c:v>25.4955239162013</c:v>
                </c:pt>
                <c:pt idx="14">
                  <c:v>25.7399555762771</c:v>
                </c:pt>
                <c:pt idx="15">
                  <c:v>25.9821906624297</c:v>
                </c:pt>
                <c:pt idx="16">
                  <c:v>26.2222467383557</c:v>
                </c:pt>
                <c:pt idx="17">
                  <c:v>27.3904481247799</c:v>
                </c:pt>
                <c:pt idx="18">
                  <c:v>29.5731798278113</c:v>
                </c:pt>
                <c:pt idx="19">
                  <c:v>31.5643968276268</c:v>
                </c:pt>
                <c:pt idx="20">
                  <c:v>33.3791841002125</c:v>
                </c:pt>
                <c:pt idx="21">
                  <c:v>35.0315765190405</c:v>
                </c:pt>
                <c:pt idx="22">
                  <c:v>36.5346221476275</c:v>
                </c:pt>
                <c:pt idx="23">
                  <c:v>45.6274692808505</c:v>
                </c:pt>
                <c:pt idx="24">
                  <c:v>48.769002400661</c:v>
                </c:pt>
                <c:pt idx="25">
                  <c:v>49.7117696238483</c:v>
                </c:pt>
                <c:pt idx="26">
                  <c:v>49.9472918701838</c:v>
                </c:pt>
                <c:pt idx="27">
                  <c:v>49.9932006597654</c:v>
                </c:pt>
              </c:numCache>
            </c:numRef>
          </c:yVal>
          <c:smooth val="0"/>
        </c:ser>
        <c:axId val="28937180"/>
        <c:axId val="53145749"/>
      </c:scatterChart>
      <c:valAx>
        <c:axId val="289371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token2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145749"/>
        <c:crosses val="autoZero"/>
        <c:crossBetween val="midCat"/>
      </c:valAx>
      <c:valAx>
        <c:axId val="531457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bchBalance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9371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25164195909176"/>
          <c:y val="0.0919021111227812"/>
          <c:w val="0.822105460686808"/>
          <c:h val="0.7677764940657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generalized!$H$1</c:f>
              <c:strCache>
                <c:ptCount val="1"/>
                <c:pt idx="0">
                  <c:v>Price $/token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generalized!$I$2:$I$58</c:f>
              <c:numCache>
                <c:formatCode>General</c:formatCode>
                <c:ptCount val="57"/>
                <c:pt idx="0">
                  <c:v>14242.8704918684</c:v>
                </c:pt>
                <c:pt idx="1">
                  <c:v>13237.5666219376</c:v>
                </c:pt>
                <c:pt idx="2">
                  <c:v>12752.203363223</c:v>
                </c:pt>
                <c:pt idx="3">
                  <c:v>11910.5662130082</c:v>
                </c:pt>
                <c:pt idx="4">
                  <c:v>11486.6007747922</c:v>
                </c:pt>
                <c:pt idx="5">
                  <c:v>11195.2748573042</c:v>
                </c:pt>
                <c:pt idx="6">
                  <c:v>10971.1954855257</c:v>
                </c:pt>
                <c:pt idx="7">
                  <c:v>10788.1837238746</c:v>
                </c:pt>
                <c:pt idx="8">
                  <c:v>10633.004008828</c:v>
                </c:pt>
                <c:pt idx="9">
                  <c:v>10497.9978349432</c:v>
                </c:pt>
                <c:pt idx="10">
                  <c:v>10436.4750020996</c:v>
                </c:pt>
                <c:pt idx="11">
                  <c:v>10378.3203915281</c:v>
                </c:pt>
                <c:pt idx="12">
                  <c:v>10323.1669229585</c:v>
                </c:pt>
                <c:pt idx="13">
                  <c:v>10270.705280479</c:v>
                </c:pt>
                <c:pt idx="14">
                  <c:v>10220.6723145707</c:v>
                </c:pt>
                <c:pt idx="15">
                  <c:v>10172.8422272383</c:v>
                </c:pt>
                <c:pt idx="16">
                  <c:v>10127.0197734889</c:v>
                </c:pt>
                <c:pt idx="17">
                  <c:v>10083.0349484763</c:v>
                </c:pt>
                <c:pt idx="18">
                  <c:v>10040.7387860215</c:v>
                </c:pt>
                <c:pt idx="19">
                  <c:v>10036.5968540513</c:v>
                </c:pt>
                <c:pt idx="20">
                  <c:v>10032.4703610951</c:v>
                </c:pt>
                <c:pt idx="21">
                  <c:v>10028.359186162</c:v>
                </c:pt>
                <c:pt idx="22">
                  <c:v>10024.2632097022</c:v>
                </c:pt>
                <c:pt idx="23">
                  <c:v>10020.1823135843</c:v>
                </c:pt>
                <c:pt idx="24">
                  <c:v>10016.1163810726</c:v>
                </c:pt>
                <c:pt idx="25">
                  <c:v>10012.0652968051</c:v>
                </c:pt>
                <c:pt idx="26">
                  <c:v>10008.0289467717</c:v>
                </c:pt>
                <c:pt idx="27">
                  <c:v>10004.0072182931</c:v>
                </c:pt>
                <c:pt idx="28">
                  <c:v>10000</c:v>
                </c:pt>
                <c:pt idx="29">
                  <c:v>9996.00718181273</c:v>
                </c:pt>
                <c:pt idx="30">
                  <c:v>9992.02865492109</c:v>
                </c:pt>
                <c:pt idx="31">
                  <c:v>9988.06431176486</c:v>
                </c:pt>
                <c:pt idx="32">
                  <c:v>9984.11404601456</c:v>
                </c:pt>
                <c:pt idx="33">
                  <c:v>9980.17775255255</c:v>
                </c:pt>
                <c:pt idx="34">
                  <c:v>9976.25532745456</c:v>
                </c:pt>
                <c:pt idx="35">
                  <c:v>9972.34666797151</c:v>
                </c:pt>
                <c:pt idx="36">
                  <c:v>9968.45167251175</c:v>
                </c:pt>
                <c:pt idx="37">
                  <c:v>9964.57024062355</c:v>
                </c:pt>
                <c:pt idx="38">
                  <c:v>9960.702272978</c:v>
                </c:pt>
                <c:pt idx="39">
                  <c:v>9922.74204757325</c:v>
                </c:pt>
                <c:pt idx="40">
                  <c:v>9886.02671238434</c:v>
                </c:pt>
                <c:pt idx="41">
                  <c:v>9850.47310059036</c:v>
                </c:pt>
                <c:pt idx="42">
                  <c:v>9816.00623852976</c:v>
                </c:pt>
                <c:pt idx="43">
                  <c:v>9782.55829578562</c:v>
                </c:pt>
                <c:pt idx="44">
                  <c:v>9750.06769894792</c:v>
                </c:pt>
                <c:pt idx="45">
                  <c:v>9718.47837927374</c:v>
                </c:pt>
                <c:pt idx="46">
                  <c:v>9687.73913061324</c:v>
                </c:pt>
                <c:pt idx="47">
                  <c:v>9657.8030587062</c:v>
                </c:pt>
                <c:pt idx="48">
                  <c:v>9394.59518385981</c:v>
                </c:pt>
                <c:pt idx="49">
                  <c:v>9179.62610181657</c:v>
                </c:pt>
                <c:pt idx="50">
                  <c:v>8997.34906893982</c:v>
                </c:pt>
                <c:pt idx="51">
                  <c:v>8838.76825966096</c:v>
                </c:pt>
                <c:pt idx="52">
                  <c:v>8698.19286756521</c:v>
                </c:pt>
                <c:pt idx="53">
                  <c:v>8571.78611956444</c:v>
                </c:pt>
                <c:pt idx="54">
                  <c:v>8456.83432339942</c:v>
                </c:pt>
                <c:pt idx="55">
                  <c:v>8351.34499253838</c:v>
                </c:pt>
                <c:pt idx="56">
                  <c:v>8253.81056911981</c:v>
                </c:pt>
              </c:numCache>
            </c:numRef>
          </c:xVal>
          <c:yVal>
            <c:numRef>
              <c:f>generalized!$H$2:$H$58</c:f>
              <c:numCache>
                <c:formatCode>General</c:formatCode>
                <c:ptCount val="57"/>
                <c:pt idx="0">
                  <c:v>0.117373368089937</c:v>
                </c:pt>
                <c:pt idx="1">
                  <c:v>0.151348236876358</c:v>
                </c:pt>
                <c:pt idx="2">
                  <c:v>0.174405716675632</c:v>
                </c:pt>
                <c:pt idx="3">
                  <c:v>0.230298221021718</c:v>
                </c:pt>
                <c:pt idx="4">
                  <c:v>0.269070221664539</c:v>
                </c:pt>
                <c:pt idx="5">
                  <c:v>0.301185955514806</c:v>
                </c:pt>
                <c:pt idx="6">
                  <c:v>0.329490823185613</c:v>
                </c:pt>
                <c:pt idx="7">
                  <c:v>0.355247122616995</c:v>
                </c:pt>
                <c:pt idx="8">
                  <c:v>0.379144518285694</c:v>
                </c:pt>
                <c:pt idx="9">
                  <c:v>0.401608171695761</c:v>
                </c:pt>
                <c:pt idx="10">
                  <c:v>0.41239475143851</c:v>
                </c:pt>
                <c:pt idx="11">
                  <c:v>0.422921956053513</c:v>
                </c:pt>
                <c:pt idx="12">
                  <c:v>0.433212652824529</c:v>
                </c:pt>
                <c:pt idx="13">
                  <c:v>0.443286513612335</c:v>
                </c:pt>
                <c:pt idx="14">
                  <c:v>0.453160606914081</c:v>
                </c:pt>
                <c:pt idx="15">
                  <c:v>0.462849856069663</c:v>
                </c:pt>
                <c:pt idx="16">
                  <c:v>0.472367398806961</c:v>
                </c:pt>
                <c:pt idx="17">
                  <c:v>0.481724872888065</c:v>
                </c:pt>
                <c:pt idx="18">
                  <c:v>0.490932645598425</c:v>
                </c:pt>
                <c:pt idx="19">
                  <c:v>0.491845555215176</c:v>
                </c:pt>
                <c:pt idx="20">
                  <c:v>0.492757070151334</c:v>
                </c:pt>
                <c:pt idx="21">
                  <c:v>0.493667199052256</c:v>
                </c:pt>
                <c:pt idx="22">
                  <c:v>0.494575950473269</c:v>
                </c:pt>
                <c:pt idx="23">
                  <c:v>0.495483332880984</c:v>
                </c:pt>
                <c:pt idx="24">
                  <c:v>0.496389354654551</c:v>
                </c:pt>
                <c:pt idx="25">
                  <c:v>0.497294024086929</c:v>
                </c:pt>
                <c:pt idx="26">
                  <c:v>0.498197349386204</c:v>
                </c:pt>
                <c:pt idx="27">
                  <c:v>0.49909933867663</c:v>
                </c:pt>
                <c:pt idx="28">
                  <c:v>0.5</c:v>
                </c:pt>
                <c:pt idx="29">
                  <c:v>0.500899341316682</c:v>
                </c:pt>
                <c:pt idx="30">
                  <c:v>0.501797370506891</c:v>
                </c:pt>
                <c:pt idx="31">
                  <c:v>0.502694095371568</c:v>
                </c:pt>
                <c:pt idx="32">
                  <c:v>0.503589523633986</c:v>
                </c:pt>
                <c:pt idx="33">
                  <c:v>0.504483662940324</c:v>
                </c:pt>
                <c:pt idx="34">
                  <c:v>0.505376520860973</c:v>
                </c:pt>
                <c:pt idx="35">
                  <c:v>0.506268104891494</c:v>
                </c:pt>
                <c:pt idx="36">
                  <c:v>0.507158422453886</c:v>
                </c:pt>
                <c:pt idx="37">
                  <c:v>0.508047480897207</c:v>
                </c:pt>
                <c:pt idx="38">
                  <c:v>0.508935287498964</c:v>
                </c:pt>
                <c:pt idx="39">
                  <c:v>0.51774605388262</c:v>
                </c:pt>
                <c:pt idx="40">
                  <c:v>0.526439144252235</c:v>
                </c:pt>
                <c:pt idx="41">
                  <c:v>0.535020791013883</c:v>
                </c:pt>
                <c:pt idx="42">
                  <c:v>0.543496688153599</c:v>
                </c:pt>
                <c:pt idx="43">
                  <c:v>0.551872054321687</c:v>
                </c:pt>
                <c:pt idx="44">
                  <c:v>0.560151686719475</c:v>
                </c:pt>
                <c:pt idx="45">
                  <c:v>0.568340007375758</c:v>
                </c:pt>
                <c:pt idx="46">
                  <c:v>0.576441103086329</c:v>
                </c:pt>
                <c:pt idx="47">
                  <c:v>0.584458760045681</c:v>
                </c:pt>
                <c:pt idx="48">
                  <c:v>0.660714928814469</c:v>
                </c:pt>
                <c:pt idx="49">
                  <c:v>0.731373830065282</c:v>
                </c:pt>
                <c:pt idx="50">
                  <c:v>0.79788486223625</c:v>
                </c:pt>
                <c:pt idx="51">
                  <c:v>0.861154552757946</c:v>
                </c:pt>
                <c:pt idx="52">
                  <c:v>0.921795533379525</c:v>
                </c:pt>
                <c:pt idx="53">
                  <c:v>0.980245339425662</c:v>
                </c:pt>
                <c:pt idx="54">
                  <c:v>1.03682969642289</c:v>
                </c:pt>
                <c:pt idx="55">
                  <c:v>1.09179906763599</c:v>
                </c:pt>
                <c:pt idx="56">
                  <c:v>1.14535110832269</c:v>
                </c:pt>
              </c:numCache>
            </c:numRef>
          </c:yVal>
          <c:smooth val="0"/>
        </c:ser>
        <c:axId val="97449583"/>
        <c:axId val="59348777"/>
      </c:scatterChart>
      <c:valAx>
        <c:axId val="9744958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Token Balance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348777"/>
        <c:crosses val="autoZero"/>
        <c:crossBetween val="midCat"/>
      </c:valAx>
      <c:valAx>
        <c:axId val="593487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$/Token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44958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422218052167386"/>
          <c:y val="0.0281483037496061"/>
          <c:w val="0.198048292255724"/>
          <c:h val="0.0661764705882353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generalized!$I$1</c:f>
              <c:strCache>
                <c:ptCount val="1"/>
                <c:pt idx="0">
                  <c:v>Token Balance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generalized!$J$2:$J$58</c:f>
              <c:numCache>
                <c:formatCode>General</c:formatCode>
                <c:ptCount val="57"/>
                <c:pt idx="0">
                  <c:v>0.100000000000001</c:v>
                </c:pt>
                <c:pt idx="1">
                  <c:v>0.5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24.1</c:v>
                </c:pt>
                <c:pt idx="20">
                  <c:v>24.2</c:v>
                </c:pt>
                <c:pt idx="21">
                  <c:v>24.3</c:v>
                </c:pt>
                <c:pt idx="22">
                  <c:v>24.4</c:v>
                </c:pt>
                <c:pt idx="23">
                  <c:v>24.5</c:v>
                </c:pt>
                <c:pt idx="24">
                  <c:v>24.6</c:v>
                </c:pt>
                <c:pt idx="25">
                  <c:v>24.7</c:v>
                </c:pt>
                <c:pt idx="26">
                  <c:v>24.8</c:v>
                </c:pt>
                <c:pt idx="27">
                  <c:v>24.9</c:v>
                </c:pt>
                <c:pt idx="28">
                  <c:v>25</c:v>
                </c:pt>
                <c:pt idx="29">
                  <c:v>25.1</c:v>
                </c:pt>
                <c:pt idx="30">
                  <c:v>25.2</c:v>
                </c:pt>
                <c:pt idx="31">
                  <c:v>25.3</c:v>
                </c:pt>
                <c:pt idx="32">
                  <c:v>25.4</c:v>
                </c:pt>
                <c:pt idx="33">
                  <c:v>25.5</c:v>
                </c:pt>
                <c:pt idx="34">
                  <c:v>25.6</c:v>
                </c:pt>
                <c:pt idx="35">
                  <c:v>25.7</c:v>
                </c:pt>
                <c:pt idx="36">
                  <c:v>25.8</c:v>
                </c:pt>
                <c:pt idx="37">
                  <c:v>25.9</c:v>
                </c:pt>
                <c:pt idx="38">
                  <c:v>26</c:v>
                </c:pt>
                <c:pt idx="39">
                  <c:v>27</c:v>
                </c:pt>
                <c:pt idx="40">
                  <c:v>28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  <c:pt idx="44">
                  <c:v>32</c:v>
                </c:pt>
                <c:pt idx="45">
                  <c:v>33</c:v>
                </c:pt>
                <c:pt idx="46">
                  <c:v>34</c:v>
                </c:pt>
                <c:pt idx="47">
                  <c:v>35</c:v>
                </c:pt>
                <c:pt idx="48">
                  <c:v>45</c:v>
                </c:pt>
                <c:pt idx="49">
                  <c:v>55</c:v>
                </c:pt>
                <c:pt idx="50">
                  <c:v>65</c:v>
                </c:pt>
                <c:pt idx="51">
                  <c:v>75</c:v>
                </c:pt>
                <c:pt idx="52">
                  <c:v>85</c:v>
                </c:pt>
                <c:pt idx="53">
                  <c:v>95</c:v>
                </c:pt>
                <c:pt idx="54">
                  <c:v>105</c:v>
                </c:pt>
                <c:pt idx="55">
                  <c:v>115</c:v>
                </c:pt>
                <c:pt idx="56">
                  <c:v>125</c:v>
                </c:pt>
              </c:numCache>
            </c:numRef>
          </c:xVal>
          <c:yVal>
            <c:numRef>
              <c:f>generalized!$I$2:$I$58</c:f>
              <c:numCache>
                <c:formatCode>General</c:formatCode>
                <c:ptCount val="57"/>
                <c:pt idx="0">
                  <c:v>14242.8704918684</c:v>
                </c:pt>
                <c:pt idx="1">
                  <c:v>13237.5666219376</c:v>
                </c:pt>
                <c:pt idx="2">
                  <c:v>12752.203363223</c:v>
                </c:pt>
                <c:pt idx="3">
                  <c:v>11910.5662130082</c:v>
                </c:pt>
                <c:pt idx="4">
                  <c:v>11486.6007747922</c:v>
                </c:pt>
                <c:pt idx="5">
                  <c:v>11195.2748573042</c:v>
                </c:pt>
                <c:pt idx="6">
                  <c:v>10971.1954855257</c:v>
                </c:pt>
                <c:pt idx="7">
                  <c:v>10788.1837238746</c:v>
                </c:pt>
                <c:pt idx="8">
                  <c:v>10633.004008828</c:v>
                </c:pt>
                <c:pt idx="9">
                  <c:v>10497.9978349432</c:v>
                </c:pt>
                <c:pt idx="10">
                  <c:v>10436.4750020996</c:v>
                </c:pt>
                <c:pt idx="11">
                  <c:v>10378.3203915281</c:v>
                </c:pt>
                <c:pt idx="12">
                  <c:v>10323.1669229585</c:v>
                </c:pt>
                <c:pt idx="13">
                  <c:v>10270.705280479</c:v>
                </c:pt>
                <c:pt idx="14">
                  <c:v>10220.6723145707</c:v>
                </c:pt>
                <c:pt idx="15">
                  <c:v>10172.8422272383</c:v>
                </c:pt>
                <c:pt idx="16">
                  <c:v>10127.0197734889</c:v>
                </c:pt>
                <c:pt idx="17">
                  <c:v>10083.0349484763</c:v>
                </c:pt>
                <c:pt idx="18">
                  <c:v>10040.7387860215</c:v>
                </c:pt>
                <c:pt idx="19">
                  <c:v>10036.5968540513</c:v>
                </c:pt>
                <c:pt idx="20">
                  <c:v>10032.4703610951</c:v>
                </c:pt>
                <c:pt idx="21">
                  <c:v>10028.359186162</c:v>
                </c:pt>
                <c:pt idx="22">
                  <c:v>10024.2632097022</c:v>
                </c:pt>
                <c:pt idx="23">
                  <c:v>10020.1823135843</c:v>
                </c:pt>
                <c:pt idx="24">
                  <c:v>10016.1163810726</c:v>
                </c:pt>
                <c:pt idx="25">
                  <c:v>10012.0652968051</c:v>
                </c:pt>
                <c:pt idx="26">
                  <c:v>10008.0289467717</c:v>
                </c:pt>
                <c:pt idx="27">
                  <c:v>10004.0072182931</c:v>
                </c:pt>
                <c:pt idx="28">
                  <c:v>10000</c:v>
                </c:pt>
                <c:pt idx="29">
                  <c:v>9996.00718181273</c:v>
                </c:pt>
                <c:pt idx="30">
                  <c:v>9992.02865492109</c:v>
                </c:pt>
                <c:pt idx="31">
                  <c:v>9988.06431176486</c:v>
                </c:pt>
                <c:pt idx="32">
                  <c:v>9984.11404601456</c:v>
                </c:pt>
                <c:pt idx="33">
                  <c:v>9980.17775255255</c:v>
                </c:pt>
                <c:pt idx="34">
                  <c:v>9976.25532745456</c:v>
                </c:pt>
                <c:pt idx="35">
                  <c:v>9972.34666797151</c:v>
                </c:pt>
                <c:pt idx="36">
                  <c:v>9968.45167251175</c:v>
                </c:pt>
                <c:pt idx="37">
                  <c:v>9964.57024062355</c:v>
                </c:pt>
                <c:pt idx="38">
                  <c:v>9960.702272978</c:v>
                </c:pt>
                <c:pt idx="39">
                  <c:v>9922.74204757325</c:v>
                </c:pt>
                <c:pt idx="40">
                  <c:v>9886.02671238434</c:v>
                </c:pt>
                <c:pt idx="41">
                  <c:v>9850.47310059036</c:v>
                </c:pt>
                <c:pt idx="42">
                  <c:v>9816.00623852976</c:v>
                </c:pt>
                <c:pt idx="43">
                  <c:v>9782.55829578562</c:v>
                </c:pt>
                <c:pt idx="44">
                  <c:v>9750.06769894792</c:v>
                </c:pt>
                <c:pt idx="45">
                  <c:v>9718.47837927374</c:v>
                </c:pt>
                <c:pt idx="46">
                  <c:v>9687.73913061324</c:v>
                </c:pt>
                <c:pt idx="47">
                  <c:v>9657.8030587062</c:v>
                </c:pt>
                <c:pt idx="48">
                  <c:v>9394.59518385981</c:v>
                </c:pt>
                <c:pt idx="49">
                  <c:v>9179.62610181657</c:v>
                </c:pt>
                <c:pt idx="50">
                  <c:v>8997.34906893982</c:v>
                </c:pt>
                <c:pt idx="51">
                  <c:v>8838.76825966096</c:v>
                </c:pt>
                <c:pt idx="52">
                  <c:v>8698.19286756521</c:v>
                </c:pt>
                <c:pt idx="53">
                  <c:v>8571.78611956444</c:v>
                </c:pt>
                <c:pt idx="54">
                  <c:v>8456.83432339942</c:v>
                </c:pt>
                <c:pt idx="55">
                  <c:v>8351.34499253838</c:v>
                </c:pt>
                <c:pt idx="56">
                  <c:v>8253.81056911981</c:v>
                </c:pt>
              </c:numCache>
            </c:numRef>
          </c:yVal>
          <c:smooth val="0"/>
        </c:ser>
        <c:axId val="38876667"/>
        <c:axId val="75026915"/>
      </c:scatterChart>
      <c:valAx>
        <c:axId val="388766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BCH Balance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026915"/>
        <c:crosses val="autoZero"/>
        <c:crossBetween val="midCat"/>
      </c:valAx>
      <c:valAx>
        <c:axId val="750269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Token Balance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87666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generalized!$F$1</c:f>
              <c:strCache>
                <c:ptCount val="1"/>
                <c:pt idx="0">
                  <c:v>Tokens Issued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generalized!$E$2:$E$58</c:f>
              <c:numCache>
                <c:formatCode>General</c:formatCode>
                <c:ptCount val="57"/>
                <c:pt idx="0">
                  <c:v>-24.9</c:v>
                </c:pt>
                <c:pt idx="1">
                  <c:v>-24.5</c:v>
                </c:pt>
                <c:pt idx="2">
                  <c:v>-24</c:v>
                </c:pt>
                <c:pt idx="3">
                  <c:v>-22</c:v>
                </c:pt>
                <c:pt idx="4">
                  <c:v>-20</c:v>
                </c:pt>
                <c:pt idx="5">
                  <c:v>-18</c:v>
                </c:pt>
                <c:pt idx="6">
                  <c:v>-16</c:v>
                </c:pt>
                <c:pt idx="7">
                  <c:v>-14</c:v>
                </c:pt>
                <c:pt idx="8">
                  <c:v>-12</c:v>
                </c:pt>
                <c:pt idx="9">
                  <c:v>-10</c:v>
                </c:pt>
                <c:pt idx="10">
                  <c:v>-9</c:v>
                </c:pt>
                <c:pt idx="11">
                  <c:v>-8</c:v>
                </c:pt>
                <c:pt idx="12">
                  <c:v>-7</c:v>
                </c:pt>
                <c:pt idx="13">
                  <c:v>-6</c:v>
                </c:pt>
                <c:pt idx="14">
                  <c:v>-5</c:v>
                </c:pt>
                <c:pt idx="15">
                  <c:v>-4</c:v>
                </c:pt>
                <c:pt idx="16">
                  <c:v>-3</c:v>
                </c:pt>
                <c:pt idx="17">
                  <c:v>-2</c:v>
                </c:pt>
                <c:pt idx="18">
                  <c:v>-1</c:v>
                </c:pt>
                <c:pt idx="19">
                  <c:v>-0.9</c:v>
                </c:pt>
                <c:pt idx="20">
                  <c:v>-0.8</c:v>
                </c:pt>
                <c:pt idx="21">
                  <c:v>-0.7</c:v>
                </c:pt>
                <c:pt idx="22">
                  <c:v>-0.6</c:v>
                </c:pt>
                <c:pt idx="23">
                  <c:v>-0.5</c:v>
                </c:pt>
                <c:pt idx="24">
                  <c:v>-0.4</c:v>
                </c:pt>
                <c:pt idx="25">
                  <c:v>-0.3</c:v>
                </c:pt>
                <c:pt idx="26">
                  <c:v>-0.2</c:v>
                </c:pt>
                <c:pt idx="27">
                  <c:v>-0.1</c:v>
                </c:pt>
                <c:pt idx="28">
                  <c:v>0</c:v>
                </c:pt>
                <c:pt idx="29">
                  <c:v>0.1</c:v>
                </c:pt>
                <c:pt idx="30">
                  <c:v>0.2</c:v>
                </c:pt>
                <c:pt idx="31">
                  <c:v>0.3</c:v>
                </c:pt>
                <c:pt idx="32">
                  <c:v>0.4</c:v>
                </c:pt>
                <c:pt idx="33">
                  <c:v>0.5</c:v>
                </c:pt>
                <c:pt idx="34">
                  <c:v>0.6</c:v>
                </c:pt>
                <c:pt idx="35">
                  <c:v>0.7</c:v>
                </c:pt>
                <c:pt idx="36">
                  <c:v>0.8</c:v>
                </c:pt>
                <c:pt idx="37">
                  <c:v>0.9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20</c:v>
                </c:pt>
                <c:pt idx="49">
                  <c:v>30</c:v>
                </c:pt>
                <c:pt idx="50">
                  <c:v>40</c:v>
                </c:pt>
                <c:pt idx="51">
                  <c:v>50</c:v>
                </c:pt>
                <c:pt idx="52">
                  <c:v>60</c:v>
                </c:pt>
                <c:pt idx="53">
                  <c:v>70</c:v>
                </c:pt>
                <c:pt idx="54">
                  <c:v>80</c:v>
                </c:pt>
                <c:pt idx="55">
                  <c:v>90</c:v>
                </c:pt>
                <c:pt idx="56">
                  <c:v>100</c:v>
                </c:pt>
              </c:numCache>
            </c:numRef>
          </c:xVal>
          <c:yVal>
            <c:numRef>
              <c:f>generalized!$F$2:$F$58</c:f>
              <c:numCache>
                <c:formatCode>General</c:formatCode>
                <c:ptCount val="57"/>
                <c:pt idx="0">
                  <c:v>-4242.87049186838</c:v>
                </c:pt>
                <c:pt idx="1">
                  <c:v>-3237.56662193759</c:v>
                </c:pt>
                <c:pt idx="2">
                  <c:v>-2752.20336322304</c:v>
                </c:pt>
                <c:pt idx="3">
                  <c:v>-1910.56621300825</c:v>
                </c:pt>
                <c:pt idx="4">
                  <c:v>-1486.60077479215</c:v>
                </c:pt>
                <c:pt idx="5">
                  <c:v>-1195.27485730424</c:v>
                </c:pt>
                <c:pt idx="6">
                  <c:v>-971.195485525658</c:v>
                </c:pt>
                <c:pt idx="7">
                  <c:v>-788.1837238746</c:v>
                </c:pt>
                <c:pt idx="8">
                  <c:v>-633.004008827986</c:v>
                </c:pt>
                <c:pt idx="9">
                  <c:v>-497.997834943236</c:v>
                </c:pt>
                <c:pt idx="10">
                  <c:v>-436.47500209963</c:v>
                </c:pt>
                <c:pt idx="11">
                  <c:v>-378.320391528112</c:v>
                </c:pt>
                <c:pt idx="12">
                  <c:v>-323.166922958519</c:v>
                </c:pt>
                <c:pt idx="13">
                  <c:v>-270.705280479033</c:v>
                </c:pt>
                <c:pt idx="14">
                  <c:v>-220.672314570715</c:v>
                </c:pt>
                <c:pt idx="15">
                  <c:v>-172.842227238285</c:v>
                </c:pt>
                <c:pt idx="16">
                  <c:v>-127.019773488898</c:v>
                </c:pt>
                <c:pt idx="17">
                  <c:v>-83.0349484762738</c:v>
                </c:pt>
                <c:pt idx="18">
                  <c:v>-40.7387860214936</c:v>
                </c:pt>
                <c:pt idx="19">
                  <c:v>-36.5968540513195</c:v>
                </c:pt>
                <c:pt idx="20">
                  <c:v>-32.470361095146</c:v>
                </c:pt>
                <c:pt idx="21">
                  <c:v>-28.3591861620081</c:v>
                </c:pt>
                <c:pt idx="22">
                  <c:v>-24.2632097022044</c:v>
                </c:pt>
                <c:pt idx="23">
                  <c:v>-20.1823135843038</c:v>
                </c:pt>
                <c:pt idx="24">
                  <c:v>-16.1163810726106</c:v>
                </c:pt>
                <c:pt idx="25">
                  <c:v>-12.0652968050772</c:v>
                </c:pt>
                <c:pt idx="26">
                  <c:v>-8.02894677165211</c:v>
                </c:pt>
                <c:pt idx="27">
                  <c:v>-4.00721829306172</c:v>
                </c:pt>
                <c:pt idx="28">
                  <c:v>0</c:v>
                </c:pt>
                <c:pt idx="29">
                  <c:v>3.99281818726838</c:v>
                </c:pt>
                <c:pt idx="30">
                  <c:v>7.97134507890984</c:v>
                </c:pt>
                <c:pt idx="31">
                  <c:v>11.9356882351385</c:v>
                </c:pt>
                <c:pt idx="32">
                  <c:v>15.8859539854417</c:v>
                </c:pt>
                <c:pt idx="33">
                  <c:v>19.8222474474519</c:v>
                </c:pt>
                <c:pt idx="34">
                  <c:v>23.7446725454449</c:v>
                </c:pt>
                <c:pt idx="35">
                  <c:v>27.6533320284922</c:v>
                </c:pt>
                <c:pt idx="36">
                  <c:v>31.5483274882511</c:v>
                </c:pt>
                <c:pt idx="37">
                  <c:v>35.4297593764508</c:v>
                </c:pt>
                <c:pt idx="38">
                  <c:v>39.2977270220052</c:v>
                </c:pt>
                <c:pt idx="39">
                  <c:v>77.257952426748</c:v>
                </c:pt>
                <c:pt idx="40">
                  <c:v>113.973287615656</c:v>
                </c:pt>
                <c:pt idx="41">
                  <c:v>149.526899409642</c:v>
                </c:pt>
                <c:pt idx="42">
                  <c:v>183.993761470242</c:v>
                </c:pt>
                <c:pt idx="43">
                  <c:v>217.441704214383</c:v>
                </c:pt>
                <c:pt idx="44">
                  <c:v>249.932301052076</c:v>
                </c:pt>
                <c:pt idx="45">
                  <c:v>281.521620726264</c:v>
                </c:pt>
                <c:pt idx="46">
                  <c:v>312.26086938676</c:v>
                </c:pt>
                <c:pt idx="47">
                  <c:v>342.196941293802</c:v>
                </c:pt>
                <c:pt idx="48">
                  <c:v>605.404816140187</c:v>
                </c:pt>
                <c:pt idx="49">
                  <c:v>820.373898183428</c:v>
                </c:pt>
                <c:pt idx="50">
                  <c:v>1002.65093106018</c:v>
                </c:pt>
                <c:pt idx="51">
                  <c:v>1161.23174033904</c:v>
                </c:pt>
                <c:pt idx="52">
                  <c:v>1301.80713243479</c:v>
                </c:pt>
                <c:pt idx="53">
                  <c:v>1428.21388043556</c:v>
                </c:pt>
                <c:pt idx="54">
                  <c:v>1543.16567660058</c:v>
                </c:pt>
                <c:pt idx="55">
                  <c:v>1648.65500746162</c:v>
                </c:pt>
                <c:pt idx="56">
                  <c:v>1746.18943088019</c:v>
                </c:pt>
              </c:numCache>
            </c:numRef>
          </c:yVal>
          <c:smooth val="0"/>
        </c:ser>
        <c:axId val="84508499"/>
        <c:axId val="1484771"/>
      </c:scatterChart>
      <c:valAx>
        <c:axId val="845084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BCH Change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84771"/>
        <c:crosses val="autoZero"/>
        <c:crossBetween val="midCat"/>
      </c:valAx>
      <c:valAx>
        <c:axId val="14847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Tokens Issued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50849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Price ($/VPS)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'BCH @ $5K Copy'!$E$16</c:f>
              <c:strCache>
                <c:ptCount val="1"/>
                <c:pt idx="0">
                  <c:v>142428.704918684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'BCH @ $5K Copy'!$D$17:$D$72,'BCH @ $5K Copy'!$D$14</c:f>
              <c:numCache>
                <c:formatCode>General</c:formatCode>
                <c:ptCount val="57"/>
                <c:pt idx="0">
                  <c:v>0.0151348236876358</c:v>
                </c:pt>
                <c:pt idx="1">
                  <c:v>0.0174405716675632</c:v>
                </c:pt>
                <c:pt idx="2">
                  <c:v>0.0230298221021718</c:v>
                </c:pt>
                <c:pt idx="3">
                  <c:v>0.0269070221664539</c:v>
                </c:pt>
                <c:pt idx="4">
                  <c:v>0.0301185955514806</c:v>
                </c:pt>
                <c:pt idx="5">
                  <c:v>0.0329490823185613</c:v>
                </c:pt>
                <c:pt idx="6">
                  <c:v>0.0355247122616995</c:v>
                </c:pt>
                <c:pt idx="7">
                  <c:v>0.0379144518285694</c:v>
                </c:pt>
                <c:pt idx="8">
                  <c:v>0.0401608171695761</c:v>
                </c:pt>
                <c:pt idx="9">
                  <c:v>0.041239475143851</c:v>
                </c:pt>
                <c:pt idx="10">
                  <c:v>0.0422921956053513</c:v>
                </c:pt>
                <c:pt idx="11">
                  <c:v>0.0433212652824529</c:v>
                </c:pt>
                <c:pt idx="12">
                  <c:v>0.0443286513612335</c:v>
                </c:pt>
                <c:pt idx="13">
                  <c:v>0.0453160606914081</c:v>
                </c:pt>
                <c:pt idx="14">
                  <c:v>0.0462849856069663</c:v>
                </c:pt>
                <c:pt idx="15">
                  <c:v>0.0472367398806961</c:v>
                </c:pt>
                <c:pt idx="16">
                  <c:v>0.0481724872888065</c:v>
                </c:pt>
                <c:pt idx="17">
                  <c:v>0.0490932645598425</c:v>
                </c:pt>
                <c:pt idx="18">
                  <c:v>0.0491845555215176</c:v>
                </c:pt>
                <c:pt idx="19">
                  <c:v>0.0492757070151334</c:v>
                </c:pt>
                <c:pt idx="20">
                  <c:v>0.0493667199052256</c:v>
                </c:pt>
                <c:pt idx="21">
                  <c:v>0.0494575950473269</c:v>
                </c:pt>
                <c:pt idx="22">
                  <c:v>0.0495483332880984</c:v>
                </c:pt>
                <c:pt idx="23">
                  <c:v>0.0496389354654551</c:v>
                </c:pt>
                <c:pt idx="24">
                  <c:v>0.0497294024086929</c:v>
                </c:pt>
                <c:pt idx="25">
                  <c:v>0.0498197349386204</c:v>
                </c:pt>
                <c:pt idx="26">
                  <c:v>0.049909933867663</c:v>
                </c:pt>
                <c:pt idx="27">
                  <c:v>0.05</c:v>
                </c:pt>
                <c:pt idx="28">
                  <c:v>0.0500899341316682</c:v>
                </c:pt>
                <c:pt idx="29">
                  <c:v>0.0501797370506891</c:v>
                </c:pt>
                <c:pt idx="30">
                  <c:v>0.0502694095371568</c:v>
                </c:pt>
                <c:pt idx="31">
                  <c:v>0.0503589523633986</c:v>
                </c:pt>
                <c:pt idx="32">
                  <c:v>0.0504483662940324</c:v>
                </c:pt>
                <c:pt idx="33">
                  <c:v>0.0505376520860973</c:v>
                </c:pt>
                <c:pt idx="34">
                  <c:v>0.0506268104891494</c:v>
                </c:pt>
                <c:pt idx="35">
                  <c:v>0.0507158422453886</c:v>
                </c:pt>
                <c:pt idx="36">
                  <c:v>0.0508047480897207</c:v>
                </c:pt>
                <c:pt idx="37">
                  <c:v>0.0508935287498964</c:v>
                </c:pt>
                <c:pt idx="38">
                  <c:v>0.051774605388262</c:v>
                </c:pt>
                <c:pt idx="39">
                  <c:v>0.0526439144252235</c:v>
                </c:pt>
                <c:pt idx="40">
                  <c:v>0.0535020791013883</c:v>
                </c:pt>
                <c:pt idx="41">
                  <c:v>0.0543496688153599</c:v>
                </c:pt>
                <c:pt idx="42">
                  <c:v>0.0551872054321687</c:v>
                </c:pt>
                <c:pt idx="43">
                  <c:v>0.0560151686719475</c:v>
                </c:pt>
                <c:pt idx="44">
                  <c:v>0.0568340007375758</c:v>
                </c:pt>
                <c:pt idx="45">
                  <c:v>0.0576441103086329</c:v>
                </c:pt>
                <c:pt idx="46">
                  <c:v>0.0584458760045681</c:v>
                </c:pt>
                <c:pt idx="47">
                  <c:v>0.0660714928814468</c:v>
                </c:pt>
                <c:pt idx="48">
                  <c:v>0.0731373830065282</c:v>
                </c:pt>
                <c:pt idx="49">
                  <c:v>0.079788486223625</c:v>
                </c:pt>
                <c:pt idx="50">
                  <c:v>0.0861154552757946</c:v>
                </c:pt>
                <c:pt idx="51">
                  <c:v>0.0921795533379525</c:v>
                </c:pt>
                <c:pt idx="52">
                  <c:v>0.0980245339425662</c:v>
                </c:pt>
                <c:pt idx="53">
                  <c:v>0.103682969642289</c:v>
                </c:pt>
                <c:pt idx="54">
                  <c:v>0.109179906763599</c:v>
                </c:pt>
                <c:pt idx="55">
                  <c:v>0.114535110832269</c:v>
                </c:pt>
                <c:pt idx="56">
                  <c:v>1</c:v>
                </c:pt>
              </c:numCache>
            </c:numRef>
          </c:xVal>
          <c:yVal>
            <c:numRef>
              <c:f>'BCH @ $5K Copy'!$E$17:$E$72</c:f>
              <c:numCache>
                <c:formatCode>General</c:formatCode>
                <c:ptCount val="56"/>
                <c:pt idx="0">
                  <c:v>132375.666219376</c:v>
                </c:pt>
                <c:pt idx="1">
                  <c:v>127522.03363223</c:v>
                </c:pt>
                <c:pt idx="2">
                  <c:v>119105.662130082</c:v>
                </c:pt>
                <c:pt idx="3">
                  <c:v>114866.007747922</c:v>
                </c:pt>
                <c:pt idx="4">
                  <c:v>111952.748573042</c:v>
                </c:pt>
                <c:pt idx="5">
                  <c:v>109711.954855257</c:v>
                </c:pt>
                <c:pt idx="6">
                  <c:v>107881.837238746</c:v>
                </c:pt>
                <c:pt idx="7">
                  <c:v>106330.04008828</c:v>
                </c:pt>
                <c:pt idx="8">
                  <c:v>104979.978349432</c:v>
                </c:pt>
                <c:pt idx="9">
                  <c:v>104364.750020996</c:v>
                </c:pt>
                <c:pt idx="10">
                  <c:v>103783.203915281</c:v>
                </c:pt>
                <c:pt idx="11">
                  <c:v>103231.669229585</c:v>
                </c:pt>
                <c:pt idx="12">
                  <c:v>102707.05280479</c:v>
                </c:pt>
                <c:pt idx="13">
                  <c:v>102206.723145707</c:v>
                </c:pt>
                <c:pt idx="14">
                  <c:v>101728.422272383</c:v>
                </c:pt>
                <c:pt idx="15">
                  <c:v>101270.197734889</c:v>
                </c:pt>
                <c:pt idx="16">
                  <c:v>100830.349484763</c:v>
                </c:pt>
                <c:pt idx="17">
                  <c:v>100407.387860215</c:v>
                </c:pt>
                <c:pt idx="18">
                  <c:v>100365.968540513</c:v>
                </c:pt>
                <c:pt idx="19">
                  <c:v>100324.703610951</c:v>
                </c:pt>
                <c:pt idx="20">
                  <c:v>100283.59186162</c:v>
                </c:pt>
                <c:pt idx="21">
                  <c:v>100242.632097022</c:v>
                </c:pt>
                <c:pt idx="22">
                  <c:v>100201.823135843</c:v>
                </c:pt>
                <c:pt idx="23">
                  <c:v>100161.163810726</c:v>
                </c:pt>
                <c:pt idx="24">
                  <c:v>100120.652968051</c:v>
                </c:pt>
                <c:pt idx="25">
                  <c:v>100080.289467717</c:v>
                </c:pt>
                <c:pt idx="26">
                  <c:v>100040.072182931</c:v>
                </c:pt>
                <c:pt idx="27">
                  <c:v>100000</c:v>
                </c:pt>
                <c:pt idx="28">
                  <c:v>99960.0718181273</c:v>
                </c:pt>
                <c:pt idx="29">
                  <c:v>99920.2865492109</c:v>
                </c:pt>
                <c:pt idx="30">
                  <c:v>99880.6431176486</c:v>
                </c:pt>
                <c:pt idx="31">
                  <c:v>99841.1404601456</c:v>
                </c:pt>
                <c:pt idx="32">
                  <c:v>99801.7775255255</c:v>
                </c:pt>
                <c:pt idx="33">
                  <c:v>99762.5532745456</c:v>
                </c:pt>
                <c:pt idx="34">
                  <c:v>99723.4666797151</c:v>
                </c:pt>
                <c:pt idx="35">
                  <c:v>99684.5167251175</c:v>
                </c:pt>
                <c:pt idx="36">
                  <c:v>99645.7024062355</c:v>
                </c:pt>
                <c:pt idx="37">
                  <c:v>99607.0227297799</c:v>
                </c:pt>
                <c:pt idx="38">
                  <c:v>99227.4204757325</c:v>
                </c:pt>
                <c:pt idx="39">
                  <c:v>98860.2671238434</c:v>
                </c:pt>
                <c:pt idx="40">
                  <c:v>98504.7310059036</c:v>
                </c:pt>
                <c:pt idx="41">
                  <c:v>98160.0623852976</c:v>
                </c:pt>
                <c:pt idx="42">
                  <c:v>97825.5829578562</c:v>
                </c:pt>
                <c:pt idx="43">
                  <c:v>97500.6769894792</c:v>
                </c:pt>
                <c:pt idx="44">
                  <c:v>97184.7837927374</c:v>
                </c:pt>
                <c:pt idx="45">
                  <c:v>96877.3913061324</c:v>
                </c:pt>
                <c:pt idx="46">
                  <c:v>96578.030587062</c:v>
                </c:pt>
                <c:pt idx="47">
                  <c:v>93945.9518385981</c:v>
                </c:pt>
                <c:pt idx="48">
                  <c:v>91796.2610181657</c:v>
                </c:pt>
                <c:pt idx="49">
                  <c:v>89973.4906893982</c:v>
                </c:pt>
                <c:pt idx="50">
                  <c:v>88387.6825966096</c:v>
                </c:pt>
                <c:pt idx="51">
                  <c:v>86981.9286756521</c:v>
                </c:pt>
                <c:pt idx="52">
                  <c:v>85717.8611956444</c:v>
                </c:pt>
                <c:pt idx="53">
                  <c:v>84568.3432339942</c:v>
                </c:pt>
                <c:pt idx="54">
                  <c:v>83513.4499253838</c:v>
                </c:pt>
                <c:pt idx="55">
                  <c:v>82538.1056911981</c:v>
                </c:pt>
              </c:numCache>
            </c:numRef>
          </c:yVal>
          <c:smooth val="1"/>
        </c:ser>
        <c:axId val="31486953"/>
        <c:axId val="37715924"/>
      </c:scatterChart>
      <c:valAx>
        <c:axId val="3148695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Tokens Issued by Bancor Smart Contract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715924"/>
        <c:crosses val="autoZero"/>
        <c:crossBetween val="midCat"/>
      </c:valAx>
      <c:valAx>
        <c:axId val="377159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Token Price ($/token)</a:t>
                </a:r>
              </a:p>
            </c:rich>
          </c:tx>
          <c:overlay val="0"/>
        </c:title>
        <c:numFmt formatCode="General" sourceLinked="0"/>
        <c:majorTickMark val="none"/>
        <c:minorTickMark val="cross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48695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Price ($/VPS)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'BCH Test'!$E$15</c:f>
              <c:strCache>
                <c:ptCount val="1"/>
                <c:pt idx="0">
                  <c:v>#NUM!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'BCH Test'!$D$16:$D$66,'BCH Test'!$D$14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'BCH Test'!$E$16:$E$66</c:f>
              <c:numCache>
                <c:formatCode>General</c:formatCode>
                <c:ptCount val="5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128084.886137002</c:v>
                </c:pt>
                <c:pt idx="5">
                  <c:v>117617.256779449</c:v>
                </c:pt>
                <c:pt idx="6">
                  <c:v>112910.184169167</c:v>
                </c:pt>
                <c:pt idx="7">
                  <c:v>109762.240723407</c:v>
                </c:pt>
                <c:pt idx="8">
                  <c:v>107371.358373543</c:v>
                </c:pt>
                <c:pt idx="9">
                  <c:v>105433.001963478</c:v>
                </c:pt>
                <c:pt idx="10">
                  <c:v>103797.362816506</c:v>
                </c:pt>
                <c:pt idx="11">
                  <c:v>102379.224223097</c:v>
                </c:pt>
                <c:pt idx="12">
                  <c:v>101125.307491902</c:v>
                </c:pt>
                <c:pt idx="13">
                  <c:v>101007.469006276</c:v>
                </c:pt>
                <c:pt idx="14">
                  <c:v>100890.879605343</c:v>
                </c:pt>
                <c:pt idx="15">
                  <c:v>100775.511662467</c:v>
                </c:pt>
                <c:pt idx="16">
                  <c:v>100661.338472922</c:v>
                </c:pt>
                <c:pt idx="17">
                  <c:v>100548.334212986</c:v>
                </c:pt>
                <c:pt idx="18">
                  <c:v>100436.473901294</c:v>
                </c:pt>
                <c:pt idx="19">
                  <c:v>100325.733362298</c:v>
                </c:pt>
                <c:pt idx="20">
                  <c:v>100216.089191692</c:v>
                </c:pt>
                <c:pt idx="21">
                  <c:v>100107.518723685</c:v>
                </c:pt>
                <c:pt idx="22">
                  <c:v>100000</c:v>
                </c:pt>
                <c:pt idx="23">
                  <c:v>99893.5117404877</c:v>
                </c:pt>
                <c:pt idx="24">
                  <c:v>99788.0333152595</c:v>
                </c:pt>
                <c:pt idx="25">
                  <c:v>99683.5447182442</c:v>
                </c:pt>
                <c:pt idx="26">
                  <c:v>99580.0265420817</c:v>
                </c:pt>
                <c:pt idx="27">
                  <c:v>99477.459954273</c:v>
                </c:pt>
                <c:pt idx="28">
                  <c:v>99375.8266745119</c:v>
                </c:pt>
                <c:pt idx="29">
                  <c:v>99275.1089531292</c:v>
                </c:pt>
                <c:pt idx="30">
                  <c:v>99175.2895505825</c:v>
                </c:pt>
                <c:pt idx="31">
                  <c:v>99076.3517179332</c:v>
                </c:pt>
                <c:pt idx="32">
                  <c:v>98978.2791782528</c:v>
                </c:pt>
                <c:pt idx="33">
                  <c:v>98041.8683240334</c:v>
                </c:pt>
                <c:pt idx="34">
                  <c:v>97176.9974152848</c:v>
                </c:pt>
                <c:pt idx="35">
                  <c:v>96373.0250001414</c:v>
                </c:pt>
                <c:pt idx="36">
                  <c:v>95621.551296898</c:v>
                </c:pt>
                <c:pt idx="37">
                  <c:v>94915.8259005698</c:v>
                </c:pt>
                <c:pt idx="38">
                  <c:v>94250.3397038436</c:v>
                </c:pt>
                <c:pt idx="39">
                  <c:v>93620.536142113</c:v>
                </c:pt>
                <c:pt idx="40">
                  <c:v>93022.602105539</c:v>
                </c:pt>
                <c:pt idx="41">
                  <c:v>92453.3134566839</c:v>
                </c:pt>
                <c:pt idx="42">
                  <c:v>87877.4503976953</c:v>
                </c:pt>
                <c:pt idx="43">
                  <c:v>84540.8889087165</c:v>
                </c:pt>
                <c:pt idx="44">
                  <c:v>81896.3302740529</c:v>
                </c:pt>
                <c:pt idx="45">
                  <c:v>79696.7465269667</c:v>
                </c:pt>
                <c:pt idx="46">
                  <c:v>77808.6703972384</c:v>
                </c:pt>
                <c:pt idx="47">
                  <c:v>76151.4948499454</c:v>
                </c:pt>
                <c:pt idx="48">
                  <c:v>74672.6694916726</c:v>
                </c:pt>
                <c:pt idx="49">
                  <c:v>73335.962757695</c:v>
                </c:pt>
                <c:pt idx="50">
                  <c:v>72115.3008381469</c:v>
                </c:pt>
              </c:numCache>
            </c:numRef>
          </c:yVal>
          <c:smooth val="1"/>
        </c:ser>
        <c:axId val="84305182"/>
        <c:axId val="38144094"/>
      </c:scatterChart>
      <c:valAx>
        <c:axId val="8430518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Tokens Issued by Bancor Smart Contract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144094"/>
        <c:crosses val="autoZero"/>
        <c:crossBetween val="midCat"/>
      </c:valAx>
      <c:valAx>
        <c:axId val="381440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Token Price ($/token)</a:t>
                </a:r>
              </a:p>
            </c:rich>
          </c:tx>
          <c:overlay val="0"/>
        </c:title>
        <c:numFmt formatCode="General" sourceLinked="0"/>
        <c:majorTickMark val="none"/>
        <c:minorTickMark val="cross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30518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'BCH Test'!$B$14</c:f>
              <c:strCache>
                <c:ptCount val="1"/>
                <c:pt idx="0">
                  <c:v>Nti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'BCH Test'!$A$15:$A$66</c:f>
              <c:numCache>
                <c:formatCode>General</c:formatCode>
                <c:ptCount val="52"/>
                <c:pt idx="0">
                  <c:v>-45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-0.9</c:v>
                </c:pt>
                <c:pt idx="15">
                  <c:v>-0.8</c:v>
                </c:pt>
                <c:pt idx="16">
                  <c:v>-0.7</c:v>
                </c:pt>
                <c:pt idx="17">
                  <c:v>-0.6</c:v>
                </c:pt>
                <c:pt idx="18">
                  <c:v>-0.5</c:v>
                </c:pt>
                <c:pt idx="19">
                  <c:v>-0.4</c:v>
                </c:pt>
                <c:pt idx="20">
                  <c:v>-0.3</c:v>
                </c:pt>
                <c:pt idx="21">
                  <c:v>-0.2</c:v>
                </c:pt>
                <c:pt idx="22">
                  <c:v>-0.1</c:v>
                </c:pt>
                <c:pt idx="23">
                  <c:v>0</c:v>
                </c:pt>
                <c:pt idx="24">
                  <c:v>0.1</c:v>
                </c:pt>
                <c:pt idx="25">
                  <c:v>0.2</c:v>
                </c:pt>
                <c:pt idx="26">
                  <c:v>0.3</c:v>
                </c:pt>
                <c:pt idx="27">
                  <c:v>0.4</c:v>
                </c:pt>
                <c:pt idx="28">
                  <c:v>0.5</c:v>
                </c:pt>
                <c:pt idx="29">
                  <c:v>0.6</c:v>
                </c:pt>
                <c:pt idx="30">
                  <c:v>0.7</c:v>
                </c:pt>
                <c:pt idx="31">
                  <c:v>0.8</c:v>
                </c:pt>
                <c:pt idx="32">
                  <c:v>0.9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20</c:v>
                </c:pt>
                <c:pt idx="44">
                  <c:v>30</c:v>
                </c:pt>
                <c:pt idx="45">
                  <c:v>40</c:v>
                </c:pt>
                <c:pt idx="46">
                  <c:v>50</c:v>
                </c:pt>
                <c:pt idx="47">
                  <c:v>60</c:v>
                </c:pt>
                <c:pt idx="48">
                  <c:v>70</c:v>
                </c:pt>
                <c:pt idx="49">
                  <c:v>80</c:v>
                </c:pt>
                <c:pt idx="50">
                  <c:v>90</c:v>
                </c:pt>
                <c:pt idx="51">
                  <c:v>100</c:v>
                </c:pt>
              </c:numCache>
            </c:numRef>
          </c:xVal>
          <c:yVal>
            <c:numRef>
              <c:f>'BCH Test'!$B$15:$B$66</c:f>
              <c:numCache>
                <c:formatCode>General</c:formatCode>
                <c:ptCount val="5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-28084.886137002</c:v>
                </c:pt>
                <c:pt idx="6">
                  <c:v>-17617.2567794494</c:v>
                </c:pt>
                <c:pt idx="7">
                  <c:v>-12910.1841691669</c:v>
                </c:pt>
                <c:pt idx="8">
                  <c:v>-9762.24072340701</c:v>
                </c:pt>
                <c:pt idx="9">
                  <c:v>-7371.35837354258</c:v>
                </c:pt>
                <c:pt idx="10">
                  <c:v>-5433.00196347759</c:v>
                </c:pt>
                <c:pt idx="11">
                  <c:v>-3797.36281650627</c:v>
                </c:pt>
                <c:pt idx="12">
                  <c:v>-2379.22422309745</c:v>
                </c:pt>
                <c:pt idx="13">
                  <c:v>-1125.30749190183</c:v>
                </c:pt>
                <c:pt idx="14">
                  <c:v>-1007.46900627628</c:v>
                </c:pt>
                <c:pt idx="15">
                  <c:v>-890.879605342843</c:v>
                </c:pt>
                <c:pt idx="16">
                  <c:v>-775.51166246701</c:v>
                </c:pt>
                <c:pt idx="17">
                  <c:v>-661.338472921946</c:v>
                </c:pt>
                <c:pt idx="18">
                  <c:v>-548.334212985935</c:v>
                </c:pt>
                <c:pt idx="19">
                  <c:v>-436.473901294365</c:v>
                </c:pt>
                <c:pt idx="20">
                  <c:v>-325.733362298131</c:v>
                </c:pt>
                <c:pt idx="21">
                  <c:v>-216.08919169176</c:v>
                </c:pt>
                <c:pt idx="22">
                  <c:v>-107.518723684907</c:v>
                </c:pt>
                <c:pt idx="23">
                  <c:v>0</c:v>
                </c:pt>
                <c:pt idx="24">
                  <c:v>106.488259512316</c:v>
                </c:pt>
                <c:pt idx="25">
                  <c:v>211.966684740528</c:v>
                </c:pt>
                <c:pt idx="26">
                  <c:v>316.45528175579</c:v>
                </c:pt>
                <c:pt idx="27">
                  <c:v>419.973457918288</c:v>
                </c:pt>
                <c:pt idx="28">
                  <c:v>522.540045727027</c:v>
                </c:pt>
                <c:pt idx="29">
                  <c:v>624.173325488075</c:v>
                </c:pt>
                <c:pt idx="30">
                  <c:v>724.89104687079</c:v>
                </c:pt>
                <c:pt idx="31">
                  <c:v>824.710449417521</c:v>
                </c:pt>
                <c:pt idx="32">
                  <c:v>923.648282066814</c:v>
                </c:pt>
                <c:pt idx="33">
                  <c:v>1021.72082174721</c:v>
                </c:pt>
                <c:pt idx="34">
                  <c:v>1958.13167596666</c:v>
                </c:pt>
                <c:pt idx="35">
                  <c:v>2823.00258471515</c:v>
                </c:pt>
                <c:pt idx="36">
                  <c:v>3626.97499985862</c:v>
                </c:pt>
                <c:pt idx="37">
                  <c:v>4378.44870310196</c:v>
                </c:pt>
                <c:pt idx="38">
                  <c:v>5084.17409943018</c:v>
                </c:pt>
                <c:pt idx="39">
                  <c:v>5749.66029615645</c:v>
                </c:pt>
                <c:pt idx="40">
                  <c:v>6379.46385788697</c:v>
                </c:pt>
                <c:pt idx="41">
                  <c:v>6977.39789446101</c:v>
                </c:pt>
                <c:pt idx="42">
                  <c:v>7546.68654331612</c:v>
                </c:pt>
                <c:pt idx="43">
                  <c:v>12122.5496023047</c:v>
                </c:pt>
                <c:pt idx="44">
                  <c:v>15459.1110912835</c:v>
                </c:pt>
                <c:pt idx="45">
                  <c:v>18103.6697259471</c:v>
                </c:pt>
                <c:pt idx="46">
                  <c:v>20303.2534730333</c:v>
                </c:pt>
                <c:pt idx="47">
                  <c:v>22191.3296027616</c:v>
                </c:pt>
                <c:pt idx="48">
                  <c:v>23848.5051500546</c:v>
                </c:pt>
                <c:pt idx="49">
                  <c:v>25327.3305083274</c:v>
                </c:pt>
                <c:pt idx="50">
                  <c:v>26664.037242305</c:v>
                </c:pt>
                <c:pt idx="51">
                  <c:v>27884.6991618531</c:v>
                </c:pt>
              </c:numCache>
            </c:numRef>
          </c:yVal>
          <c:smooth val="0"/>
        </c:ser>
        <c:axId val="86730277"/>
        <c:axId val="75407627"/>
      </c:scatterChart>
      <c:valAx>
        <c:axId val="867302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Nti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407627"/>
        <c:crosses val="autoZero"/>
        <c:crossBetween val="midCat"/>
      </c:valAx>
      <c:valAx>
        <c:axId val="754076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Rtc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7302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Sheet10!$K$1</c:f>
              <c:strCache>
                <c:ptCount val="1"/>
                <c:pt idx="0">
                  <c:v>tokenBalance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exp"/>
            <c:forward val="0"/>
            <c:backward val="0"/>
            <c:dispRSqr val="0"/>
            <c:dispEq val="1"/>
          </c:trendline>
          <c:xVal>
            <c:numRef>
              <c:f>Sheet10!$K$2:$K$48</c:f>
              <c:numCache>
                <c:formatCode>General</c:formatCode>
                <c:ptCount val="47"/>
                <c:pt idx="0">
                  <c:v>32148.8264320748</c:v>
                </c:pt>
                <c:pt idx="1">
                  <c:v>65733.1330338923</c:v>
                </c:pt>
                <c:pt idx="2">
                  <c:v>88877.4625605884</c:v>
                </c:pt>
                <c:pt idx="3">
                  <c:v>96514.1786745318</c:v>
                </c:pt>
                <c:pt idx="4">
                  <c:v>96649.9252748917</c:v>
                </c:pt>
                <c:pt idx="5">
                  <c:v>96787.3188364506</c:v>
                </c:pt>
                <c:pt idx="6">
                  <c:v>96926.4021204894</c:v>
                </c:pt>
                <c:pt idx="7">
                  <c:v>97067.2196063781</c:v>
                </c:pt>
                <c:pt idx="8">
                  <c:v>97209.8175857156</c:v>
                </c:pt>
                <c:pt idx="9">
                  <c:v>97354.2442630436</c:v>
                </c:pt>
                <c:pt idx="10">
                  <c:v>97500.5498636937</c:v>
                </c:pt>
                <c:pt idx="11">
                  <c:v>97648.786749386</c:v>
                </c:pt>
                <c:pt idx="12">
                  <c:v>97799.0095422606</c:v>
                </c:pt>
                <c:pt idx="13">
                  <c:v>97951.275258092</c:v>
                </c:pt>
                <c:pt idx="14">
                  <c:v>98105.6434495207</c:v>
                </c:pt>
                <c:pt idx="15">
                  <c:v>98262.1763602191</c:v>
                </c:pt>
                <c:pt idx="16">
                  <c:v>98420.9390910165</c:v>
                </c:pt>
                <c:pt idx="17">
                  <c:v>98581.9997791161</c:v>
                </c:pt>
                <c:pt idx="18">
                  <c:v>98745.4297916668</c:v>
                </c:pt>
                <c:pt idx="19">
                  <c:v>98911.3039350985</c:v>
                </c:pt>
                <c:pt idx="20">
                  <c:v>99079.7006817906</c:v>
                </c:pt>
                <c:pt idx="21">
                  <c:v>99250.7024158343</c:v>
                </c:pt>
                <c:pt idx="22">
                  <c:v>99267.9491584915</c:v>
                </c:pt>
                <c:pt idx="23">
                  <c:v>99285.22290191</c:v>
                </c:pt>
                <c:pt idx="24">
                  <c:v>99302.5237354846</c:v>
                </c:pt>
                <c:pt idx="25">
                  <c:v>99319.8517490627</c:v>
                </c:pt>
                <c:pt idx="26">
                  <c:v>99337.2070329472</c:v>
                </c:pt>
                <c:pt idx="27">
                  <c:v>99512.2799373747</c:v>
                </c:pt>
                <c:pt idx="28">
                  <c:v>99690.1827120401</c:v>
                </c:pt>
                <c:pt idx="29">
                  <c:v>99871.0136922128</c:v>
                </c:pt>
                <c:pt idx="30">
                  <c:v>100054.876526001</c:v>
                </c:pt>
                <c:pt idx="31">
                  <c:v>100241.880567714</c:v>
                </c:pt>
                <c:pt idx="32">
                  <c:v>100432.141308524</c:v>
                </c:pt>
                <c:pt idx="33">
                  <c:v>100625.780848779</c:v>
                </c:pt>
                <c:pt idx="34">
                  <c:v>100822.928416896</c:v>
                </c:pt>
                <c:pt idx="35">
                  <c:v>101023.72094051</c:v>
                </c:pt>
                <c:pt idx="36">
                  <c:v>101228.303676311</c:v>
                </c:pt>
                <c:pt idx="37">
                  <c:v>101436.83090602</c:v>
                </c:pt>
                <c:pt idx="38">
                  <c:v>101649.466707034</c:v>
                </c:pt>
                <c:pt idx="39">
                  <c:v>101866.385807595</c:v>
                </c:pt>
                <c:pt idx="40">
                  <c:v>102087.774537918</c:v>
                </c:pt>
                <c:pt idx="41">
                  <c:v>102313.831890545</c:v>
                </c:pt>
                <c:pt idx="42">
                  <c:v>102544.770705374</c:v>
                </c:pt>
                <c:pt idx="43">
                  <c:v>102780.818997469</c:v>
                </c:pt>
                <c:pt idx="44">
                  <c:v>105487.01221061</c:v>
                </c:pt>
                <c:pt idx="45">
                  <c:v>109166.088411971</c:v>
                </c:pt>
                <c:pt idx="46">
                  <c:v>115098.471425116</c:v>
                </c:pt>
              </c:numCache>
            </c:numRef>
          </c:xVal>
          <c:yVal>
            <c:numRef>
              <c:f>Sheet10!$J$2:$J$48</c:f>
              <c:numCache>
                <c:formatCode>General</c:formatCode>
                <c:ptCount val="47"/>
                <c:pt idx="0">
                  <c:v>1005.56325515</c:v>
                </c:pt>
                <c:pt idx="1">
                  <c:v>105.56325515</c:v>
                </c:pt>
                <c:pt idx="2">
                  <c:v>15.56325515</c:v>
                </c:pt>
                <c:pt idx="3">
                  <c:v>7.56325514999999</c:v>
                </c:pt>
                <c:pt idx="4">
                  <c:v>7.46325514999999</c:v>
                </c:pt>
                <c:pt idx="5">
                  <c:v>7.36325514999999</c:v>
                </c:pt>
                <c:pt idx="6">
                  <c:v>7.26325514999999</c:v>
                </c:pt>
                <c:pt idx="7">
                  <c:v>7.16325514999999</c:v>
                </c:pt>
                <c:pt idx="8">
                  <c:v>7.06325514999999</c:v>
                </c:pt>
                <c:pt idx="9">
                  <c:v>6.96325515</c:v>
                </c:pt>
                <c:pt idx="10">
                  <c:v>6.86325515</c:v>
                </c:pt>
                <c:pt idx="11">
                  <c:v>6.76325515</c:v>
                </c:pt>
                <c:pt idx="12">
                  <c:v>6.66325515</c:v>
                </c:pt>
                <c:pt idx="13">
                  <c:v>6.56325515</c:v>
                </c:pt>
                <c:pt idx="14">
                  <c:v>6.46325515</c:v>
                </c:pt>
                <c:pt idx="15">
                  <c:v>6.36325515</c:v>
                </c:pt>
                <c:pt idx="16">
                  <c:v>6.26325515</c:v>
                </c:pt>
                <c:pt idx="17">
                  <c:v>6.16325515</c:v>
                </c:pt>
                <c:pt idx="18">
                  <c:v>6.06325515</c:v>
                </c:pt>
                <c:pt idx="19">
                  <c:v>5.96325515</c:v>
                </c:pt>
                <c:pt idx="20">
                  <c:v>5.86325515</c:v>
                </c:pt>
                <c:pt idx="21">
                  <c:v>5.76325515</c:v>
                </c:pt>
                <c:pt idx="22">
                  <c:v>5.75325515</c:v>
                </c:pt>
                <c:pt idx="23">
                  <c:v>5.74325515</c:v>
                </c:pt>
                <c:pt idx="24">
                  <c:v>5.73325515</c:v>
                </c:pt>
                <c:pt idx="25">
                  <c:v>5.72325515</c:v>
                </c:pt>
                <c:pt idx="26">
                  <c:v>5.71325515</c:v>
                </c:pt>
                <c:pt idx="27">
                  <c:v>5.61325515</c:v>
                </c:pt>
                <c:pt idx="28">
                  <c:v>5.51325515</c:v>
                </c:pt>
                <c:pt idx="29">
                  <c:v>5.41325515</c:v>
                </c:pt>
                <c:pt idx="30">
                  <c:v>5.31325515</c:v>
                </c:pt>
                <c:pt idx="31">
                  <c:v>5.21325515</c:v>
                </c:pt>
                <c:pt idx="32">
                  <c:v>5.11325515</c:v>
                </c:pt>
                <c:pt idx="33">
                  <c:v>5.01325515</c:v>
                </c:pt>
                <c:pt idx="34">
                  <c:v>4.91325515</c:v>
                </c:pt>
                <c:pt idx="35">
                  <c:v>4.81325515</c:v>
                </c:pt>
                <c:pt idx="36">
                  <c:v>4.71325515</c:v>
                </c:pt>
                <c:pt idx="37">
                  <c:v>4.61325515</c:v>
                </c:pt>
                <c:pt idx="38">
                  <c:v>4.51325515</c:v>
                </c:pt>
                <c:pt idx="39">
                  <c:v>4.41325515000001</c:v>
                </c:pt>
                <c:pt idx="40">
                  <c:v>4.31325515000001</c:v>
                </c:pt>
                <c:pt idx="41">
                  <c:v>4.21325515000001</c:v>
                </c:pt>
                <c:pt idx="42">
                  <c:v>4.11325515000001</c:v>
                </c:pt>
                <c:pt idx="43">
                  <c:v>4.01325515000001</c:v>
                </c:pt>
                <c:pt idx="44">
                  <c:v>3.01325515000001</c:v>
                </c:pt>
                <c:pt idx="45">
                  <c:v>2.01325515000001</c:v>
                </c:pt>
                <c:pt idx="46">
                  <c:v>1.01325515000001</c:v>
                </c:pt>
              </c:numCache>
            </c:numRef>
          </c:yVal>
          <c:smooth val="0"/>
        </c:ser>
        <c:axId val="21809272"/>
        <c:axId val="98097556"/>
      </c:scatterChart>
      <c:valAx>
        <c:axId val="218092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tokenBalance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097556"/>
        <c:crosses val="autoZero"/>
        <c:crossBetween val="midCat"/>
      </c:valAx>
      <c:valAx>
        <c:axId val="980975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bchBalance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8092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Sheet10!$K$5:$K$45</c:f>
              <c:numCache>
                <c:formatCode>General</c:formatCode>
                <c:ptCount val="41"/>
                <c:pt idx="0">
                  <c:v>96514.1786745318</c:v>
                </c:pt>
                <c:pt idx="1">
                  <c:v>96649.9252748917</c:v>
                </c:pt>
                <c:pt idx="2">
                  <c:v>96787.3188364506</c:v>
                </c:pt>
                <c:pt idx="3">
                  <c:v>96926.4021204894</c:v>
                </c:pt>
                <c:pt idx="4">
                  <c:v>97067.2196063781</c:v>
                </c:pt>
                <c:pt idx="5">
                  <c:v>97209.8175857156</c:v>
                </c:pt>
                <c:pt idx="6">
                  <c:v>97354.2442630436</c:v>
                </c:pt>
                <c:pt idx="7">
                  <c:v>97500.5498636937</c:v>
                </c:pt>
                <c:pt idx="8">
                  <c:v>97648.786749386</c:v>
                </c:pt>
                <c:pt idx="9">
                  <c:v>97799.0095422606</c:v>
                </c:pt>
                <c:pt idx="10">
                  <c:v>97951.275258092</c:v>
                </c:pt>
                <c:pt idx="11">
                  <c:v>98105.6434495207</c:v>
                </c:pt>
                <c:pt idx="12">
                  <c:v>98262.1763602191</c:v>
                </c:pt>
                <c:pt idx="13">
                  <c:v>98420.9390910165</c:v>
                </c:pt>
                <c:pt idx="14">
                  <c:v>98581.9997791161</c:v>
                </c:pt>
                <c:pt idx="15">
                  <c:v>98745.4297916668</c:v>
                </c:pt>
                <c:pt idx="16">
                  <c:v>98911.3039350985</c:v>
                </c:pt>
                <c:pt idx="17">
                  <c:v>99079.7006817906</c:v>
                </c:pt>
                <c:pt idx="18">
                  <c:v>99250.7024158343</c:v>
                </c:pt>
                <c:pt idx="19">
                  <c:v>99267.9491584915</c:v>
                </c:pt>
                <c:pt idx="20">
                  <c:v>99285.22290191</c:v>
                </c:pt>
                <c:pt idx="21">
                  <c:v>99302.5237354846</c:v>
                </c:pt>
                <c:pt idx="22">
                  <c:v>99319.8517490627</c:v>
                </c:pt>
                <c:pt idx="23">
                  <c:v>99337.2070329472</c:v>
                </c:pt>
                <c:pt idx="24">
                  <c:v>99512.2799373747</c:v>
                </c:pt>
                <c:pt idx="25">
                  <c:v>99690.1827120401</c:v>
                </c:pt>
                <c:pt idx="26">
                  <c:v>99871.0136922128</c:v>
                </c:pt>
                <c:pt idx="27">
                  <c:v>100054.876526001</c:v>
                </c:pt>
                <c:pt idx="28">
                  <c:v>100241.880567714</c:v>
                </c:pt>
                <c:pt idx="29">
                  <c:v>100432.141308524</c:v>
                </c:pt>
                <c:pt idx="30">
                  <c:v>100625.780848779</c:v>
                </c:pt>
                <c:pt idx="31">
                  <c:v>100822.928416896</c:v>
                </c:pt>
                <c:pt idx="32">
                  <c:v>101023.72094051</c:v>
                </c:pt>
                <c:pt idx="33">
                  <c:v>101228.303676311</c:v>
                </c:pt>
                <c:pt idx="34">
                  <c:v>101436.83090602</c:v>
                </c:pt>
                <c:pt idx="35">
                  <c:v>101649.466707034</c:v>
                </c:pt>
                <c:pt idx="36">
                  <c:v>101866.385807595</c:v>
                </c:pt>
                <c:pt idx="37">
                  <c:v>102087.774537918</c:v>
                </c:pt>
                <c:pt idx="38">
                  <c:v>102313.831890545</c:v>
                </c:pt>
                <c:pt idx="39">
                  <c:v>102544.770705374</c:v>
                </c:pt>
                <c:pt idx="40">
                  <c:v>102780.818997469</c:v>
                </c:pt>
              </c:numCache>
            </c:numRef>
          </c:xVal>
          <c:yVal>
            <c:numRef>
              <c:f>Sheet10!$J$5:$J$45</c:f>
              <c:numCache>
                <c:formatCode>General</c:formatCode>
                <c:ptCount val="41"/>
                <c:pt idx="0">
                  <c:v>7.56325514999999</c:v>
                </c:pt>
                <c:pt idx="1">
                  <c:v>7.46325514999999</c:v>
                </c:pt>
                <c:pt idx="2">
                  <c:v>7.36325514999999</c:v>
                </c:pt>
                <c:pt idx="3">
                  <c:v>7.26325514999999</c:v>
                </c:pt>
                <c:pt idx="4">
                  <c:v>7.16325514999999</c:v>
                </c:pt>
                <c:pt idx="5">
                  <c:v>7.06325514999999</c:v>
                </c:pt>
                <c:pt idx="6">
                  <c:v>6.96325515</c:v>
                </c:pt>
                <c:pt idx="7">
                  <c:v>6.86325515</c:v>
                </c:pt>
                <c:pt idx="8">
                  <c:v>6.76325515</c:v>
                </c:pt>
                <c:pt idx="9">
                  <c:v>6.66325515</c:v>
                </c:pt>
                <c:pt idx="10">
                  <c:v>6.56325515</c:v>
                </c:pt>
                <c:pt idx="11">
                  <c:v>6.46325515</c:v>
                </c:pt>
                <c:pt idx="12">
                  <c:v>6.36325515</c:v>
                </c:pt>
                <c:pt idx="13">
                  <c:v>6.26325515</c:v>
                </c:pt>
                <c:pt idx="14">
                  <c:v>6.16325515</c:v>
                </c:pt>
                <c:pt idx="15">
                  <c:v>6.06325515</c:v>
                </c:pt>
                <c:pt idx="16">
                  <c:v>5.96325515</c:v>
                </c:pt>
                <c:pt idx="17">
                  <c:v>5.86325515</c:v>
                </c:pt>
                <c:pt idx="18">
                  <c:v>5.76325515</c:v>
                </c:pt>
                <c:pt idx="19">
                  <c:v>5.75325515</c:v>
                </c:pt>
                <c:pt idx="20">
                  <c:v>5.74325515</c:v>
                </c:pt>
                <c:pt idx="21">
                  <c:v>5.73325515</c:v>
                </c:pt>
                <c:pt idx="22">
                  <c:v>5.72325515</c:v>
                </c:pt>
                <c:pt idx="23">
                  <c:v>5.71325515</c:v>
                </c:pt>
                <c:pt idx="24">
                  <c:v>5.61325515</c:v>
                </c:pt>
                <c:pt idx="25">
                  <c:v>5.51325515</c:v>
                </c:pt>
                <c:pt idx="26">
                  <c:v>5.41325515</c:v>
                </c:pt>
                <c:pt idx="27">
                  <c:v>5.31325515</c:v>
                </c:pt>
                <c:pt idx="28">
                  <c:v>5.21325515</c:v>
                </c:pt>
                <c:pt idx="29">
                  <c:v>5.11325515</c:v>
                </c:pt>
                <c:pt idx="30">
                  <c:v>5.01325515</c:v>
                </c:pt>
                <c:pt idx="31">
                  <c:v>4.91325515</c:v>
                </c:pt>
                <c:pt idx="32">
                  <c:v>4.81325515</c:v>
                </c:pt>
                <c:pt idx="33">
                  <c:v>4.71325515</c:v>
                </c:pt>
                <c:pt idx="34">
                  <c:v>4.61325515</c:v>
                </c:pt>
                <c:pt idx="35">
                  <c:v>4.51325515</c:v>
                </c:pt>
                <c:pt idx="36">
                  <c:v>4.41325515000001</c:v>
                </c:pt>
                <c:pt idx="37">
                  <c:v>4.31325515000001</c:v>
                </c:pt>
                <c:pt idx="38">
                  <c:v>4.21325515000001</c:v>
                </c:pt>
                <c:pt idx="39">
                  <c:v>4.11325515000001</c:v>
                </c:pt>
                <c:pt idx="40">
                  <c:v>4.01325515000001</c:v>
                </c:pt>
              </c:numCache>
            </c:numRef>
          </c:yVal>
          <c:smooth val="0"/>
        </c:ser>
        <c:axId val="61935991"/>
        <c:axId val="8401989"/>
      </c:scatterChart>
      <c:valAx>
        <c:axId val="6193599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tokenBalance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01989"/>
        <c:crosses val="autoZero"/>
        <c:crossBetween val="midCat"/>
      </c:valAx>
      <c:valAx>
        <c:axId val="84019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bchBalance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9359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Sheet16!$B$1</c:f>
              <c:strCache>
                <c:ptCount val="1"/>
                <c:pt idx="0">
                  <c:v>f(x)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Sheet16!$A$2:$A$30</c:f>
              <c:numCache>
                <c:formatCode>General</c:formatCode>
                <c:ptCount val="29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-0.9</c:v>
                </c:pt>
                <c:pt idx="6">
                  <c:v>-0.8</c:v>
                </c:pt>
                <c:pt idx="7">
                  <c:v>-0.7</c:v>
                </c:pt>
                <c:pt idx="8">
                  <c:v>-0.6</c:v>
                </c:pt>
                <c:pt idx="9">
                  <c:v>-0.5</c:v>
                </c:pt>
                <c:pt idx="10">
                  <c:v>-0.4</c:v>
                </c:pt>
                <c:pt idx="11">
                  <c:v>-0.3</c:v>
                </c:pt>
                <c:pt idx="12">
                  <c:v>-0.2</c:v>
                </c:pt>
                <c:pt idx="13">
                  <c:v>-0.1</c:v>
                </c:pt>
                <c:pt idx="14">
                  <c:v>0</c:v>
                </c:pt>
                <c:pt idx="15">
                  <c:v>0.1</c:v>
                </c:pt>
                <c:pt idx="16">
                  <c:v>0.2</c:v>
                </c:pt>
                <c:pt idx="17">
                  <c:v>0.3</c:v>
                </c:pt>
                <c:pt idx="18">
                  <c:v>0.4</c:v>
                </c:pt>
                <c:pt idx="19">
                  <c:v>0.5</c:v>
                </c:pt>
                <c:pt idx="20">
                  <c:v>0.6</c:v>
                </c:pt>
                <c:pt idx="21">
                  <c:v>0.7</c:v>
                </c:pt>
                <c:pt idx="22">
                  <c:v>0.8</c:v>
                </c:pt>
                <c:pt idx="23">
                  <c:v>0.9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</c:numCache>
            </c:numRef>
          </c:xVal>
          <c:yVal>
            <c:numRef>
              <c:f>Sheet16!$B$2:$B$30</c:f>
              <c:numCache>
                <c:formatCode>General</c:formatCode>
                <c:ptCount val="29"/>
                <c:pt idx="0">
                  <c:v>1.98661429815143</c:v>
                </c:pt>
                <c:pt idx="1">
                  <c:v>1.96402758007582</c:v>
                </c:pt>
                <c:pt idx="2">
                  <c:v>1.90514825364487</c:v>
                </c:pt>
                <c:pt idx="3">
                  <c:v>1.76159415595576</c:v>
                </c:pt>
                <c:pt idx="4">
                  <c:v>1.46211715726001</c:v>
                </c:pt>
                <c:pt idx="5">
                  <c:v>1.42189900525001</c:v>
                </c:pt>
                <c:pt idx="6">
                  <c:v>1.37994896225523</c:v>
                </c:pt>
                <c:pt idx="7">
                  <c:v>1.33637554433633</c:v>
                </c:pt>
                <c:pt idx="8">
                  <c:v>1.29131261245159</c:v>
                </c:pt>
                <c:pt idx="9">
                  <c:v>1.24491866240371</c:v>
                </c:pt>
                <c:pt idx="10">
                  <c:v>1.1973753202249</c:v>
                </c:pt>
                <c:pt idx="11">
                  <c:v>1.14888503362332</c:v>
                </c:pt>
                <c:pt idx="12">
                  <c:v>1.09966799462496</c:v>
                </c:pt>
                <c:pt idx="13">
                  <c:v>1.04995837495788</c:v>
                </c:pt>
                <c:pt idx="14">
                  <c:v>1</c:v>
                </c:pt>
                <c:pt idx="15">
                  <c:v>0.95004162504212</c:v>
                </c:pt>
                <c:pt idx="16">
                  <c:v>0.900332005375044</c:v>
                </c:pt>
                <c:pt idx="17">
                  <c:v>0.851114966376682</c:v>
                </c:pt>
                <c:pt idx="18">
                  <c:v>0.802624679775096</c:v>
                </c:pt>
                <c:pt idx="19">
                  <c:v>0.755081337596291</c:v>
                </c:pt>
                <c:pt idx="20">
                  <c:v>0.708687387548409</c:v>
                </c:pt>
                <c:pt idx="21">
                  <c:v>0.663624455663668</c:v>
                </c:pt>
                <c:pt idx="22">
                  <c:v>0.620051037744775</c:v>
                </c:pt>
                <c:pt idx="23">
                  <c:v>0.578100994749992</c:v>
                </c:pt>
                <c:pt idx="24">
                  <c:v>0.53788284273999</c:v>
                </c:pt>
                <c:pt idx="25">
                  <c:v>0.238405844044235</c:v>
                </c:pt>
                <c:pt idx="26">
                  <c:v>0.0948517463551336</c:v>
                </c:pt>
                <c:pt idx="27">
                  <c:v>0.0359724199241831</c:v>
                </c:pt>
                <c:pt idx="28">
                  <c:v>0.0133857018485697</c:v>
                </c:pt>
              </c:numCache>
            </c:numRef>
          </c:yVal>
          <c:smooth val="0"/>
        </c:ser>
        <c:axId val="92310559"/>
        <c:axId val="27210369"/>
      </c:scatterChart>
      <c:valAx>
        <c:axId val="9231055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210369"/>
        <c:crosses val="autoZero"/>
        <c:crossBetween val="midCat"/>
      </c:valAx>
      <c:valAx>
        <c:axId val="272103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31055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Sheet16!$E$15</c:f>
              <c:strCache>
                <c:ptCount val="1"/>
                <c:pt idx="0">
                  <c:v>1.10517091807565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Sheet16!$A$16:$A$30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</c:numCache>
            </c:numRef>
          </c:xVal>
          <c:yVal>
            <c:numRef>
              <c:f>Sheet16!$E$16:$E$30</c:f>
              <c:numCache>
                <c:formatCode>General</c:formatCode>
                <c:ptCount val="15"/>
                <c:pt idx="0">
                  <c:v>1</c:v>
                </c:pt>
                <c:pt idx="1">
                  <c:v>0.90483741803596</c:v>
                </c:pt>
                <c:pt idx="2">
                  <c:v>0.818730753077982</c:v>
                </c:pt>
                <c:pt idx="3">
                  <c:v>0.740818220681718</c:v>
                </c:pt>
                <c:pt idx="4">
                  <c:v>0.670320046035639</c:v>
                </c:pt>
                <c:pt idx="5">
                  <c:v>0.606530659712633</c:v>
                </c:pt>
                <c:pt idx="6">
                  <c:v>0.548811636094026</c:v>
                </c:pt>
                <c:pt idx="7">
                  <c:v>0.49658530379141</c:v>
                </c:pt>
                <c:pt idx="8">
                  <c:v>0.449328964117222</c:v>
                </c:pt>
                <c:pt idx="9">
                  <c:v>0.406569659740599</c:v>
                </c:pt>
                <c:pt idx="10">
                  <c:v>0.367879441171442</c:v>
                </c:pt>
                <c:pt idx="11">
                  <c:v>0.135335283236613</c:v>
                </c:pt>
                <c:pt idx="12">
                  <c:v>0.049787068367864</c:v>
                </c:pt>
                <c:pt idx="13">
                  <c:v>0.0183156388887342</c:v>
                </c:pt>
                <c:pt idx="14">
                  <c:v>0.00673794699908547</c:v>
                </c:pt>
              </c:numCache>
            </c:numRef>
          </c:yVal>
          <c:smooth val="0"/>
        </c:ser>
        <c:axId val="45494309"/>
        <c:axId val="16481443"/>
      </c:scatterChart>
      <c:valAx>
        <c:axId val="4549430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481443"/>
        <c:crosses val="autoZero"/>
        <c:crossBetween val="midCat"/>
      </c:valAx>
      <c:valAx>
        <c:axId val="164814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4943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Sheet17!$D$6</c:f>
              <c:strCache>
                <c:ptCount val="1"/>
                <c:pt idx="0">
                  <c:v>BCH Balance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Sheet17!$C$7:$C$41</c:f>
              <c:numCache>
                <c:formatCode>General</c:formatCode>
                <c:ptCount val="35"/>
                <c:pt idx="0">
                  <c:v>60000</c:v>
                </c:pt>
                <c:pt idx="1">
                  <c:v>50000</c:v>
                </c:pt>
                <c:pt idx="2">
                  <c:v>40000</c:v>
                </c:pt>
                <c:pt idx="3">
                  <c:v>30000</c:v>
                </c:pt>
                <c:pt idx="4">
                  <c:v>20000</c:v>
                </c:pt>
                <c:pt idx="5">
                  <c:v>19000</c:v>
                </c:pt>
                <c:pt idx="6">
                  <c:v>18000</c:v>
                </c:pt>
                <c:pt idx="7">
                  <c:v>17000</c:v>
                </c:pt>
                <c:pt idx="8">
                  <c:v>16000</c:v>
                </c:pt>
                <c:pt idx="9">
                  <c:v>15000</c:v>
                </c:pt>
                <c:pt idx="10">
                  <c:v>14000</c:v>
                </c:pt>
                <c:pt idx="11">
                  <c:v>13000</c:v>
                </c:pt>
                <c:pt idx="12">
                  <c:v>12000</c:v>
                </c:pt>
                <c:pt idx="13">
                  <c:v>11000</c:v>
                </c:pt>
                <c:pt idx="14">
                  <c:v>10000</c:v>
                </c:pt>
                <c:pt idx="15">
                  <c:v>9000</c:v>
                </c:pt>
                <c:pt idx="16">
                  <c:v>8000</c:v>
                </c:pt>
                <c:pt idx="17">
                  <c:v>7000</c:v>
                </c:pt>
                <c:pt idx="18">
                  <c:v>6000</c:v>
                </c:pt>
                <c:pt idx="19">
                  <c:v>5000</c:v>
                </c:pt>
                <c:pt idx="20">
                  <c:v>4000</c:v>
                </c:pt>
                <c:pt idx="21">
                  <c:v>3000</c:v>
                </c:pt>
                <c:pt idx="22">
                  <c:v>2000</c:v>
                </c:pt>
                <c:pt idx="23">
                  <c:v>1000</c:v>
                </c:pt>
                <c:pt idx="24">
                  <c:v>0</c:v>
                </c:pt>
                <c:pt idx="25">
                  <c:v>-1000</c:v>
                </c:pt>
                <c:pt idx="26">
                  <c:v>-3000</c:v>
                </c:pt>
                <c:pt idx="27">
                  <c:v>-5000</c:v>
                </c:pt>
                <c:pt idx="28">
                  <c:v>-7000</c:v>
                </c:pt>
                <c:pt idx="29">
                  <c:v>-9000</c:v>
                </c:pt>
                <c:pt idx="30">
                  <c:v>-10000</c:v>
                </c:pt>
                <c:pt idx="31">
                  <c:v>-15000</c:v>
                </c:pt>
                <c:pt idx="32">
                  <c:v>-20000</c:v>
                </c:pt>
                <c:pt idx="33">
                  <c:v>-30000</c:v>
                </c:pt>
                <c:pt idx="34">
                  <c:v>-40000</c:v>
                </c:pt>
              </c:numCache>
            </c:numRef>
          </c:xVal>
          <c:yVal>
            <c:numRef>
              <c:f>Sheet17!$D$7:$D$41</c:f>
              <c:numCache>
                <c:formatCode>General</c:formatCode>
                <c:ptCount val="35"/>
                <c:pt idx="0">
                  <c:v>0.334642546214243</c:v>
                </c:pt>
                <c:pt idx="1">
                  <c:v>0.899310498104578</c:v>
                </c:pt>
                <c:pt idx="2">
                  <c:v>2.37129365887834</c:v>
                </c:pt>
                <c:pt idx="3">
                  <c:v>5.96014610110588</c:v>
                </c:pt>
                <c:pt idx="4">
                  <c:v>13.4470710684998</c:v>
                </c:pt>
                <c:pt idx="5">
                  <c:v>14.4525248687498</c:v>
                </c:pt>
                <c:pt idx="6">
                  <c:v>15.5012759436194</c:v>
                </c:pt>
                <c:pt idx="7">
                  <c:v>16.5906113915917</c:v>
                </c:pt>
                <c:pt idx="8">
                  <c:v>17.7171846887102</c:v>
                </c:pt>
                <c:pt idx="9">
                  <c:v>18.8770334399073</c:v>
                </c:pt>
                <c:pt idx="10">
                  <c:v>20.0656169943774</c:v>
                </c:pt>
                <c:pt idx="11">
                  <c:v>21.2778741594171</c:v>
                </c:pt>
                <c:pt idx="12">
                  <c:v>22.5083001343761</c:v>
                </c:pt>
                <c:pt idx="13">
                  <c:v>23.751040626053</c:v>
                </c:pt>
                <c:pt idx="14">
                  <c:v>25</c:v>
                </c:pt>
                <c:pt idx="15">
                  <c:v>26.248959373947</c:v>
                </c:pt>
                <c:pt idx="16">
                  <c:v>27.4916998656239</c:v>
                </c:pt>
                <c:pt idx="17">
                  <c:v>28.722125840583</c:v>
                </c:pt>
                <c:pt idx="18">
                  <c:v>29.9343830056226</c:v>
                </c:pt>
                <c:pt idx="19">
                  <c:v>31.1229665600927</c:v>
                </c:pt>
                <c:pt idx="20">
                  <c:v>32.2828153112898</c:v>
                </c:pt>
                <c:pt idx="21">
                  <c:v>33.4093886084083</c:v>
                </c:pt>
                <c:pt idx="22">
                  <c:v>34.4987240563806</c:v>
                </c:pt>
                <c:pt idx="23">
                  <c:v>35.5474751312502</c:v>
                </c:pt>
                <c:pt idx="24">
                  <c:v>36.5529289315002</c:v>
                </c:pt>
                <c:pt idx="25">
                  <c:v>37.5130052797559</c:v>
                </c:pt>
                <c:pt idx="26">
                  <c:v>39.2917491521279</c:v>
                </c:pt>
                <c:pt idx="27">
                  <c:v>40.8787238096822</c:v>
                </c:pt>
                <c:pt idx="28">
                  <c:v>42.2767367458233</c:v>
                </c:pt>
                <c:pt idx="29">
                  <c:v>43.4945762818501</c:v>
                </c:pt>
                <c:pt idx="30">
                  <c:v>44.0398538988941</c:v>
                </c:pt>
                <c:pt idx="31">
                  <c:v>46.2070909989378</c:v>
                </c:pt>
                <c:pt idx="32">
                  <c:v>47.6287063411217</c:v>
                </c:pt>
                <c:pt idx="33">
                  <c:v>49.1006895018954</c:v>
                </c:pt>
                <c:pt idx="34">
                  <c:v>49.6653574537858</c:v>
                </c:pt>
              </c:numCache>
            </c:numRef>
          </c:yVal>
          <c:smooth val="0"/>
        </c:ser>
        <c:axId val="3546815"/>
        <c:axId val="56097916"/>
      </c:scatterChart>
      <c:valAx>
        <c:axId val="354681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Token Balance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097916"/>
        <c:crosses val="autoZero"/>
        <c:crossBetween val="midCat"/>
      </c:valAx>
      <c:valAx>
        <c:axId val="560979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BCH Balance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468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Sheet17!$D$6</c:f>
              <c:strCache>
                <c:ptCount val="1"/>
                <c:pt idx="0">
                  <c:v>BCH Balance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Sheet17!$B$7:$B$41</c:f>
              <c:numCache>
                <c:formatCode>General</c:formatCode>
                <c:ptCount val="35"/>
                <c:pt idx="0">
                  <c:v>50000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0</c:v>
                </c:pt>
                <c:pt idx="15">
                  <c:v>-1000</c:v>
                </c:pt>
                <c:pt idx="16">
                  <c:v>-2000</c:v>
                </c:pt>
                <c:pt idx="17">
                  <c:v>-3000</c:v>
                </c:pt>
                <c:pt idx="18">
                  <c:v>-4000</c:v>
                </c:pt>
                <c:pt idx="19">
                  <c:v>-5000</c:v>
                </c:pt>
                <c:pt idx="20">
                  <c:v>-6000</c:v>
                </c:pt>
                <c:pt idx="21">
                  <c:v>-7000</c:v>
                </c:pt>
                <c:pt idx="22">
                  <c:v>-8000</c:v>
                </c:pt>
                <c:pt idx="23">
                  <c:v>-9000</c:v>
                </c:pt>
                <c:pt idx="24">
                  <c:v>-10000</c:v>
                </c:pt>
                <c:pt idx="25">
                  <c:v>-11000</c:v>
                </c:pt>
                <c:pt idx="26">
                  <c:v>-13000</c:v>
                </c:pt>
                <c:pt idx="27">
                  <c:v>-15000</c:v>
                </c:pt>
                <c:pt idx="28">
                  <c:v>-17000</c:v>
                </c:pt>
                <c:pt idx="29">
                  <c:v>-19000</c:v>
                </c:pt>
                <c:pt idx="30">
                  <c:v>-20000</c:v>
                </c:pt>
                <c:pt idx="31">
                  <c:v>-25000</c:v>
                </c:pt>
                <c:pt idx="32">
                  <c:v>-30000</c:v>
                </c:pt>
                <c:pt idx="33">
                  <c:v>-40000</c:v>
                </c:pt>
                <c:pt idx="34">
                  <c:v>-50000</c:v>
                </c:pt>
              </c:numCache>
            </c:numRef>
          </c:xVal>
          <c:yVal>
            <c:numRef>
              <c:f>Sheet17!$D$7:$D$41</c:f>
              <c:numCache>
                <c:formatCode>General</c:formatCode>
                <c:ptCount val="35"/>
                <c:pt idx="0">
                  <c:v>0.334642546214243</c:v>
                </c:pt>
                <c:pt idx="1">
                  <c:v>0.899310498104578</c:v>
                </c:pt>
                <c:pt idx="2">
                  <c:v>2.37129365887834</c:v>
                </c:pt>
                <c:pt idx="3">
                  <c:v>5.96014610110588</c:v>
                </c:pt>
                <c:pt idx="4">
                  <c:v>13.4470710684998</c:v>
                </c:pt>
                <c:pt idx="5">
                  <c:v>14.4525248687498</c:v>
                </c:pt>
                <c:pt idx="6">
                  <c:v>15.5012759436194</c:v>
                </c:pt>
                <c:pt idx="7">
                  <c:v>16.5906113915917</c:v>
                </c:pt>
                <c:pt idx="8">
                  <c:v>17.7171846887102</c:v>
                </c:pt>
                <c:pt idx="9">
                  <c:v>18.8770334399073</c:v>
                </c:pt>
                <c:pt idx="10">
                  <c:v>20.0656169943774</c:v>
                </c:pt>
                <c:pt idx="11">
                  <c:v>21.2778741594171</c:v>
                </c:pt>
                <c:pt idx="12">
                  <c:v>22.5083001343761</c:v>
                </c:pt>
                <c:pt idx="13">
                  <c:v>23.751040626053</c:v>
                </c:pt>
                <c:pt idx="14">
                  <c:v>25</c:v>
                </c:pt>
                <c:pt idx="15">
                  <c:v>26.248959373947</c:v>
                </c:pt>
                <c:pt idx="16">
                  <c:v>27.4916998656239</c:v>
                </c:pt>
                <c:pt idx="17">
                  <c:v>28.722125840583</c:v>
                </c:pt>
                <c:pt idx="18">
                  <c:v>29.9343830056226</c:v>
                </c:pt>
                <c:pt idx="19">
                  <c:v>31.1229665600927</c:v>
                </c:pt>
                <c:pt idx="20">
                  <c:v>32.2828153112898</c:v>
                </c:pt>
                <c:pt idx="21">
                  <c:v>33.4093886084083</c:v>
                </c:pt>
                <c:pt idx="22">
                  <c:v>34.4987240563806</c:v>
                </c:pt>
                <c:pt idx="23">
                  <c:v>35.5474751312502</c:v>
                </c:pt>
                <c:pt idx="24">
                  <c:v>36.5529289315002</c:v>
                </c:pt>
                <c:pt idx="25">
                  <c:v>37.5130052797559</c:v>
                </c:pt>
                <c:pt idx="26">
                  <c:v>39.2917491521279</c:v>
                </c:pt>
                <c:pt idx="27">
                  <c:v>40.8787238096822</c:v>
                </c:pt>
                <c:pt idx="28">
                  <c:v>42.2767367458233</c:v>
                </c:pt>
                <c:pt idx="29">
                  <c:v>43.4945762818501</c:v>
                </c:pt>
                <c:pt idx="30">
                  <c:v>44.0398538988941</c:v>
                </c:pt>
                <c:pt idx="31">
                  <c:v>46.2070909989378</c:v>
                </c:pt>
                <c:pt idx="32">
                  <c:v>47.6287063411217</c:v>
                </c:pt>
                <c:pt idx="33">
                  <c:v>49.1006895018954</c:v>
                </c:pt>
                <c:pt idx="34">
                  <c:v>49.6653574537858</c:v>
                </c:pt>
              </c:numCache>
            </c:numRef>
          </c:yVal>
          <c:smooth val="0"/>
        </c:ser>
        <c:axId val="69287291"/>
        <c:axId val="73706740"/>
      </c:scatterChart>
      <c:valAx>
        <c:axId val="6928729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Token Balance Delta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706740"/>
        <c:crosses val="autoZero"/>
        <c:crossBetween val="midCat"/>
      </c:valAx>
      <c:valAx>
        <c:axId val="737067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BCH Balance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2872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Sheet17!$B$11:$B$21</c:f>
              <c:numCache>
                <c:formatCode>General</c:formatCode>
                <c:ptCount val="11"/>
                <c:pt idx="0">
                  <c:v>10000</c:v>
                </c:pt>
                <c:pt idx="1">
                  <c:v>9000</c:v>
                </c:pt>
                <c:pt idx="2">
                  <c:v>8000</c:v>
                </c:pt>
                <c:pt idx="3">
                  <c:v>7000</c:v>
                </c:pt>
                <c:pt idx="4">
                  <c:v>6000</c:v>
                </c:pt>
                <c:pt idx="5">
                  <c:v>5000</c:v>
                </c:pt>
                <c:pt idx="6">
                  <c:v>4000</c:v>
                </c:pt>
                <c:pt idx="7">
                  <c:v>3000</c:v>
                </c:pt>
                <c:pt idx="8">
                  <c:v>2000</c:v>
                </c:pt>
                <c:pt idx="9">
                  <c:v>1000</c:v>
                </c:pt>
                <c:pt idx="10">
                  <c:v>0</c:v>
                </c:pt>
              </c:numCache>
            </c:numRef>
          </c:xVal>
          <c:yVal>
            <c:numRef>
              <c:f>Sheet17!$D$11:$D$21</c:f>
              <c:numCache>
                <c:formatCode>General</c:formatCode>
                <c:ptCount val="11"/>
                <c:pt idx="0">
                  <c:v>13.4470710684998</c:v>
                </c:pt>
                <c:pt idx="1">
                  <c:v>14.4525248687498</c:v>
                </c:pt>
                <c:pt idx="2">
                  <c:v>15.5012759436194</c:v>
                </c:pt>
                <c:pt idx="3">
                  <c:v>16.5906113915917</c:v>
                </c:pt>
                <c:pt idx="4">
                  <c:v>17.7171846887102</c:v>
                </c:pt>
                <c:pt idx="5">
                  <c:v>18.8770334399073</c:v>
                </c:pt>
                <c:pt idx="6">
                  <c:v>20.0656169943774</c:v>
                </c:pt>
                <c:pt idx="7">
                  <c:v>21.2778741594171</c:v>
                </c:pt>
                <c:pt idx="8">
                  <c:v>22.5083001343761</c:v>
                </c:pt>
                <c:pt idx="9">
                  <c:v>23.751040626053</c:v>
                </c:pt>
                <c:pt idx="10">
                  <c:v>25</c:v>
                </c:pt>
              </c:numCache>
            </c:numRef>
          </c:yVal>
          <c:smooth val="0"/>
        </c:ser>
        <c:axId val="78481226"/>
        <c:axId val="7440878"/>
      </c:scatterChart>
      <c:valAx>
        <c:axId val="784812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Token Balance Delta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40878"/>
        <c:crosses val="autoZero"/>
        <c:crossBetween val="midCat"/>
      </c:valAx>
      <c:valAx>
        <c:axId val="74408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BCH Balance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4812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BCH Balance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</c:f>
              <c:numCache>
                <c:formatCode>General</c:formatCode>
                <c:ptCount val="35"/>
                <c:pt idx="0">
                  <c:v>30000</c:v>
                </c:pt>
                <c:pt idx="1">
                  <c:v>25000</c:v>
                </c:pt>
                <c:pt idx="2">
                  <c:v>20000</c:v>
                </c:pt>
                <c:pt idx="3">
                  <c:v>15000</c:v>
                </c:pt>
                <c:pt idx="4">
                  <c:v>10000</c:v>
                </c:pt>
                <c:pt idx="5">
                  <c:v>9500</c:v>
                </c:pt>
                <c:pt idx="6">
                  <c:v>9000</c:v>
                </c:pt>
                <c:pt idx="7">
                  <c:v>8500</c:v>
                </c:pt>
                <c:pt idx="8">
                  <c:v>8000</c:v>
                </c:pt>
                <c:pt idx="9">
                  <c:v>7500</c:v>
                </c:pt>
                <c:pt idx="10">
                  <c:v>7000</c:v>
                </c:pt>
                <c:pt idx="11">
                  <c:v>6500</c:v>
                </c:pt>
                <c:pt idx="12">
                  <c:v>6000</c:v>
                </c:pt>
                <c:pt idx="13">
                  <c:v>5500</c:v>
                </c:pt>
                <c:pt idx="14">
                  <c:v>5000</c:v>
                </c:pt>
                <c:pt idx="15">
                  <c:v>4500</c:v>
                </c:pt>
                <c:pt idx="16">
                  <c:v>4000</c:v>
                </c:pt>
                <c:pt idx="17">
                  <c:v>3500</c:v>
                </c:pt>
                <c:pt idx="18">
                  <c:v>3000</c:v>
                </c:pt>
                <c:pt idx="19">
                  <c:v>2500</c:v>
                </c:pt>
                <c:pt idx="20">
                  <c:v>2000</c:v>
                </c:pt>
                <c:pt idx="21">
                  <c:v>1500</c:v>
                </c:pt>
                <c:pt idx="22">
                  <c:v>1000</c:v>
                </c:pt>
                <c:pt idx="23">
                  <c:v>500</c:v>
                </c:pt>
                <c:pt idx="24">
                  <c:v>0</c:v>
                </c:pt>
                <c:pt idx="25">
                  <c:v>-500</c:v>
                </c:pt>
                <c:pt idx="26">
                  <c:v>-1500</c:v>
                </c:pt>
                <c:pt idx="27">
                  <c:v>-2500</c:v>
                </c:pt>
                <c:pt idx="28">
                  <c:v>-3500</c:v>
                </c:pt>
                <c:pt idx="29">
                  <c:v>-4500</c:v>
                </c:pt>
                <c:pt idx="30">
                  <c:v>-5000</c:v>
                </c:pt>
                <c:pt idx="31">
                  <c:v>-7500</c:v>
                </c:pt>
                <c:pt idx="32">
                  <c:v>-10000</c:v>
                </c:pt>
                <c:pt idx="33">
                  <c:v>-15000</c:v>
                </c:pt>
                <c:pt idx="34">
                  <c:v>-20000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5"/>
                <c:pt idx="0">
                  <c:v>0.168448674977137</c:v>
                </c:pt>
                <c:pt idx="1">
                  <c:v>0.457890972218354</c:v>
                </c:pt>
                <c:pt idx="2">
                  <c:v>1.2446767091966</c:v>
                </c:pt>
                <c:pt idx="3">
                  <c:v>3.38338208091532</c:v>
                </c:pt>
                <c:pt idx="4">
                  <c:v>9.19698602928606</c:v>
                </c:pt>
                <c:pt idx="5">
                  <c:v>10.164241493515</c:v>
                </c:pt>
                <c:pt idx="6">
                  <c:v>11.2332241029305</c:v>
                </c:pt>
                <c:pt idx="7">
                  <c:v>12.4146325947852</c:v>
                </c:pt>
                <c:pt idx="8">
                  <c:v>13.7202909023507</c:v>
                </c:pt>
                <c:pt idx="9">
                  <c:v>15.1632664928158</c:v>
                </c:pt>
                <c:pt idx="10">
                  <c:v>16.758001150891</c:v>
                </c:pt>
                <c:pt idx="11">
                  <c:v>18.5204555170429</c:v>
                </c:pt>
                <c:pt idx="12">
                  <c:v>20.4682688269495</c:v>
                </c:pt>
                <c:pt idx="13">
                  <c:v>22.620935450899</c:v>
                </c:pt>
                <c:pt idx="14">
                  <c:v>25</c:v>
                </c:pt>
                <c:pt idx="15">
                  <c:v>27.5</c:v>
                </c:pt>
                <c:pt idx="16">
                  <c:v>30</c:v>
                </c:pt>
                <c:pt idx="17">
                  <c:v>32.5</c:v>
                </c:pt>
                <c:pt idx="18">
                  <c:v>35</c:v>
                </c:pt>
                <c:pt idx="19">
                  <c:v>37.5</c:v>
                </c:pt>
                <c:pt idx="20">
                  <c:v>40</c:v>
                </c:pt>
                <c:pt idx="21">
                  <c:v>42.5</c:v>
                </c:pt>
                <c:pt idx="22">
                  <c:v>45</c:v>
                </c:pt>
                <c:pt idx="23">
                  <c:v>47.5</c:v>
                </c:pt>
                <c:pt idx="24">
                  <c:v>50</c:v>
                </c:pt>
                <c:pt idx="25">
                  <c:v>52.5</c:v>
                </c:pt>
                <c:pt idx="26">
                  <c:v>57.5</c:v>
                </c:pt>
                <c:pt idx="27">
                  <c:v>62.5</c:v>
                </c:pt>
                <c:pt idx="28">
                  <c:v>67.5</c:v>
                </c:pt>
                <c:pt idx="29">
                  <c:v>72.5</c:v>
                </c:pt>
                <c:pt idx="30">
                  <c:v>75</c:v>
                </c:pt>
                <c:pt idx="31">
                  <c:v>87.5</c:v>
                </c:pt>
                <c:pt idx="32">
                  <c:v>100</c:v>
                </c:pt>
                <c:pt idx="33">
                  <c:v>125</c:v>
                </c:pt>
                <c:pt idx="34">
                  <c:v>150</c:v>
                </c:pt>
              </c:numCache>
            </c:numRef>
          </c:yVal>
          <c:smooth val="0"/>
        </c:ser>
        <c:axId val="82373169"/>
        <c:axId val="72007533"/>
      </c:scatterChart>
      <c:valAx>
        <c:axId val="8237316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Token Balance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007533"/>
        <c:crosses val="autoZero"/>
        <c:crossBetween val="midCat"/>
      </c:valAx>
      <c:valAx>
        <c:axId val="720075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BCH Balance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37316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'log-price'!$D$8</c:f>
              <c:strCache>
                <c:ptCount val="1"/>
                <c:pt idx="0">
                  <c:v>BCH Balance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'log-price'!$C$9:$C$43</c:f>
              <c:numCache>
                <c:formatCode>General</c:formatCode>
                <c:ptCount val="35"/>
                <c:pt idx="0">
                  <c:v>30000</c:v>
                </c:pt>
                <c:pt idx="1">
                  <c:v>25000</c:v>
                </c:pt>
                <c:pt idx="2">
                  <c:v>20000</c:v>
                </c:pt>
                <c:pt idx="3">
                  <c:v>15000</c:v>
                </c:pt>
                <c:pt idx="4">
                  <c:v>10000</c:v>
                </c:pt>
                <c:pt idx="5">
                  <c:v>9500</c:v>
                </c:pt>
                <c:pt idx="6">
                  <c:v>9000</c:v>
                </c:pt>
                <c:pt idx="7">
                  <c:v>8500</c:v>
                </c:pt>
                <c:pt idx="8">
                  <c:v>8000</c:v>
                </c:pt>
                <c:pt idx="9">
                  <c:v>7500</c:v>
                </c:pt>
                <c:pt idx="10">
                  <c:v>7000</c:v>
                </c:pt>
                <c:pt idx="11">
                  <c:v>6500</c:v>
                </c:pt>
                <c:pt idx="12">
                  <c:v>6000</c:v>
                </c:pt>
                <c:pt idx="13">
                  <c:v>5500</c:v>
                </c:pt>
                <c:pt idx="14">
                  <c:v>5000</c:v>
                </c:pt>
                <c:pt idx="15">
                  <c:v>4500</c:v>
                </c:pt>
                <c:pt idx="16">
                  <c:v>4000</c:v>
                </c:pt>
                <c:pt idx="17">
                  <c:v>3500</c:v>
                </c:pt>
                <c:pt idx="18">
                  <c:v>3000</c:v>
                </c:pt>
                <c:pt idx="19">
                  <c:v>2500</c:v>
                </c:pt>
                <c:pt idx="20">
                  <c:v>2000</c:v>
                </c:pt>
                <c:pt idx="21">
                  <c:v>1500</c:v>
                </c:pt>
                <c:pt idx="22">
                  <c:v>1000</c:v>
                </c:pt>
                <c:pt idx="23">
                  <c:v>500</c:v>
                </c:pt>
                <c:pt idx="24">
                  <c:v>0</c:v>
                </c:pt>
                <c:pt idx="25">
                  <c:v>-500</c:v>
                </c:pt>
                <c:pt idx="26">
                  <c:v>-1500</c:v>
                </c:pt>
                <c:pt idx="27">
                  <c:v>-2500</c:v>
                </c:pt>
                <c:pt idx="28">
                  <c:v>-3500</c:v>
                </c:pt>
                <c:pt idx="29">
                  <c:v>-4500</c:v>
                </c:pt>
                <c:pt idx="30">
                  <c:v>-5000</c:v>
                </c:pt>
                <c:pt idx="31">
                  <c:v>-7500</c:v>
                </c:pt>
                <c:pt idx="32">
                  <c:v>-10000</c:v>
                </c:pt>
                <c:pt idx="33">
                  <c:v>-15000</c:v>
                </c:pt>
                <c:pt idx="34">
                  <c:v>1</c:v>
                </c:pt>
              </c:numCache>
            </c:numRef>
          </c:xVal>
          <c:yVal>
            <c:numRef>
              <c:f>'log-price'!$D$9:$D$43</c:f>
              <c:numCache>
                <c:formatCode>General</c:formatCode>
                <c:ptCount val="35"/>
                <c:pt idx="0">
                  <c:v>0.168448674977137</c:v>
                </c:pt>
                <c:pt idx="1">
                  <c:v>0.457890972218354</c:v>
                </c:pt>
                <c:pt idx="2">
                  <c:v>1.2446767091966</c:v>
                </c:pt>
                <c:pt idx="3">
                  <c:v>3.38338208091532</c:v>
                </c:pt>
                <c:pt idx="4">
                  <c:v>9.19698602928606</c:v>
                </c:pt>
                <c:pt idx="5">
                  <c:v>10.164241493515</c:v>
                </c:pt>
                <c:pt idx="6">
                  <c:v>11.2332241029305</c:v>
                </c:pt>
                <c:pt idx="7">
                  <c:v>12.4146325947852</c:v>
                </c:pt>
                <c:pt idx="8">
                  <c:v>13.7202909023507</c:v>
                </c:pt>
                <c:pt idx="9">
                  <c:v>15.1632664928158</c:v>
                </c:pt>
                <c:pt idx="10">
                  <c:v>16.758001150891</c:v>
                </c:pt>
                <c:pt idx="11">
                  <c:v>18.5204555170429</c:v>
                </c:pt>
                <c:pt idx="12">
                  <c:v>20.4682688269495</c:v>
                </c:pt>
                <c:pt idx="13">
                  <c:v>22.620935450899</c:v>
                </c:pt>
                <c:pt idx="14">
                  <c:v>25</c:v>
                </c:pt>
                <c:pt idx="15">
                  <c:v>27.6292729518912</c:v>
                </c:pt>
                <c:pt idx="16">
                  <c:v>30.5350689540042</c:v>
                </c:pt>
                <c:pt idx="17">
                  <c:v>33.7464701894001</c:v>
                </c:pt>
                <c:pt idx="18">
                  <c:v>37.2956174410318</c:v>
                </c:pt>
                <c:pt idx="19">
                  <c:v>41.2180317675032</c:v>
                </c:pt>
                <c:pt idx="20">
                  <c:v>45.5529700097627</c:v>
                </c:pt>
                <c:pt idx="21">
                  <c:v>50.3438176867619</c:v>
                </c:pt>
                <c:pt idx="22">
                  <c:v>55.6385232123117</c:v>
                </c:pt>
                <c:pt idx="23">
                  <c:v>61.4900777789237</c:v>
                </c:pt>
                <c:pt idx="24">
                  <c:v>67.9570457114761</c:v>
                </c:pt>
                <c:pt idx="25">
                  <c:v>75.1041505986608</c:v>
                </c:pt>
                <c:pt idx="26">
                  <c:v>91.7324166904811</c:v>
                </c:pt>
                <c:pt idx="27">
                  <c:v>112.042226758452</c:v>
                </c:pt>
                <c:pt idx="28">
                  <c:v>136.84868479318</c:v>
                </c:pt>
                <c:pt idx="29">
                  <c:v>167.147361056982</c:v>
                </c:pt>
                <c:pt idx="30">
                  <c:v>184.726402473266</c:v>
                </c:pt>
                <c:pt idx="31">
                  <c:v>304.562349017587</c:v>
                </c:pt>
                <c:pt idx="32">
                  <c:v>502.138423079692</c:v>
                </c:pt>
                <c:pt idx="33">
                  <c:v>1364.95375082861</c:v>
                </c:pt>
                <c:pt idx="34">
                  <c:v/>
                </c:pt>
              </c:numCache>
            </c:numRef>
          </c:yVal>
          <c:smooth val="0"/>
        </c:ser>
        <c:axId val="93065838"/>
        <c:axId val="30860217"/>
      </c:scatterChart>
      <c:valAx>
        <c:axId val="9306583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Token Balance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860217"/>
        <c:crosses val="autoZero"/>
        <c:crossBetween val="midCat"/>
      </c:valAx>
      <c:valAx>
        <c:axId val="308602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BCH Balance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06583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'log-price-test'!$D$8</c:f>
              <c:strCache>
                <c:ptCount val="1"/>
                <c:pt idx="0">
                  <c:v>BCH Balance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'log-price-test'!$C$9:$C$43</c:f>
              <c:numCache>
                <c:formatCode>General</c:formatCode>
                <c:ptCount val="35"/>
                <c:pt idx="0">
                  <c:v>30000</c:v>
                </c:pt>
                <c:pt idx="1">
                  <c:v>25000</c:v>
                </c:pt>
                <c:pt idx="2">
                  <c:v>20000</c:v>
                </c:pt>
                <c:pt idx="3">
                  <c:v>15000</c:v>
                </c:pt>
                <c:pt idx="4">
                  <c:v>10000</c:v>
                </c:pt>
                <c:pt idx="5">
                  <c:v>9500</c:v>
                </c:pt>
                <c:pt idx="6">
                  <c:v>9000</c:v>
                </c:pt>
                <c:pt idx="7">
                  <c:v>8500</c:v>
                </c:pt>
                <c:pt idx="8">
                  <c:v>8000</c:v>
                </c:pt>
                <c:pt idx="9">
                  <c:v>7500</c:v>
                </c:pt>
                <c:pt idx="10">
                  <c:v>7000</c:v>
                </c:pt>
                <c:pt idx="11">
                  <c:v>6500</c:v>
                </c:pt>
                <c:pt idx="12">
                  <c:v>6000</c:v>
                </c:pt>
                <c:pt idx="13">
                  <c:v>5500</c:v>
                </c:pt>
                <c:pt idx="14">
                  <c:v>5000</c:v>
                </c:pt>
                <c:pt idx="15">
                  <c:v>4500</c:v>
                </c:pt>
                <c:pt idx="16">
                  <c:v>4000</c:v>
                </c:pt>
                <c:pt idx="17">
                  <c:v>3500</c:v>
                </c:pt>
                <c:pt idx="18">
                  <c:v>3000</c:v>
                </c:pt>
                <c:pt idx="19">
                  <c:v>2500</c:v>
                </c:pt>
                <c:pt idx="20">
                  <c:v>2000</c:v>
                </c:pt>
                <c:pt idx="21">
                  <c:v>1500</c:v>
                </c:pt>
                <c:pt idx="22">
                  <c:v>1000</c:v>
                </c:pt>
                <c:pt idx="23">
                  <c:v>500</c:v>
                </c:pt>
                <c:pt idx="24">
                  <c:v>0</c:v>
                </c:pt>
                <c:pt idx="25">
                  <c:v>-500</c:v>
                </c:pt>
                <c:pt idx="26">
                  <c:v>-1500</c:v>
                </c:pt>
                <c:pt idx="27">
                  <c:v>-2500</c:v>
                </c:pt>
                <c:pt idx="28">
                  <c:v>-3500</c:v>
                </c:pt>
                <c:pt idx="29">
                  <c:v>-4500</c:v>
                </c:pt>
                <c:pt idx="30">
                  <c:v>-5000</c:v>
                </c:pt>
                <c:pt idx="31">
                  <c:v>-7500</c:v>
                </c:pt>
                <c:pt idx="32">
                  <c:v>-10000</c:v>
                </c:pt>
                <c:pt idx="33">
                  <c:v>-15000</c:v>
                </c:pt>
                <c:pt idx="34">
                  <c:v>1</c:v>
                </c:pt>
              </c:numCache>
            </c:numRef>
          </c:xVal>
          <c:yVal>
            <c:numRef>
              <c:f>'log-price-test'!$D$9:$D$43</c:f>
              <c:numCache>
                <c:formatCode>General</c:formatCode>
                <c:ptCount val="35"/>
                <c:pt idx="0">
                  <c:v>0.168448674977137</c:v>
                </c:pt>
                <c:pt idx="1">
                  <c:v>0.457890972218354</c:v>
                </c:pt>
                <c:pt idx="2">
                  <c:v>1.2446767091966</c:v>
                </c:pt>
                <c:pt idx="3">
                  <c:v>3.38338208091532</c:v>
                </c:pt>
                <c:pt idx="4">
                  <c:v>9.19698602928606</c:v>
                </c:pt>
                <c:pt idx="5">
                  <c:v>10.164241493515</c:v>
                </c:pt>
                <c:pt idx="6">
                  <c:v>11.2332241029305</c:v>
                </c:pt>
                <c:pt idx="7">
                  <c:v>12.4146325947852</c:v>
                </c:pt>
                <c:pt idx="8">
                  <c:v>13.7202909023507</c:v>
                </c:pt>
                <c:pt idx="9">
                  <c:v>15.1632664928158</c:v>
                </c:pt>
                <c:pt idx="10">
                  <c:v>16.758001150891</c:v>
                </c:pt>
                <c:pt idx="11">
                  <c:v>18.5204555170429</c:v>
                </c:pt>
                <c:pt idx="12">
                  <c:v>20.4682688269495</c:v>
                </c:pt>
                <c:pt idx="13">
                  <c:v>22.620935450899</c:v>
                </c:pt>
                <c:pt idx="14">
                  <c:v>25</c:v>
                </c:pt>
                <c:pt idx="15">
                  <c:v>27.6292729518912</c:v>
                </c:pt>
                <c:pt idx="16">
                  <c:v>30.5350689540042</c:v>
                </c:pt>
                <c:pt idx="17">
                  <c:v>33.7464701894001</c:v>
                </c:pt>
                <c:pt idx="18">
                  <c:v>37.2956174410318</c:v>
                </c:pt>
                <c:pt idx="19">
                  <c:v>41.2180317675032</c:v>
                </c:pt>
                <c:pt idx="20">
                  <c:v>45.5529700097627</c:v>
                </c:pt>
                <c:pt idx="21">
                  <c:v>50.3438176867619</c:v>
                </c:pt>
                <c:pt idx="22">
                  <c:v>55.6385232123117</c:v>
                </c:pt>
                <c:pt idx="23">
                  <c:v>61.4900777789237</c:v>
                </c:pt>
                <c:pt idx="24">
                  <c:v>67.9570457114761</c:v>
                </c:pt>
                <c:pt idx="25">
                  <c:v>75.1041505986608</c:v>
                </c:pt>
                <c:pt idx="26">
                  <c:v>91.7324166904811</c:v>
                </c:pt>
                <c:pt idx="27">
                  <c:v>112.042226758452</c:v>
                </c:pt>
                <c:pt idx="28">
                  <c:v>136.84868479318</c:v>
                </c:pt>
                <c:pt idx="29">
                  <c:v>167.147361056982</c:v>
                </c:pt>
                <c:pt idx="30">
                  <c:v>184.726402473266</c:v>
                </c:pt>
                <c:pt idx="31">
                  <c:v>304.562349017587</c:v>
                </c:pt>
                <c:pt idx="32">
                  <c:v>502.138423079692</c:v>
                </c:pt>
                <c:pt idx="33">
                  <c:v>1364.95375082861</c:v>
                </c:pt>
                <c:pt idx="34">
                  <c:v/>
                </c:pt>
              </c:numCache>
            </c:numRef>
          </c:yVal>
          <c:smooth val="0"/>
        </c:ser>
        <c:axId val="99896308"/>
        <c:axId val="51356848"/>
      </c:scatterChart>
      <c:valAx>
        <c:axId val="998963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Token Balance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356848"/>
        <c:crosses val="autoZero"/>
        <c:crossBetween val="midCat"/>
      </c:valAx>
      <c:valAx>
        <c:axId val="513568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BCH Balance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8963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9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44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chart" Target="../charts/chart51.xml"/><Relationship Id="rId2" Type="http://schemas.openxmlformats.org/officeDocument/2006/relationships/chart" Target="../charts/chart52.xml"/><Relationship Id="rId3" Type="http://schemas.openxmlformats.org/officeDocument/2006/relationships/chart" Target="../charts/chart53.xml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chart" Target="../charts/chart54.xml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chart" Target="../charts/chart55.xml"/>
</Relationships>
</file>

<file path=xl/drawings/_rels/drawing17.xml.rels><?xml version="1.0" encoding="UTF-8"?>
<Relationships xmlns="http://schemas.openxmlformats.org/package/2006/relationships"><Relationship Id="rId1" Type="http://schemas.openxmlformats.org/officeDocument/2006/relationships/chart" Target="../charts/chart5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1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2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33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34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35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Relationship Id="rId3" Type="http://schemas.openxmlformats.org/officeDocument/2006/relationships/chart" Target="../charts/chart4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380880</xdr:colOff>
      <xdr:row>3</xdr:row>
      <xdr:rowOff>4680</xdr:rowOff>
    </xdr:from>
    <xdr:to>
      <xdr:col>12</xdr:col>
      <xdr:colOff>71640</xdr:colOff>
      <xdr:row>17</xdr:row>
      <xdr:rowOff>76680</xdr:rowOff>
    </xdr:to>
    <xdr:graphicFrame>
      <xdr:nvGraphicFramePr>
        <xdr:cNvPr id="0" name="Chart 1"/>
        <xdr:cNvGraphicFramePr/>
      </xdr:nvGraphicFramePr>
      <xdr:xfrm>
        <a:off x="3723840" y="576000"/>
        <a:ext cx="5761440" cy="273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14400</xdr:colOff>
      <xdr:row>12</xdr:row>
      <xdr:rowOff>24120</xdr:rowOff>
    </xdr:from>
    <xdr:to>
      <xdr:col>18</xdr:col>
      <xdr:colOff>481680</xdr:colOff>
      <xdr:row>58</xdr:row>
      <xdr:rowOff>155520</xdr:rowOff>
    </xdr:to>
    <xdr:graphicFrame>
      <xdr:nvGraphicFramePr>
        <xdr:cNvPr id="15" name="Chart 1"/>
        <xdr:cNvGraphicFramePr/>
      </xdr:nvGraphicFramePr>
      <xdr:xfrm>
        <a:off x="8348760" y="2264400"/>
        <a:ext cx="8814240" cy="871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159120</xdr:colOff>
      <xdr:row>11</xdr:row>
      <xdr:rowOff>149760</xdr:rowOff>
    </xdr:from>
    <xdr:to>
      <xdr:col>26</xdr:col>
      <xdr:colOff>352440</xdr:colOff>
      <xdr:row>55</xdr:row>
      <xdr:rowOff>90360</xdr:rowOff>
    </xdr:to>
    <xdr:graphicFrame>
      <xdr:nvGraphicFramePr>
        <xdr:cNvPr id="16" name="Chart 1"/>
        <xdr:cNvGraphicFramePr/>
      </xdr:nvGraphicFramePr>
      <xdr:xfrm>
        <a:off x="15056640" y="2184120"/>
        <a:ext cx="9299160" cy="791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420120</xdr:colOff>
      <xdr:row>57</xdr:row>
      <xdr:rowOff>170280</xdr:rowOff>
    </xdr:from>
    <xdr:to>
      <xdr:col>18</xdr:col>
      <xdr:colOff>9360</xdr:colOff>
      <xdr:row>88</xdr:row>
      <xdr:rowOff>50400</xdr:rowOff>
    </xdr:to>
    <xdr:graphicFrame>
      <xdr:nvGraphicFramePr>
        <xdr:cNvPr id="17" name=""/>
        <xdr:cNvGraphicFramePr/>
      </xdr:nvGraphicFramePr>
      <xdr:xfrm>
        <a:off x="8754480" y="10525680"/>
        <a:ext cx="9187560" cy="564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743400</xdr:colOff>
      <xdr:row>0</xdr:row>
      <xdr:rowOff>38880</xdr:rowOff>
    </xdr:from>
    <xdr:to>
      <xdr:col>24</xdr:col>
      <xdr:colOff>796320</xdr:colOff>
      <xdr:row>30</xdr:row>
      <xdr:rowOff>125640</xdr:rowOff>
    </xdr:to>
    <xdr:graphicFrame>
      <xdr:nvGraphicFramePr>
        <xdr:cNvPr id="18" name=""/>
        <xdr:cNvGraphicFramePr/>
      </xdr:nvGraphicFramePr>
      <xdr:xfrm>
        <a:off x="13536000" y="38880"/>
        <a:ext cx="8469000" cy="534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10080</xdr:colOff>
      <xdr:row>32</xdr:row>
      <xdr:rowOff>360</xdr:rowOff>
    </xdr:from>
    <xdr:to>
      <xdr:col>24</xdr:col>
      <xdr:colOff>707760</xdr:colOff>
      <xdr:row>59</xdr:row>
      <xdr:rowOff>18720</xdr:rowOff>
    </xdr:to>
    <xdr:graphicFrame>
      <xdr:nvGraphicFramePr>
        <xdr:cNvPr id="19" name=""/>
        <xdr:cNvGraphicFramePr/>
      </xdr:nvGraphicFramePr>
      <xdr:xfrm>
        <a:off x="13615560" y="5608440"/>
        <a:ext cx="8300880" cy="475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482760</xdr:colOff>
      <xdr:row>0</xdr:row>
      <xdr:rowOff>74160</xdr:rowOff>
    </xdr:from>
    <xdr:to>
      <xdr:col>13</xdr:col>
      <xdr:colOff>552240</xdr:colOff>
      <xdr:row>18</xdr:row>
      <xdr:rowOff>171720</xdr:rowOff>
    </xdr:to>
    <xdr:graphicFrame>
      <xdr:nvGraphicFramePr>
        <xdr:cNvPr id="20" name=""/>
        <xdr:cNvGraphicFramePr/>
      </xdr:nvGraphicFramePr>
      <xdr:xfrm>
        <a:off x="5359320" y="7416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452520</xdr:colOff>
      <xdr:row>20</xdr:row>
      <xdr:rowOff>144000</xdr:rowOff>
    </xdr:from>
    <xdr:to>
      <xdr:col>13</xdr:col>
      <xdr:colOff>522000</xdr:colOff>
      <xdr:row>40</xdr:row>
      <xdr:rowOff>5040</xdr:rowOff>
    </xdr:to>
    <xdr:graphicFrame>
      <xdr:nvGraphicFramePr>
        <xdr:cNvPr id="21" name=""/>
        <xdr:cNvGraphicFramePr/>
      </xdr:nvGraphicFramePr>
      <xdr:xfrm>
        <a:off x="5329080" y="363636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316440</xdr:colOff>
      <xdr:row>0</xdr:row>
      <xdr:rowOff>104040</xdr:rowOff>
    </xdr:from>
    <xdr:to>
      <xdr:col>9</xdr:col>
      <xdr:colOff>88920</xdr:colOff>
      <xdr:row>19</xdr:row>
      <xdr:rowOff>13680</xdr:rowOff>
    </xdr:to>
    <xdr:graphicFrame>
      <xdr:nvGraphicFramePr>
        <xdr:cNvPr id="22" name=""/>
        <xdr:cNvGraphicFramePr/>
      </xdr:nvGraphicFramePr>
      <xdr:xfrm>
        <a:off x="5840640" y="10404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335160</xdr:colOff>
      <xdr:row>21</xdr:row>
      <xdr:rowOff>36000</xdr:rowOff>
    </xdr:from>
    <xdr:to>
      <xdr:col>9</xdr:col>
      <xdr:colOff>107640</xdr:colOff>
      <xdr:row>39</xdr:row>
      <xdr:rowOff>120600</xdr:rowOff>
    </xdr:to>
    <xdr:graphicFrame>
      <xdr:nvGraphicFramePr>
        <xdr:cNvPr id="23" name=""/>
        <xdr:cNvGraphicFramePr/>
      </xdr:nvGraphicFramePr>
      <xdr:xfrm>
        <a:off x="5859360" y="371628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266760</xdr:colOff>
      <xdr:row>21</xdr:row>
      <xdr:rowOff>45720</xdr:rowOff>
    </xdr:from>
    <xdr:to>
      <xdr:col>16</xdr:col>
      <xdr:colOff>336240</xdr:colOff>
      <xdr:row>39</xdr:row>
      <xdr:rowOff>130320</xdr:rowOff>
    </xdr:to>
    <xdr:graphicFrame>
      <xdr:nvGraphicFramePr>
        <xdr:cNvPr id="24" name=""/>
        <xdr:cNvGraphicFramePr/>
      </xdr:nvGraphicFramePr>
      <xdr:xfrm>
        <a:off x="11777760" y="37260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643680</xdr:colOff>
      <xdr:row>1</xdr:row>
      <xdr:rowOff>153000</xdr:rowOff>
    </xdr:from>
    <xdr:to>
      <xdr:col>12</xdr:col>
      <xdr:colOff>738000</xdr:colOff>
      <xdr:row>20</xdr:row>
      <xdr:rowOff>62280</xdr:rowOff>
    </xdr:to>
    <xdr:graphicFrame>
      <xdr:nvGraphicFramePr>
        <xdr:cNvPr id="25" name=""/>
        <xdr:cNvGraphicFramePr/>
      </xdr:nvGraphicFramePr>
      <xdr:xfrm>
        <a:off x="8928360" y="32796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158760</xdr:colOff>
      <xdr:row>2</xdr:row>
      <xdr:rowOff>97560</xdr:rowOff>
    </xdr:from>
    <xdr:to>
      <xdr:col>13</xdr:col>
      <xdr:colOff>781560</xdr:colOff>
      <xdr:row>42</xdr:row>
      <xdr:rowOff>67680</xdr:rowOff>
    </xdr:to>
    <xdr:graphicFrame>
      <xdr:nvGraphicFramePr>
        <xdr:cNvPr id="26" name=""/>
        <xdr:cNvGraphicFramePr/>
      </xdr:nvGraphicFramePr>
      <xdr:xfrm>
        <a:off x="8443440" y="447840"/>
        <a:ext cx="7100280" cy="698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158760</xdr:colOff>
      <xdr:row>2</xdr:row>
      <xdr:rowOff>97920</xdr:rowOff>
    </xdr:from>
    <xdr:to>
      <xdr:col>13</xdr:col>
      <xdr:colOff>781920</xdr:colOff>
      <xdr:row>42</xdr:row>
      <xdr:rowOff>67680</xdr:rowOff>
    </xdr:to>
    <xdr:graphicFrame>
      <xdr:nvGraphicFramePr>
        <xdr:cNvPr id="27" name=""/>
        <xdr:cNvGraphicFramePr/>
      </xdr:nvGraphicFramePr>
      <xdr:xfrm>
        <a:off x="8443440" y="448200"/>
        <a:ext cx="7100640" cy="698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409680</xdr:colOff>
      <xdr:row>18</xdr:row>
      <xdr:rowOff>33480</xdr:rowOff>
    </xdr:from>
    <xdr:to>
      <xdr:col>20</xdr:col>
      <xdr:colOff>91080</xdr:colOff>
      <xdr:row>51</xdr:row>
      <xdr:rowOff>14760</xdr:rowOff>
    </xdr:to>
    <xdr:graphicFrame>
      <xdr:nvGraphicFramePr>
        <xdr:cNvPr id="1" name="Chart 1"/>
        <xdr:cNvGraphicFramePr/>
      </xdr:nvGraphicFramePr>
      <xdr:xfrm>
        <a:off x="6222960" y="3462480"/>
        <a:ext cx="11063880" cy="626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14400</xdr:colOff>
      <xdr:row>17</xdr:row>
      <xdr:rowOff>23760</xdr:rowOff>
    </xdr:from>
    <xdr:to>
      <xdr:col>18</xdr:col>
      <xdr:colOff>481680</xdr:colOff>
      <xdr:row>46</xdr:row>
      <xdr:rowOff>100440</xdr:rowOff>
    </xdr:to>
    <xdr:graphicFrame>
      <xdr:nvGraphicFramePr>
        <xdr:cNvPr id="2" name="Chart 1"/>
        <xdr:cNvGraphicFramePr/>
      </xdr:nvGraphicFramePr>
      <xdr:xfrm>
        <a:off x="8348760" y="3261960"/>
        <a:ext cx="8814240" cy="5601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14400</xdr:colOff>
      <xdr:row>17</xdr:row>
      <xdr:rowOff>23760</xdr:rowOff>
    </xdr:from>
    <xdr:to>
      <xdr:col>18</xdr:col>
      <xdr:colOff>481680</xdr:colOff>
      <xdr:row>46</xdr:row>
      <xdr:rowOff>100440</xdr:rowOff>
    </xdr:to>
    <xdr:graphicFrame>
      <xdr:nvGraphicFramePr>
        <xdr:cNvPr id="3" name="Chart 1"/>
        <xdr:cNvGraphicFramePr/>
      </xdr:nvGraphicFramePr>
      <xdr:xfrm>
        <a:off x="8348760" y="3261960"/>
        <a:ext cx="8814240" cy="5601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14400</xdr:colOff>
      <xdr:row>12</xdr:row>
      <xdr:rowOff>23760</xdr:rowOff>
    </xdr:from>
    <xdr:to>
      <xdr:col>18</xdr:col>
      <xdr:colOff>481680</xdr:colOff>
      <xdr:row>53</xdr:row>
      <xdr:rowOff>100440</xdr:rowOff>
    </xdr:to>
    <xdr:graphicFrame>
      <xdr:nvGraphicFramePr>
        <xdr:cNvPr id="4" name="Chart 1"/>
        <xdr:cNvGraphicFramePr/>
      </xdr:nvGraphicFramePr>
      <xdr:xfrm>
        <a:off x="8348760" y="2309760"/>
        <a:ext cx="8814240" cy="7886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14400</xdr:colOff>
      <xdr:row>12</xdr:row>
      <xdr:rowOff>24120</xdr:rowOff>
    </xdr:from>
    <xdr:to>
      <xdr:col>18</xdr:col>
      <xdr:colOff>481680</xdr:colOff>
      <xdr:row>46</xdr:row>
      <xdr:rowOff>176760</xdr:rowOff>
    </xdr:to>
    <xdr:graphicFrame>
      <xdr:nvGraphicFramePr>
        <xdr:cNvPr id="5" name="Chart 1"/>
        <xdr:cNvGraphicFramePr/>
      </xdr:nvGraphicFramePr>
      <xdr:xfrm>
        <a:off x="8348760" y="2294640"/>
        <a:ext cx="8814240" cy="662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14760</xdr:colOff>
      <xdr:row>12</xdr:row>
      <xdr:rowOff>24120</xdr:rowOff>
    </xdr:from>
    <xdr:to>
      <xdr:col>19</xdr:col>
      <xdr:colOff>481680</xdr:colOff>
      <xdr:row>58</xdr:row>
      <xdr:rowOff>155520</xdr:rowOff>
    </xdr:to>
    <xdr:graphicFrame>
      <xdr:nvGraphicFramePr>
        <xdr:cNvPr id="6" name="Chart 1"/>
        <xdr:cNvGraphicFramePr/>
      </xdr:nvGraphicFramePr>
      <xdr:xfrm>
        <a:off x="9758520" y="2127240"/>
        <a:ext cx="8814240" cy="819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432000</xdr:colOff>
      <xdr:row>5</xdr:row>
      <xdr:rowOff>146160</xdr:rowOff>
    </xdr:from>
    <xdr:to>
      <xdr:col>13</xdr:col>
      <xdr:colOff>475560</xdr:colOff>
      <xdr:row>25</xdr:row>
      <xdr:rowOff>68400</xdr:rowOff>
    </xdr:to>
    <xdr:graphicFrame>
      <xdr:nvGraphicFramePr>
        <xdr:cNvPr id="7" name=""/>
        <xdr:cNvGraphicFramePr/>
      </xdr:nvGraphicFramePr>
      <xdr:xfrm>
        <a:off x="8168760" y="1022400"/>
        <a:ext cx="5754600" cy="342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540720</xdr:colOff>
      <xdr:row>0</xdr:row>
      <xdr:rowOff>136080</xdr:rowOff>
    </xdr:from>
    <xdr:to>
      <xdr:col>20</xdr:col>
      <xdr:colOff>1243800</xdr:colOff>
      <xdr:row>19</xdr:row>
      <xdr:rowOff>45720</xdr:rowOff>
    </xdr:to>
    <xdr:graphicFrame>
      <xdr:nvGraphicFramePr>
        <xdr:cNvPr id="8" name=""/>
        <xdr:cNvGraphicFramePr/>
      </xdr:nvGraphicFramePr>
      <xdr:xfrm>
        <a:off x="15614280" y="136080"/>
        <a:ext cx="57582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285120</xdr:colOff>
      <xdr:row>21</xdr:row>
      <xdr:rowOff>84600</xdr:rowOff>
    </xdr:from>
    <xdr:to>
      <xdr:col>18</xdr:col>
      <xdr:colOff>938160</xdr:colOff>
      <xdr:row>39</xdr:row>
      <xdr:rowOff>169200</xdr:rowOff>
    </xdr:to>
    <xdr:graphicFrame>
      <xdr:nvGraphicFramePr>
        <xdr:cNvPr id="9" name=""/>
        <xdr:cNvGraphicFramePr/>
      </xdr:nvGraphicFramePr>
      <xdr:xfrm>
        <a:off x="12920040" y="376488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36</xdr:col>
      <xdr:colOff>662760</xdr:colOff>
      <xdr:row>1</xdr:row>
      <xdr:rowOff>113760</xdr:rowOff>
    </xdr:from>
    <xdr:to>
      <xdr:col>43</xdr:col>
      <xdr:colOff>732600</xdr:colOff>
      <xdr:row>20</xdr:row>
      <xdr:rowOff>23040</xdr:rowOff>
    </xdr:to>
    <xdr:graphicFrame>
      <xdr:nvGraphicFramePr>
        <xdr:cNvPr id="10" name=""/>
        <xdr:cNvGraphicFramePr/>
      </xdr:nvGraphicFramePr>
      <xdr:xfrm>
        <a:off x="35259840" y="288720"/>
        <a:ext cx="575964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30</xdr:col>
      <xdr:colOff>213840</xdr:colOff>
      <xdr:row>1</xdr:row>
      <xdr:rowOff>45720</xdr:rowOff>
    </xdr:from>
    <xdr:to>
      <xdr:col>36</xdr:col>
      <xdr:colOff>454320</xdr:colOff>
      <xdr:row>19</xdr:row>
      <xdr:rowOff>130320</xdr:rowOff>
    </xdr:to>
    <xdr:graphicFrame>
      <xdr:nvGraphicFramePr>
        <xdr:cNvPr id="11" name=""/>
        <xdr:cNvGraphicFramePr/>
      </xdr:nvGraphicFramePr>
      <xdr:xfrm>
        <a:off x="29292120" y="22068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8</xdr:row>
      <xdr:rowOff>136440</xdr:rowOff>
    </xdr:from>
    <xdr:to>
      <xdr:col>5</xdr:col>
      <xdr:colOff>522720</xdr:colOff>
      <xdr:row>28</xdr:row>
      <xdr:rowOff>58320</xdr:rowOff>
    </xdr:to>
    <xdr:graphicFrame>
      <xdr:nvGraphicFramePr>
        <xdr:cNvPr id="12" name=""/>
        <xdr:cNvGraphicFramePr/>
      </xdr:nvGraphicFramePr>
      <xdr:xfrm>
        <a:off x="0" y="1538280"/>
        <a:ext cx="5754960" cy="342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36360</xdr:colOff>
      <xdr:row>0</xdr:row>
      <xdr:rowOff>36000</xdr:rowOff>
    </xdr:from>
    <xdr:to>
      <xdr:col>17</xdr:col>
      <xdr:colOff>27360</xdr:colOff>
      <xdr:row>18</xdr:row>
      <xdr:rowOff>120600</xdr:rowOff>
    </xdr:to>
    <xdr:graphicFrame>
      <xdr:nvGraphicFramePr>
        <xdr:cNvPr id="13" name=""/>
        <xdr:cNvGraphicFramePr/>
      </xdr:nvGraphicFramePr>
      <xdr:xfrm>
        <a:off x="11045880" y="360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124560</xdr:colOff>
      <xdr:row>20</xdr:row>
      <xdr:rowOff>123480</xdr:rowOff>
    </xdr:from>
    <xdr:to>
      <xdr:col>17</xdr:col>
      <xdr:colOff>115560</xdr:colOff>
      <xdr:row>39</xdr:row>
      <xdr:rowOff>32760</xdr:rowOff>
    </xdr:to>
    <xdr:graphicFrame>
      <xdr:nvGraphicFramePr>
        <xdr:cNvPr id="14" name=""/>
        <xdr:cNvGraphicFramePr/>
      </xdr:nvGraphicFramePr>
      <xdr:xfrm>
        <a:off x="11134080" y="362844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5" activeCellId="0" sqref="P25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2"/>
    <col collapsed="false" customWidth="true" hidden="false" outlineLevel="0" max="1025" min="3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n">
        <v>0</v>
      </c>
      <c r="B2" s="0" t="n">
        <v>5</v>
      </c>
    </row>
    <row r="3" customFormat="false" ht="15" hidden="false" customHeight="false" outlineLevel="0" collapsed="false">
      <c r="A3" s="0" t="n">
        <v>1</v>
      </c>
    </row>
    <row r="4" customFormat="false" ht="15" hidden="false" customHeight="false" outlineLevel="0" collapsed="false">
      <c r="A4" s="0" t="n">
        <v>2</v>
      </c>
    </row>
    <row r="5" customFormat="false" ht="15" hidden="false" customHeight="false" outlineLevel="0" collapsed="false">
      <c r="A5" s="0" t="n">
        <v>3</v>
      </c>
    </row>
    <row r="6" customFormat="false" ht="15" hidden="false" customHeight="false" outlineLevel="0" collapsed="false">
      <c r="A6" s="0" t="n">
        <v>4</v>
      </c>
    </row>
    <row r="7" customFormat="false" ht="15" hidden="false" customHeight="false" outlineLevel="0" collapsed="false">
      <c r="A7" s="0" t="n">
        <v>5</v>
      </c>
      <c r="B7" s="0" t="n">
        <v>2.5</v>
      </c>
    </row>
    <row r="8" customFormat="false" ht="15" hidden="false" customHeight="false" outlineLevel="0" collapsed="false">
      <c r="A8" s="0" t="n">
        <v>6</v>
      </c>
    </row>
    <row r="9" customFormat="false" ht="15" hidden="false" customHeight="false" outlineLevel="0" collapsed="false">
      <c r="A9" s="0" t="n">
        <v>7</v>
      </c>
    </row>
    <row r="10" customFormat="false" ht="15" hidden="false" customHeight="false" outlineLevel="0" collapsed="false">
      <c r="A10" s="0" t="n">
        <v>8</v>
      </c>
    </row>
    <row r="11" customFormat="false" ht="15" hidden="false" customHeight="false" outlineLevel="0" collapsed="false">
      <c r="A11" s="0" t="n">
        <v>9</v>
      </c>
    </row>
    <row r="12" customFormat="false" ht="15" hidden="false" customHeight="false" outlineLevel="0" collapsed="false">
      <c r="A12" s="0" t="n">
        <v>10</v>
      </c>
      <c r="B12" s="0" t="n">
        <v>1</v>
      </c>
    </row>
    <row r="13" customFormat="false" ht="15" hidden="false" customHeight="false" outlineLevel="0" collapsed="false">
      <c r="A13" s="0" t="n">
        <v>11</v>
      </c>
    </row>
    <row r="14" customFormat="false" ht="15" hidden="false" customHeight="false" outlineLevel="0" collapsed="false">
      <c r="A14" s="0" t="n">
        <v>12</v>
      </c>
    </row>
    <row r="15" customFormat="false" ht="15" hidden="false" customHeight="false" outlineLevel="0" collapsed="false">
      <c r="A15" s="0" t="n">
        <v>13</v>
      </c>
    </row>
    <row r="16" customFormat="false" ht="15" hidden="false" customHeight="false" outlineLevel="0" collapsed="false">
      <c r="A16" s="0" t="n">
        <v>14</v>
      </c>
    </row>
    <row r="17" customFormat="false" ht="15" hidden="false" customHeight="false" outlineLevel="0" collapsed="false">
      <c r="A17" s="0" t="n">
        <v>15</v>
      </c>
    </row>
    <row r="18" customFormat="false" ht="15" hidden="false" customHeight="false" outlineLevel="0" collapsed="false">
      <c r="A18" s="0" t="n">
        <v>16</v>
      </c>
    </row>
    <row r="19" customFormat="false" ht="15" hidden="false" customHeight="false" outlineLevel="0" collapsed="false">
      <c r="A19" s="0" t="n">
        <v>17</v>
      </c>
    </row>
    <row r="20" customFormat="false" ht="15" hidden="false" customHeight="false" outlineLevel="0" collapsed="false">
      <c r="A20" s="0" t="n">
        <v>18</v>
      </c>
    </row>
    <row r="21" customFormat="false" ht="15" hidden="false" customHeight="false" outlineLevel="0" collapsed="false">
      <c r="A21" s="0" t="n">
        <v>19</v>
      </c>
    </row>
    <row r="22" customFormat="false" ht="15" hidden="false" customHeight="false" outlineLevel="0" collapsed="false">
      <c r="A22" s="0" t="n">
        <v>20</v>
      </c>
      <c r="B22" s="0" t="n">
        <v>0.25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5" zeroHeight="false" outlineLevelRow="0" outlineLevelCol="0"/>
  <cols>
    <col collapsed="false" customWidth="true" hidden="false" outlineLevel="0" max="1" min="1" style="0" width="15.85"/>
    <col collapsed="false" customWidth="true" hidden="false" outlineLevel="0" max="2" min="2" style="0" width="14.14"/>
    <col collapsed="false" customWidth="true" hidden="false" outlineLevel="0" max="3" min="3" style="0" width="15.85"/>
    <col collapsed="false" customWidth="true" hidden="false" outlineLevel="0" max="4" min="4" style="0" width="22.28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0" t="s">
        <v>27</v>
      </c>
    </row>
    <row r="3" customFormat="false" ht="15" hidden="false" customHeight="false" outlineLevel="0" collapsed="false">
      <c r="A3" s="0" t="s">
        <v>3</v>
      </c>
      <c r="B3" s="0" t="s">
        <v>4</v>
      </c>
      <c r="C3" s="0" t="s">
        <v>5</v>
      </c>
      <c r="D3" s="0" t="s">
        <v>6</v>
      </c>
    </row>
    <row r="4" customFormat="false" ht="13.8" hidden="false" customHeight="false" outlineLevel="0" collapsed="false">
      <c r="A4" s="11" t="n">
        <v>200</v>
      </c>
      <c r="B4" s="11" t="n">
        <v>5000</v>
      </c>
      <c r="C4" s="11" t="n">
        <v>0.05</v>
      </c>
      <c r="D4" s="11" t="n">
        <v>0.1</v>
      </c>
    </row>
    <row r="6" customFormat="false" ht="13.8" hidden="false" customHeight="false" outlineLevel="0" collapsed="false">
      <c r="A6" s="0" t="s">
        <v>35</v>
      </c>
      <c r="B6" s="0" t="n">
        <f aca="false">B4/A4</f>
        <v>25</v>
      </c>
    </row>
    <row r="7" customFormat="false" ht="13.8" hidden="false" customHeight="false" outlineLevel="0" collapsed="false">
      <c r="A7" s="0" t="s">
        <v>8</v>
      </c>
      <c r="B7" s="0" t="n">
        <f aca="false">B4/C4</f>
        <v>100000</v>
      </c>
    </row>
    <row r="8" customFormat="false" ht="15" hidden="false" customHeight="false" outlineLevel="0" collapsed="false">
      <c r="A8" s="0" t="s">
        <v>9</v>
      </c>
      <c r="B8" s="0" t="n">
        <f aca="false">B6/(B7*D4)</f>
        <v>0.0025</v>
      </c>
      <c r="C8" s="0" t="s">
        <v>36</v>
      </c>
      <c r="G8" s="1" t="s">
        <v>11</v>
      </c>
      <c r="H8" s="2" t="s">
        <v>12</v>
      </c>
      <c r="I8" s="2"/>
      <c r="J8" s="2"/>
      <c r="K8" s="2" t="s">
        <v>13</v>
      </c>
      <c r="L8" s="2"/>
      <c r="M8" s="2"/>
      <c r="N8" s="2"/>
      <c r="O8" s="2"/>
      <c r="P8" s="3"/>
    </row>
    <row r="9" customFormat="false" ht="15" hidden="false" customHeight="false" outlineLevel="0" collapsed="false">
      <c r="G9" s="4" t="s">
        <v>14</v>
      </c>
      <c r="H9" s="5" t="s">
        <v>15</v>
      </c>
      <c r="I9" s="5"/>
      <c r="J9" s="5"/>
      <c r="K9" s="5"/>
      <c r="L9" s="5"/>
      <c r="M9" s="5"/>
      <c r="N9" s="5"/>
      <c r="O9" s="5"/>
      <c r="P9" s="6"/>
    </row>
    <row r="10" customFormat="false" ht="15" hidden="false" customHeight="false" outlineLevel="0" collapsed="false">
      <c r="G10" s="4" t="s">
        <v>16</v>
      </c>
      <c r="H10" s="5" t="s">
        <v>17</v>
      </c>
      <c r="I10" s="5"/>
      <c r="J10" s="5"/>
      <c r="K10" s="5"/>
      <c r="L10" s="5"/>
      <c r="M10" s="5"/>
      <c r="N10" s="5"/>
      <c r="O10" s="5"/>
      <c r="P10" s="6"/>
    </row>
    <row r="11" customFormat="false" ht="15" hidden="false" customHeight="false" outlineLevel="0" collapsed="false">
      <c r="G11" s="7" t="s">
        <v>18</v>
      </c>
      <c r="H11" s="8" t="s">
        <v>19</v>
      </c>
      <c r="I11" s="8"/>
      <c r="J11" s="8"/>
      <c r="K11" s="8" t="s">
        <v>20</v>
      </c>
      <c r="L11" s="8"/>
      <c r="M11" s="8"/>
      <c r="N11" s="8"/>
      <c r="O11" s="8"/>
      <c r="P11" s="9"/>
    </row>
    <row r="14" customFormat="false" ht="15" hidden="false" customHeight="false" outlineLevel="0" collapsed="false">
      <c r="A14" s="0" t="s">
        <v>18</v>
      </c>
      <c r="B14" s="0" t="s">
        <v>14</v>
      </c>
      <c r="C14" s="0" t="s">
        <v>25</v>
      </c>
      <c r="D14" s="0" t="s">
        <v>31</v>
      </c>
      <c r="E14" s="0" t="s">
        <v>32</v>
      </c>
      <c r="F14" s="0" t="s">
        <v>33</v>
      </c>
    </row>
    <row r="15" customFormat="false" ht="13.8" hidden="false" customHeight="false" outlineLevel="0" collapsed="false"/>
    <row r="16" customFormat="false" ht="13.8" hidden="false" customHeight="false" outlineLevel="0" collapsed="false">
      <c r="A16" s="0" t="n">
        <v>-24.9</v>
      </c>
      <c r="B16" s="0" t="n">
        <f aca="false">$B$7*((1+A16/$B$6)^$D$4-1)</f>
        <v>-42428.7049186838</v>
      </c>
      <c r="C16" s="0" t="n">
        <f aca="false">A16/B16</f>
        <v>0.000586866840449686</v>
      </c>
      <c r="D16" s="0" t="n">
        <f aca="false">$A$4*$D$4*C16</f>
        <v>0.0117373368089937</v>
      </c>
      <c r="E16" s="0" t="n">
        <f aca="false">$B$7-B16</f>
        <v>142428.704918684</v>
      </c>
      <c r="F16" s="0" t="n">
        <f aca="false">B17-B16</f>
        <v>10053.0386993079</v>
      </c>
    </row>
    <row r="17" customFormat="false" ht="13.8" hidden="false" customHeight="false" outlineLevel="0" collapsed="false">
      <c r="A17" s="0" t="n">
        <v>-24.5</v>
      </c>
      <c r="B17" s="0" t="n">
        <f aca="false">$B$7*((1+A17/$B$6)^$D$4-1)</f>
        <v>-32375.6662193759</v>
      </c>
      <c r="C17" s="0" t="n">
        <f aca="false">A17/B17</f>
        <v>0.00075674118438179</v>
      </c>
      <c r="D17" s="0" t="n">
        <f aca="false">$A$4*$D$4*C17</f>
        <v>0.0151348236876358</v>
      </c>
      <c r="E17" s="0" t="n">
        <f aca="false">$B$7-B17</f>
        <v>132375.666219376</v>
      </c>
      <c r="F17" s="0" t="n">
        <f aca="false">B18-B17</f>
        <v>4853.63258714541</v>
      </c>
    </row>
    <row r="18" customFormat="false" ht="13.8" hidden="false" customHeight="false" outlineLevel="0" collapsed="false">
      <c r="A18" s="0" t="n">
        <v>-24</v>
      </c>
      <c r="B18" s="0" t="n">
        <f aca="false">$B$7*((1+A18/$B$6)^$D$4-1)</f>
        <v>-27522.0336322304</v>
      </c>
      <c r="C18" s="0" t="n">
        <f aca="false">A18/B18</f>
        <v>0.00087202858337816</v>
      </c>
      <c r="D18" s="0" t="n">
        <f aca="false">$A$4*$D$4*C18</f>
        <v>0.0174405716675632</v>
      </c>
      <c r="E18" s="0" t="n">
        <f aca="false">$B$7-B18</f>
        <v>127522.03363223</v>
      </c>
      <c r="F18" s="0" t="n">
        <f aca="false">B19-B18</f>
        <v>8416.37150214798</v>
      </c>
    </row>
    <row r="19" customFormat="false" ht="13.8" hidden="false" customHeight="false" outlineLevel="0" collapsed="false">
      <c r="A19" s="0" t="n">
        <v>-22</v>
      </c>
      <c r="B19" s="0" t="n">
        <f aca="false">$B$7*((1+A19/$B$6)^$D$4-1)</f>
        <v>-19105.6621300825</v>
      </c>
      <c r="C19" s="0" t="n">
        <f aca="false">A19/B19</f>
        <v>0.00115149110510859</v>
      </c>
      <c r="D19" s="0" t="n">
        <f aca="false">$A$4*$D$4*C19</f>
        <v>0.0230298221021718</v>
      </c>
      <c r="E19" s="0" t="n">
        <f aca="false">$B$7-B19</f>
        <v>119105.662130082</v>
      </c>
      <c r="F19" s="0" t="n">
        <f aca="false">B20-B19</f>
        <v>4239.65438216093</v>
      </c>
    </row>
    <row r="20" customFormat="false" ht="13.8" hidden="false" customHeight="false" outlineLevel="0" collapsed="false">
      <c r="A20" s="0" t="n">
        <v>-20</v>
      </c>
      <c r="B20" s="0" t="n">
        <f aca="false">$B$7*((1+A20/$B$6)^$D$4-1)</f>
        <v>-14866.0077479215</v>
      </c>
      <c r="C20" s="0" t="n">
        <f aca="false">A20/B20</f>
        <v>0.00134535110832269</v>
      </c>
      <c r="D20" s="0" t="n">
        <f aca="false">$A$4*$D$4*C20</f>
        <v>0.0269070221664539</v>
      </c>
      <c r="E20" s="0" t="n">
        <f aca="false">$B$7-B20</f>
        <v>114866.007747922</v>
      </c>
      <c r="F20" s="0" t="n">
        <f aca="false">B21-B20</f>
        <v>2913.25917487916</v>
      </c>
    </row>
    <row r="21" customFormat="false" ht="13.8" hidden="false" customHeight="false" outlineLevel="0" collapsed="false">
      <c r="A21" s="0" t="n">
        <v>-18</v>
      </c>
      <c r="B21" s="0" t="n">
        <f aca="false">$B$7*((1+A21/$B$6)^$D$4-1)</f>
        <v>-11952.7485730424</v>
      </c>
      <c r="C21" s="0" t="n">
        <f aca="false">A21/B21</f>
        <v>0.00150592977757403</v>
      </c>
      <c r="D21" s="0" t="n">
        <f aca="false">$A$4*$D$4*C21</f>
        <v>0.0301185955514806</v>
      </c>
      <c r="E21" s="0" t="n">
        <f aca="false">$B$7-B21</f>
        <v>111952.748573042</v>
      </c>
      <c r="F21" s="0" t="n">
        <f aca="false">B22-B21</f>
        <v>2240.7937177858</v>
      </c>
    </row>
    <row r="22" customFormat="false" ht="13.8" hidden="false" customHeight="false" outlineLevel="0" collapsed="false">
      <c r="A22" s="0" t="n">
        <v>-16</v>
      </c>
      <c r="B22" s="0" t="n">
        <f aca="false">$B$7*((1+A22/$B$6)^$D$4-1)</f>
        <v>-9711.95485525658</v>
      </c>
      <c r="C22" s="0" t="n">
        <f aca="false">A22/B22</f>
        <v>0.00164745411592806</v>
      </c>
      <c r="D22" s="0" t="n">
        <f aca="false">$A$4*$D$4*C22</f>
        <v>0.0329490823185613</v>
      </c>
      <c r="E22" s="0" t="n">
        <f aca="false">$B$7-B22</f>
        <v>109711.954855257</v>
      </c>
      <c r="F22" s="0" t="n">
        <f aca="false">B23-B22</f>
        <v>1830.11761651057</v>
      </c>
    </row>
    <row r="23" customFormat="false" ht="13.8" hidden="false" customHeight="false" outlineLevel="0" collapsed="false">
      <c r="A23" s="0" t="n">
        <v>-14</v>
      </c>
      <c r="B23" s="0" t="n">
        <f aca="false">$B$7*((1+A23/$B$6)^$D$4-1)</f>
        <v>-7881.837238746</v>
      </c>
      <c r="C23" s="0" t="n">
        <f aca="false">A23/B23</f>
        <v>0.00177623561308498</v>
      </c>
      <c r="D23" s="0" t="n">
        <f aca="false">$A$4*$D$4*C23</f>
        <v>0.0355247122616995</v>
      </c>
      <c r="E23" s="0" t="n">
        <f aca="false">$B$7-B23</f>
        <v>107881.837238746</v>
      </c>
      <c r="F23" s="0" t="n">
        <f aca="false">B24-B23</f>
        <v>1551.79715046614</v>
      </c>
    </row>
    <row r="24" customFormat="false" ht="13.8" hidden="false" customHeight="false" outlineLevel="0" collapsed="false">
      <c r="A24" s="0" t="n">
        <v>-12</v>
      </c>
      <c r="B24" s="0" t="n">
        <f aca="false">$B$7*((1+A24/$B$6)^$D$4-1)</f>
        <v>-6330.04008827986</v>
      </c>
      <c r="C24" s="0" t="n">
        <f aca="false">A24/B24</f>
        <v>0.00189572259142847</v>
      </c>
      <c r="D24" s="0" t="n">
        <f aca="false">$A$4*$D$4*C24</f>
        <v>0.0379144518285694</v>
      </c>
      <c r="E24" s="0" t="n">
        <f aca="false">$B$7-B24</f>
        <v>106330.04008828</v>
      </c>
      <c r="F24" s="0" t="n">
        <f aca="false">B25-B24</f>
        <v>1350.06173884751</v>
      </c>
    </row>
    <row r="25" customFormat="false" ht="13.8" hidden="false" customHeight="false" outlineLevel="0" collapsed="false">
      <c r="A25" s="0" t="n">
        <v>-10</v>
      </c>
      <c r="B25" s="0" t="n">
        <f aca="false">$B$7*((1+A25/$B$6)^$D$4-1)</f>
        <v>-4979.97834943236</v>
      </c>
      <c r="C25" s="0" t="n">
        <f aca="false">A25/B25</f>
        <v>0.0020080408584788</v>
      </c>
      <c r="D25" s="0" t="n">
        <f aca="false">$A$4*$D$4*C25</f>
        <v>0.0401608171695761</v>
      </c>
      <c r="E25" s="0" t="n">
        <f aca="false">$B$7-B25</f>
        <v>104979.978349432</v>
      </c>
      <c r="F25" s="0" t="n">
        <f aca="false">B26-B25</f>
        <v>615.228328436057</v>
      </c>
    </row>
    <row r="26" customFormat="false" ht="15" hidden="false" customHeight="false" outlineLevel="0" collapsed="false">
      <c r="A26" s="0" t="n">
        <f aca="false">A27-1</f>
        <v>-9</v>
      </c>
      <c r="B26" s="0" t="n">
        <f aca="false">$B$7*((1+A26/$B$6)^$D$4-1)</f>
        <v>-4364.7500209963</v>
      </c>
      <c r="C26" s="0" t="n">
        <f aca="false">A26/B26</f>
        <v>0.00206197375719255</v>
      </c>
      <c r="D26" s="0" t="n">
        <f aca="false">$A$4*$D$4*C26</f>
        <v>0.041239475143851</v>
      </c>
      <c r="E26" s="0" t="n">
        <f aca="false">$B$7-B26</f>
        <v>104364.750020996</v>
      </c>
      <c r="F26" s="0" t="n">
        <f aca="false">B27-B26</f>
        <v>581.546105715181</v>
      </c>
    </row>
    <row r="27" customFormat="false" ht="15" hidden="false" customHeight="false" outlineLevel="0" collapsed="false">
      <c r="A27" s="0" t="n">
        <f aca="false">A28-1</f>
        <v>-8</v>
      </c>
      <c r="B27" s="0" t="n">
        <f aca="false">$B$7*((1+A27/$B$6)^$D$4-1)</f>
        <v>-3783.20391528112</v>
      </c>
      <c r="C27" s="0" t="n">
        <f aca="false">A27/B27</f>
        <v>0.00211460978026757</v>
      </c>
      <c r="D27" s="0" t="n">
        <f aca="false">$A$4*$D$4*C27</f>
        <v>0.0422921956053513</v>
      </c>
      <c r="E27" s="0" t="n">
        <f aca="false">$B$7-B27</f>
        <v>103783.203915281</v>
      </c>
      <c r="F27" s="0" t="n">
        <f aca="false">B28-B27</f>
        <v>551.534685695931</v>
      </c>
    </row>
    <row r="28" customFormat="false" ht="15" hidden="false" customHeight="false" outlineLevel="0" collapsed="false">
      <c r="A28" s="0" t="n">
        <f aca="false">A29-1</f>
        <v>-7</v>
      </c>
      <c r="B28" s="0" t="n">
        <f aca="false">$B$7*((1+A28/$B$6)^$D$4-1)</f>
        <v>-3231.66922958519</v>
      </c>
      <c r="C28" s="0" t="n">
        <f aca="false">A28/B28</f>
        <v>0.00216606326412264</v>
      </c>
      <c r="D28" s="0" t="n">
        <f aca="false">$A$4*$D$4*C28</f>
        <v>0.0433212652824529</v>
      </c>
      <c r="E28" s="0" t="n">
        <f aca="false">$B$7-B28</f>
        <v>103231.669229585</v>
      </c>
      <c r="F28" s="0" t="n">
        <f aca="false">B29-B28</f>
        <v>524.616424794855</v>
      </c>
    </row>
    <row r="29" customFormat="false" ht="15" hidden="false" customHeight="false" outlineLevel="0" collapsed="false">
      <c r="A29" s="0" t="n">
        <f aca="false">A30-1</f>
        <v>-6</v>
      </c>
      <c r="B29" s="0" t="n">
        <f aca="false">$B$7*((1+A29/$B$6)^$D$4-1)</f>
        <v>-2707.05280479033</v>
      </c>
      <c r="C29" s="0" t="n">
        <f aca="false">A29/B29</f>
        <v>0.00221643256806168</v>
      </c>
      <c r="D29" s="0" t="n">
        <f aca="false">$A$4*$D$4*C29</f>
        <v>0.0443286513612335</v>
      </c>
      <c r="E29" s="0" t="n">
        <f aca="false">$B$7-B29</f>
        <v>102707.05280479</v>
      </c>
      <c r="F29" s="0" t="n">
        <f aca="false">B30-B29</f>
        <v>500.329659083187</v>
      </c>
    </row>
    <row r="30" customFormat="false" ht="15" hidden="false" customHeight="false" outlineLevel="0" collapsed="false">
      <c r="A30" s="0" t="n">
        <f aca="false">A31-1</f>
        <v>-5</v>
      </c>
      <c r="B30" s="0" t="n">
        <f aca="false">$B$7*((1+A30/$B$6)^$D$4-1)</f>
        <v>-2206.72314570715</v>
      </c>
      <c r="C30" s="0" t="n">
        <f aca="false">A30/B30</f>
        <v>0.0022658030345704</v>
      </c>
      <c r="D30" s="0" t="n">
        <f aca="false">$A$4*$D$4*C30</f>
        <v>0.0453160606914081</v>
      </c>
      <c r="E30" s="0" t="n">
        <f aca="false">$B$7-B30</f>
        <v>102206.723145707</v>
      </c>
      <c r="F30" s="0" t="n">
        <f aca="false">B31-B30</f>
        <v>478.3008733243</v>
      </c>
    </row>
    <row r="31" customFormat="false" ht="15" hidden="false" customHeight="false" outlineLevel="0" collapsed="false">
      <c r="A31" s="0" t="n">
        <f aca="false">A32-1</f>
        <v>-4</v>
      </c>
      <c r="B31" s="0" t="n">
        <f aca="false">$B$7*((1+A31/$B$6)^$D$4-1)</f>
        <v>-1728.42227238285</v>
      </c>
      <c r="C31" s="0" t="n">
        <f aca="false">A31/B31</f>
        <v>0.00231424928034831</v>
      </c>
      <c r="D31" s="0" t="n">
        <f aca="false">$A$4*$D$4*C31</f>
        <v>0.0462849856069663</v>
      </c>
      <c r="E31" s="0" t="n">
        <f aca="false">$B$7-B31</f>
        <v>101728.422272383</v>
      </c>
      <c r="F31" s="0" t="n">
        <f aca="false">B32-B31</f>
        <v>458.224537493868</v>
      </c>
    </row>
    <row r="32" customFormat="false" ht="15" hidden="false" customHeight="false" outlineLevel="0" collapsed="false">
      <c r="A32" s="0" t="n">
        <f aca="false">A33-1</f>
        <v>-3</v>
      </c>
      <c r="B32" s="0" t="n">
        <f aca="false">$B$7*((1+A32/$B$6)^$D$4-1)</f>
        <v>-1270.19773488898</v>
      </c>
      <c r="C32" s="0" t="n">
        <f aca="false">A32/B32</f>
        <v>0.0023618369940348</v>
      </c>
      <c r="D32" s="0" t="n">
        <f aca="false">$A$4*$D$4*C32</f>
        <v>0.0472367398806961</v>
      </c>
      <c r="E32" s="0" t="n">
        <f aca="false">$B$7-B32</f>
        <v>101270.197734889</v>
      </c>
      <c r="F32" s="0" t="n">
        <f aca="false">B33-B32</f>
        <v>439.84825012624</v>
      </c>
    </row>
    <row r="33" customFormat="false" ht="15" hidden="false" customHeight="false" outlineLevel="0" collapsed="false">
      <c r="A33" s="0" t="n">
        <f aca="false">A34-1</f>
        <v>-2</v>
      </c>
      <c r="B33" s="0" t="n">
        <f aca="false">$B$7*((1+A33/$B$6)^$D$4-1)</f>
        <v>-830.349484762738</v>
      </c>
      <c r="C33" s="0" t="n">
        <f aca="false">A33/B33</f>
        <v>0.00240862436444032</v>
      </c>
      <c r="D33" s="0" t="n">
        <f aca="false">$A$4*$D$4*C33</f>
        <v>0.0481724872888065</v>
      </c>
      <c r="E33" s="0" t="n">
        <f aca="false">$B$7-B33</f>
        <v>100830.349484763</v>
      </c>
      <c r="F33" s="0" t="n">
        <f aca="false">B34-B33</f>
        <v>422.961624547802</v>
      </c>
    </row>
    <row r="34" customFormat="false" ht="15" hidden="false" customHeight="false" outlineLevel="0" collapsed="false">
      <c r="A34" s="0" t="n">
        <f aca="false">A35-0.1</f>
        <v>-1</v>
      </c>
      <c r="B34" s="0" t="n">
        <f aca="false">$B$7*((1+A34/$B$6)^$D$4-1)</f>
        <v>-407.387860214936</v>
      </c>
      <c r="C34" s="0" t="n">
        <f aca="false">A34/B34</f>
        <v>0.00245466322799213</v>
      </c>
      <c r="D34" s="0" t="n">
        <f aca="false">$A$4*$D$4*C34</f>
        <v>0.0490932645598425</v>
      </c>
      <c r="E34" s="0" t="n">
        <f aca="false">$B$7-B34</f>
        <v>100407.387860215</v>
      </c>
      <c r="F34" s="0" t="n">
        <f aca="false">B35-B34</f>
        <v>41.419319701741</v>
      </c>
    </row>
    <row r="35" customFormat="false" ht="15" hidden="false" customHeight="false" outlineLevel="0" collapsed="false">
      <c r="A35" s="0" t="n">
        <f aca="false">A36-0.1</f>
        <v>-0.9</v>
      </c>
      <c r="B35" s="0" t="n">
        <f aca="false">$B$7*((1+A35/$B$6)^$D$4-1)</f>
        <v>-365.968540513195</v>
      </c>
      <c r="C35" s="0" t="n">
        <f aca="false">A35/B35</f>
        <v>0.00245922777607588</v>
      </c>
      <c r="D35" s="0" t="n">
        <f aca="false">$A$4*$D$4*C35</f>
        <v>0.0491845555215176</v>
      </c>
      <c r="E35" s="0" t="n">
        <f aca="false">$B$7-B35</f>
        <v>100365.968540513</v>
      </c>
      <c r="F35" s="0" t="n">
        <f aca="false">B36-B35</f>
        <v>41.2649295617351</v>
      </c>
    </row>
    <row r="36" customFormat="false" ht="15" hidden="false" customHeight="false" outlineLevel="0" collapsed="false">
      <c r="A36" s="0" t="n">
        <f aca="false">A37-0.1</f>
        <v>-0.8</v>
      </c>
      <c r="B36" s="0" t="n">
        <f aca="false">$B$7*((1+A36/$B$6)^$D$4-1)</f>
        <v>-324.70361095146</v>
      </c>
      <c r="C36" s="0" t="n">
        <f aca="false">A36/B36</f>
        <v>0.00246378535075667</v>
      </c>
      <c r="D36" s="0" t="n">
        <f aca="false">$A$4*$D$4*C36</f>
        <v>0.0492757070151334</v>
      </c>
      <c r="E36" s="0" t="n">
        <f aca="false">$B$7-B36</f>
        <v>100324.703610951</v>
      </c>
      <c r="F36" s="0" t="n">
        <f aca="false">B37-B36</f>
        <v>41.1117493313795</v>
      </c>
    </row>
    <row r="37" customFormat="false" ht="15" hidden="false" customHeight="false" outlineLevel="0" collapsed="false">
      <c r="A37" s="0" t="n">
        <f aca="false">A38-0.1</f>
        <v>-0.7</v>
      </c>
      <c r="B37" s="0" t="n">
        <f aca="false">$B$7*((1+A37/$B$6)^$D$4-1)</f>
        <v>-283.591861620081</v>
      </c>
      <c r="C37" s="0" t="n">
        <f aca="false">A37/B37</f>
        <v>0.00246833599526128</v>
      </c>
      <c r="D37" s="0" t="n">
        <f aca="false">$A$4*$D$4*C37</f>
        <v>0.0493667199052256</v>
      </c>
      <c r="E37" s="0" t="n">
        <f aca="false">$B$7-B37</f>
        <v>100283.59186162</v>
      </c>
      <c r="F37" s="0" t="n">
        <f aca="false">B38-B37</f>
        <v>40.9597645980364</v>
      </c>
    </row>
    <row r="38" customFormat="false" ht="15" hidden="false" customHeight="false" outlineLevel="0" collapsed="false">
      <c r="A38" s="0" t="n">
        <f aca="false">A39-0.1</f>
        <v>-0.6</v>
      </c>
      <c r="B38" s="0" t="n">
        <f aca="false">$B$7*((1+A38/$B$6)^$D$4-1)</f>
        <v>-242.632097022044</v>
      </c>
      <c r="C38" s="0" t="n">
        <f aca="false">A38/B38</f>
        <v>0.00247287975236635</v>
      </c>
      <c r="D38" s="0" t="n">
        <f aca="false">$A$4*$D$4*C38</f>
        <v>0.0494575950473269</v>
      </c>
      <c r="E38" s="0" t="n">
        <f aca="false">$B$7-B38</f>
        <v>100242.632097022</v>
      </c>
      <c r="F38" s="0" t="n">
        <f aca="false">B39-B38</f>
        <v>40.8089611790064</v>
      </c>
    </row>
    <row r="39" customFormat="false" ht="15" hidden="false" customHeight="false" outlineLevel="0" collapsed="false">
      <c r="A39" s="0" t="n">
        <f aca="false">A40-0.1</f>
        <v>-0.5</v>
      </c>
      <c r="B39" s="0" t="n">
        <f aca="false">$B$7*((1+A39/$B$6)^$D$4-1)</f>
        <v>-201.823135843038</v>
      </c>
      <c r="C39" s="0" t="n">
        <f aca="false">A39/B39</f>
        <v>0.00247741666440492</v>
      </c>
      <c r="D39" s="0" t="n">
        <f aca="false">$A$4*$D$4*C39</f>
        <v>0.0495483332880984</v>
      </c>
      <c r="E39" s="0" t="n">
        <f aca="false">$B$7-B39</f>
        <v>100201.823135843</v>
      </c>
      <c r="F39" s="0" t="n">
        <f aca="false">B40-B39</f>
        <v>40.6593251169318</v>
      </c>
    </row>
    <row r="40" customFormat="false" ht="15" hidden="false" customHeight="false" outlineLevel="0" collapsed="false">
      <c r="A40" s="0" t="n">
        <f aca="false">A41-0.1</f>
        <v>-0.4</v>
      </c>
      <c r="B40" s="0" t="n">
        <f aca="false">$B$7*((1+A40/$B$6)^$D$4-1)</f>
        <v>-161.163810726106</v>
      </c>
      <c r="C40" s="0" t="n">
        <f aca="false">A40/B40</f>
        <v>0.00248194677327276</v>
      </c>
      <c r="D40" s="0" t="n">
        <f aca="false">$A$4*$D$4*C40</f>
        <v>0.0496389354654551</v>
      </c>
      <c r="E40" s="0" t="n">
        <f aca="false">$B$7-B40</f>
        <v>100161.163810726</v>
      </c>
      <c r="F40" s="0" t="n">
        <f aca="false">B41-B40</f>
        <v>40.5108426753342</v>
      </c>
    </row>
    <row r="41" customFormat="false" ht="15" hidden="false" customHeight="false" outlineLevel="0" collapsed="false">
      <c r="A41" s="0" t="n">
        <f aca="false">A42-0.1</f>
        <v>-0.3</v>
      </c>
      <c r="B41" s="0" t="n">
        <f aca="false">$B$7*((1+A41/$B$6)^$D$4-1)</f>
        <v>-120.652968050772</v>
      </c>
      <c r="C41" s="0" t="n">
        <f aca="false">A41/B41</f>
        <v>0.00248647012043465</v>
      </c>
      <c r="D41" s="0" t="n">
        <f aca="false">$A$4*$D$4*C41</f>
        <v>0.0497294024086929</v>
      </c>
      <c r="E41" s="0" t="n">
        <f aca="false">$B$7-B41</f>
        <v>100120.652968051</v>
      </c>
      <c r="F41" s="0" t="n">
        <f aca="false">B42-B41</f>
        <v>40.3635003342506</v>
      </c>
    </row>
    <row r="42" customFormat="false" ht="15" hidden="false" customHeight="false" outlineLevel="0" collapsed="false">
      <c r="A42" s="0" t="n">
        <f aca="false">A43-0.1</f>
        <v>-0.2</v>
      </c>
      <c r="B42" s="0" t="n">
        <f aca="false">$B$7*((1+A42/$B$6)^$D$4-1)</f>
        <v>-80.2894677165211</v>
      </c>
      <c r="C42" s="0" t="n">
        <f aca="false">A42/B42</f>
        <v>0.00249098674693102</v>
      </c>
      <c r="D42" s="0" t="n">
        <f aca="false">$A$4*$D$4*C42</f>
        <v>0.0498197349386204</v>
      </c>
      <c r="E42" s="0" t="n">
        <f aca="false">$B$7-B42</f>
        <v>100080.289467717</v>
      </c>
      <c r="F42" s="0" t="n">
        <f aca="false">B43-B42</f>
        <v>40.2172847859039</v>
      </c>
    </row>
    <row r="43" customFormat="false" ht="15" hidden="false" customHeight="false" outlineLevel="0" collapsed="false">
      <c r="A43" s="0" t="n">
        <f aca="false">A44-0.1</f>
        <v>-0.1</v>
      </c>
      <c r="B43" s="0" t="n">
        <f aca="false">$B$7*((1+A43/$B$6)^$D$4-1)</f>
        <v>-40.0721829306172</v>
      </c>
      <c r="C43" s="0" t="n">
        <f aca="false">A43/B43</f>
        <v>0.00249549669338315</v>
      </c>
      <c r="D43" s="0" t="n">
        <f aca="false">$A$4*$D$4*C43</f>
        <v>0.049909933867663</v>
      </c>
      <c r="E43" s="0" t="n">
        <f aca="false">$B$7-B43</f>
        <v>100040.072182931</v>
      </c>
      <c r="F43" s="0" t="n">
        <f aca="false">B44-B43</f>
        <v>40.0721829306172</v>
      </c>
    </row>
    <row r="44" customFormat="false" ht="13.8" hidden="false" customHeight="false" outlineLevel="0" collapsed="false">
      <c r="A44" s="0" t="n">
        <v>0</v>
      </c>
      <c r="B44" s="0" t="n">
        <f aca="false">$B$7*((1+A44/$B$6)^$D$4-1)</f>
        <v>0</v>
      </c>
      <c r="C44" s="0" t="n">
        <f aca="false">B8</f>
        <v>0.0025</v>
      </c>
      <c r="D44" s="0" t="n">
        <f aca="false">$A$4*$D$4*C44</f>
        <v>0.05</v>
      </c>
      <c r="E44" s="0" t="n">
        <f aca="false">$B$7-B44</f>
        <v>100000</v>
      </c>
      <c r="F44" s="0" t="n">
        <v>0</v>
      </c>
    </row>
    <row r="45" customFormat="false" ht="15" hidden="false" customHeight="false" outlineLevel="0" collapsed="false">
      <c r="A45" s="0" t="n">
        <f aca="false">A44+0.1</f>
        <v>0.1</v>
      </c>
      <c r="B45" s="0" t="n">
        <f aca="false">$B$7*((1+A45/$B$6)^$D$4-1)</f>
        <v>39.9281818726838</v>
      </c>
      <c r="C45" s="0" t="n">
        <f aca="false">A45/B45</f>
        <v>0.00250449670658341</v>
      </c>
      <c r="D45" s="0" t="n">
        <f aca="false">$A$4*$D$4*C45</f>
        <v>0.0500899341316682</v>
      </c>
      <c r="E45" s="0" t="n">
        <f aca="false">$B$7-B45</f>
        <v>99960.0718181273</v>
      </c>
      <c r="F45" s="0" t="n">
        <f aca="false">B45-B44</f>
        <v>39.9281818726838</v>
      </c>
    </row>
    <row r="46" customFormat="false" ht="15" hidden="false" customHeight="false" outlineLevel="0" collapsed="false">
      <c r="A46" s="0" t="n">
        <f aca="false">A45+0.1</f>
        <v>0.2</v>
      </c>
      <c r="B46" s="0" t="n">
        <f aca="false">$B$7*((1+A46/$B$6)^$D$4-1)</f>
        <v>79.7134507890984</v>
      </c>
      <c r="C46" s="0" t="n">
        <f aca="false">A46/B46</f>
        <v>0.00250898685253445</v>
      </c>
      <c r="D46" s="0" t="n">
        <f aca="false">$A$4*$D$4*C46</f>
        <v>0.0501797370506891</v>
      </c>
      <c r="E46" s="0" t="n">
        <f aca="false">$B$7-B46</f>
        <v>99920.2865492109</v>
      </c>
      <c r="F46" s="0" t="n">
        <f aca="false">B46-B45</f>
        <v>39.7852689164147</v>
      </c>
    </row>
    <row r="47" customFormat="false" ht="15" hidden="false" customHeight="false" outlineLevel="0" collapsed="false">
      <c r="A47" s="0" t="n">
        <f aca="false">A46+0.1</f>
        <v>0.3</v>
      </c>
      <c r="B47" s="0" t="n">
        <f aca="false">$B$7*((1+A47/$B$6)^$D$4-1)</f>
        <v>119.356882351385</v>
      </c>
      <c r="C47" s="0" t="n">
        <f aca="false">A47/B47</f>
        <v>0.00251347047685784</v>
      </c>
      <c r="D47" s="0" t="n">
        <f aca="false">$A$4*$D$4*C47</f>
        <v>0.0502694095371568</v>
      </c>
      <c r="E47" s="0" t="n">
        <f aca="false">$B$7-B47</f>
        <v>99880.6431176486</v>
      </c>
      <c r="F47" s="0" t="n">
        <f aca="false">B47-B46</f>
        <v>39.6434315622862</v>
      </c>
    </row>
    <row r="48" customFormat="false" ht="15" hidden="false" customHeight="false" outlineLevel="0" collapsed="false">
      <c r="A48" s="0" t="n">
        <f aca="false">A47+0.1</f>
        <v>0.4</v>
      </c>
      <c r="B48" s="0" t="n">
        <f aca="false">$B$7*((1+A48/$B$6)^$D$4-1)</f>
        <v>158.859539854417</v>
      </c>
      <c r="C48" s="0" t="n">
        <f aca="false">A48/B48</f>
        <v>0.00251794761816993</v>
      </c>
      <c r="D48" s="0" t="n">
        <f aca="false">$A$4*$D$4*C48</f>
        <v>0.0503589523633986</v>
      </c>
      <c r="E48" s="0" t="n">
        <f aca="false">$B$7-B48</f>
        <v>99841.1404601456</v>
      </c>
      <c r="F48" s="0" t="n">
        <f aca="false">B48-B47</f>
        <v>39.5026575030322</v>
      </c>
    </row>
    <row r="49" customFormat="false" ht="15" hidden="false" customHeight="false" outlineLevel="0" collapsed="false">
      <c r="A49" s="0" t="n">
        <f aca="false">A48+0.1</f>
        <v>0.5</v>
      </c>
      <c r="B49" s="0" t="n">
        <f aca="false">$B$7*((1+A49/$B$6)^$D$4-1)</f>
        <v>198.222474474519</v>
      </c>
      <c r="C49" s="0" t="n">
        <f aca="false">A49/B49</f>
        <v>0.00252241831470162</v>
      </c>
      <c r="D49" s="0" t="n">
        <f aca="false">$A$4*$D$4*C49</f>
        <v>0.0504483662940324</v>
      </c>
      <c r="E49" s="0" t="n">
        <f aca="false">$B$7-B49</f>
        <v>99801.7775255255</v>
      </c>
      <c r="F49" s="0" t="n">
        <f aca="false">B49-B48</f>
        <v>39.3629346201019</v>
      </c>
    </row>
    <row r="50" customFormat="false" ht="15" hidden="false" customHeight="false" outlineLevel="0" collapsed="false">
      <c r="A50" s="0" t="n">
        <f aca="false">A49+0.1</f>
        <v>0.6</v>
      </c>
      <c r="B50" s="0" t="n">
        <f aca="false">$B$7*((1+A50/$B$6)^$D$4-1)</f>
        <v>237.446725454449</v>
      </c>
      <c r="C50" s="0" t="n">
        <f aca="false">A50/B50</f>
        <v>0.00252688260430487</v>
      </c>
      <c r="D50" s="0" t="n">
        <f aca="false">$A$4*$D$4*C50</f>
        <v>0.0505376520860973</v>
      </c>
      <c r="E50" s="0" t="n">
        <f aca="false">$B$7-B50</f>
        <v>99762.5532745456</v>
      </c>
      <c r="F50" s="0" t="n">
        <f aca="false">B50-B49</f>
        <v>39.2242509799301</v>
      </c>
    </row>
    <row r="51" customFormat="false" ht="15" hidden="false" customHeight="false" outlineLevel="0" collapsed="false">
      <c r="A51" s="0" t="n">
        <f aca="false">A50+0.1</f>
        <v>0.7</v>
      </c>
      <c r="B51" s="0" t="n">
        <f aca="false">$B$7*((1+A51/$B$6)^$D$4-1)</f>
        <v>276.533320284922</v>
      </c>
      <c r="C51" s="0" t="n">
        <f aca="false">A51/B51</f>
        <v>0.00253134052445747</v>
      </c>
      <c r="D51" s="0" t="n">
        <f aca="false">$A$4*$D$4*C51</f>
        <v>0.0506268104891494</v>
      </c>
      <c r="E51" s="0" t="n">
        <f aca="false">$B$7-B51</f>
        <v>99723.4666797151</v>
      </c>
      <c r="F51" s="0" t="n">
        <f aca="false">B51-B50</f>
        <v>39.0865948304731</v>
      </c>
    </row>
    <row r="52" customFormat="false" ht="15" hidden="false" customHeight="false" outlineLevel="0" collapsed="false">
      <c r="A52" s="0" t="n">
        <f aca="false">A51+0.1</f>
        <v>0.8</v>
      </c>
      <c r="B52" s="0" t="n">
        <f aca="false">$B$7*((1+A52/$B$6)^$D$4-1)</f>
        <v>315.483274882511</v>
      </c>
      <c r="C52" s="0" t="n">
        <f aca="false">A52/B52</f>
        <v>0.00253579211226943</v>
      </c>
      <c r="D52" s="0" t="n">
        <f aca="false">$A$4*$D$4*C52</f>
        <v>0.0507158422453886</v>
      </c>
      <c r="E52" s="0" t="n">
        <f aca="false">$B$7-B52</f>
        <v>99684.5167251175</v>
      </c>
      <c r="F52" s="0" t="n">
        <f aca="false">B52-B51</f>
        <v>38.9499545975891</v>
      </c>
    </row>
    <row r="53" customFormat="false" ht="15" hidden="false" customHeight="false" outlineLevel="0" collapsed="false">
      <c r="A53" s="0" t="n">
        <f aca="false">A52+0.1</f>
        <v>0.9</v>
      </c>
      <c r="B53" s="0" t="n">
        <f aca="false">$B$7*((1+A53/$B$6)^$D$4-1)</f>
        <v>354.297593764508</v>
      </c>
      <c r="C53" s="0" t="n">
        <f aca="false">A53/B53</f>
        <v>0.00254023740448603</v>
      </c>
      <c r="D53" s="0" t="n">
        <f aca="false">$A$4*$D$4*C53</f>
        <v>0.0508047480897207</v>
      </c>
      <c r="E53" s="0" t="n">
        <f aca="false">$B$7-B53</f>
        <v>99645.7024062355</v>
      </c>
      <c r="F53" s="0" t="n">
        <f aca="false">B53-B52</f>
        <v>38.8143188819967</v>
      </c>
    </row>
    <row r="54" customFormat="false" ht="15" hidden="false" customHeight="false" outlineLevel="0" collapsed="false">
      <c r="A54" s="0" t="n">
        <f aca="false">A53+0.1</f>
        <v>1</v>
      </c>
      <c r="B54" s="0" t="n">
        <f aca="false">$B$7*((1+A54/$B$6)^$D$4-1)</f>
        <v>392.977270220052</v>
      </c>
      <c r="C54" s="0" t="n">
        <f aca="false">A54/B54</f>
        <v>0.00254467643749482</v>
      </c>
      <c r="D54" s="0" t="n">
        <f aca="false">$A$4*$D$4*C54</f>
        <v>0.0508935287498964</v>
      </c>
      <c r="E54" s="0" t="n">
        <f aca="false">$B$7-B54</f>
        <v>99607.0227297799</v>
      </c>
      <c r="F54" s="0" t="n">
        <f aca="false">B54-B53</f>
        <v>38.6796764555442</v>
      </c>
    </row>
    <row r="55" customFormat="false" ht="15" hidden="false" customHeight="false" outlineLevel="0" collapsed="false">
      <c r="A55" s="0" t="n">
        <f aca="false">A54+1</f>
        <v>2</v>
      </c>
      <c r="B55" s="0" t="n">
        <f aca="false">$B$7*((1+A55/$B$6)^$D$4-1)</f>
        <v>772.57952426748</v>
      </c>
      <c r="C55" s="0" t="n">
        <f aca="false">A55/B55</f>
        <v>0.0025887302694131</v>
      </c>
      <c r="D55" s="0" t="n">
        <f aca="false">$A$4*$D$4*C55</f>
        <v>0.051774605388262</v>
      </c>
      <c r="E55" s="0" t="n">
        <f aca="false">$B$7-B55</f>
        <v>99227.4204757325</v>
      </c>
      <c r="F55" s="0" t="n">
        <f aca="false">B55-B54</f>
        <v>379.602254047429</v>
      </c>
    </row>
    <row r="56" customFormat="false" ht="15" hidden="false" customHeight="false" outlineLevel="0" collapsed="false">
      <c r="A56" s="0" t="n">
        <f aca="false">A55+1</f>
        <v>3</v>
      </c>
      <c r="B56" s="0" t="n">
        <f aca="false">$B$7*((1+A56/$B$6)^$D$4-1)</f>
        <v>1139.73287615656</v>
      </c>
      <c r="C56" s="0" t="n">
        <f aca="false">A56/B56</f>
        <v>0.00263219572126118</v>
      </c>
      <c r="D56" s="0" t="n">
        <f aca="false">$A$4*$D$4*C56</f>
        <v>0.0526439144252235</v>
      </c>
      <c r="E56" s="0" t="n">
        <f aca="false">$B$7-B56</f>
        <v>98860.2671238434</v>
      </c>
      <c r="F56" s="0" t="n">
        <f aca="false">B56-B55</f>
        <v>367.153351889082</v>
      </c>
    </row>
    <row r="57" customFormat="false" ht="15" hidden="false" customHeight="false" outlineLevel="0" collapsed="false">
      <c r="A57" s="0" t="n">
        <f aca="false">A56+1</f>
        <v>4</v>
      </c>
      <c r="B57" s="0" t="n">
        <f aca="false">$B$7*((1+A57/$B$6)^$D$4-1)</f>
        <v>1495.26899409642</v>
      </c>
      <c r="C57" s="0" t="n">
        <f aca="false">A57/B57</f>
        <v>0.00267510395506941</v>
      </c>
      <c r="D57" s="0" t="n">
        <f aca="false">$A$4*$D$4*C57</f>
        <v>0.0535020791013883</v>
      </c>
      <c r="E57" s="0" t="n">
        <f aca="false">$B$7-B57</f>
        <v>98504.7310059036</v>
      </c>
      <c r="F57" s="0" t="n">
        <f aca="false">B57-B56</f>
        <v>355.536117939859</v>
      </c>
    </row>
    <row r="58" customFormat="false" ht="15" hidden="false" customHeight="false" outlineLevel="0" collapsed="false">
      <c r="A58" s="0" t="n">
        <f aca="false">A57+1</f>
        <v>5</v>
      </c>
      <c r="B58" s="0" t="n">
        <f aca="false">$B$7*((1+A58/$B$6)^$D$4-1)</f>
        <v>1839.93761470243</v>
      </c>
      <c r="C58" s="0" t="n">
        <f aca="false">A58/B58</f>
        <v>0.00271748344076799</v>
      </c>
      <c r="D58" s="0" t="n">
        <f aca="false">$A$4*$D$4*C58</f>
        <v>0.0543496688153599</v>
      </c>
      <c r="E58" s="0" t="n">
        <f aca="false">$B$7-B58</f>
        <v>98160.0623852976</v>
      </c>
      <c r="F58" s="0" t="n">
        <f aca="false">B58-B57</f>
        <v>344.668620606003</v>
      </c>
    </row>
    <row r="59" customFormat="false" ht="15" hidden="false" customHeight="false" outlineLevel="0" collapsed="false">
      <c r="A59" s="0" t="n">
        <f aca="false">A58+1</f>
        <v>6</v>
      </c>
      <c r="B59" s="0" t="n">
        <f aca="false">$B$7*((1+A59/$B$6)^$D$4-1)</f>
        <v>2174.41704214383</v>
      </c>
      <c r="C59" s="0" t="n">
        <f aca="false">A59/B59</f>
        <v>0.00275936027160843</v>
      </c>
      <c r="D59" s="0" t="n">
        <f aca="false">$A$4*$D$4*C59</f>
        <v>0.0551872054321687</v>
      </c>
      <c r="E59" s="0" t="n">
        <f aca="false">$B$7-B59</f>
        <v>97825.5829578562</v>
      </c>
      <c r="F59" s="0" t="n">
        <f aca="false">B59-B58</f>
        <v>334.479427441403</v>
      </c>
    </row>
    <row r="60" customFormat="false" ht="15" hidden="false" customHeight="false" outlineLevel="0" collapsed="false">
      <c r="A60" s="0" t="n">
        <f aca="false">A59+1</f>
        <v>7</v>
      </c>
      <c r="B60" s="0" t="n">
        <f aca="false">$B$7*((1+A60/$B$6)^$D$4-1)</f>
        <v>2499.32301052076</v>
      </c>
      <c r="C60" s="0" t="n">
        <f aca="false">A60/B60</f>
        <v>0.00280075843359738</v>
      </c>
      <c r="D60" s="0" t="n">
        <f aca="false">$A$4*$D$4*C60</f>
        <v>0.0560151686719475</v>
      </c>
      <c r="E60" s="0" t="n">
        <f aca="false">$B$7-B60</f>
        <v>97500.6769894792</v>
      </c>
      <c r="F60" s="0" t="n">
        <f aca="false">B60-B59</f>
        <v>324.905968376932</v>
      </c>
    </row>
    <row r="61" customFormat="false" ht="15" hidden="false" customHeight="false" outlineLevel="0" collapsed="false">
      <c r="A61" s="0" t="n">
        <f aca="false">A60+1</f>
        <v>8</v>
      </c>
      <c r="B61" s="0" t="n">
        <f aca="false">$B$7*((1+A61/$B$6)^$D$4-1)</f>
        <v>2815.21620726264</v>
      </c>
      <c r="C61" s="0" t="n">
        <f aca="false">A61/B61</f>
        <v>0.00284170003687879</v>
      </c>
      <c r="D61" s="0" t="n">
        <f aca="false">$A$4*$D$4*C61</f>
        <v>0.0568340007375758</v>
      </c>
      <c r="E61" s="0" t="n">
        <f aca="false">$B$7-B61</f>
        <v>97184.7837927374</v>
      </c>
      <c r="F61" s="0" t="n">
        <f aca="false">B61-B60</f>
        <v>315.893196741878</v>
      </c>
    </row>
    <row r="62" customFormat="false" ht="15" hidden="false" customHeight="false" outlineLevel="0" collapsed="false">
      <c r="A62" s="0" t="n">
        <f aca="false">A61+1</f>
        <v>9</v>
      </c>
      <c r="B62" s="0" t="n">
        <f aca="false">$B$7*((1+A62/$B$6)^$D$4-1)</f>
        <v>3122.6086938676</v>
      </c>
      <c r="C62" s="0" t="n">
        <f aca="false">A62/B62</f>
        <v>0.00288220551543164</v>
      </c>
      <c r="D62" s="0" t="n">
        <f aca="false">$A$4*$D$4*C62</f>
        <v>0.0576441103086329</v>
      </c>
      <c r="E62" s="0" t="n">
        <f aca="false">$B$7-B62</f>
        <v>96877.3913061324</v>
      </c>
      <c r="F62" s="0" t="n">
        <f aca="false">B62-B61</f>
        <v>307.392486604963</v>
      </c>
    </row>
    <row r="63" customFormat="false" ht="15" hidden="false" customHeight="false" outlineLevel="0" collapsed="false">
      <c r="A63" s="0" t="n">
        <f aca="false">A62+1</f>
        <v>10</v>
      </c>
      <c r="B63" s="0" t="n">
        <f aca="false">$B$7*((1+A63/$B$6)^$D$4-1)</f>
        <v>3421.96941293802</v>
      </c>
      <c r="C63" s="0" t="n">
        <f aca="false">A63/B63</f>
        <v>0.0029222938002284</v>
      </c>
      <c r="D63" s="0" t="n">
        <f aca="false">$A$4*$D$4*C63</f>
        <v>0.0584458760045681</v>
      </c>
      <c r="E63" s="0" t="n">
        <f aca="false">$B$7-B63</f>
        <v>96578.030587062</v>
      </c>
      <c r="F63" s="0" t="n">
        <f aca="false">B63-B62</f>
        <v>299.360719070418</v>
      </c>
    </row>
    <row r="64" customFormat="false" ht="15" hidden="false" customHeight="false" outlineLevel="0" collapsed="false">
      <c r="A64" s="0" t="n">
        <f aca="false">A63+10</f>
        <v>20</v>
      </c>
      <c r="B64" s="0" t="n">
        <f aca="false">$B$7*((1+A64/$B$6)^$D$4-1)</f>
        <v>6054.04816140187</v>
      </c>
      <c r="C64" s="0" t="n">
        <f aca="false">A64/B64</f>
        <v>0.00330357464407234</v>
      </c>
      <c r="D64" s="0" t="n">
        <f aca="false">$A$4*$D$4*C64</f>
        <v>0.0660714928814468</v>
      </c>
      <c r="E64" s="0" t="n">
        <f aca="false">$B$7-B64</f>
        <v>93945.9518385981</v>
      </c>
      <c r="F64" s="0" t="n">
        <f aca="false">B64-B63</f>
        <v>2632.07874846385</v>
      </c>
    </row>
    <row r="65" customFormat="false" ht="15" hidden="false" customHeight="false" outlineLevel="0" collapsed="false">
      <c r="A65" s="0" t="n">
        <f aca="false">A64+10</f>
        <v>30</v>
      </c>
      <c r="B65" s="0" t="n">
        <f aca="false">$B$7*((1+A65/$B$6)^$D$4-1)</f>
        <v>8203.73898183428</v>
      </c>
      <c r="C65" s="0" t="n">
        <f aca="false">A65/B65</f>
        <v>0.00365686915032641</v>
      </c>
      <c r="D65" s="0" t="n">
        <f aca="false">$A$4*$D$4*C65</f>
        <v>0.0731373830065282</v>
      </c>
      <c r="E65" s="0" t="n">
        <f aca="false">$B$7-B65</f>
        <v>91796.2610181657</v>
      </c>
      <c r="F65" s="0" t="n">
        <f aca="false">B65-B64</f>
        <v>2149.69082043241</v>
      </c>
    </row>
    <row r="66" customFormat="false" ht="15" hidden="false" customHeight="false" outlineLevel="0" collapsed="false">
      <c r="A66" s="0" t="n">
        <f aca="false">A65+10</f>
        <v>40</v>
      </c>
      <c r="B66" s="0" t="n">
        <f aca="false">$B$7*((1+A66/$B$6)^$D$4-1)</f>
        <v>10026.5093106018</v>
      </c>
      <c r="C66" s="0" t="n">
        <f aca="false">A66/B66</f>
        <v>0.00398942431118125</v>
      </c>
      <c r="D66" s="0" t="n">
        <f aca="false">$A$4*$D$4*C66</f>
        <v>0.079788486223625</v>
      </c>
      <c r="E66" s="0" t="n">
        <f aca="false">$B$7-B66</f>
        <v>89973.4906893982</v>
      </c>
      <c r="F66" s="0" t="n">
        <f aca="false">B66-B65</f>
        <v>1822.77032876752</v>
      </c>
    </row>
    <row r="67" customFormat="false" ht="15" hidden="false" customHeight="false" outlineLevel="0" collapsed="false">
      <c r="A67" s="0" t="n">
        <f aca="false">A66+10</f>
        <v>50</v>
      </c>
      <c r="B67" s="0" t="n">
        <f aca="false">$B$7*((1+A67/$B$6)^$D$4-1)</f>
        <v>11612.3174033904</v>
      </c>
      <c r="C67" s="0" t="n">
        <f aca="false">A67/B67</f>
        <v>0.00430577276378973</v>
      </c>
      <c r="D67" s="0" t="n">
        <f aca="false">$A$4*$D$4*C67</f>
        <v>0.0861154552757946</v>
      </c>
      <c r="E67" s="0" t="n">
        <f aca="false">$B$7-B67</f>
        <v>88387.6825966096</v>
      </c>
      <c r="F67" s="0" t="n">
        <f aca="false">B67-B66</f>
        <v>1585.80809278863</v>
      </c>
    </row>
    <row r="68" customFormat="false" ht="15" hidden="false" customHeight="false" outlineLevel="0" collapsed="false">
      <c r="A68" s="0" t="n">
        <f aca="false">A67+10</f>
        <v>60</v>
      </c>
      <c r="B68" s="0" t="n">
        <f aca="false">$B$7*((1+A68/$B$6)^$D$4-1)</f>
        <v>13018.0713243479</v>
      </c>
      <c r="C68" s="0" t="n">
        <f aca="false">A68/B68</f>
        <v>0.00460897766689762</v>
      </c>
      <c r="D68" s="13" t="n">
        <f aca="false">$A$4*$D$4*C68</f>
        <v>0.0921795533379525</v>
      </c>
      <c r="E68" s="0" t="n">
        <f aca="false">$B$7-B68</f>
        <v>86981.9286756521</v>
      </c>
      <c r="F68" s="0" t="n">
        <f aca="false">B68-B67</f>
        <v>1405.7539209575</v>
      </c>
    </row>
    <row r="69" customFormat="false" ht="15" hidden="false" customHeight="false" outlineLevel="0" collapsed="false">
      <c r="A69" s="0" t="n">
        <f aca="false">A68+10</f>
        <v>70</v>
      </c>
      <c r="B69" s="0" t="n">
        <f aca="false">$B$7*((1+A69/$B$6)^$D$4-1)</f>
        <v>14282.1388043556</v>
      </c>
      <c r="C69" s="0" t="n">
        <f aca="false">A69/B69</f>
        <v>0.00490122669712831</v>
      </c>
      <c r="D69" s="0" t="n">
        <f aca="false">$A$4*$D$4*C69</f>
        <v>0.0980245339425662</v>
      </c>
      <c r="E69" s="0" t="n">
        <f aca="false">$B$7-B69</f>
        <v>85717.8611956444</v>
      </c>
      <c r="F69" s="0" t="n">
        <f aca="false">B69-B68</f>
        <v>1264.06748000769</v>
      </c>
    </row>
    <row r="70" customFormat="false" ht="15" hidden="false" customHeight="false" outlineLevel="0" collapsed="false">
      <c r="A70" s="0" t="n">
        <f aca="false">A69+10</f>
        <v>80</v>
      </c>
      <c r="B70" s="0" t="n">
        <f aca="false">$B$7*((1+A70/$B$6)^$D$4-1)</f>
        <v>15431.6567660058</v>
      </c>
      <c r="C70" s="0" t="n">
        <f aca="false">A70/B70</f>
        <v>0.00518414848211445</v>
      </c>
      <c r="D70" s="0" t="n">
        <f aca="false">$A$4*$D$4*C70</f>
        <v>0.103682969642289</v>
      </c>
      <c r="E70" s="0" t="n">
        <f aca="false">$B$7-B70</f>
        <v>84568.3432339942</v>
      </c>
      <c r="F70" s="0" t="n">
        <f aca="false">B70-B69</f>
        <v>1149.51796165015</v>
      </c>
    </row>
    <row r="71" customFormat="false" ht="15" hidden="false" customHeight="false" outlineLevel="0" collapsed="false">
      <c r="A71" s="0" t="n">
        <f aca="false">A70+10</f>
        <v>90</v>
      </c>
      <c r="B71" s="0" t="n">
        <f aca="false">$B$7*((1+A71/$B$6)^$D$4-1)</f>
        <v>16486.5500746162</v>
      </c>
      <c r="C71" s="0" t="n">
        <f aca="false">A71/B71</f>
        <v>0.00545899533817994</v>
      </c>
      <c r="D71" s="0" t="n">
        <f aca="false">$A$4*$D$4*C71</f>
        <v>0.109179906763599</v>
      </c>
      <c r="E71" s="0" t="n">
        <f aca="false">$B$7-B71</f>
        <v>83513.4499253838</v>
      </c>
      <c r="F71" s="0" t="n">
        <f aca="false">B71-B70</f>
        <v>1054.89330861044</v>
      </c>
    </row>
    <row r="72" customFormat="false" ht="15" hidden="false" customHeight="false" outlineLevel="0" collapsed="false">
      <c r="A72" s="0" t="n">
        <f aca="false">A71+10</f>
        <v>100</v>
      </c>
      <c r="B72" s="0" t="n">
        <f aca="false">$B$7*((1+A72/$B$6)^$D$4-1)</f>
        <v>17461.8943088019</v>
      </c>
      <c r="C72" s="0" t="n">
        <f aca="false">A72/B72</f>
        <v>0.00572675554161347</v>
      </c>
      <c r="D72" s="0" t="n">
        <f aca="false">$A$4*$D$4*C72</f>
        <v>0.114535110832269</v>
      </c>
      <c r="E72" s="0" t="n">
        <f aca="false">$B$7-B72</f>
        <v>82538.1056911981</v>
      </c>
      <c r="F72" s="0" t="n">
        <f aca="false">B72-B71</f>
        <v>975.344234185683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3.8" zeroHeight="false" outlineLevelRow="0" outlineLevelCol="0"/>
  <cols>
    <col collapsed="false" customWidth="true" hidden="false" outlineLevel="0" max="1" min="1" style="0" width="13.04"/>
    <col collapsed="false" customWidth="true" hidden="false" outlineLevel="0" max="8" min="2" style="0" width="9.14"/>
    <col collapsed="false" customWidth="true" hidden="false" outlineLevel="0" max="9" min="9" style="0" width="10.03"/>
    <col collapsed="false" customWidth="true" hidden="false" outlineLevel="0" max="10" min="10" style="0" width="10.83"/>
    <col collapsed="false" customWidth="true" hidden="false" outlineLevel="0" max="11" min="11" style="0" width="12.38"/>
    <col collapsed="false" customWidth="true" hidden="false" outlineLevel="0" max="12" min="12" style="0" width="14.47"/>
    <col collapsed="false" customWidth="true" hidden="false" outlineLevel="0" max="13" min="13" style="0" width="15.32"/>
    <col collapsed="false" customWidth="true" hidden="false" outlineLevel="0" max="14" min="14" style="0" width="9.14"/>
    <col collapsed="false" customWidth="true" hidden="false" outlineLevel="0" max="15" min="15" style="14" width="8.96"/>
    <col collapsed="false" customWidth="true" hidden="false" outlineLevel="0" max="20" min="16" style="0" width="9.14"/>
    <col collapsed="false" customWidth="true" hidden="false" outlineLevel="0" max="21" min="21" style="0" width="12.38"/>
    <col collapsed="false" customWidth="true" hidden="false" outlineLevel="0" max="23" min="22" style="0" width="9.14"/>
    <col collapsed="false" customWidth="true" hidden="false" outlineLevel="0" max="24" min="24" style="0" width="12.38"/>
    <col collapsed="false" customWidth="true" hidden="false" outlineLevel="0" max="26" min="25" style="0" width="9.14"/>
    <col collapsed="false" customWidth="true" hidden="false" outlineLevel="0" max="27" min="27" style="0" width="13.12"/>
    <col collapsed="false" customWidth="true" hidden="false" outlineLevel="0" max="1025" min="28" style="0" width="9.14"/>
  </cols>
  <sheetData>
    <row r="1" customFormat="false" ht="13.8" hidden="false" customHeight="false" outlineLevel="0" collapsed="false">
      <c r="A1" s="0" t="s">
        <v>38</v>
      </c>
      <c r="B1" s="0" t="n">
        <v>25</v>
      </c>
      <c r="D1" s="0" t="s">
        <v>45</v>
      </c>
      <c r="E1" s="0" t="s">
        <v>46</v>
      </c>
      <c r="F1" s="0" t="s">
        <v>47</v>
      </c>
      <c r="G1" s="0" t="s">
        <v>48</v>
      </c>
      <c r="H1" s="0" t="s">
        <v>49</v>
      </c>
      <c r="I1" s="0" t="s">
        <v>50</v>
      </c>
      <c r="J1" s="0" t="s">
        <v>51</v>
      </c>
      <c r="K1" s="0" t="s">
        <v>52</v>
      </c>
      <c r="L1" s="0" t="s">
        <v>53</v>
      </c>
      <c r="M1" s="0" t="s">
        <v>54</v>
      </c>
      <c r="O1" s="14" t="s">
        <v>55</v>
      </c>
      <c r="P1" s="0" t="s">
        <v>48</v>
      </c>
      <c r="Q1" s="0" t="s">
        <v>49</v>
      </c>
      <c r="R1" s="0" t="s">
        <v>46</v>
      </c>
      <c r="S1" s="0" t="s">
        <v>47</v>
      </c>
      <c r="T1" s="0" t="s">
        <v>56</v>
      </c>
      <c r="U1" s="0" t="s">
        <v>52</v>
      </c>
      <c r="V1" s="0" t="s">
        <v>51</v>
      </c>
    </row>
    <row r="2" customFormat="false" ht="13.8" hidden="false" customHeight="false" outlineLevel="0" collapsed="false">
      <c r="A2" s="0" t="s">
        <v>57</v>
      </c>
      <c r="B2" s="0" t="n">
        <v>100000</v>
      </c>
      <c r="D2" s="0" t="n">
        <v>900</v>
      </c>
      <c r="E2" s="0" t="n">
        <f aca="false">J3-$B$1</f>
        <v>99.82</v>
      </c>
      <c r="F2" s="0" t="n">
        <f aca="false">E2+D2</f>
        <v>999.82</v>
      </c>
      <c r="G2" s="0" t="n">
        <f aca="false">$B$2*((1+E2/$B$1)^$B$3-1)</f>
        <v>17444.9688254106</v>
      </c>
      <c r="H2" s="0" t="n">
        <f aca="false">$B$2*((1+F2/$B$1)^$B$3-1)</f>
        <v>44967.5363540718</v>
      </c>
      <c r="I2" s="0" t="n">
        <f aca="false">H2-G2</f>
        <v>27522.5675286611</v>
      </c>
      <c r="J2" s="0" t="n">
        <f aca="false">J3+D2</f>
        <v>1024.82</v>
      </c>
      <c r="K2" s="0" t="n">
        <f aca="false">K3-I2</f>
        <v>55032.4636459282</v>
      </c>
      <c r="L2" s="0" t="n">
        <f aca="false">J2/($B$3*K2)</f>
        <v>0.186220992502454</v>
      </c>
      <c r="M2" s="0" t="n">
        <f aca="false">L2*$B$3*$B$6</f>
        <v>3.72441985004909</v>
      </c>
    </row>
    <row r="3" customFormat="false" ht="13.8" hidden="false" customHeight="false" outlineLevel="0" collapsed="false">
      <c r="A3" s="0" t="s">
        <v>58</v>
      </c>
      <c r="B3" s="0" t="n">
        <v>0.1</v>
      </c>
      <c r="D3" s="0" t="n">
        <v>90</v>
      </c>
      <c r="E3" s="0" t="n">
        <f aca="false">J4-$B$1</f>
        <v>9.82000000000003</v>
      </c>
      <c r="F3" s="0" t="n">
        <f aca="false">E3+D3</f>
        <v>99.82</v>
      </c>
      <c r="G3" s="0" t="n">
        <f aca="false">$B$2*((1+E3/$B$1)^$B$3-1)</f>
        <v>3368.65747584232</v>
      </c>
      <c r="H3" s="0" t="n">
        <f aca="false">$B$2*((1+F3/$B$1)^$B$3-1)</f>
        <v>17444.9688254106</v>
      </c>
      <c r="I3" s="0" t="n">
        <f aca="false">H3-G3</f>
        <v>14076.3113495683</v>
      </c>
      <c r="J3" s="0" t="n">
        <f aca="false">J4+D3</f>
        <v>124.82</v>
      </c>
      <c r="K3" s="0" t="n">
        <f aca="false">K4-I3</f>
        <v>82555.0311745894</v>
      </c>
      <c r="L3" s="0" t="n">
        <f aca="false">J3/($B$3*K3)</f>
        <v>0.0151196115153815</v>
      </c>
      <c r="M3" s="0" t="n">
        <f aca="false">L3*$B$3*$B$6</f>
        <v>0.30239223030763</v>
      </c>
    </row>
    <row r="4" customFormat="false" ht="13.8" hidden="false" customHeight="false" outlineLevel="0" collapsed="false">
      <c r="D4" s="0" t="n">
        <v>8</v>
      </c>
      <c r="E4" s="0" t="n">
        <f aca="false">J5-$B$1</f>
        <v>1.82000000000003</v>
      </c>
      <c r="F4" s="0" t="n">
        <f aca="false">E4+D4</f>
        <v>9.82000000000003</v>
      </c>
      <c r="G4" s="0" t="n">
        <f aca="false">$B$2*((1+E4/$B$1)^$B$3-1)</f>
        <v>705.195404322634</v>
      </c>
      <c r="H4" s="0" t="n">
        <f aca="false">$B$2*((1+F4/$B$1)^$B$3-1)</f>
        <v>3368.65747584232</v>
      </c>
      <c r="I4" s="0" t="n">
        <f aca="false">H4-G4</f>
        <v>2663.46207151968</v>
      </c>
      <c r="J4" s="0" t="n">
        <f aca="false">J5+D4</f>
        <v>34.82</v>
      </c>
      <c r="K4" s="0" t="n">
        <f aca="false">K5-I4</f>
        <v>96631.3425241577</v>
      </c>
      <c r="L4" s="0" t="n">
        <f aca="false">J4/($B$3*K4)</f>
        <v>0.00360338572252529</v>
      </c>
      <c r="M4" s="0" t="n">
        <f aca="false">L4*$B$3*$B$6</f>
        <v>0.0720677144505057</v>
      </c>
      <c r="O4" s="14" t="n">
        <v>1000</v>
      </c>
      <c r="P4" s="0" t="n">
        <f aca="false">U5-$B$2</f>
        <v>9600</v>
      </c>
      <c r="Q4" s="0" t="n">
        <f aca="false">O4+P4</f>
        <v>10600</v>
      </c>
      <c r="R4" s="0" t="n">
        <f aca="false">$B$1*((P4/$B$2+1)^(1/$B$3)-1)</f>
        <v>37.5238266270165</v>
      </c>
      <c r="S4" s="0" t="n">
        <f aca="false">$B$1*((Q4/$B$2+1)^(1/$B$3)-1)</f>
        <v>43.4685732874436</v>
      </c>
      <c r="T4" s="0" t="n">
        <f aca="false">S4-R4</f>
        <v>5.94474666042707</v>
      </c>
      <c r="U4" s="0" t="n">
        <f aca="false">U5+O4</f>
        <v>110600</v>
      </c>
      <c r="V4" s="0" t="n">
        <f aca="false">$B$1-S4</f>
        <v>-18.4685732874436</v>
      </c>
    </row>
    <row r="5" customFormat="false" ht="13.8" hidden="false" customHeight="false" outlineLevel="0" collapsed="false">
      <c r="A5" s="0" t="s">
        <v>59</v>
      </c>
      <c r="B5" s="0" t="n">
        <f aca="false">B1/B2</f>
        <v>0.00025</v>
      </c>
      <c r="D5" s="0" t="n">
        <v>0.1</v>
      </c>
      <c r="E5" s="0" t="n">
        <f aca="false">J6-$B$1</f>
        <v>1.72000000000003</v>
      </c>
      <c r="F5" s="0" t="n">
        <f aca="false">E5+D5</f>
        <v>1.82000000000003</v>
      </c>
      <c r="G5" s="0" t="n">
        <f aca="false">$B$2*((1+E5/$B$1)^$B$3-1)</f>
        <v>667.583710086794</v>
      </c>
      <c r="H5" s="0" t="n">
        <f aca="false">$B$2*((1+F5/$B$1)^$B$3-1)</f>
        <v>705.195404322634</v>
      </c>
      <c r="I5" s="0" t="n">
        <f aca="false">H5-G5</f>
        <v>37.6116942358395</v>
      </c>
      <c r="J5" s="0" t="n">
        <f aca="false">J6+D5</f>
        <v>26.82</v>
      </c>
      <c r="K5" s="0" t="n">
        <f aca="false">K6-I5</f>
        <v>99294.8045956774</v>
      </c>
      <c r="L5" s="0" t="n">
        <f aca="false">J5/($B$3*K5)</f>
        <v>0.00270104766399506</v>
      </c>
      <c r="M5" s="0" t="n">
        <f aca="false">L5*$B$3*$B$6</f>
        <v>0.0540209532799012</v>
      </c>
      <c r="O5" s="14" t="n">
        <v>1000</v>
      </c>
      <c r="P5" s="0" t="n">
        <f aca="false">U6-$B$2</f>
        <v>8600</v>
      </c>
      <c r="Q5" s="0" t="n">
        <f aca="false">O5+P5</f>
        <v>9600</v>
      </c>
      <c r="R5" s="0" t="n">
        <f aca="false">$B$1*((P5/$B$2+1)^(1/$B$3)-1)</f>
        <v>32.0477159735268</v>
      </c>
      <c r="S5" s="0" t="n">
        <f aca="false">$B$1*((Q5/$B$2+1)^(1/$B$3)-1)</f>
        <v>37.5238266270165</v>
      </c>
      <c r="T5" s="0" t="n">
        <f aca="false">S5-R5</f>
        <v>5.47611065348978</v>
      </c>
      <c r="U5" s="0" t="n">
        <f aca="false">U6+O5</f>
        <v>109600</v>
      </c>
      <c r="V5" s="0" t="n">
        <f aca="false">$B$1-S5</f>
        <v>-12.5238266270165</v>
      </c>
    </row>
    <row r="6" customFormat="false" ht="13.8" hidden="false" customHeight="false" outlineLevel="0" collapsed="false">
      <c r="A6" s="0" t="s">
        <v>60</v>
      </c>
      <c r="B6" s="0" t="n">
        <v>200</v>
      </c>
      <c r="D6" s="0" t="n">
        <v>0.1</v>
      </c>
      <c r="E6" s="0" t="n">
        <f aca="false">J7-$B$1</f>
        <v>1.62000000000003</v>
      </c>
      <c r="F6" s="0" t="n">
        <f aca="false">E6+D6</f>
        <v>1.72000000000003</v>
      </c>
      <c r="G6" s="0" t="n">
        <f aca="false">$B$2*((1+E6/$B$1)^$B$3-1)</f>
        <v>629.845115729033</v>
      </c>
      <c r="H6" s="0" t="n">
        <f aca="false">$B$2*((1+F6/$B$1)^$B$3-1)</f>
        <v>667.583710086794</v>
      </c>
      <c r="I6" s="0" t="n">
        <f aca="false">H6-G6</f>
        <v>37.7385943577613</v>
      </c>
      <c r="J6" s="0" t="n">
        <f aca="false">J7+D6</f>
        <v>26.72</v>
      </c>
      <c r="K6" s="0" t="n">
        <f aca="false">K7-I6</f>
        <v>99332.4162899132</v>
      </c>
      <c r="L6" s="0" t="n">
        <f aca="false">J6/($B$3*K6)</f>
        <v>0.0026899577195439</v>
      </c>
      <c r="M6" s="0" t="n">
        <f aca="false">L6*$B$3*$B$6</f>
        <v>0.053799154390878</v>
      </c>
      <c r="O6" s="14" t="n">
        <v>1000</v>
      </c>
      <c r="P6" s="0" t="n">
        <f aca="false">U7-$B$2</f>
        <v>7600</v>
      </c>
      <c r="Q6" s="0" t="n">
        <f aca="false">O6+P6</f>
        <v>8600</v>
      </c>
      <c r="R6" s="0" t="n">
        <f aca="false">$B$1*((P6/$B$2+1)^(1/$B$3)-1)</f>
        <v>27.0071101175501</v>
      </c>
      <c r="S6" s="0" t="n">
        <f aca="false">$B$1*((Q6/$B$2+1)^(1/$B$3)-1)</f>
        <v>32.0477159735268</v>
      </c>
      <c r="T6" s="0" t="n">
        <f aca="false">S6-R6</f>
        <v>5.04060585597667</v>
      </c>
      <c r="U6" s="0" t="n">
        <f aca="false">U7+O6</f>
        <v>108600</v>
      </c>
      <c r="V6" s="0" t="n">
        <f aca="false">$B$1-S6</f>
        <v>-7.04771597352676</v>
      </c>
    </row>
    <row r="7" customFormat="false" ht="13.8" hidden="false" customHeight="false" outlineLevel="0" collapsed="false">
      <c r="D7" s="0" t="n">
        <v>0.1</v>
      </c>
      <c r="E7" s="0" t="n">
        <f aca="false">J8-$B$1</f>
        <v>1.52000000000002</v>
      </c>
      <c r="F7" s="0" t="n">
        <f aca="false">E7+D7</f>
        <v>1.62000000000002</v>
      </c>
      <c r="G7" s="0" t="n">
        <f aca="false">$B$2*((1+E7/$B$1)^$B$3-1)</f>
        <v>591.978713963748</v>
      </c>
      <c r="H7" s="0" t="n">
        <f aca="false">$B$2*((1+F7/$B$1)^$B$3-1)</f>
        <v>629.845115729033</v>
      </c>
      <c r="I7" s="0" t="n">
        <f aca="false">H7-G7</f>
        <v>37.8664017652852</v>
      </c>
      <c r="J7" s="0" t="n">
        <f aca="false">J8+D7</f>
        <v>26.62</v>
      </c>
      <c r="K7" s="0" t="n">
        <f aca="false">K8-I7</f>
        <v>99370.154884271</v>
      </c>
      <c r="L7" s="0" t="n">
        <f aca="false">J7/($B$3*K7)</f>
        <v>0.00267887274916723</v>
      </c>
      <c r="M7" s="0" t="n">
        <f aca="false">L7*$B$3*$B$6</f>
        <v>0.0535774549833446</v>
      </c>
      <c r="O7" s="14" t="n">
        <v>1000</v>
      </c>
      <c r="P7" s="0" t="n">
        <f aca="false">U8-$B$2</f>
        <v>6600</v>
      </c>
      <c r="Q7" s="0" t="n">
        <f aca="false">O7+P7</f>
        <v>7600</v>
      </c>
      <c r="R7" s="0" t="n">
        <f aca="false">$B$1*((P7/$B$2+1)^(1/$B$3)-1)</f>
        <v>22.3709457689741</v>
      </c>
      <c r="S7" s="0" t="n">
        <f aca="false">$B$1*((Q7/$B$2+1)^(1/$B$3)-1)</f>
        <v>27.0071101175501</v>
      </c>
      <c r="T7" s="0" t="n">
        <f aca="false">S7-R7</f>
        <v>4.63616434857602</v>
      </c>
      <c r="U7" s="0" t="n">
        <f aca="false">U8+O7</f>
        <v>107600</v>
      </c>
      <c r="V7" s="0" t="n">
        <f aca="false">$B$1-S7</f>
        <v>-2.00711011755009</v>
      </c>
    </row>
    <row r="8" customFormat="false" ht="13.8" hidden="false" customHeight="false" outlineLevel="0" collapsed="false">
      <c r="D8" s="0" t="n">
        <v>0.1</v>
      </c>
      <c r="E8" s="0" t="n">
        <f aca="false">J9-$B$1</f>
        <v>1.42000000000002</v>
      </c>
      <c r="F8" s="0" t="n">
        <f aca="false">E8+D8</f>
        <v>1.52000000000002</v>
      </c>
      <c r="G8" s="0" t="n">
        <f aca="false">$B$2*((1+E8/$B$1)^$B$3-1)</f>
        <v>553.983587567197</v>
      </c>
      <c r="H8" s="0" t="n">
        <f aca="false">$B$2*((1+F8/$B$1)^$B$3-1)</f>
        <v>591.978713963748</v>
      </c>
      <c r="I8" s="0" t="n">
        <f aca="false">H8-G8</f>
        <v>37.9951263965506</v>
      </c>
      <c r="J8" s="0" t="n">
        <f aca="false">J9+D8</f>
        <v>26.52</v>
      </c>
      <c r="K8" s="0" t="n">
        <f aca="false">K9-I8</f>
        <v>99408.0212860363</v>
      </c>
      <c r="L8" s="0" t="n">
        <f aca="false">J8/($B$3*K8)</f>
        <v>0.00266779276530326</v>
      </c>
      <c r="M8" s="0" t="n">
        <f aca="false">L8*$B$3*$B$6</f>
        <v>0.0533558553060653</v>
      </c>
      <c r="O8" s="14" t="n">
        <v>1000</v>
      </c>
      <c r="P8" s="0" t="n">
        <f aca="false">U9-$B$2</f>
        <v>5600</v>
      </c>
      <c r="Q8" s="0" t="n">
        <f aca="false">O8+P8</f>
        <v>6600</v>
      </c>
      <c r="R8" s="0" t="n">
        <f aca="false">$B$1*((P8/$B$2+1)^(1/$B$3)-1)</f>
        <v>18.1101159207841</v>
      </c>
      <c r="S8" s="0" t="n">
        <f aca="false">$B$1*((Q8/$B$2+1)^(1/$B$3)-1)</f>
        <v>22.3709457689741</v>
      </c>
      <c r="T8" s="0" t="n">
        <f aca="false">S8-R8</f>
        <v>4.26082984818996</v>
      </c>
      <c r="U8" s="0" t="n">
        <f aca="false">U9+O8</f>
        <v>106600</v>
      </c>
      <c r="V8" s="0" t="n">
        <f aca="false">$B$1-S8</f>
        <v>2.62905423102593</v>
      </c>
    </row>
    <row r="9" customFormat="false" ht="13.8" hidden="false" customHeight="false" outlineLevel="0" collapsed="false">
      <c r="D9" s="0" t="n">
        <v>0.1</v>
      </c>
      <c r="E9" s="0" t="n">
        <f aca="false">J10-$B$1</f>
        <v>1.32000000000002</v>
      </c>
      <c r="F9" s="0" t="n">
        <f aca="false">E9+D9</f>
        <v>1.42000000000002</v>
      </c>
      <c r="G9" s="0" t="n">
        <f aca="false">$B$2*((1+E9/$B$1)^$B$3-1)</f>
        <v>515.858809230463</v>
      </c>
      <c r="H9" s="0" t="n">
        <f aca="false">$B$2*((1+F9/$B$1)^$B$3-1)</f>
        <v>553.983587567197</v>
      </c>
      <c r="I9" s="0" t="n">
        <f aca="false">H9-G9</f>
        <v>38.1247783367344</v>
      </c>
      <c r="J9" s="0" t="n">
        <f aca="false">J10+D9</f>
        <v>26.42</v>
      </c>
      <c r="K9" s="0" t="n">
        <f aca="false">K10-I9</f>
        <v>99446.0164124328</v>
      </c>
      <c r="L9" s="0" t="n">
        <f aca="false">J9/($B$3*K9)</f>
        <v>0.0026567177804718</v>
      </c>
      <c r="M9" s="0" t="n">
        <f aca="false">L9*$B$3*$B$6</f>
        <v>0.0531343556094359</v>
      </c>
      <c r="O9" s="14" t="n">
        <v>1000</v>
      </c>
      <c r="P9" s="0" t="n">
        <f aca="false">U10-$B$2</f>
        <v>4600</v>
      </c>
      <c r="Q9" s="0" t="n">
        <f aca="false">O9+P9</f>
        <v>5600</v>
      </c>
      <c r="R9" s="0" t="n">
        <f aca="false">$B$1*((P9/$B$2+1)^(1/$B$3)-1)</f>
        <v>14.1973632810457</v>
      </c>
      <c r="S9" s="0" t="n">
        <f aca="false">$B$1*((Q9/$B$2+1)^(1/$B$3)-1)</f>
        <v>18.1101159207841</v>
      </c>
      <c r="T9" s="0" t="n">
        <f aca="false">S9-R9</f>
        <v>3.91275263973845</v>
      </c>
      <c r="U9" s="0" t="n">
        <f aca="false">U10+O9</f>
        <v>105600</v>
      </c>
      <c r="V9" s="0" t="n">
        <f aca="false">$B$1-S9</f>
        <v>6.88988407921589</v>
      </c>
    </row>
    <row r="10" customFormat="false" ht="13.8" hidden="false" customHeight="false" outlineLevel="0" collapsed="false">
      <c r="D10" s="0" t="n">
        <v>0.1</v>
      </c>
      <c r="E10" s="0" t="n">
        <f aca="false">J11-$B$1</f>
        <v>1.22000000000002</v>
      </c>
      <c r="F10" s="0" t="n">
        <f aca="false">E10+D10</f>
        <v>1.32000000000002</v>
      </c>
      <c r="G10" s="0" t="n">
        <f aca="false">$B$2*((1+E10/$B$1)^$B$3-1)</f>
        <v>477.603441409724</v>
      </c>
      <c r="H10" s="0" t="n">
        <f aca="false">$B$2*((1+F10/$B$1)^$B$3-1)</f>
        <v>515.858809230463</v>
      </c>
      <c r="I10" s="0" t="n">
        <f aca="false">H10-G10</f>
        <v>38.2553678207387</v>
      </c>
      <c r="J10" s="0" t="n">
        <f aca="false">J11+D10</f>
        <v>26.32</v>
      </c>
      <c r="K10" s="0" t="n">
        <f aca="false">K11-I10</f>
        <v>99484.1411907695</v>
      </c>
      <c r="L10" s="0" t="n">
        <f aca="false">J10/($B$3*K10)</f>
        <v>0.00264564780727504</v>
      </c>
      <c r="M10" s="0" t="n">
        <f aca="false">L10*$B$3*$B$6</f>
        <v>0.0529129561455009</v>
      </c>
      <c r="O10" s="14" t="n">
        <v>1000</v>
      </c>
      <c r="P10" s="0" t="n">
        <f aca="false">U11-$B$2</f>
        <v>3600</v>
      </c>
      <c r="Q10" s="0" t="n">
        <f aca="false">O10+P10</f>
        <v>4600</v>
      </c>
      <c r="R10" s="0" t="n">
        <f aca="false">$B$1*((P10/$B$2+1)^(1/$B$3)-1)</f>
        <v>10.6071785873078</v>
      </c>
      <c r="S10" s="0" t="n">
        <f aca="false">$B$1*((Q10/$B$2+1)^(1/$B$3)-1)</f>
        <v>14.1973632810457</v>
      </c>
      <c r="T10" s="0" t="n">
        <f aca="false">S10-R10</f>
        <v>3.59018469373786</v>
      </c>
      <c r="U10" s="0" t="n">
        <f aca="false">U11+O10</f>
        <v>104600</v>
      </c>
      <c r="V10" s="0" t="n">
        <f aca="false">$B$1-S10</f>
        <v>10.8026367189543</v>
      </c>
    </row>
    <row r="11" customFormat="false" ht="13.8" hidden="false" customHeight="false" outlineLevel="0" collapsed="false">
      <c r="D11" s="0" t="n">
        <v>0.1</v>
      </c>
      <c r="E11" s="0" t="n">
        <f aca="false">J12-$B$1</f>
        <v>1.12000000000002</v>
      </c>
      <c r="F11" s="0" t="n">
        <f aca="false">E11+D11</f>
        <v>1.22000000000002</v>
      </c>
      <c r="G11" s="0" t="n">
        <f aca="false">$B$2*((1+E11/$B$1)^$B$3-1)</f>
        <v>439.216536173848</v>
      </c>
      <c r="H11" s="0" t="n">
        <f aca="false">$B$2*((1+F11/$B$1)^$B$3-1)</f>
        <v>477.603441409724</v>
      </c>
      <c r="I11" s="0" t="n">
        <f aca="false">H11-G11</f>
        <v>38.3869052358765</v>
      </c>
      <c r="J11" s="0" t="n">
        <f aca="false">J12+D11</f>
        <v>26.22</v>
      </c>
      <c r="K11" s="0" t="n">
        <f aca="false">K12-I11</f>
        <v>99522.3965585903</v>
      </c>
      <c r="L11" s="0" t="n">
        <f aca="false">J11/($B$3*K11)</f>
        <v>0.0026345828583985</v>
      </c>
      <c r="M11" s="0" t="n">
        <f aca="false">L11*$B$3*$B$6</f>
        <v>0.0526916571679701</v>
      </c>
      <c r="O11" s="14" t="n">
        <v>1000</v>
      </c>
      <c r="P11" s="0" t="n">
        <f aca="false">U12-$B$2</f>
        <v>2600</v>
      </c>
      <c r="Q11" s="0" t="n">
        <f aca="false">O11+P11</f>
        <v>3600</v>
      </c>
      <c r="R11" s="0" t="n">
        <f aca="false">$B$1*((P11/$B$2+1)^(1/$B$3)-1)</f>
        <v>7.31570362280835</v>
      </c>
      <c r="S11" s="0" t="n">
        <f aca="false">$B$1*((Q11/$B$2+1)^(1/$B$3)-1)</f>
        <v>10.6071785873078</v>
      </c>
      <c r="T11" s="0" t="n">
        <f aca="false">S11-R11</f>
        <v>3.29147496449945</v>
      </c>
      <c r="U11" s="0" t="n">
        <f aca="false">U12+O11</f>
        <v>103600</v>
      </c>
      <c r="V11" s="0" t="n">
        <f aca="false">$B$1-S11</f>
        <v>14.3928214126922</v>
      </c>
    </row>
    <row r="12" customFormat="false" ht="13.8" hidden="false" customHeight="false" outlineLevel="0" collapsed="false">
      <c r="D12" s="0" t="n">
        <v>0.1</v>
      </c>
      <c r="E12" s="0" t="n">
        <f aca="false">J13-$B$1</f>
        <v>1.02000000000002</v>
      </c>
      <c r="F12" s="0" t="n">
        <f aca="false">E12+D12</f>
        <v>1.12000000000002</v>
      </c>
      <c r="G12" s="0" t="n">
        <f aca="false">$B$2*((1+E12/$B$1)^$B$3-1)</f>
        <v>400.697135048977</v>
      </c>
      <c r="H12" s="0" t="n">
        <f aca="false">$B$2*((1+F12/$B$1)^$B$3-1)</f>
        <v>439.216536173848</v>
      </c>
      <c r="I12" s="0" t="n">
        <f aca="false">H12-G12</f>
        <v>38.5194011248702</v>
      </c>
      <c r="J12" s="0" t="n">
        <f aca="false">J13+D12</f>
        <v>26.12</v>
      </c>
      <c r="K12" s="0" t="n">
        <f aca="false">K13-I12</f>
        <v>99560.7834638262</v>
      </c>
      <c r="L12" s="0" t="n">
        <f aca="false">J12/($B$3*K12)</f>
        <v>0.00262352294661184</v>
      </c>
      <c r="M12" s="0" t="n">
        <f aca="false">L12*$B$3*$B$6</f>
        <v>0.0524704589322367</v>
      </c>
      <c r="O12" s="14" t="n">
        <v>1000</v>
      </c>
      <c r="P12" s="0" t="n">
        <f aca="false">U13-$B$2</f>
        <v>1600</v>
      </c>
      <c r="Q12" s="0" t="n">
        <f aca="false">O12+P12</f>
        <v>2600</v>
      </c>
      <c r="R12" s="0" t="n">
        <f aca="false">$B$1*((P12/$B$2+1)^(1/$B$3)-1)</f>
        <v>4.30063875891935</v>
      </c>
      <c r="S12" s="0" t="n">
        <f aca="false">$B$1*((Q12/$B$2+1)^(1/$B$3)-1)</f>
        <v>7.31570362280835</v>
      </c>
      <c r="T12" s="0" t="n">
        <f aca="false">S12-R12</f>
        <v>3.01506486388901</v>
      </c>
      <c r="U12" s="0" t="n">
        <f aca="false">U13+O12</f>
        <v>102600</v>
      </c>
      <c r="V12" s="0" t="n">
        <f aca="false">$B$1-S12</f>
        <v>17.6842963771917</v>
      </c>
    </row>
    <row r="13" customFormat="false" ht="13.8" hidden="false" customHeight="false" outlineLevel="0" collapsed="false">
      <c r="D13" s="0" t="n">
        <v>0.1</v>
      </c>
      <c r="E13" s="0" t="n">
        <f aca="false">J14-$B$1</f>
        <v>0.920000000000016</v>
      </c>
      <c r="F13" s="0" t="n">
        <f aca="false">E13+D13</f>
        <v>1.02000000000002</v>
      </c>
      <c r="G13" s="0" t="n">
        <f aca="false">$B$2*((1+E13/$B$1)^$B$3-1)</f>
        <v>362.044268860195</v>
      </c>
      <c r="H13" s="13" t="n">
        <f aca="false">$B$2*((1+F13/$B$1)^$B$3-1)</f>
        <v>400.697135048977</v>
      </c>
      <c r="I13" s="0" t="n">
        <f aca="false">H13-G13</f>
        <v>38.652866188782</v>
      </c>
      <c r="J13" s="0" t="n">
        <f aca="false">J14+D13</f>
        <v>26.02</v>
      </c>
      <c r="K13" s="0" t="n">
        <f aca="false">K14-I13</f>
        <v>99599.302864951</v>
      </c>
      <c r="L13" s="0" t="n">
        <f aca="false">J13/($B$3*K13)</f>
        <v>0.00261246808476974</v>
      </c>
      <c r="M13" s="0" t="n">
        <f aca="false">L13*$B$3*$B$6</f>
        <v>0.0522493616953949</v>
      </c>
      <c r="O13" s="14" t="n">
        <v>1000</v>
      </c>
      <c r="P13" s="0" t="n">
        <f aca="false">U14-$B$2</f>
        <v>600</v>
      </c>
      <c r="Q13" s="0" t="n">
        <f aca="false">O13+P13</f>
        <v>1600</v>
      </c>
      <c r="R13" s="0" t="n">
        <f aca="false">$B$1*((P13/$B$2+1)^(1/$B$3)-1)</f>
        <v>1.54115485323459</v>
      </c>
      <c r="S13" s="0" t="n">
        <f aca="false">$B$1*((Q13/$B$2+1)^(1/$B$3)-1)</f>
        <v>4.30063875891935</v>
      </c>
      <c r="T13" s="0" t="n">
        <f aca="false">S13-R13</f>
        <v>2.75948390568476</v>
      </c>
      <c r="U13" s="0" t="n">
        <f aca="false">U14+O13</f>
        <v>101600</v>
      </c>
      <c r="V13" s="0" t="n">
        <f aca="false">$B$1-S13</f>
        <v>20.6993612410807</v>
      </c>
    </row>
    <row r="14" customFormat="false" ht="13.8" hidden="false" customHeight="false" outlineLevel="0" collapsed="false">
      <c r="D14" s="0" t="n">
        <v>0.1</v>
      </c>
      <c r="E14" s="0" t="n">
        <f aca="false">J15-$B$1</f>
        <v>0.820000000000015</v>
      </c>
      <c r="F14" s="0" t="n">
        <f aca="false">E14+D14</f>
        <v>0.920000000000015</v>
      </c>
      <c r="G14" s="0" t="n">
        <f aca="false">$B$2*((1+E14/$B$1)^$B$3-1)</f>
        <v>323.256957570295</v>
      </c>
      <c r="H14" s="0" t="n">
        <f aca="false">$B$2*((1+F14/$B$1)^$B$3-1)</f>
        <v>362.044268860195</v>
      </c>
      <c r="I14" s="0" t="n">
        <f aca="false">H14-G14</f>
        <v>38.7873112899006</v>
      </c>
      <c r="J14" s="0" t="n">
        <f aca="false">J15+D14</f>
        <v>25.92</v>
      </c>
      <c r="K14" s="0" t="n">
        <f aca="false">K15-I14</f>
        <v>99637.9557311398</v>
      </c>
      <c r="L14" s="0" t="n">
        <f aca="false">J14/($B$3*K14)</f>
        <v>0.00260141828581287</v>
      </c>
      <c r="M14" s="0" t="n">
        <f aca="false">L14*$B$3*$B$6</f>
        <v>0.0520283657162574</v>
      </c>
      <c r="O14" s="14" t="n">
        <v>100</v>
      </c>
      <c r="P14" s="0" t="n">
        <f aca="false">U15-$B$2</f>
        <v>500</v>
      </c>
      <c r="Q14" s="0" t="n">
        <f aca="false">O14+P14</f>
        <v>600</v>
      </c>
      <c r="R14" s="0" t="n">
        <f aca="false">$B$1*((P14/$B$2+1)^(1/$B$3)-1)</f>
        <v>1.27850330101974</v>
      </c>
      <c r="S14" s="0" t="n">
        <f aca="false">$B$1*((Q14/$B$2+1)^(1/$B$3)-1)</f>
        <v>1.54115485323459</v>
      </c>
      <c r="T14" s="0" t="n">
        <f aca="false">S14-R14</f>
        <v>0.262651552214849</v>
      </c>
      <c r="U14" s="0" t="n">
        <f aca="false">U15+O14</f>
        <v>100600</v>
      </c>
      <c r="V14" s="0" t="n">
        <f aca="false">$B$1-S14</f>
        <v>23.4588451467654</v>
      </c>
    </row>
    <row r="15" customFormat="false" ht="13.8" hidden="false" customHeight="false" outlineLevel="0" collapsed="false">
      <c r="D15" s="0" t="n">
        <v>0.1</v>
      </c>
      <c r="E15" s="0" t="n">
        <f aca="false">J16-$B$1</f>
        <v>0.720000000000013</v>
      </c>
      <c r="F15" s="0" t="n">
        <f aca="false">E15+D15</f>
        <v>0.820000000000013</v>
      </c>
      <c r="G15" s="0" t="n">
        <f aca="false">$B$2*((1+E15/$B$1)^$B$3-1)</f>
        <v>284.334210115467</v>
      </c>
      <c r="H15" s="0" t="n">
        <f aca="false">$B$2*((1+F15/$B$1)^$B$3-1)</f>
        <v>323.256957570295</v>
      </c>
      <c r="I15" s="0" t="n">
        <f aca="false">H15-G15</f>
        <v>38.9227474548282</v>
      </c>
      <c r="J15" s="0" t="n">
        <f aca="false">J16+D15</f>
        <v>25.82</v>
      </c>
      <c r="K15" s="0" t="n">
        <f aca="false">K16-I15</f>
        <v>99676.7430424297</v>
      </c>
      <c r="L15" s="0" t="n">
        <f aca="false">J15/($B$3*K15)</f>
        <v>0.00259037356276871</v>
      </c>
      <c r="M15" s="0" t="n">
        <f aca="false">L15*$B$3*$B$6</f>
        <v>0.0518074712553743</v>
      </c>
      <c r="O15" s="14" t="n">
        <v>100</v>
      </c>
      <c r="P15" s="0" t="n">
        <f aca="false">U16-$B$2</f>
        <v>400</v>
      </c>
      <c r="Q15" s="11" t="n">
        <f aca="false">O15+P15</f>
        <v>500</v>
      </c>
      <c r="R15" s="0" t="n">
        <f aca="false">$B$1*((P15/$B$2+1)^(1/$B$3)-1)</f>
        <v>1.01819335047275</v>
      </c>
      <c r="S15" s="0" t="n">
        <f aca="false">$B$1*((Q15/$B$2+1)^(1/$B$3)-1)</f>
        <v>1.27850330101974</v>
      </c>
      <c r="T15" s="0" t="n">
        <f aca="false">S15-R15</f>
        <v>0.260309950546989</v>
      </c>
      <c r="U15" s="11" t="n">
        <f aca="false">U16+O15</f>
        <v>100500</v>
      </c>
      <c r="V15" s="11" t="n">
        <f aca="false">$B$1-S15</f>
        <v>23.7214966989803</v>
      </c>
    </row>
    <row r="16" customFormat="false" ht="13.8" hidden="false" customHeight="false" outlineLevel="0" collapsed="false">
      <c r="D16" s="0" t="n">
        <v>0.1</v>
      </c>
      <c r="E16" s="0" t="n">
        <f aca="false">J17-$B$1</f>
        <v>0.620000000000012</v>
      </c>
      <c r="F16" s="0" t="n">
        <f aca="false">E16+D16</f>
        <v>0.720000000000012</v>
      </c>
      <c r="G16" s="0" t="n">
        <f aca="false">$B$2*((1+E16/$B$1)^$B$3-1)</f>
        <v>245.275024237634</v>
      </c>
      <c r="H16" s="0" t="n">
        <f aca="false">$B$2*((1+F16/$B$1)^$B$3-1)</f>
        <v>284.334210115467</v>
      </c>
      <c r="I16" s="0" t="n">
        <f aca="false">H16-G16</f>
        <v>39.0591858778322</v>
      </c>
      <c r="J16" s="0" t="n">
        <f aca="false">J17+D16</f>
        <v>25.72</v>
      </c>
      <c r="K16" s="0" t="n">
        <f aca="false">K17-I16</f>
        <v>99715.6657898845</v>
      </c>
      <c r="L16" s="0" t="n">
        <f aca="false">J16/($B$3*K16)</f>
        <v>0.00257933392875256</v>
      </c>
      <c r="M16" s="0" t="n">
        <f aca="false">L16*$B$3*$B$6</f>
        <v>0.0515866785750512</v>
      </c>
      <c r="O16" s="14" t="n">
        <v>100</v>
      </c>
      <c r="P16" s="0" t="n">
        <f aca="false">U17-$B$2</f>
        <v>300</v>
      </c>
      <c r="Q16" s="13" t="n">
        <f aca="false">O16+P16</f>
        <v>400</v>
      </c>
      <c r="R16" s="0" t="n">
        <f aca="false">$B$1*((P16/$B$2+1)^(1/$B$3)-1)</f>
        <v>0.760206426784704</v>
      </c>
      <c r="S16" s="0" t="n">
        <f aca="false">$B$1*((Q16/$B$2+1)^(1/$B$3)-1)</f>
        <v>1.01819335047275</v>
      </c>
      <c r="T16" s="0" t="n">
        <f aca="false">S16-R16</f>
        <v>0.257986923688047</v>
      </c>
      <c r="U16" s="0" t="n">
        <f aca="false">U17+O16</f>
        <v>100400</v>
      </c>
      <c r="V16" s="0" t="n">
        <f aca="false">$B$1-S16</f>
        <v>23.9818066495272</v>
      </c>
    </row>
    <row r="17" customFormat="false" ht="13.8" hidden="false" customHeight="false" outlineLevel="0" collapsed="false">
      <c r="D17" s="0" t="n">
        <v>0.1</v>
      </c>
      <c r="E17" s="0" t="n">
        <f aca="false">J18-$B$1</f>
        <v>0.52000000000001</v>
      </c>
      <c r="F17" s="0" t="n">
        <f aca="false">E17+D17</f>
        <v>0.62000000000001</v>
      </c>
      <c r="G17" s="0" t="n">
        <f aca="false">$B$2*((1+E17/$B$1)^$B$3-1)</f>
        <v>206.078386313924</v>
      </c>
      <c r="H17" s="0" t="n">
        <f aca="false">$B$2*((1+F17/$B$1)^$B$3-1)</f>
        <v>245.275024237634</v>
      </c>
      <c r="I17" s="0" t="n">
        <f aca="false">H17-G17</f>
        <v>39.1966379237108</v>
      </c>
      <c r="J17" s="0" t="n">
        <f aca="false">J18+D17</f>
        <v>25.62</v>
      </c>
      <c r="K17" s="0" t="n">
        <f aca="false">K18-I17</f>
        <v>99754.7249757623</v>
      </c>
      <c r="L17" s="0" t="n">
        <f aca="false">J17/($B$3*K17)</f>
        <v>0.00256829939696841</v>
      </c>
      <c r="M17" s="0" t="n">
        <f aca="false">L17*$B$3*$B$6</f>
        <v>0.0513659879393682</v>
      </c>
      <c r="O17" s="14" t="n">
        <v>100</v>
      </c>
      <c r="P17" s="0" t="n">
        <f aca="false">U18-$B$2</f>
        <v>200</v>
      </c>
      <c r="Q17" s="0" t="n">
        <f aca="false">O17+P17</f>
        <v>300</v>
      </c>
      <c r="R17" s="0" t="n">
        <f aca="false">$B$1*((P17/$B$2+1)^(1/$B$3)-1)</f>
        <v>0.504524084201935</v>
      </c>
      <c r="S17" s="0" t="n">
        <f aca="false">$B$1*((Q17/$B$2+1)^(1/$B$3)-1)</f>
        <v>0.760206426784704</v>
      </c>
      <c r="T17" s="0" t="n">
        <f aca="false">S17-R17</f>
        <v>0.255682342582769</v>
      </c>
      <c r="U17" s="0" t="n">
        <f aca="false">U18+O17</f>
        <v>100300</v>
      </c>
      <c r="V17" s="0" t="n">
        <f aca="false">$B$1-S17</f>
        <v>24.2397935732153</v>
      </c>
    </row>
    <row r="18" customFormat="false" ht="13.8" hidden="false" customHeight="false" outlineLevel="0" collapsed="false">
      <c r="D18" s="0" t="n">
        <v>0.1</v>
      </c>
      <c r="E18" s="0" t="n">
        <f aca="false">J19-$B$1</f>
        <v>0.420000000000009</v>
      </c>
      <c r="F18" s="0" t="n">
        <f aca="false">E18+D18</f>
        <v>0.520000000000009</v>
      </c>
      <c r="G18" s="0" t="n">
        <f aca="false">$B$2*((1+E18/$B$1)^$B$3-1)</f>
        <v>166.743271182623</v>
      </c>
      <c r="H18" s="0" t="n">
        <f aca="false">$B$2*((1+F18/$B$1)^$B$3-1)</f>
        <v>206.078386313924</v>
      </c>
      <c r="I18" s="0" t="n">
        <f aca="false">H18-G18</f>
        <v>39.3351151313004</v>
      </c>
      <c r="J18" s="0" t="n">
        <f aca="false">J19+D18</f>
        <v>25.52</v>
      </c>
      <c r="K18" s="0" t="n">
        <f aca="false">K19-I18</f>
        <v>99793.9216136861</v>
      </c>
      <c r="L18" s="0" t="n">
        <f aca="false">J18/($B$3*K18)</f>
        <v>0.00255726998070994</v>
      </c>
      <c r="M18" s="0" t="n">
        <f aca="false">L18*$B$3*$B$6</f>
        <v>0.0511453996141988</v>
      </c>
      <c r="O18" s="14" t="n">
        <v>100</v>
      </c>
      <c r="P18" s="0" t="n">
        <f aca="false">U19-$B$2</f>
        <v>100</v>
      </c>
      <c r="Q18" s="0" t="n">
        <f aca="false">O18+P18</f>
        <v>200</v>
      </c>
      <c r="R18" s="0" t="n">
        <f aca="false">$B$1*((P18/$B$2+1)^(1/$B$3)-1)</f>
        <v>0.251128005256279</v>
      </c>
      <c r="S18" s="0" t="n">
        <f aca="false">$B$1*((Q18/$B$2+1)^(1/$B$3)-1)</f>
        <v>0.504524084201935</v>
      </c>
      <c r="T18" s="0" t="n">
        <f aca="false">S18-R18</f>
        <v>0.253396078945656</v>
      </c>
      <c r="U18" s="0" t="n">
        <f aca="false">U19+O18</f>
        <v>100200</v>
      </c>
      <c r="V18" s="0" t="n">
        <f aca="false">$B$1-S18</f>
        <v>24.4954759157981</v>
      </c>
    </row>
    <row r="19" customFormat="false" ht="13.8" hidden="false" customHeight="false" outlineLevel="0" collapsed="false">
      <c r="D19" s="0" t="n">
        <v>0.1</v>
      </c>
      <c r="E19" s="0" t="n">
        <f aca="false">J20-$B$1</f>
        <v>0.320000000000007</v>
      </c>
      <c r="F19" s="0" t="n">
        <f aca="false">E19+D19</f>
        <v>0.420000000000007</v>
      </c>
      <c r="G19" s="0" t="n">
        <f aca="false">$B$2*((1+E19/$B$1)^$B$3-1)</f>
        <v>127.268641965772</v>
      </c>
      <c r="H19" s="0" t="n">
        <f aca="false">$B$2*((1+F19/$B$1)^$B$3-1)</f>
        <v>166.743271182623</v>
      </c>
      <c r="I19" s="0" t="n">
        <f aca="false">H19-G19</f>
        <v>39.4746292168513</v>
      </c>
      <c r="J19" s="0" t="n">
        <f aca="false">J20+D19</f>
        <v>25.42</v>
      </c>
      <c r="K19" s="0" t="n">
        <f aca="false">K20-I19</f>
        <v>99833.2567288174</v>
      </c>
      <c r="L19" s="0" t="n">
        <f aca="false">J19/($B$3*K19)</f>
        <v>0.00254624569336146</v>
      </c>
      <c r="M19" s="0" t="n">
        <f aca="false">L19*$B$3*$B$6</f>
        <v>0.0509249138672292</v>
      </c>
      <c r="O19" s="14" t="n">
        <v>50</v>
      </c>
      <c r="P19" s="0" t="n">
        <f aca="false">U20-$B$2</f>
        <v>50</v>
      </c>
      <c r="Q19" s="0" t="n">
        <f aca="false">O19+P19</f>
        <v>100</v>
      </c>
      <c r="R19" s="0" t="n">
        <f aca="false">$B$1*((P19/$B$2+1)^(1/$B$3)-1)</f>
        <v>0.125281625328311</v>
      </c>
      <c r="S19" s="0" t="n">
        <f aca="false">$B$1*((Q19/$B$2+1)^(1/$B$3)-1)</f>
        <v>0.251128005256279</v>
      </c>
      <c r="T19" s="0" t="n">
        <f aca="false">S19-R19</f>
        <v>0.125846379927969</v>
      </c>
      <c r="U19" s="0" t="n">
        <f aca="false">U20+O19</f>
        <v>100100</v>
      </c>
      <c r="V19" s="0" t="n">
        <f aca="false">$B$1-S19</f>
        <v>24.7488719947437</v>
      </c>
    </row>
    <row r="20" customFormat="false" ht="13.8" hidden="false" customHeight="false" outlineLevel="0" collapsed="false">
      <c r="D20" s="0" t="n">
        <v>0.1</v>
      </c>
      <c r="E20" s="0" t="n">
        <f aca="false">J21-$B$1</f>
        <v>0.220000000000006</v>
      </c>
      <c r="F20" s="0" t="n">
        <f aca="false">E20+D20</f>
        <v>0.320000000000006</v>
      </c>
      <c r="G20" s="0" t="n">
        <f aca="false">$B$2*((1+E20/$B$1)^$B$3-1)</f>
        <v>87.6534498884363</v>
      </c>
      <c r="H20" s="0" t="n">
        <f aca="false">$B$2*((1+F20/$B$1)^$B$3-1)</f>
        <v>127.268641965772</v>
      </c>
      <c r="I20" s="0" t="n">
        <f aca="false">H20-G20</f>
        <v>39.6151920773358</v>
      </c>
      <c r="J20" s="0" t="n">
        <f aca="false">J21+D20</f>
        <v>25.32</v>
      </c>
      <c r="K20" s="0" t="n">
        <f aca="false">K21-I20</f>
        <v>99872.7313580342</v>
      </c>
      <c r="L20" s="0" t="n">
        <f aca="false">J20/($B$3*K20)</f>
        <v>0.0025352265483989</v>
      </c>
      <c r="M20" s="0" t="n">
        <f aca="false">L20*$B$3*$B$6</f>
        <v>0.0507045309679781</v>
      </c>
      <c r="O20" s="14" t="n">
        <v>10</v>
      </c>
      <c r="P20" s="0" t="n">
        <f aca="false">U21-$B$2</f>
        <v>40</v>
      </c>
      <c r="Q20" s="0" t="n">
        <f aca="false">O20+P20</f>
        <v>50</v>
      </c>
      <c r="R20" s="0" t="n">
        <f aca="false">$B$1*((P20/$B$2+1)^(1/$B$3)-1)</f>
        <v>0.100180192134453</v>
      </c>
      <c r="S20" s="0" t="n">
        <f aca="false">$B$1*((Q20/$B$2+1)^(1/$B$3)-1)</f>
        <v>0.125281625328311</v>
      </c>
      <c r="T20" s="0" t="n">
        <f aca="false">S20-R20</f>
        <v>0.0251014331938582</v>
      </c>
      <c r="U20" s="0" t="n">
        <f aca="false">U21+O20</f>
        <v>100050</v>
      </c>
      <c r="V20" s="0" t="n">
        <f aca="false">$B$1-S20</f>
        <v>24.8747183746717</v>
      </c>
    </row>
    <row r="21" customFormat="false" ht="13.8" hidden="false" customHeight="false" outlineLevel="0" collapsed="false">
      <c r="D21" s="0" t="n">
        <v>0.1</v>
      </c>
      <c r="E21" s="0" t="n">
        <f aca="false">J22-$B$1</f>
        <v>0.120000000000005</v>
      </c>
      <c r="F21" s="0" t="n">
        <f aca="false">E21+D21</f>
        <v>0.220000000000005</v>
      </c>
      <c r="G21" s="0" t="n">
        <f aca="false">$B$2*((1+E21/$B$1)^$B$3-1)</f>
        <v>47.8966340944353</v>
      </c>
      <c r="H21" s="0" t="n">
        <f aca="false">$B$2*((1+F21/$B$1)^$B$3-1)</f>
        <v>87.6534498884363</v>
      </c>
      <c r="I21" s="0" t="n">
        <f aca="false">H21-G21</f>
        <v>39.7568157940009</v>
      </c>
      <c r="J21" s="0" t="n">
        <f aca="false">J22+D21</f>
        <v>25.22</v>
      </c>
      <c r="K21" s="0" t="n">
        <f aca="false">K22-I21</f>
        <v>99912.3465501116</v>
      </c>
      <c r="L21" s="0" t="n">
        <f aca="false">J21/($B$3*K21)</f>
        <v>0.00252421255939082</v>
      </c>
      <c r="M21" s="0" t="n">
        <f aca="false">L21*$B$3*$B$6</f>
        <v>0.0504842511878165</v>
      </c>
      <c r="O21" s="14" t="n">
        <v>10</v>
      </c>
      <c r="P21" s="0" t="n">
        <f aca="false">U22-$B$2</f>
        <v>30</v>
      </c>
      <c r="Q21" s="0" t="n">
        <f aca="false">O21+P21</f>
        <v>40</v>
      </c>
      <c r="R21" s="0" t="n">
        <f aca="false">$B$1*((P21/$B$2+1)^(1/$B$3)-1)</f>
        <v>0.0751013310425319</v>
      </c>
      <c r="S21" s="0" t="n">
        <f aca="false">$B$1*((Q21/$B$2+1)^(1/$B$3)-1)</f>
        <v>0.100180192134453</v>
      </c>
      <c r="T21" s="0" t="n">
        <f aca="false">S21-R21</f>
        <v>0.0250788610919206</v>
      </c>
      <c r="U21" s="0" t="n">
        <f aca="false">U22+O21</f>
        <v>100040</v>
      </c>
      <c r="V21" s="0" t="n">
        <f aca="false">$B$1-S21</f>
        <v>24.8998198078655</v>
      </c>
    </row>
    <row r="22" customFormat="false" ht="13.8" hidden="false" customHeight="false" outlineLevel="0" collapsed="false">
      <c r="D22" s="0" t="n">
        <v>0.1</v>
      </c>
      <c r="E22" s="0" t="n">
        <f aca="false">J23-$B$1</f>
        <v>0.0200000000000031</v>
      </c>
      <c r="F22" s="0" t="n">
        <f aca="false">E22+D22</f>
        <v>0.120000000000003</v>
      </c>
      <c r="G22" s="0" t="n">
        <f aca="false">$B$2*((1+E22/$B$1)^$B$3-1)</f>
        <v>7.99712145835851</v>
      </c>
      <c r="H22" s="0" t="n">
        <f aca="false">$B$2*((1+F22/$B$1)^$B$3-1)</f>
        <v>47.8966340944353</v>
      </c>
      <c r="I22" s="0" t="n">
        <f aca="false">H22-G22</f>
        <v>39.8995126360768</v>
      </c>
      <c r="J22" s="0" t="n">
        <f aca="false">J23+D22</f>
        <v>25.12</v>
      </c>
      <c r="K22" s="0" t="n">
        <f aca="false">K23-I22</f>
        <v>99952.1033659056</v>
      </c>
      <c r="L22" s="0" t="n">
        <f aca="false">J22/($B$3*K22)</f>
        <v>0.0025132037399994</v>
      </c>
      <c r="M22" s="0" t="n">
        <f aca="false">L22*$B$3*$B$6</f>
        <v>0.0502640747999879</v>
      </c>
      <c r="O22" s="14" t="n">
        <v>10</v>
      </c>
      <c r="P22" s="0" t="n">
        <f aca="false">U23-$B$2</f>
        <v>20</v>
      </c>
      <c r="Q22" s="0" t="n">
        <f aca="false">O22+P22</f>
        <v>30</v>
      </c>
      <c r="R22" s="0" t="n">
        <f aca="false">$B$1*((P22/$B$2+1)^(1/$B$3)-1)</f>
        <v>0.0500450240083938</v>
      </c>
      <c r="S22" s="0" t="n">
        <f aca="false">$B$1*((Q22/$B$2+1)^(1/$B$3)-1)</f>
        <v>0.0751013310425319</v>
      </c>
      <c r="T22" s="0" t="n">
        <f aca="false">S22-R22</f>
        <v>0.0250563070341381</v>
      </c>
      <c r="U22" s="0" t="n">
        <f aca="false">U23+O22</f>
        <v>100030</v>
      </c>
      <c r="V22" s="0" t="n">
        <f aca="false">$B$1-S22</f>
        <v>24.9248986689575</v>
      </c>
    </row>
    <row r="23" customFormat="false" ht="13.8" hidden="false" customHeight="false" outlineLevel="0" collapsed="false">
      <c r="D23" s="0" t="n">
        <v>0.01</v>
      </c>
      <c r="E23" s="0" t="n">
        <f aca="false">J24-$B$1</f>
        <v>0.0100000000000016</v>
      </c>
      <c r="F23" s="0" t="n">
        <f aca="false">E23+D23</f>
        <v>0.0200000000000016</v>
      </c>
      <c r="G23" s="0" t="n">
        <f aca="false">$B$2*((1+E23/$B$1)^$B$3-1)</f>
        <v>3.99928018235407</v>
      </c>
      <c r="H23" s="0" t="n">
        <f aca="false">$B$2*((1+F23/$B$1)^$B$3-1)</f>
        <v>7.99712145835851</v>
      </c>
      <c r="I23" s="0" t="n">
        <f aca="false">H23-G23</f>
        <v>3.99784127600444</v>
      </c>
      <c r="J23" s="0" t="n">
        <f aca="false">J24+D23</f>
        <v>25.02</v>
      </c>
      <c r="K23" s="0" t="n">
        <f aca="false">K24-I23</f>
        <v>99992.0028785416</v>
      </c>
      <c r="L23" s="0" t="n">
        <f aca="false">J23/($B$3*K23)</f>
        <v>0.00250220010398145</v>
      </c>
      <c r="M23" s="0" t="n">
        <f aca="false">L23*$B$3*$B$6</f>
        <v>0.0500440020796289</v>
      </c>
      <c r="O23" s="14" t="n">
        <v>10</v>
      </c>
      <c r="P23" s="0" t="n">
        <f aca="false">U24-$B$2</f>
        <v>10</v>
      </c>
      <c r="Q23" s="0" t="n">
        <f aca="false">O23+P23</f>
        <v>20</v>
      </c>
      <c r="R23" s="0" t="n">
        <f aca="false">$B$1*((P23/$B$2+1)^(1/$B$3)-1)</f>
        <v>0.0250112530005231</v>
      </c>
      <c r="S23" s="0" t="n">
        <f aca="false">$B$1*((Q23/$B$2+1)^(1/$B$3)-1)</f>
        <v>0.0500450240083938</v>
      </c>
      <c r="T23" s="0" t="n">
        <f aca="false">S23-R23</f>
        <v>0.0250337710078707</v>
      </c>
      <c r="U23" s="0" t="n">
        <f aca="false">U24+O23</f>
        <v>100020</v>
      </c>
      <c r="V23" s="0" t="n">
        <f aca="false">$B$1-S23</f>
        <v>24.9499549759916</v>
      </c>
    </row>
    <row r="24" customFormat="false" ht="13.8" hidden="false" customHeight="false" outlineLevel="0" collapsed="false">
      <c r="D24" s="0" t="n">
        <v>0.01</v>
      </c>
      <c r="E24" s="0" t="n">
        <f aca="false">J25-$B$1</f>
        <v>0</v>
      </c>
      <c r="F24" s="0" t="n">
        <f aca="false">E24+D24</f>
        <v>0.01</v>
      </c>
      <c r="G24" s="0" t="n">
        <f aca="false">$B$2*((1+E24/$B$1)^$B$3-1)</f>
        <v>0</v>
      </c>
      <c r="H24" s="0" t="n">
        <f aca="false">$B$2*((1+F24/$B$1)^$B$3-1)</f>
        <v>3.99928018235407</v>
      </c>
      <c r="I24" s="0" t="n">
        <f aca="false">H24-G24</f>
        <v>3.99928018235407</v>
      </c>
      <c r="J24" s="0" t="n">
        <f aca="false">J25+D24</f>
        <v>25.01</v>
      </c>
      <c r="K24" s="0" t="n">
        <f aca="false">K25-I24</f>
        <v>99996.0007198177</v>
      </c>
      <c r="L24" s="0" t="n">
        <f aca="false">J24/($B$3*K24)</f>
        <v>0.00250110002599768</v>
      </c>
      <c r="M24" s="0" t="n">
        <f aca="false">L24*$B$3*$B$6</f>
        <v>0.0500220005199536</v>
      </c>
      <c r="O24" s="14" t="n">
        <v>10</v>
      </c>
      <c r="P24" s="0" t="n">
        <f aca="false">U25-$B$2</f>
        <v>0</v>
      </c>
      <c r="Q24" s="0" t="n">
        <f aca="false">O24+P24</f>
        <v>10</v>
      </c>
      <c r="R24" s="0" t="n">
        <f aca="false">$B$1*((P24/$B$2+1)^(1/$B$3)-1)</f>
        <v>0</v>
      </c>
      <c r="S24" s="0" t="n">
        <f aca="false">$B$1*((Q24/$B$2+1)^(1/$B$3)-1)</f>
        <v>0.0250112530005231</v>
      </c>
      <c r="T24" s="0" t="n">
        <f aca="false">S24-R24</f>
        <v>0.0250112530005231</v>
      </c>
      <c r="U24" s="0" t="n">
        <f aca="false">U25+O24</f>
        <v>100010</v>
      </c>
      <c r="V24" s="0" t="n">
        <f aca="false">$B$1-S24</f>
        <v>24.9749887469995</v>
      </c>
    </row>
    <row r="25" customFormat="false" ht="13.8" hidden="false" customHeight="false" outlineLevel="0" collapsed="false">
      <c r="D25" s="0" t="n">
        <v>0</v>
      </c>
      <c r="E25" s="0" t="n">
        <v>0</v>
      </c>
      <c r="F25" s="0" t="n">
        <f aca="false">E25+D25</f>
        <v>0</v>
      </c>
      <c r="G25" s="0" t="n">
        <v>0</v>
      </c>
      <c r="H25" s="0" t="n">
        <v>0</v>
      </c>
      <c r="I25" s="0" t="n">
        <v>0</v>
      </c>
      <c r="J25" s="0" t="n">
        <f aca="false">B1</f>
        <v>25</v>
      </c>
      <c r="K25" s="0" t="n">
        <f aca="false">B2</f>
        <v>100000</v>
      </c>
      <c r="L25" s="0" t="n">
        <f aca="false">J25/($B$3*K25)</f>
        <v>0.0025</v>
      </c>
      <c r="M25" s="0" t="n">
        <f aca="false">L25*$B$6*$B$3</f>
        <v>0.05</v>
      </c>
      <c r="O25" s="14" t="n">
        <v>0</v>
      </c>
      <c r="P25" s="0" t="n">
        <v>0</v>
      </c>
      <c r="Q25" s="0" t="n">
        <f aca="false">P25+O25</f>
        <v>0</v>
      </c>
      <c r="R25" s="0" t="n">
        <v>0</v>
      </c>
      <c r="S25" s="0" t="n">
        <v>0</v>
      </c>
      <c r="T25" s="0" t="n">
        <v>0</v>
      </c>
      <c r="U25" s="0" t="n">
        <f aca="false">B2</f>
        <v>100000</v>
      </c>
      <c r="V25" s="0" t="n">
        <f aca="false">$B$1-S25</f>
        <v>25</v>
      </c>
    </row>
    <row r="26" customFormat="false" ht="13.8" hidden="false" customHeight="false" outlineLevel="0" collapsed="false">
      <c r="D26" s="0" t="n">
        <v>-0.01</v>
      </c>
      <c r="E26" s="0" t="n">
        <f aca="false">J25-$B$1</f>
        <v>0</v>
      </c>
      <c r="F26" s="0" t="n">
        <f aca="false">E26+D26</f>
        <v>-0.01</v>
      </c>
      <c r="G26" s="0" t="n">
        <f aca="false">$B$2*((1+E26/$B$1)^$B$3-1)</f>
        <v>0</v>
      </c>
      <c r="H26" s="0" t="n">
        <f aca="false">$B$2*((1+F26/$B$1)^$B$3-1)</f>
        <v>-4.00072018245101</v>
      </c>
      <c r="I26" s="0" t="n">
        <f aca="false">H26-G26</f>
        <v>-4.00072018245101</v>
      </c>
      <c r="J26" s="0" t="n">
        <f aca="false">J25+D26</f>
        <v>24.99</v>
      </c>
      <c r="K26" s="0" t="n">
        <f aca="false">K25-I26</f>
        <v>100004.000720182</v>
      </c>
      <c r="L26" s="0" t="n">
        <f aca="false">J26/($B$3*K26)</f>
        <v>0.00249890002600232</v>
      </c>
      <c r="M26" s="0" t="n">
        <f aca="false">L26*$B$3*$B$6</f>
        <v>0.0499780005200464</v>
      </c>
      <c r="O26" s="14" t="n">
        <v>-10</v>
      </c>
      <c r="P26" s="0" t="n">
        <f aca="false">U25-$B$2</f>
        <v>0</v>
      </c>
      <c r="Q26" s="0" t="n">
        <f aca="false">O26+P26</f>
        <v>-10</v>
      </c>
      <c r="R26" s="0" t="n">
        <f aca="false">$B$1*((P26/$B$2+1)^(1/$B$3)-1)</f>
        <v>0</v>
      </c>
      <c r="S26" s="0" t="n">
        <f aca="false">$B$1*((Q26/$B$2+1)^(1/$B$3)-1)</f>
        <v>-0.0249887529994719</v>
      </c>
      <c r="T26" s="0" t="n">
        <f aca="false">S26-R26</f>
        <v>-0.0249887529994719</v>
      </c>
      <c r="U26" s="0" t="n">
        <f aca="false">U25+O26</f>
        <v>99990</v>
      </c>
      <c r="V26" s="0" t="n">
        <f aca="false">$B$1-S26</f>
        <v>25.0249887529995</v>
      </c>
    </row>
    <row r="27" customFormat="false" ht="13.8" hidden="false" customHeight="false" outlineLevel="0" collapsed="false">
      <c r="D27" s="0" t="n">
        <v>-0.01</v>
      </c>
      <c r="E27" s="0" t="n">
        <f aca="false">J26-$B$1</f>
        <v>-0.0100000000000016</v>
      </c>
      <c r="F27" s="0" t="n">
        <f aca="false">E27+D27</f>
        <v>-0.0200000000000016</v>
      </c>
      <c r="G27" s="0" t="n">
        <f aca="false">$B$2*((1+E27/$B$1)^$B$3-1)</f>
        <v>-4.00072018245101</v>
      </c>
      <c r="H27" s="0" t="n">
        <f aca="false">$B$2*((1+F27/$B$1)^$B$3-1)</f>
        <v>-8.00288146004524</v>
      </c>
      <c r="I27" s="0" t="n">
        <f aca="false">H27-G27</f>
        <v>-4.00216127759423</v>
      </c>
      <c r="J27" s="0" t="n">
        <f aca="false">J26+D27</f>
        <v>24.98</v>
      </c>
      <c r="K27" s="0" t="n">
        <f aca="false">K26-I27</f>
        <v>100008.00288146</v>
      </c>
      <c r="L27" s="0" t="n">
        <f aca="false">J27/($B$3*K27)</f>
        <v>0.00249780010401857</v>
      </c>
      <c r="M27" s="0" t="n">
        <f aca="false">L27*$B$3*$B$6</f>
        <v>0.0499560020803713</v>
      </c>
      <c r="O27" s="14" t="n">
        <v>-10</v>
      </c>
      <c r="P27" s="0" t="n">
        <f aca="false">U26-$B$2</f>
        <v>-10</v>
      </c>
      <c r="Q27" s="0" t="n">
        <f aca="false">O27+P27</f>
        <v>-20</v>
      </c>
      <c r="R27" s="0" t="n">
        <f aca="false">$B$1*((P27/$B$2+1)^(1/$B$3)-1)</f>
        <v>-0.0249887529994719</v>
      </c>
      <c r="S27" s="0" t="n">
        <f aca="false">$B$1*((Q27/$B$2+1)^(1/$B$3)-1)</f>
        <v>-0.0499550239915963</v>
      </c>
      <c r="T27" s="0" t="n">
        <f aca="false">S27-R27</f>
        <v>-0.0249662709921244</v>
      </c>
      <c r="U27" s="0" t="n">
        <f aca="false">U26+O27</f>
        <v>99980</v>
      </c>
      <c r="V27" s="0" t="n">
        <f aca="false">$B$1-S27</f>
        <v>25.0499550239916</v>
      </c>
    </row>
    <row r="28" customFormat="false" ht="13.8" hidden="false" customHeight="false" outlineLevel="0" collapsed="false">
      <c r="D28" s="0" t="n">
        <v>-0.01</v>
      </c>
      <c r="E28" s="0" t="n">
        <f aca="false">J27-$B$1</f>
        <v>-0.0200000000000031</v>
      </c>
      <c r="F28" s="0" t="n">
        <f aca="false">E28+D28</f>
        <v>-0.0300000000000031</v>
      </c>
      <c r="G28" s="0" t="n">
        <f aca="false">$B$2*((1+E28/$B$1)^$B$3-1)</f>
        <v>-8.00288146004524</v>
      </c>
      <c r="H28" s="0" t="n">
        <f aca="false">$B$2*((1+F28/$B$1)^$B$3-1)</f>
        <v>-12.0064849290946</v>
      </c>
      <c r="I28" s="0" t="n">
        <f aca="false">H28-G28</f>
        <v>-4.00360346904938</v>
      </c>
      <c r="J28" s="0" t="n">
        <f aca="false">J27+D28</f>
        <v>24.97</v>
      </c>
      <c r="K28" s="0" t="n">
        <f aca="false">K27-I28</f>
        <v>100012.006484929</v>
      </c>
      <c r="L28" s="0" t="n">
        <f aca="false">J28/($B$3*K28)</f>
        <v>0.00249670023406267</v>
      </c>
      <c r="M28" s="0" t="n">
        <f aca="false">L28*$B$3*$B$6</f>
        <v>0.0499340046812535</v>
      </c>
      <c r="O28" s="14" t="n">
        <v>-10</v>
      </c>
      <c r="P28" s="0" t="n">
        <f aca="false">U27-$B$2</f>
        <v>-20</v>
      </c>
      <c r="Q28" s="0" t="n">
        <f aca="false">O28+P28</f>
        <v>-30</v>
      </c>
      <c r="R28" s="0" t="n">
        <f aca="false">$B$1*((P28/$B$2+1)^(1/$B$3)-1)</f>
        <v>-0.0499550239915963</v>
      </c>
      <c r="S28" s="0" t="n">
        <f aca="false">$B$1*((Q28/$B$2+1)^(1/$B$3)-1)</f>
        <v>-0.0748988309574816</v>
      </c>
      <c r="T28" s="0" t="n">
        <f aca="false">S28-R28</f>
        <v>-0.0249438069658853</v>
      </c>
      <c r="U28" s="0" t="n">
        <f aca="false">U27+O28</f>
        <v>99970</v>
      </c>
      <c r="V28" s="0" t="n">
        <f aca="false">$B$1-S28</f>
        <v>25.0748988309575</v>
      </c>
    </row>
    <row r="29" customFormat="false" ht="13.8" hidden="false" customHeight="false" outlineLevel="0" collapsed="false">
      <c r="D29" s="0" t="n">
        <v>-0.1</v>
      </c>
      <c r="E29" s="0" t="n">
        <f aca="false">J28-$B$1</f>
        <v>-0.0300000000000047</v>
      </c>
      <c r="F29" s="0" t="n">
        <f aca="false">E29+D29</f>
        <v>-0.130000000000005</v>
      </c>
      <c r="G29" s="0" t="n">
        <f aca="false">$B$2*((1+E29/$B$1)^$B$3-1)</f>
        <v>-12.0064849290946</v>
      </c>
      <c r="H29" s="0" t="n">
        <f aca="false">$B$2*((1+F29/$B$1)^$B$3-1)</f>
        <v>-52.122082249717</v>
      </c>
      <c r="I29" s="0" t="n">
        <f aca="false">H29-G29</f>
        <v>-40.1155973206224</v>
      </c>
      <c r="J29" s="0" t="n">
        <f aca="false">J28+D29</f>
        <v>24.87</v>
      </c>
      <c r="K29" s="0" t="n">
        <f aca="false">K28-I29</f>
        <v>100052.12208225</v>
      </c>
      <c r="L29" s="0" t="n">
        <f aca="false">J29/($B$3*K29)</f>
        <v>0.00248570439910861</v>
      </c>
      <c r="M29" s="0" t="n">
        <f aca="false">L29*$B$3*$B$6</f>
        <v>0.0497140879821722</v>
      </c>
      <c r="O29" s="14" t="n">
        <v>-10</v>
      </c>
      <c r="P29" s="0" t="n">
        <f aca="false">U28-$B$2</f>
        <v>-30</v>
      </c>
      <c r="Q29" s="0" t="n">
        <f aca="false">O29+P29</f>
        <v>-40</v>
      </c>
      <c r="R29" s="0" t="n">
        <f aca="false">$B$1*((P29/$B$2+1)^(1/$B$3)-1)</f>
        <v>-0.0748988309574816</v>
      </c>
      <c r="S29" s="0" t="n">
        <f aca="false">$B$1*((Q29/$B$2+1)^(1/$B$3)-1)</f>
        <v>-0.0998201918656544</v>
      </c>
      <c r="T29" s="0" t="n">
        <f aca="false">S29-R29</f>
        <v>-0.0249213609081728</v>
      </c>
      <c r="U29" s="0" t="n">
        <f aca="false">U28+O29</f>
        <v>99960</v>
      </c>
      <c r="V29" s="0" t="n">
        <f aca="false">$B$1-S29</f>
        <v>25.0998201918657</v>
      </c>
    </row>
    <row r="30" customFormat="false" ht="13.8" hidden="false" customHeight="false" outlineLevel="0" collapsed="false">
      <c r="D30" s="0" t="n">
        <v>-0.1</v>
      </c>
      <c r="E30" s="0" t="n">
        <f aca="false">J29-$B$1</f>
        <v>-0.130000000000006</v>
      </c>
      <c r="F30" s="0" t="n">
        <f aca="false">E30+D30</f>
        <v>-0.230000000000006</v>
      </c>
      <c r="G30" s="0" t="n">
        <f aca="false">$B$2*((1+E30/$B$1)^$B$3-1)</f>
        <v>-52.122082249717</v>
      </c>
      <c r="H30" s="0" t="n">
        <f aca="false">$B$2*((1+F30/$B$1)^$B$3-1)</f>
        <v>-92.3831141703024</v>
      </c>
      <c r="I30" s="0" t="n">
        <f aca="false">H30-G30</f>
        <v>-40.2610319205854</v>
      </c>
      <c r="J30" s="0" t="n">
        <f aca="false">J29+D30</f>
        <v>24.77</v>
      </c>
      <c r="K30" s="0" t="n">
        <f aca="false">K29-I30</f>
        <v>100092.38311417</v>
      </c>
      <c r="L30" s="0" t="n">
        <f aca="false">J30/($B$3*K30)</f>
        <v>0.00247471378234107</v>
      </c>
      <c r="M30" s="0" t="n">
        <f aca="false">L30*$B$3*$B$6</f>
        <v>0.0494942756468214</v>
      </c>
      <c r="O30" s="14" t="n">
        <v>-10</v>
      </c>
      <c r="P30" s="0" t="n">
        <f aca="false">U29-$B$2</f>
        <v>-40</v>
      </c>
      <c r="Q30" s="0" t="n">
        <f aca="false">O30+P30</f>
        <v>-50</v>
      </c>
      <c r="R30" s="0" t="n">
        <f aca="false">$B$1*((P30/$B$2+1)^(1/$B$3)-1)</f>
        <v>-0.0998201918656544</v>
      </c>
      <c r="S30" s="0" t="n">
        <f aca="false">$B$1*((Q30/$B$2+1)^(1/$B$3)-1)</f>
        <v>-0.124719124672057</v>
      </c>
      <c r="T30" s="0" t="n">
        <f aca="false">S30-R30</f>
        <v>-0.0248989328064025</v>
      </c>
      <c r="U30" s="0" t="n">
        <f aca="false">U29+O30</f>
        <v>99950</v>
      </c>
      <c r="V30" s="0" t="n">
        <f aca="false">$B$1-S30</f>
        <v>25.1247191246721</v>
      </c>
    </row>
    <row r="31" customFormat="false" ht="13.8" hidden="false" customHeight="false" outlineLevel="0" collapsed="false">
      <c r="D31" s="0" t="n">
        <v>-0.1</v>
      </c>
      <c r="E31" s="0" t="n">
        <f aca="false">J30-$B$1</f>
        <v>-0.230000000000008</v>
      </c>
      <c r="F31" s="0" t="n">
        <f aca="false">E31+D31</f>
        <v>-0.330000000000007</v>
      </c>
      <c r="G31" s="0" t="n">
        <f aca="false">$B$2*((1+E31/$B$1)^$B$3-1)</f>
        <v>-92.3831141703024</v>
      </c>
      <c r="H31" s="0" t="n">
        <f aca="false">$B$2*((1+F31/$B$1)^$B$3-1)</f>
        <v>-132.790698292196</v>
      </c>
      <c r="I31" s="0" t="n">
        <f aca="false">H31-G31</f>
        <v>-40.4075841218932</v>
      </c>
      <c r="J31" s="0" t="n">
        <f aca="false">J30+D31</f>
        <v>24.67</v>
      </c>
      <c r="K31" s="0" t="n">
        <f aca="false">K30-I31</f>
        <v>100132.790698292</v>
      </c>
      <c r="L31" s="0" t="n">
        <f aca="false">J31/($B$3*K31)</f>
        <v>0.00246372839785646</v>
      </c>
      <c r="M31" s="0" t="n">
        <f aca="false">L31*$B$3*$B$6</f>
        <v>0.0492745679571293</v>
      </c>
      <c r="O31" s="14" t="n">
        <v>-50</v>
      </c>
      <c r="P31" s="0" t="n">
        <f aca="false">U30-$B$2</f>
        <v>-50</v>
      </c>
      <c r="Q31" s="0" t="n">
        <f aca="false">O31+P31</f>
        <v>-100</v>
      </c>
      <c r="R31" s="0" t="n">
        <f aca="false">$B$1*((P31/$B$2+1)^(1/$B$3)-1)</f>
        <v>-0.124719124672057</v>
      </c>
      <c r="S31" s="0" t="n">
        <f aca="false">$B$1*((Q31/$B$2+1)^(1/$B$3)-1)</f>
        <v>-0.248877994756294</v>
      </c>
      <c r="T31" s="0" t="n">
        <f aca="false">S31-R31</f>
        <v>-0.124158870084237</v>
      </c>
      <c r="U31" s="0" t="n">
        <f aca="false">U30+O31</f>
        <v>99900</v>
      </c>
      <c r="V31" s="0" t="n">
        <f aca="false">$B$1-S31</f>
        <v>25.2488779947563</v>
      </c>
    </row>
    <row r="32" customFormat="false" ht="13.8" hidden="false" customHeight="false" outlineLevel="0" collapsed="false">
      <c r="D32" s="0" t="n">
        <v>-0.1</v>
      </c>
      <c r="E32" s="0" t="n">
        <f aca="false">J31-$B$1</f>
        <v>-0.330000000000009</v>
      </c>
      <c r="F32" s="0" t="n">
        <f aca="false">E32+D32</f>
        <v>-0.430000000000009</v>
      </c>
      <c r="G32" s="0" t="n">
        <f aca="false">$B$2*((1+E32/$B$1)^$B$3-1)</f>
        <v>-132.790698292196</v>
      </c>
      <c r="H32" s="0" t="n">
        <f aca="false">$B$2*((1+F32/$B$1)^$B$3-1)</f>
        <v>-173.345965378446</v>
      </c>
      <c r="I32" s="0" t="n">
        <f aca="false">H32-G32</f>
        <v>-40.5552670862508</v>
      </c>
      <c r="J32" s="0" t="n">
        <f aca="false">J31+D32</f>
        <v>24.57</v>
      </c>
      <c r="K32" s="0" t="n">
        <f aca="false">K31-I32</f>
        <v>100173.345965378</v>
      </c>
      <c r="L32" s="0" t="n">
        <f aca="false">J32/($B$3*K32)</f>
        <v>0.00245274825985066</v>
      </c>
      <c r="M32" s="0" t="n">
        <f aca="false">L32*$B$3*$B$6</f>
        <v>0.0490549651970132</v>
      </c>
      <c r="O32" s="14" t="n">
        <v>-100</v>
      </c>
      <c r="P32" s="0" t="n">
        <f aca="false">U31-$B$2</f>
        <v>-100</v>
      </c>
      <c r="Q32" s="0" t="n">
        <f aca="false">O32+P32</f>
        <v>-200</v>
      </c>
      <c r="R32" s="0" t="n">
        <f aca="false">$B$1*((P32/$B$2+1)^(1/$B$3)-1)</f>
        <v>-0.248877994756294</v>
      </c>
      <c r="S32" s="0" t="n">
        <f aca="false">$B$1*((Q32/$B$2+1)^(1/$B$3)-1)</f>
        <v>-0.495523916201265</v>
      </c>
      <c r="T32" s="0" t="n">
        <f aca="false">S32-R32</f>
        <v>-0.246645921444971</v>
      </c>
      <c r="U32" s="0" t="n">
        <f aca="false">U31+O32</f>
        <v>99800</v>
      </c>
      <c r="V32" s="0" t="n">
        <f aca="false">$B$1-S32</f>
        <v>25.4955239162013</v>
      </c>
    </row>
    <row r="33" customFormat="false" ht="13.8" hidden="false" customHeight="false" outlineLevel="0" collapsed="false">
      <c r="D33" s="0" t="n">
        <v>-0.1</v>
      </c>
      <c r="E33" s="0" t="n">
        <f aca="false">J32-$B$1</f>
        <v>-0.43000000000001</v>
      </c>
      <c r="F33" s="0" t="n">
        <f aca="false">E33+D33</f>
        <v>-0.53000000000001</v>
      </c>
      <c r="G33" s="0" t="n">
        <f aca="false">$B$2*((1+E33/$B$1)^$B$3-1)</f>
        <v>-173.345965378446</v>
      </c>
      <c r="H33" s="0" t="n">
        <f aca="false">$B$2*((1+F33/$B$1)^$B$3-1)</f>
        <v>-214.050059563065</v>
      </c>
      <c r="I33" s="0" t="n">
        <f aca="false">H33-G33</f>
        <v>-40.7040941846182</v>
      </c>
      <c r="J33" s="0" t="n">
        <f aca="false">J32+D33</f>
        <v>24.47</v>
      </c>
      <c r="K33" s="0" t="n">
        <f aca="false">K32-I33</f>
        <v>100214.050059563</v>
      </c>
      <c r="L33" s="0" t="n">
        <f aca="false">J33/($B$3*K33)</f>
        <v>0.00244177338262011</v>
      </c>
      <c r="M33" s="0" t="n">
        <f aca="false">L33*$B$3*$B$6</f>
        <v>0.0488354676524021</v>
      </c>
      <c r="O33" s="14" t="n">
        <v>-100</v>
      </c>
      <c r="P33" s="0" t="n">
        <f aca="false">U32-$B$2</f>
        <v>-200</v>
      </c>
      <c r="Q33" s="0" t="n">
        <f aca="false">O33+P33</f>
        <v>-300</v>
      </c>
      <c r="R33" s="0" t="n">
        <f aca="false">$B$1*((P33/$B$2+1)^(1/$B$3)-1)</f>
        <v>-0.495523916201265</v>
      </c>
      <c r="S33" s="0" t="n">
        <f aca="false">$B$1*((Q33/$B$2+1)^(1/$B$3)-1)</f>
        <v>-0.739955576277079</v>
      </c>
      <c r="T33" s="0" t="n">
        <f aca="false">S33-R33</f>
        <v>-0.244431660075814</v>
      </c>
      <c r="U33" s="0" t="n">
        <f aca="false">U32+O33</f>
        <v>99700</v>
      </c>
      <c r="V33" s="0" t="n">
        <f aca="false">$B$1-S33</f>
        <v>25.7399555762771</v>
      </c>
    </row>
    <row r="34" customFormat="false" ht="13.8" hidden="false" customHeight="false" outlineLevel="0" collapsed="false">
      <c r="D34" s="0" t="n">
        <v>-0.1</v>
      </c>
      <c r="E34" s="0" t="n">
        <f aca="false">J33-$B$1</f>
        <v>-0.530000000000012</v>
      </c>
      <c r="F34" s="0" t="n">
        <f aca="false">E34+D34</f>
        <v>-0.630000000000012</v>
      </c>
      <c r="G34" s="0" t="n">
        <f aca="false">$B$2*((1+E34/$B$1)^$B$3-1)</f>
        <v>-214.050059563065</v>
      </c>
      <c r="H34" s="0" t="n">
        <f aca="false">$B$2*((1+F34/$B$1)^$B$3-1)</f>
        <v>-254.904138564549</v>
      </c>
      <c r="I34" s="0" t="n">
        <f aca="false">H34-G34</f>
        <v>-40.8540790014844</v>
      </c>
      <c r="J34" s="0" t="n">
        <f aca="false">J33+D34</f>
        <v>24.37</v>
      </c>
      <c r="K34" s="0" t="n">
        <f aca="false">K33-I34</f>
        <v>100254.904138565</v>
      </c>
      <c r="L34" s="0" t="n">
        <f aca="false">J34/($B$3*K34)</f>
        <v>0.00243080378056296</v>
      </c>
      <c r="M34" s="0" t="n">
        <f aca="false">L34*$B$3*$B$6</f>
        <v>0.0486160756112592</v>
      </c>
      <c r="O34" s="14" t="n">
        <v>-100</v>
      </c>
      <c r="P34" s="0" t="n">
        <f aca="false">U33-$B$2</f>
        <v>-300</v>
      </c>
      <c r="Q34" s="0" t="n">
        <f aca="false">O34+P34</f>
        <v>-400</v>
      </c>
      <c r="R34" s="0" t="n">
        <f aca="false">$B$1*((P34/$B$2+1)^(1/$B$3)-1)</f>
        <v>-0.739955576277079</v>
      </c>
      <c r="S34" s="0" t="n">
        <f aca="false">$B$1*((Q34/$B$2+1)^(1/$B$3)-1)</f>
        <v>-0.982190662429747</v>
      </c>
      <c r="T34" s="0" t="n">
        <f aca="false">S34-R34</f>
        <v>-0.242235086152667</v>
      </c>
      <c r="U34" s="0" t="n">
        <f aca="false">U33+O34</f>
        <v>99600</v>
      </c>
      <c r="V34" s="0" t="n">
        <f aca="false">$B$1-S34</f>
        <v>25.9821906624297</v>
      </c>
    </row>
    <row r="35" customFormat="false" ht="13.8" hidden="false" customHeight="false" outlineLevel="0" collapsed="false">
      <c r="D35" s="0" t="n">
        <v>-0.1</v>
      </c>
      <c r="E35" s="0" t="n">
        <f aca="false">J34-$B$1</f>
        <v>-0.630000000000013</v>
      </c>
      <c r="F35" s="0" t="n">
        <f aca="false">E35+D35</f>
        <v>-0.730000000000013</v>
      </c>
      <c r="G35" s="0" t="n">
        <f aca="false">$B$2*((1+E35/$B$1)^$B$3-1)</f>
        <v>-254.904138564549</v>
      </c>
      <c r="H35" s="0" t="n">
        <f aca="false">$B$2*((1+F35/$B$1)^$B$3-1)</f>
        <v>-295.909373903669</v>
      </c>
      <c r="I35" s="0" t="n">
        <f aca="false">H35-G35</f>
        <v>-41.0052353391199</v>
      </c>
      <c r="J35" s="0" t="n">
        <f aca="false">J34+D35</f>
        <v>24.27</v>
      </c>
      <c r="K35" s="0" t="n">
        <f aca="false">K34-I35</f>
        <v>100295.909373904</v>
      </c>
      <c r="L35" s="0" t="n">
        <f aca="false">J35/($B$3*K35)</f>
        <v>0.00241983946818023</v>
      </c>
      <c r="M35" s="0" t="n">
        <f aca="false">L35*$B$3*$B$6</f>
        <v>0.0483967893636047</v>
      </c>
      <c r="O35" s="14" t="n">
        <v>-100</v>
      </c>
      <c r="P35" s="0" t="n">
        <f aca="false">U34-$B$2</f>
        <v>-400</v>
      </c>
      <c r="Q35" s="0" t="n">
        <f aca="false">O35+P35</f>
        <v>-500</v>
      </c>
      <c r="R35" s="0" t="n">
        <f aca="false">$B$1*((P35/$B$2+1)^(1/$B$3)-1)</f>
        <v>-0.982190662429747</v>
      </c>
      <c r="S35" s="0" t="n">
        <f aca="false">$B$1*((Q35/$B$2+1)^(1/$B$3)-1)</f>
        <v>-1.2222467383557</v>
      </c>
      <c r="T35" s="0" t="n">
        <f aca="false">S35-R35</f>
        <v>-0.240056075925957</v>
      </c>
      <c r="U35" s="0" t="n">
        <f aca="false">U34+O35</f>
        <v>99500</v>
      </c>
      <c r="V35" s="0" t="n">
        <f aca="false">$B$1-S35</f>
        <v>26.2222467383557</v>
      </c>
    </row>
    <row r="36" customFormat="false" ht="13.8" hidden="false" customHeight="false" outlineLevel="0" collapsed="false">
      <c r="D36" s="0" t="n">
        <v>-0.1</v>
      </c>
      <c r="E36" s="0" t="n">
        <f aca="false">J35-$B$1</f>
        <v>-0.730000000000015</v>
      </c>
      <c r="F36" s="0" t="n">
        <f aca="false">E36+D36</f>
        <v>-0.830000000000015</v>
      </c>
      <c r="G36" s="0" t="n">
        <f aca="false">$B$2*((1+E36/$B$1)^$B$3-1)</f>
        <v>-295.909373903669</v>
      </c>
      <c r="H36" s="0" t="n">
        <f aca="false">$B$2*((1+F36/$B$1)^$B$3-1)</f>
        <v>-337.066951125675</v>
      </c>
      <c r="I36" s="0" t="n">
        <f aca="false">H36-G36</f>
        <v>-41.1575772220063</v>
      </c>
      <c r="J36" s="0" t="n">
        <f aca="false">J35+D36</f>
        <v>24.17</v>
      </c>
      <c r="K36" s="0" t="n">
        <f aca="false">K35-I36</f>
        <v>100337.066951126</v>
      </c>
      <c r="L36" s="0" t="n">
        <f aca="false">J36/($B$3*K36)</f>
        <v>0.00240888046007695</v>
      </c>
      <c r="M36" s="0" t="n">
        <f aca="false">L36*$B$3*$B$6</f>
        <v>0.0481776092015391</v>
      </c>
      <c r="O36" s="14" t="n">
        <v>-100</v>
      </c>
      <c r="P36" s="0" t="n">
        <f aca="false">U35-$B$2</f>
        <v>-500</v>
      </c>
      <c r="Q36" s="0" t="n">
        <f aca="false">O36+P36</f>
        <v>-600</v>
      </c>
      <c r="R36" s="0" t="n">
        <f aca="false">$B$1*((P36/$B$2+1)^(1/$B$3)-1)</f>
        <v>-1.2222467383557</v>
      </c>
      <c r="S36" s="0" t="n">
        <f aca="false">$B$1*((Q36/$B$2+1)^(1/$B$3)-1)</f>
        <v>-1.4601412447447</v>
      </c>
      <c r="T36" s="0" t="n">
        <f aca="false">S36-R36</f>
        <v>-0.237894506388991</v>
      </c>
      <c r="U36" s="0" t="n">
        <f aca="false">U35+O36</f>
        <v>99400</v>
      </c>
      <c r="V36" s="0" t="n">
        <f aca="false">$B$1-S36</f>
        <v>26.4601412447447</v>
      </c>
    </row>
    <row r="37" customFormat="false" ht="13.8" hidden="false" customHeight="false" outlineLevel="0" collapsed="false">
      <c r="D37" s="0" t="n">
        <v>-0.1</v>
      </c>
      <c r="E37" s="0" t="n">
        <f aca="false">J36-$B$1</f>
        <v>-0.830000000000016</v>
      </c>
      <c r="F37" s="0" t="n">
        <f aca="false">E37+D37</f>
        <v>-0.930000000000016</v>
      </c>
      <c r="G37" s="0" t="n">
        <f aca="false">$B$2*((1+E37/$B$1)^$B$3-1)</f>
        <v>-337.066951125686</v>
      </c>
      <c r="H37" s="0" t="n">
        <f aca="false">$B$2*((1+F37/$B$1)^$B$3-1)</f>
        <v>-378.37807002703</v>
      </c>
      <c r="I37" s="0" t="n">
        <f aca="false">H37-G37</f>
        <v>-41.3111189013438</v>
      </c>
      <c r="J37" s="0" t="n">
        <f aca="false">J36+D37</f>
        <v>24.07</v>
      </c>
      <c r="K37" s="0" t="n">
        <f aca="false">K36-I37</f>
        <v>100378.378070027</v>
      </c>
      <c r="L37" s="0" t="n">
        <f aca="false">J37/($B$3*K37)</f>
        <v>0.00239792677096337</v>
      </c>
      <c r="M37" s="0" t="n">
        <f aca="false">L37*$B$3*$B$6</f>
        <v>0.0479585354192673</v>
      </c>
      <c r="O37" s="14" t="n">
        <v>-1000</v>
      </c>
      <c r="P37" s="0" t="n">
        <f aca="false">U36-$B$2</f>
        <v>-600</v>
      </c>
      <c r="Q37" s="0" t="n">
        <f aca="false">O37+P37</f>
        <v>-1600</v>
      </c>
      <c r="R37" s="0" t="n">
        <f aca="false">$B$1*((P37/$B$2+1)^(1/$B$3)-1)</f>
        <v>-1.4601412447447</v>
      </c>
      <c r="S37" s="0" t="n">
        <f aca="false">$B$1*((Q37/$B$2+1)^(1/$B$3)-1)</f>
        <v>-3.72395045474891</v>
      </c>
      <c r="T37" s="0" t="n">
        <f aca="false">S37-R37</f>
        <v>-2.26380921000422</v>
      </c>
      <c r="U37" s="0" t="n">
        <f aca="false">U36+O37</f>
        <v>98400</v>
      </c>
      <c r="V37" s="0" t="n">
        <f aca="false">$B$1-S37</f>
        <v>28.7239504547489</v>
      </c>
    </row>
    <row r="38" customFormat="false" ht="13.8" hidden="false" customHeight="false" outlineLevel="0" collapsed="false">
      <c r="D38" s="0" t="n">
        <v>-0.1</v>
      </c>
      <c r="E38" s="0" t="n">
        <f aca="false">J37-$B$1</f>
        <v>-0.930000000000018</v>
      </c>
      <c r="F38" s="0" t="n">
        <f aca="false">E38+D38</f>
        <v>-1.03000000000002</v>
      </c>
      <c r="G38" s="0" t="n">
        <f aca="false">$B$2*((1+E38/$B$1)^$B$3-1)</f>
        <v>-378.37807002703</v>
      </c>
      <c r="H38" s="0" t="n">
        <f aca="false">$B$2*((1+F38/$B$1)^$B$3-1)</f>
        <v>-419.843944886722</v>
      </c>
      <c r="I38" s="0" t="n">
        <f aca="false">H38-G38</f>
        <v>-41.4658748596919</v>
      </c>
      <c r="J38" s="0" t="n">
        <f aca="false">J37+D38</f>
        <v>23.97</v>
      </c>
      <c r="K38" s="0" t="n">
        <f aca="false">K37-I38</f>
        <v>100419.843944887</v>
      </c>
      <c r="L38" s="0" t="n">
        <f aca="false">J38/($B$3*K38)</f>
        <v>0.00238697841565611</v>
      </c>
      <c r="M38" s="0" t="n">
        <f aca="false">L38*$B$3*$B$6</f>
        <v>0.0477395683131223</v>
      </c>
      <c r="O38" s="14" t="n">
        <v>-1000</v>
      </c>
      <c r="P38" s="0" t="n">
        <f aca="false">U37-$B$2</f>
        <v>-1600</v>
      </c>
      <c r="Q38" s="0" t="n">
        <f aca="false">O38+P38</f>
        <v>-2600</v>
      </c>
      <c r="R38" s="0" t="n">
        <f aca="false">$B$1*((P38/$B$2+1)^(1/$B$3)-1)</f>
        <v>-3.72395045474891</v>
      </c>
      <c r="S38" s="0" t="n">
        <f aca="false">$B$1*((Q38/$B$2+1)^(1/$B$3)-1)</f>
        <v>-5.78990213072284</v>
      </c>
      <c r="T38" s="0" t="n">
        <f aca="false">S38-R38</f>
        <v>-2.06595167597392</v>
      </c>
      <c r="U38" s="0" t="n">
        <f aca="false">U37+O38</f>
        <v>97400</v>
      </c>
      <c r="V38" s="0" t="n">
        <f aca="false">$B$1-S38</f>
        <v>30.7899021307228</v>
      </c>
    </row>
    <row r="39" customFormat="false" ht="13.8" hidden="false" customHeight="false" outlineLevel="0" collapsed="false">
      <c r="D39" s="0" t="n">
        <v>-0.1</v>
      </c>
      <c r="E39" s="0" t="n">
        <f aca="false">J38-$B$1</f>
        <v>-1.03000000000002</v>
      </c>
      <c r="F39" s="0" t="n">
        <f aca="false">E39+D39</f>
        <v>-1.13000000000002</v>
      </c>
      <c r="G39" s="0" t="n">
        <f aca="false">$B$2*((1+E39/$B$1)^$B$3-1)</f>
        <v>-419.843944886722</v>
      </c>
      <c r="H39" s="0" t="n">
        <f aca="false">$B$2*((1+F39/$B$1)^$B$3-1)</f>
        <v>-461.465804702366</v>
      </c>
      <c r="I39" s="0" t="n">
        <f aca="false">H39-G39</f>
        <v>-41.6218598156437</v>
      </c>
      <c r="J39" s="0" t="n">
        <f aca="false">J38+D39</f>
        <v>23.87</v>
      </c>
      <c r="K39" s="0" t="n">
        <f aca="false">K38-I39</f>
        <v>100461.465804702</v>
      </c>
      <c r="L39" s="0" t="n">
        <f aca="false">J39/($B$3*K39)</f>
        <v>0.00237603540907948</v>
      </c>
      <c r="M39" s="0" t="n">
        <f aca="false">L39*$B$3*$B$6</f>
        <v>0.0475207081815895</v>
      </c>
      <c r="O39" s="14" t="n">
        <v>-1000</v>
      </c>
      <c r="P39" s="0" t="n">
        <f aca="false">U38-$B$2</f>
        <v>-2600</v>
      </c>
      <c r="Q39" s="0" t="n">
        <f aca="false">O39+P39</f>
        <v>-3600</v>
      </c>
      <c r="R39" s="0" t="n">
        <f aca="false">$B$1*((P39/$B$2+1)^(1/$B$3)-1)</f>
        <v>-5.78990213072284</v>
      </c>
      <c r="S39" s="0" t="n">
        <f aca="false">$B$1*((Q39/$B$2+1)^(1/$B$3)-1)</f>
        <v>-7.67351975674558</v>
      </c>
      <c r="T39" s="0" t="n">
        <f aca="false">S39-R39</f>
        <v>-1.88361762602275</v>
      </c>
      <c r="U39" s="0" t="n">
        <f aca="false">U38+O39</f>
        <v>96400</v>
      </c>
      <c r="V39" s="0" t="n">
        <f aca="false">$B$1-S39</f>
        <v>32.6735197567456</v>
      </c>
    </row>
    <row r="40" customFormat="false" ht="13.8" hidden="false" customHeight="false" outlineLevel="0" collapsed="false">
      <c r="D40" s="0" t="n">
        <v>-0.1</v>
      </c>
      <c r="E40" s="0" t="n">
        <f aca="false">J39-$B$1</f>
        <v>-1.13000000000002</v>
      </c>
      <c r="F40" s="0" t="n">
        <f aca="false">E40+D40</f>
        <v>-1.23000000000002</v>
      </c>
      <c r="G40" s="0" t="n">
        <f aca="false">$B$2*((1+E40/$B$1)^$B$3-1)</f>
        <v>-461.465804702366</v>
      </c>
      <c r="H40" s="11" t="n">
        <f aca="false">$B$2*((1+F40/$B$1)^$B$3-1)</f>
        <v>-503.244893431154</v>
      </c>
      <c r="I40" s="0" t="n">
        <f aca="false">H40-G40</f>
        <v>-41.7790887287883</v>
      </c>
      <c r="J40" s="11" t="n">
        <f aca="false">J39+D40</f>
        <v>23.77</v>
      </c>
      <c r="K40" s="11" t="n">
        <f aca="false">K39-I40</f>
        <v>100503.244893431</v>
      </c>
      <c r="L40" s="0" t="n">
        <f aca="false">J40/($B$3*K40)</f>
        <v>0.00236509776626661</v>
      </c>
      <c r="M40" s="0" t="n">
        <f aca="false">L40*$B$3*$B$6</f>
        <v>0.0473019553253322</v>
      </c>
      <c r="O40" s="14" t="n">
        <v>-1000</v>
      </c>
      <c r="P40" s="0" t="n">
        <f aca="false">U39-$B$2</f>
        <v>-3600</v>
      </c>
      <c r="Q40" s="0" t="n">
        <f aca="false">O40+P40</f>
        <v>-4600</v>
      </c>
      <c r="R40" s="0" t="n">
        <f aca="false">$B$1*((P40/$B$2+1)^(1/$B$3)-1)</f>
        <v>-7.67351975674558</v>
      </c>
      <c r="S40" s="0" t="n">
        <f aca="false">$B$1*((Q40/$B$2+1)^(1/$B$3)-1)</f>
        <v>-9.389250467819</v>
      </c>
      <c r="T40" s="0" t="n">
        <f aca="false">S40-R40</f>
        <v>-1.71573071107341</v>
      </c>
      <c r="U40" s="0" t="n">
        <f aca="false">U39+O40</f>
        <v>95400</v>
      </c>
      <c r="V40" s="0" t="n">
        <f aca="false">$B$1-S40</f>
        <v>34.389250467819</v>
      </c>
    </row>
    <row r="41" customFormat="false" ht="13.8" hidden="false" customHeight="false" outlineLevel="0" collapsed="false">
      <c r="D41" s="0" t="n">
        <v>-0.1</v>
      </c>
      <c r="E41" s="0" t="n">
        <f aca="false">J40-$B$1</f>
        <v>-1.23000000000002</v>
      </c>
      <c r="F41" s="0" t="n">
        <f aca="false">E41+D41</f>
        <v>-1.33000000000002</v>
      </c>
      <c r="G41" s="0" t="n">
        <f aca="false">$B$2*((1+E41/$B$1)^$B$3-1)</f>
        <v>-503.244893431154</v>
      </c>
      <c r="H41" s="0" t="n">
        <f aca="false">$B$2*((1+F41/$B$1)^$B$3-1)</f>
        <v>-545.18247023575</v>
      </c>
      <c r="I41" s="0" t="n">
        <f aca="false">H41-G41</f>
        <v>-41.937576804596</v>
      </c>
      <c r="J41" s="0" t="n">
        <f aca="false">J40+D41</f>
        <v>23.67</v>
      </c>
      <c r="K41" s="0" t="n">
        <f aca="false">K40-I41</f>
        <v>100545.182470236</v>
      </c>
      <c r="L41" s="0" t="n">
        <f aca="false">J41/($B$3*K41)</f>
        <v>0.00235416550236079</v>
      </c>
      <c r="M41" s="0" t="n">
        <f aca="false">L41*$B$3*$B$6</f>
        <v>0.0470833100472158</v>
      </c>
      <c r="O41" s="14" t="n">
        <v>-1000</v>
      </c>
      <c r="P41" s="0" t="n">
        <f aca="false">U40-$B$2</f>
        <v>-4600</v>
      </c>
      <c r="Q41" s="0" t="n">
        <f aca="false">O41+P41</f>
        <v>-5600</v>
      </c>
      <c r="R41" s="0" t="n">
        <f aca="false">$B$1*((P41/$B$2+1)^(1/$B$3)-1)</f>
        <v>-9.389250467819</v>
      </c>
      <c r="S41" s="0" t="n">
        <f aca="false">$B$1*((Q41/$B$2+1)^(1/$B$3)-1)</f>
        <v>-10.9505296648707</v>
      </c>
      <c r="T41" s="0" t="n">
        <f aca="false">S41-R41</f>
        <v>-1.5612791970517</v>
      </c>
      <c r="U41" s="0" t="n">
        <f aca="false">U40+O41</f>
        <v>94400</v>
      </c>
      <c r="V41" s="0" t="n">
        <f aca="false">$B$1-S41</f>
        <v>35.9505296648707</v>
      </c>
    </row>
    <row r="42" customFormat="false" ht="13.8" hidden="false" customHeight="false" outlineLevel="0" collapsed="false">
      <c r="D42" s="0" t="n">
        <v>-0.1</v>
      </c>
      <c r="E42" s="0" t="n">
        <f aca="false">J41-$B$1</f>
        <v>-1.33000000000002</v>
      </c>
      <c r="F42" s="0" t="n">
        <f aca="false">E42+D42</f>
        <v>-1.43000000000002</v>
      </c>
      <c r="G42" s="0" t="n">
        <f aca="false">$B$2*((1+E42/$B$1)^$B$3-1)</f>
        <v>-545.18247023575</v>
      </c>
      <c r="H42" s="0" t="n">
        <f aca="false">$B$2*((1+F42/$B$1)^$B$3-1)</f>
        <v>-587.279809735275</v>
      </c>
      <c r="I42" s="0" t="n">
        <f aca="false">H42-G42</f>
        <v>-42.097339499525</v>
      </c>
      <c r="J42" s="0" t="n">
        <f aca="false">J41+D42</f>
        <v>23.57</v>
      </c>
      <c r="K42" s="0" t="n">
        <f aca="false">K41-I42</f>
        <v>100587.279809735</v>
      </c>
      <c r="L42" s="0" t="n">
        <f aca="false">J42/($B$3*K42)</f>
        <v>0.00234323863261672</v>
      </c>
      <c r="M42" s="0" t="n">
        <f aca="false">L42*$B$3*$B$6</f>
        <v>0.0468647726523345</v>
      </c>
    </row>
    <row r="43" customFormat="false" ht="13.8" hidden="false" customHeight="false" outlineLevel="0" collapsed="false">
      <c r="D43" s="0" t="n">
        <v>-0.1</v>
      </c>
      <c r="E43" s="0" t="n">
        <f aca="false">J42-$B$1</f>
        <v>-1.43000000000002</v>
      </c>
      <c r="F43" s="0" t="n">
        <f aca="false">E43+D43</f>
        <v>-1.53000000000002</v>
      </c>
      <c r="G43" s="0" t="n">
        <f aca="false">$B$2*((1+E43/$B$1)^$B$3-1)</f>
        <v>-587.279809735275</v>
      </c>
      <c r="H43" s="0" t="n">
        <f aca="false">$B$2*((1+F43/$B$1)^$B$3-1)</f>
        <v>-629.538202261626</v>
      </c>
      <c r="I43" s="0" t="n">
        <f aca="false">H43-G43</f>
        <v>-42.2583925263508</v>
      </c>
      <c r="J43" s="0" t="n">
        <f aca="false">J42+D43</f>
        <v>23.47</v>
      </c>
      <c r="K43" s="0" t="n">
        <f aca="false">K42-I43</f>
        <v>100629.538202262</v>
      </c>
      <c r="L43" s="0" t="n">
        <f aca="false">J43/($B$3*K43)</f>
        <v>0.00233231717240182</v>
      </c>
      <c r="M43" s="0" t="n">
        <f aca="false">L43*$B$3*$B$6</f>
        <v>0.0466463434480364</v>
      </c>
    </row>
    <row r="44" customFormat="false" ht="13.8" hidden="false" customHeight="false" outlineLevel="0" collapsed="false">
      <c r="D44" s="0" t="n">
        <v>-0.1</v>
      </c>
      <c r="E44" s="0" t="n">
        <f aca="false">J43-$B$1</f>
        <v>-1.53000000000003</v>
      </c>
      <c r="F44" s="0" t="n">
        <f aca="false">E44+D44</f>
        <v>-1.63000000000003</v>
      </c>
      <c r="G44" s="0" t="n">
        <f aca="false">$B$2*((1+E44/$B$1)^$B$3-1)</f>
        <v>-629.538202261626</v>
      </c>
      <c r="H44" s="0" t="n">
        <f aca="false">$B$2*((1+F44/$B$1)^$B$3-1)</f>
        <v>-671.958954120977</v>
      </c>
      <c r="I44" s="0" t="n">
        <f aca="false">H44-G44</f>
        <v>-42.4207518593512</v>
      </c>
      <c r="J44" s="0" t="n">
        <f aca="false">J43+D44</f>
        <v>23.37</v>
      </c>
      <c r="K44" s="0" t="n">
        <f aca="false">K43-I44</f>
        <v>100671.958954121</v>
      </c>
      <c r="L44" s="0" t="n">
        <f aca="false">J44/($B$3*K44)</f>
        <v>0.00232140113719753</v>
      </c>
      <c r="M44" s="0" t="n">
        <f aca="false">L44*$B$3*$B$6</f>
        <v>0.0464280227439507</v>
      </c>
    </row>
    <row r="45" customFormat="false" ht="13.8" hidden="false" customHeight="false" outlineLevel="0" collapsed="false">
      <c r="D45" s="0" t="n">
        <v>-0.1</v>
      </c>
      <c r="E45" s="0" t="n">
        <f aca="false">J44-$B$1</f>
        <v>-1.63000000000003</v>
      </c>
      <c r="F45" s="0" t="n">
        <f aca="false">E45+D45</f>
        <v>-1.73000000000003</v>
      </c>
      <c r="G45" s="0" t="n">
        <f aca="false">$B$2*((1+E45/$B$1)^$B$3-1)</f>
        <v>-671.958954120977</v>
      </c>
      <c r="H45" s="0" t="n">
        <f aca="false">$B$2*((1+F45/$B$1)^$B$3-1)</f>
        <v>-714.543387860978</v>
      </c>
      <c r="I45" s="0" t="n">
        <f aca="false">H45-G45</f>
        <v>-42.5844337400006</v>
      </c>
      <c r="J45" s="0" t="n">
        <f aca="false">J44+D45</f>
        <v>23.27</v>
      </c>
      <c r="K45" s="0" t="n">
        <f aca="false">K44-I45</f>
        <v>100714.543387861</v>
      </c>
      <c r="L45" s="0" t="n">
        <f aca="false">J45/($B$3*K45)</f>
        <v>0.00231049054260069</v>
      </c>
      <c r="M45" s="0" t="n">
        <f aca="false">L45*$B$3*$B$6</f>
        <v>0.0462098108520138</v>
      </c>
    </row>
    <row r="46" customFormat="false" ht="13.8" hidden="false" customHeight="false" outlineLevel="0" collapsed="false">
      <c r="D46" s="0" t="n">
        <v>-1</v>
      </c>
      <c r="E46" s="0" t="n">
        <f aca="false">J45-$B$1</f>
        <v>-1.73000000000003</v>
      </c>
      <c r="F46" s="0" t="n">
        <f aca="false">E46+D46</f>
        <v>-2.73000000000003</v>
      </c>
      <c r="G46" s="0" t="n">
        <f aca="false">$B$2*((1+E46/$B$1)^$B$3-1)</f>
        <v>-714.543387860978</v>
      </c>
      <c r="H46" s="0" t="n">
        <f aca="false">$B$2*((1+F46/$B$1)^$B$3-1)</f>
        <v>-1149.69336568043</v>
      </c>
      <c r="I46" s="0" t="n">
        <f aca="false">H46-G46</f>
        <v>-435.149977819449</v>
      </c>
      <c r="J46" s="0" t="n">
        <f aca="false">J45+D46</f>
        <v>22.27</v>
      </c>
      <c r="K46" s="0" t="n">
        <f aca="false">K45-I46</f>
        <v>101149.69336568</v>
      </c>
      <c r="L46" s="0" t="n">
        <f aca="false">J46/($B$3*K46)</f>
        <v>0.00220168734664262</v>
      </c>
      <c r="M46" s="0" t="n">
        <f aca="false">L46*$B$3*$B$6</f>
        <v>0.0440337469328524</v>
      </c>
    </row>
    <row r="47" customFormat="false" ht="13.8" hidden="false" customHeight="false" outlineLevel="0" collapsed="false">
      <c r="D47" s="0" t="n">
        <v>-1</v>
      </c>
      <c r="E47" s="0" t="n">
        <f aca="false">J46-$B$1</f>
        <v>-2.73000000000003</v>
      </c>
      <c r="F47" s="0" t="n">
        <f aca="false">E47+D47</f>
        <v>-3.73000000000003</v>
      </c>
      <c r="G47" s="0" t="n">
        <f aca="false">$B$2*((1+E47/$B$1)^$B$3-1)</f>
        <v>-1149.69336568043</v>
      </c>
      <c r="H47" s="0" t="n">
        <f aca="false">$B$2*((1+F47/$B$1)^$B$3-1)</f>
        <v>-1602.79822356743</v>
      </c>
      <c r="I47" s="0" t="n">
        <f aca="false">H47-G47</f>
        <v>-453.104857886999</v>
      </c>
      <c r="J47" s="0" t="n">
        <f aca="false">J46+D47</f>
        <v>21.27</v>
      </c>
      <c r="K47" s="0" t="n">
        <f aca="false">K46-I47</f>
        <v>101602.798223567</v>
      </c>
      <c r="L47" s="0" t="n">
        <f aca="false">J47/($B$3*K47)</f>
        <v>0.00209344628020946</v>
      </c>
      <c r="M47" s="0" t="n">
        <f aca="false">L47*$B$3*$B$6</f>
        <v>0.0418689256041892</v>
      </c>
    </row>
    <row r="48" customFormat="false" ht="13.8" hidden="false" customHeight="false" outlineLevel="0" collapsed="false">
      <c r="D48" s="0" t="n">
        <v>-1</v>
      </c>
      <c r="E48" s="0" t="n">
        <f aca="false">J47-$B$1</f>
        <v>-3.73000000000003</v>
      </c>
      <c r="F48" s="0" t="n">
        <f aca="false">E48+D48</f>
        <v>-4.73000000000003</v>
      </c>
      <c r="G48" s="0" t="n">
        <f aca="false">$B$2*((1+E48/$B$1)^$B$3-1)</f>
        <v>-1602.79822356743</v>
      </c>
      <c r="H48" s="0" t="n">
        <f aca="false">$B$2*((1+F48/$B$1)^$B$3-1)</f>
        <v>-2075.49745815097</v>
      </c>
      <c r="I48" s="0" t="n">
        <f aca="false">H48-G48</f>
        <v>-472.69923458354</v>
      </c>
      <c r="J48" s="0" t="n">
        <f aca="false">J47+D48</f>
        <v>20.27</v>
      </c>
      <c r="K48" s="0" t="n">
        <f aca="false">K47-I48</f>
        <v>102075.497458151</v>
      </c>
      <c r="L48" s="0" t="n">
        <f aca="false">J48/($B$3*K48)</f>
        <v>0.00198578508111707</v>
      </c>
      <c r="M48" s="0" t="n">
        <f aca="false">L48*$B$3*$B$6</f>
        <v>0.0397157016223414</v>
      </c>
    </row>
    <row r="49" customFormat="false" ht="13.8" hidden="false" customHeight="false" outlineLevel="0" collapsed="false">
      <c r="D49" s="0" t="n">
        <v>-5</v>
      </c>
      <c r="E49" s="0" t="n">
        <f aca="false">J48-$B$1</f>
        <v>-4.73000000000003</v>
      </c>
      <c r="F49" s="0" t="n">
        <f aca="false">E49+D49</f>
        <v>-9.73000000000003</v>
      </c>
      <c r="G49" s="0" t="n">
        <f aca="false">$B$2*((1+E49/$B$1)^$B$3-1)</f>
        <v>-2075.49745815097</v>
      </c>
      <c r="H49" s="0" t="n">
        <f aca="false">$B$2*((1+F49/$B$1)^$B$3-1)</f>
        <v>-4810.31211216213</v>
      </c>
      <c r="I49" s="0" t="n">
        <f aca="false">H49-G49</f>
        <v>-2734.81465401116</v>
      </c>
      <c r="J49" s="0" t="n">
        <f aca="false">J48+D49</f>
        <v>15.27</v>
      </c>
      <c r="K49" s="0" t="n">
        <f aca="false">K48-I49</f>
        <v>104810.312112162</v>
      </c>
      <c r="L49" s="0" t="n">
        <f aca="false">J49/($B$3*K49)</f>
        <v>0.00145691771088887</v>
      </c>
      <c r="M49" s="0" t="n">
        <f aca="false">L49*$B$3*$B$6</f>
        <v>0.0291383542177775</v>
      </c>
    </row>
    <row r="50" customFormat="false" ht="13.8" hidden="false" customHeight="false" outlineLevel="0" collapsed="false">
      <c r="D50" s="0" t="n">
        <v>-5</v>
      </c>
      <c r="E50" s="0" t="n">
        <f aca="false">J49-$B$1</f>
        <v>-9.73000000000003</v>
      </c>
      <c r="F50" s="0" t="n">
        <f aca="false">E50+D50</f>
        <v>-14.73</v>
      </c>
      <c r="G50" s="0" t="n">
        <f aca="false">$B$2*((1+E50/$B$1)^$B$3-1)</f>
        <v>-4810.31211216213</v>
      </c>
      <c r="H50" s="0" t="n">
        <f aca="false">$B$2*((1+F50/$B$1)^$B$3-1)</f>
        <v>-8512.22965696822</v>
      </c>
      <c r="I50" s="0" t="n">
        <f aca="false">H50-G50</f>
        <v>-3701.91754480609</v>
      </c>
      <c r="J50" s="0" t="n">
        <f aca="false">J49+D50</f>
        <v>10.27</v>
      </c>
      <c r="K50" s="0" t="n">
        <f aca="false">K49-I50</f>
        <v>108512.229656968</v>
      </c>
      <c r="L50" s="0" t="n">
        <f aca="false">J50/($B$3*K50)</f>
        <v>0.000946437100450869</v>
      </c>
      <c r="M50" s="0" t="n">
        <f aca="false">L50*$B$3*$B$6</f>
        <v>0.0189287420090174</v>
      </c>
    </row>
    <row r="51" customFormat="false" ht="13.8" hidden="false" customHeight="false" outlineLevel="0" collapsed="false">
      <c r="D51" s="0" t="n">
        <v>-5</v>
      </c>
      <c r="E51" s="0" t="n">
        <f aca="false">J50-$B$1</f>
        <v>-14.73</v>
      </c>
      <c r="F51" s="0" t="n">
        <f aca="false">E51+D51</f>
        <v>-19.73</v>
      </c>
      <c r="G51" s="0" t="n">
        <f aca="false">$B$2*((1+E51/$B$1)^$B$3-1)</f>
        <v>-8512.22965696822</v>
      </c>
      <c r="H51" s="0" t="n">
        <f aca="false">$B$2*((1+F51/$B$1)^$B$3-1)</f>
        <v>-14417.0877684913</v>
      </c>
      <c r="I51" s="0" t="n">
        <f aca="false">H51-G51</f>
        <v>-5904.85811152304</v>
      </c>
      <c r="J51" s="0" t="n">
        <f aca="false">J50+D51</f>
        <v>5.26999999999997</v>
      </c>
      <c r="K51" s="0" t="n">
        <f aca="false">K50-I51</f>
        <v>114417.087768491</v>
      </c>
      <c r="L51" s="0" t="n">
        <f aca="false">J51/($B$3*K51)</f>
        <v>0.000460595537151161</v>
      </c>
      <c r="M51" s="0" t="n">
        <f aca="false">L51*$B$3*$B$6</f>
        <v>0.00921191074302321</v>
      </c>
    </row>
    <row r="54" customFormat="false" ht="13.8" hidden="false" customHeight="false" outlineLevel="0" collapsed="false">
      <c r="K54" s="0" t="n">
        <f aca="false">K51-99302.52356429</f>
        <v>15114.5642042012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1" activeCellId="0" sqref="B31"/>
    </sheetView>
  </sheetViews>
  <sheetFormatPr defaultRowHeight="15" zeroHeight="false" outlineLevelRow="0" outlineLevelCol="0"/>
  <cols>
    <col collapsed="false" customWidth="true" hidden="false" outlineLevel="0" max="1" min="1" style="0" width="15.85"/>
    <col collapsed="false" customWidth="true" hidden="false" outlineLevel="0" max="2" min="2" style="0" width="14.14"/>
    <col collapsed="false" customWidth="true" hidden="false" outlineLevel="0" max="3" min="3" style="0" width="15.85"/>
    <col collapsed="false" customWidth="true" hidden="false" outlineLevel="0" max="4" min="4" style="0" width="22.28"/>
    <col collapsed="false" customWidth="true" hidden="false" outlineLevel="0" max="7" min="5" style="0" width="8.53"/>
    <col collapsed="false" customWidth="true" hidden="false" outlineLevel="0" max="8" min="8" style="0" width="11.02"/>
    <col collapsed="false" customWidth="true" hidden="false" outlineLevel="0" max="9" min="9" style="0" width="8.53"/>
    <col collapsed="false" customWidth="true" hidden="false" outlineLevel="0" max="10" min="10" style="0" width="13"/>
    <col collapsed="false" customWidth="true" hidden="false" outlineLevel="0" max="11" min="11" style="0" width="8.53"/>
    <col collapsed="false" customWidth="true" hidden="false" outlineLevel="0" max="12" min="12" style="0" width="12.35"/>
    <col collapsed="false" customWidth="true" hidden="false" outlineLevel="0" max="13" min="13" style="0" width="9.81"/>
    <col collapsed="false" customWidth="true" hidden="false" outlineLevel="0" max="14" min="14" style="0" width="10.57"/>
    <col collapsed="false" customWidth="true" hidden="false" outlineLevel="0" max="1025" min="15" style="0" width="8.53"/>
  </cols>
  <sheetData>
    <row r="1" customFormat="false" ht="15" hidden="false" customHeight="false" outlineLevel="0" collapsed="false">
      <c r="A1" s="0" t="s">
        <v>27</v>
      </c>
    </row>
    <row r="3" customFormat="false" ht="15" hidden="false" customHeight="false" outlineLevel="0" collapsed="false">
      <c r="A3" s="0" t="s">
        <v>61</v>
      </c>
      <c r="B3" s="0" t="s">
        <v>4</v>
      </c>
      <c r="C3" s="0" t="s">
        <v>5</v>
      </c>
      <c r="D3" s="0" t="s">
        <v>6</v>
      </c>
    </row>
    <row r="4" customFormat="false" ht="13.8" hidden="false" customHeight="false" outlineLevel="0" collapsed="false">
      <c r="A4" s="11" t="n">
        <v>535</v>
      </c>
      <c r="B4" s="11" t="n">
        <v>5000</v>
      </c>
      <c r="C4" s="11" t="n">
        <v>0.05</v>
      </c>
      <c r="D4" s="11" t="n">
        <v>0.1</v>
      </c>
    </row>
    <row r="6" customFormat="false" ht="13.8" hidden="false" customHeight="false" outlineLevel="0" collapsed="false">
      <c r="A6" s="0" t="s">
        <v>35</v>
      </c>
      <c r="B6" s="0" t="n">
        <f aca="false">B4/A4</f>
        <v>9.34579439252336</v>
      </c>
    </row>
    <row r="7" customFormat="false" ht="13.8" hidden="false" customHeight="false" outlineLevel="0" collapsed="false">
      <c r="A7" s="0" t="s">
        <v>8</v>
      </c>
      <c r="B7" s="0" t="n">
        <f aca="false">B4/C4</f>
        <v>100000</v>
      </c>
    </row>
    <row r="8" customFormat="false" ht="15" hidden="false" customHeight="false" outlineLevel="0" collapsed="false">
      <c r="A8" s="0" t="s">
        <v>9</v>
      </c>
      <c r="B8" s="0" t="n">
        <f aca="false">B6/(B7*D4)</f>
        <v>0.000934579439252336</v>
      </c>
      <c r="C8" s="0" t="s">
        <v>36</v>
      </c>
      <c r="G8" s="1" t="s">
        <v>11</v>
      </c>
      <c r="H8" s="2" t="s">
        <v>12</v>
      </c>
      <c r="I8" s="2"/>
      <c r="J8" s="2"/>
      <c r="K8" s="2" t="s">
        <v>13</v>
      </c>
      <c r="L8" s="2"/>
      <c r="M8" s="2"/>
      <c r="N8" s="2"/>
      <c r="O8" s="2"/>
      <c r="P8" s="3"/>
    </row>
    <row r="9" customFormat="false" ht="13.8" hidden="false" customHeight="false" outlineLevel="0" collapsed="false">
      <c r="G9" s="4" t="s">
        <v>14</v>
      </c>
      <c r="H9" s="5" t="s">
        <v>15</v>
      </c>
      <c r="I9" s="5"/>
      <c r="J9" s="5"/>
      <c r="K9" s="5"/>
      <c r="L9" s="5"/>
      <c r="M9" s="5"/>
      <c r="N9" s="5"/>
      <c r="O9" s="5"/>
      <c r="P9" s="6"/>
    </row>
    <row r="10" customFormat="false" ht="15" hidden="false" customHeight="false" outlineLevel="0" collapsed="false">
      <c r="G10" s="4" t="s">
        <v>16</v>
      </c>
      <c r="H10" s="5" t="s">
        <v>17</v>
      </c>
      <c r="I10" s="5"/>
      <c r="J10" s="5"/>
      <c r="K10" s="5"/>
      <c r="L10" s="5"/>
      <c r="M10" s="5"/>
      <c r="N10" s="5"/>
      <c r="O10" s="5"/>
      <c r="P10" s="6"/>
    </row>
    <row r="11" customFormat="false" ht="15" hidden="false" customHeight="false" outlineLevel="0" collapsed="false">
      <c r="G11" s="7" t="s">
        <v>18</v>
      </c>
      <c r="H11" s="8" t="s">
        <v>19</v>
      </c>
      <c r="I11" s="8"/>
      <c r="J11" s="8"/>
      <c r="K11" s="8" t="s">
        <v>20</v>
      </c>
      <c r="L11" s="8"/>
      <c r="M11" s="8"/>
      <c r="N11" s="8"/>
      <c r="O11" s="8"/>
      <c r="P11" s="9"/>
    </row>
    <row r="14" customFormat="false" ht="15" hidden="false" customHeight="false" outlineLevel="0" collapsed="false">
      <c r="A14" s="0" t="s">
        <v>18</v>
      </c>
      <c r="B14" s="0" t="s">
        <v>14</v>
      </c>
      <c r="C14" s="0" t="s">
        <v>25</v>
      </c>
      <c r="D14" s="0" t="s">
        <v>31</v>
      </c>
      <c r="E14" s="0" t="s">
        <v>32</v>
      </c>
      <c r="F14" s="0" t="s">
        <v>33</v>
      </c>
      <c r="H14" s="0" t="s">
        <v>51</v>
      </c>
      <c r="I14" s="0" t="s">
        <v>62</v>
      </c>
      <c r="J14" s="0" t="s">
        <v>63</v>
      </c>
      <c r="L14" s="0" t="s">
        <v>52</v>
      </c>
      <c r="M14" s="0" t="s">
        <v>64</v>
      </c>
      <c r="N14" s="0" t="s">
        <v>65</v>
      </c>
    </row>
    <row r="15" customFormat="false" ht="13.8" hidden="false" customHeight="false" outlineLevel="0" collapsed="false">
      <c r="A15" s="0" t="n">
        <v>-45</v>
      </c>
      <c r="B15" s="0" t="e">
        <f aca="false">$B$7*((1+A15/$B$6)^$D$4-1)</f>
        <v>#NUM!</v>
      </c>
      <c r="C15" s="0" t="e">
        <f aca="false">A15/B15</f>
        <v>#NUM!</v>
      </c>
      <c r="D15" s="0" t="e">
        <f aca="false">$A$4*$D$4*C15</f>
        <v>#NUM!</v>
      </c>
      <c r="E15" s="0" t="e">
        <f aca="false">$B$7-B15</f>
        <v>#NUM!</v>
      </c>
      <c r="F15" s="0" t="e">
        <f aca="false">B16-B15</f>
        <v>#NUM!</v>
      </c>
    </row>
    <row r="16" customFormat="false" ht="13.8" hidden="false" customHeight="false" outlineLevel="0" collapsed="false">
      <c r="A16" s="0" t="n">
        <v>-40</v>
      </c>
      <c r="B16" s="0" t="e">
        <f aca="false">$B$7*((1+A16/$B$6)^$D$4-1)</f>
        <v>#NUM!</v>
      </c>
      <c r="C16" s="0" t="e">
        <f aca="false">A16/B16</f>
        <v>#NUM!</v>
      </c>
      <c r="D16" s="0" t="e">
        <f aca="false">$A$4*$D$4*C16</f>
        <v>#NUM!</v>
      </c>
      <c r="E16" s="0" t="e">
        <f aca="false">$B$7-B16</f>
        <v>#NUM!</v>
      </c>
      <c r="F16" s="0" t="e">
        <f aca="false">B17-B16</f>
        <v>#NUM!</v>
      </c>
    </row>
    <row r="17" customFormat="false" ht="13.8" hidden="false" customHeight="false" outlineLevel="0" collapsed="false">
      <c r="A17" s="0" t="n">
        <v>-30</v>
      </c>
      <c r="B17" s="0" t="e">
        <f aca="false">$B$7*((1+A17/$B$6)^$D$4-1)</f>
        <v>#NUM!</v>
      </c>
      <c r="C17" s="0" t="e">
        <f aca="false">A17/B17</f>
        <v>#NUM!</v>
      </c>
      <c r="D17" s="0" t="e">
        <f aca="false">$A$4*$D$4*C17</f>
        <v>#NUM!</v>
      </c>
      <c r="E17" s="0" t="e">
        <f aca="false">$B$7-B17</f>
        <v>#NUM!</v>
      </c>
      <c r="F17" s="0" t="e">
        <f aca="false">B18-B17</f>
        <v>#NUM!</v>
      </c>
    </row>
    <row r="18" customFormat="false" ht="13.8" hidden="false" customHeight="false" outlineLevel="0" collapsed="false">
      <c r="A18" s="0" t="n">
        <v>-20</v>
      </c>
      <c r="B18" s="0" t="e">
        <f aca="false">$B$7*((1+A18/$B$6)^$D$4-1)</f>
        <v>#NUM!</v>
      </c>
      <c r="C18" s="0" t="e">
        <f aca="false">A18/B18</f>
        <v>#NUM!</v>
      </c>
      <c r="D18" s="0" t="e">
        <f aca="false">$A$4*$D$4*C18</f>
        <v>#NUM!</v>
      </c>
      <c r="E18" s="0" t="e">
        <f aca="false">$B$7-B18</f>
        <v>#NUM!</v>
      </c>
      <c r="F18" s="0" t="e">
        <f aca="false">B19-B18</f>
        <v>#NUM!</v>
      </c>
    </row>
    <row r="19" customFormat="false" ht="13.8" hidden="false" customHeight="false" outlineLevel="0" collapsed="false">
      <c r="A19" s="0" t="n">
        <f aca="false">A20-1</f>
        <v>-10</v>
      </c>
      <c r="B19" s="0" t="e">
        <f aca="false">$B$7*((1+A19/$B$6)^$D$4-1)</f>
        <v>#NUM!</v>
      </c>
      <c r="C19" s="0" t="e">
        <f aca="false">A19/B19</f>
        <v>#NUM!</v>
      </c>
      <c r="D19" s="0" t="e">
        <f aca="false">$A$4*$D$4*C19</f>
        <v>#NUM!</v>
      </c>
      <c r="E19" s="0" t="e">
        <f aca="false">$B$7-B19</f>
        <v>#NUM!</v>
      </c>
      <c r="F19" s="0" t="e">
        <f aca="false">B20-B19</f>
        <v>#NUM!</v>
      </c>
    </row>
    <row r="20" customFormat="false" ht="15" hidden="false" customHeight="false" outlineLevel="0" collapsed="false">
      <c r="A20" s="0" t="n">
        <f aca="false">A21-1</f>
        <v>-9</v>
      </c>
      <c r="B20" s="0" t="n">
        <f aca="false">$B$7*((1+A20/$B$6)^$D$4-1)</f>
        <v>-28084.886137002</v>
      </c>
      <c r="C20" s="0" t="n">
        <f aca="false">A20/B20</f>
        <v>0.000320457058508151</v>
      </c>
      <c r="D20" s="0" t="n">
        <f aca="false">$A$4*$D$4*C20</f>
        <v>0.0171444526301861</v>
      </c>
      <c r="E20" s="0" t="n">
        <f aca="false">$B$7-B20</f>
        <v>128084.886137002</v>
      </c>
      <c r="F20" s="0" t="n">
        <f aca="false">B21-B20</f>
        <v>10467.6293575526</v>
      </c>
    </row>
    <row r="21" customFormat="false" ht="15" hidden="false" customHeight="false" outlineLevel="0" collapsed="false">
      <c r="A21" s="0" t="n">
        <f aca="false">A22-1</f>
        <v>-8</v>
      </c>
      <c r="B21" s="0" t="n">
        <f aca="false">$B$7*((1+A21/$B$6)^$D$4-1)</f>
        <v>-17617.2567794494</v>
      </c>
      <c r="C21" s="0" t="n">
        <f aca="false">A21/B21</f>
        <v>0.000454100209819955</v>
      </c>
      <c r="D21" s="0" t="n">
        <f aca="false">$A$4*$D$4*C21</f>
        <v>0.0242943612253676</v>
      </c>
      <c r="E21" s="0" t="n">
        <f aca="false">$B$7-B21</f>
        <v>117617.256779449</v>
      </c>
      <c r="F21" s="0" t="n">
        <f aca="false">B22-B21</f>
        <v>4707.07261028247</v>
      </c>
    </row>
    <row r="22" customFormat="false" ht="15" hidden="false" customHeight="false" outlineLevel="0" collapsed="false">
      <c r="A22" s="0" t="n">
        <f aca="false">A23-1</f>
        <v>-7</v>
      </c>
      <c r="B22" s="0" t="n">
        <f aca="false">$B$7*((1+A22/$B$6)^$D$4-1)</f>
        <v>-12910.1841691669</v>
      </c>
      <c r="C22" s="0" t="n">
        <f aca="false">A22/B22</f>
        <v>0.000542207602019956</v>
      </c>
      <c r="D22" s="0" t="n">
        <f aca="false">$A$4*$D$4*C22</f>
        <v>0.0290081067080677</v>
      </c>
      <c r="E22" s="0" t="n">
        <f aca="false">$B$7-B22</f>
        <v>112910.184169167</v>
      </c>
      <c r="F22" s="0" t="n">
        <f aca="false">B23-B22</f>
        <v>3147.94344575991</v>
      </c>
    </row>
    <row r="23" customFormat="false" ht="15" hidden="false" customHeight="false" outlineLevel="0" collapsed="false">
      <c r="A23" s="0" t="n">
        <f aca="false">A24-1</f>
        <v>-6</v>
      </c>
      <c r="B23" s="0" t="n">
        <f aca="false">$B$7*((1+A23/$B$6)^$D$4-1)</f>
        <v>-9762.24072340701</v>
      </c>
      <c r="C23" s="0" t="n">
        <f aca="false">A23/B23</f>
        <v>0.00061461299408585</v>
      </c>
      <c r="D23" s="0" t="n">
        <f aca="false">$A$4*$D$4*C23</f>
        <v>0.032881795183593</v>
      </c>
      <c r="E23" s="0" t="n">
        <f aca="false">$B$7-B23</f>
        <v>109762.240723407</v>
      </c>
      <c r="F23" s="0" t="n">
        <f aca="false">B24-B23</f>
        <v>2390.88234986443</v>
      </c>
    </row>
    <row r="24" customFormat="false" ht="15" hidden="false" customHeight="false" outlineLevel="0" collapsed="false">
      <c r="A24" s="0" t="n">
        <f aca="false">A25-1</f>
        <v>-5</v>
      </c>
      <c r="B24" s="0" t="n">
        <f aca="false">$B$7*((1+A24/$B$6)^$D$4-1)</f>
        <v>-7371.35837354258</v>
      </c>
      <c r="C24" s="0" t="n">
        <f aca="false">A24/B24</f>
        <v>0.000678301033083142</v>
      </c>
      <c r="D24" s="0" t="n">
        <f aca="false">$A$4*$D$4*C24</f>
        <v>0.0362891052699481</v>
      </c>
      <c r="E24" s="0" t="n">
        <f aca="false">$B$7-B24</f>
        <v>107371.358373543</v>
      </c>
      <c r="F24" s="0" t="n">
        <f aca="false">B25-B24</f>
        <v>1938.35641006499</v>
      </c>
    </row>
    <row r="25" customFormat="false" ht="15" hidden="false" customHeight="false" outlineLevel="0" collapsed="false">
      <c r="A25" s="0" t="n">
        <f aca="false">A26-1</f>
        <v>-4</v>
      </c>
      <c r="B25" s="0" t="n">
        <f aca="false">$B$7*((1+A25/$B$6)^$D$4-1)</f>
        <v>-5433.00196347759</v>
      </c>
      <c r="C25" s="0" t="n">
        <f aca="false">A25/B25</f>
        <v>0.000736241221131393</v>
      </c>
      <c r="D25" s="0" t="n">
        <f aca="false">$A$4*$D$4*C25</f>
        <v>0.0393889053305295</v>
      </c>
      <c r="E25" s="0" t="n">
        <f aca="false">$B$7-B25</f>
        <v>105433.001963478</v>
      </c>
      <c r="F25" s="0" t="n">
        <f aca="false">B26-B25</f>
        <v>1635.63914697132</v>
      </c>
    </row>
    <row r="26" customFormat="false" ht="15" hidden="false" customHeight="false" outlineLevel="0" collapsed="false">
      <c r="A26" s="0" t="n">
        <f aca="false">A27-1</f>
        <v>-3</v>
      </c>
      <c r="B26" s="0" t="n">
        <f aca="false">$B$7*((1+A26/$B$6)^$D$4-1)</f>
        <v>-3797.36281650627</v>
      </c>
      <c r="C26" s="0" t="n">
        <f aca="false">A26/B26</f>
        <v>0.00079002195601634</v>
      </c>
      <c r="D26" s="0" t="n">
        <f aca="false">$A$4*$D$4*C26</f>
        <v>0.0422661746468742</v>
      </c>
      <c r="E26" s="0" t="n">
        <f aca="false">$B$7-B26</f>
        <v>103797.362816506</v>
      </c>
      <c r="F26" s="0" t="n">
        <f aca="false">B27-B26</f>
        <v>1418.13859340881</v>
      </c>
    </row>
    <row r="27" customFormat="false" ht="15" hidden="false" customHeight="false" outlineLevel="0" collapsed="false">
      <c r="A27" s="0" t="n">
        <f aca="false">A28-1</f>
        <v>-2</v>
      </c>
      <c r="B27" s="0" t="n">
        <f aca="false">$B$7*((1+A27/$B$6)^$D$4-1)</f>
        <v>-2379.22422309745</v>
      </c>
      <c r="C27" s="0" t="n">
        <f aca="false">A27/B27</f>
        <v>0.000840610136944659</v>
      </c>
      <c r="D27" s="0" t="n">
        <f aca="false">$A$4*$D$4*C27</f>
        <v>0.0449726423265393</v>
      </c>
      <c r="E27" s="0" t="n">
        <f aca="false">$B$7-B27</f>
        <v>102379.224223097</v>
      </c>
      <c r="F27" s="0" t="n">
        <f aca="false">B28-B27</f>
        <v>1253.91673119563</v>
      </c>
    </row>
    <row r="28" customFormat="false" ht="15" hidden="false" customHeight="false" outlineLevel="0" collapsed="false">
      <c r="A28" s="0" t="n">
        <f aca="false">A29-0.1</f>
        <v>-1</v>
      </c>
      <c r="B28" s="0" t="n">
        <f aca="false">$B$7*((1+A28/$B$6)^$D$4-1)</f>
        <v>-1125.30749190183</v>
      </c>
      <c r="C28" s="0" t="n">
        <f aca="false">A28/B28</f>
        <v>0.000888645998712715</v>
      </c>
      <c r="D28" s="0" t="n">
        <f aca="false">$A$4*$D$4*C28</f>
        <v>0.0475425609311302</v>
      </c>
      <c r="E28" s="0" t="n">
        <f aca="false">$B$7-B28</f>
        <v>101125.307491902</v>
      </c>
      <c r="F28" s="0" t="n">
        <f aca="false">B29-B28</f>
        <v>117.838485625543</v>
      </c>
    </row>
    <row r="29" customFormat="false" ht="15" hidden="false" customHeight="false" outlineLevel="0" collapsed="false">
      <c r="A29" s="0" t="n">
        <f aca="false">A30-0.1</f>
        <v>-0.9</v>
      </c>
      <c r="B29" s="0" t="n">
        <f aca="false">$B$7*((1+A29/$B$6)^$D$4-1)</f>
        <v>-1007.46900627628</v>
      </c>
      <c r="C29" s="0" t="n">
        <f aca="false">A29/B29</f>
        <v>0.00089332772958098</v>
      </c>
      <c r="D29" s="0" t="n">
        <f aca="false">$A$4*$D$4*C29</f>
        <v>0.0477930335325824</v>
      </c>
      <c r="E29" s="0" t="n">
        <f aca="false">$B$7-B29</f>
        <v>101007.469006276</v>
      </c>
      <c r="F29" s="0" t="n">
        <f aca="false">B30-B29</f>
        <v>116.589400933442</v>
      </c>
    </row>
    <row r="30" customFormat="false" ht="15" hidden="false" customHeight="false" outlineLevel="0" collapsed="false">
      <c r="A30" s="0" t="n">
        <f aca="false">A31-0.1</f>
        <v>-0.8</v>
      </c>
      <c r="B30" s="0" t="n">
        <f aca="false">$B$7*((1+A30/$B$6)^$D$4-1)</f>
        <v>-890.879605342843</v>
      </c>
      <c r="C30" s="0" t="n">
        <f aca="false">A30/B30</f>
        <v>0.000897988903553507</v>
      </c>
      <c r="D30" s="0" t="n">
        <f aca="false">$A$4*$D$4*C30</f>
        <v>0.0480424063401126</v>
      </c>
      <c r="E30" s="0" t="n">
        <f aca="false">$B$7-B30</f>
        <v>100890.879605343</v>
      </c>
      <c r="F30" s="0" t="n">
        <f aca="false">B31-B30</f>
        <v>115.367942875833</v>
      </c>
    </row>
    <row r="31" customFormat="false" ht="15" hidden="false" customHeight="false" outlineLevel="0" collapsed="false">
      <c r="A31" s="0" t="n">
        <f aca="false">A32-0.1</f>
        <v>-0.7</v>
      </c>
      <c r="B31" s="0" t="n">
        <f aca="false">$B$7*((1+A31/$B$6)^$D$4-1)</f>
        <v>-775.51166246701</v>
      </c>
      <c r="C31" s="0" t="n">
        <f aca="false">A31/B31</f>
        <v>0.000902629881507137</v>
      </c>
      <c r="D31" s="0" t="n">
        <f aca="false">$A$4*$D$4*C31</f>
        <v>0.0482906986606318</v>
      </c>
      <c r="E31" s="0" t="n">
        <f aca="false">$B$7-B31</f>
        <v>100775.511662467</v>
      </c>
      <c r="F31" s="0" t="n">
        <f aca="false">B32-B31</f>
        <v>114.173189545064</v>
      </c>
    </row>
    <row r="32" customFormat="false" ht="15" hidden="false" customHeight="false" outlineLevel="0" collapsed="false">
      <c r="A32" s="0" t="n">
        <f aca="false">A33-0.1</f>
        <v>-0.6</v>
      </c>
      <c r="B32" s="0" t="n">
        <f aca="false">$B$7*((1+A32/$B$6)^$D$4-1)</f>
        <v>-661.338472921946</v>
      </c>
      <c r="C32" s="0" t="n">
        <f aca="false">A32/B32</f>
        <v>0.000907251013764648</v>
      </c>
      <c r="D32" s="0" t="n">
        <f aca="false">$A$4*$D$4*C32</f>
        <v>0.0485379292364087</v>
      </c>
      <c r="E32" s="0" t="n">
        <f aca="false">$B$7-B32</f>
        <v>100661.338472922</v>
      </c>
      <c r="F32" s="0" t="n">
        <f aca="false">B33-B32</f>
        <v>113.004259936012</v>
      </c>
    </row>
    <row r="33" customFormat="false" ht="15" hidden="false" customHeight="false" outlineLevel="0" collapsed="false">
      <c r="A33" s="0" t="n">
        <f aca="false">A34-0.1</f>
        <v>-0.5</v>
      </c>
      <c r="B33" s="0" t="n">
        <f aca="false">$B$7*((1+A33/$B$6)^$D$4-1)</f>
        <v>-548.334212985935</v>
      </c>
      <c r="C33" s="0" t="n">
        <f aca="false">A33/B33</f>
        <v>0.000911852640522406</v>
      </c>
      <c r="D33" s="0" t="n">
        <f aca="false">$A$4*$D$4*C33</f>
        <v>0.0487841162679487</v>
      </c>
      <c r="E33" s="0" t="n">
        <f aca="false">$B$7-B33</f>
        <v>100548.334212986</v>
      </c>
      <c r="F33" s="0" t="n">
        <f aca="false">B34-B33</f>
        <v>111.86031169157</v>
      </c>
    </row>
    <row r="34" customFormat="false" ht="13.8" hidden="false" customHeight="false" outlineLevel="0" collapsed="false">
      <c r="A34" s="0" t="n">
        <f aca="false">A35-0.1</f>
        <v>-0.4</v>
      </c>
      <c r="B34" s="0" t="n">
        <f aca="false">$B$7*((1+A34/$B$6)^$D$4-1)</f>
        <v>-436.473901294365</v>
      </c>
      <c r="C34" s="0" t="n">
        <f aca="false">A34/B34</f>
        <v>0.000916435092255913</v>
      </c>
      <c r="D34" s="0" t="n">
        <f aca="false">$A$4*$D$4*C34</f>
        <v>0.0490292774356914</v>
      </c>
      <c r="E34" s="0" t="n">
        <f aca="false">$B$7-B34</f>
        <v>100436.473901294</v>
      </c>
      <c r="F34" s="0" t="n">
        <f aca="false">B35-B34</f>
        <v>110.740538996235</v>
      </c>
      <c r="H34" s="0" t="n">
        <f aca="false">$B$6+A34</f>
        <v>8.94579439252336</v>
      </c>
      <c r="I34" s="0" t="n">
        <f aca="false">H35-$B$6+A34</f>
        <v>-0.700000000000001</v>
      </c>
      <c r="J34" s="0" t="n">
        <f aca="false">$B$7*((1+I34/$B$6)^$D$4-1)</f>
        <v>-775.51166246701</v>
      </c>
      <c r="L34" s="0" t="n">
        <f aca="false">$B$7-J34</f>
        <v>100775.511662467</v>
      </c>
      <c r="M34" s="0" t="n">
        <f aca="false">$B$7-L34</f>
        <v>-775.511662467005</v>
      </c>
      <c r="N34" s="0" t="n">
        <f aca="false">$B$6*((1-L34/$B$7)^(1/$D$4)-1)</f>
        <v>-9.34579439252336</v>
      </c>
    </row>
    <row r="35" customFormat="false" ht="13.8" hidden="false" customHeight="false" outlineLevel="0" collapsed="false">
      <c r="A35" s="0" t="n">
        <f aca="false">A36-0.1</f>
        <v>-0.3</v>
      </c>
      <c r="B35" s="0" t="n">
        <f aca="false">$B$7*((1+A35/$B$6)^$D$4-1)</f>
        <v>-325.733362298131</v>
      </c>
      <c r="C35" s="0" t="n">
        <f aca="false">A35/B35</f>
        <v>0.000920998690104768</v>
      </c>
      <c r="D35" s="0" t="n">
        <f aca="false">$A$4*$D$4*C35</f>
        <v>0.0492734299206051</v>
      </c>
      <c r="E35" s="0" t="n">
        <f aca="false">$B$7-B35</f>
        <v>100325.733362298</v>
      </c>
      <c r="F35" s="0" t="n">
        <f aca="false">B36-B35</f>
        <v>109.644170606371</v>
      </c>
      <c r="H35" s="0" t="n">
        <f aca="false">$B$6+A35</f>
        <v>9.04579439252336</v>
      </c>
      <c r="I35" s="0" t="n">
        <f aca="false">H36-$B$6+A35</f>
        <v>-0.499999999999999</v>
      </c>
      <c r="J35" s="0" t="n">
        <f aca="false">$B$7*((1+I35/$B$6)^$D$4-1)</f>
        <v>-548.334212985935</v>
      </c>
      <c r="L35" s="0" t="n">
        <f aca="false">$B$7-J35</f>
        <v>100548.334212986</v>
      </c>
      <c r="M35" s="0" t="n">
        <f aca="false">$B$7-L35</f>
        <v>-548.334212985938</v>
      </c>
      <c r="N35" s="0" t="n">
        <f aca="false">$B$6*((1-L35/$B$7)^(1/$D$4)-1)</f>
        <v>-9.34579439252336</v>
      </c>
    </row>
    <row r="36" customFormat="false" ht="13.8" hidden="false" customHeight="false" outlineLevel="0" collapsed="false">
      <c r="A36" s="0" t="n">
        <f aca="false">A37-0.1</f>
        <v>-0.2</v>
      </c>
      <c r="B36" s="0" t="n">
        <f aca="false">$B$7*((1+A36/$B$6)^$D$4-1)</f>
        <v>-216.08919169176</v>
      </c>
      <c r="C36" s="0" t="n">
        <f aca="false">A36/B36</f>
        <v>0.000925543746238313</v>
      </c>
      <c r="D36" s="0" t="n">
        <f aca="false">$A$4*$D$4*C36</f>
        <v>0.0495165904237497</v>
      </c>
      <c r="E36" s="0" t="n">
        <f aca="false">$B$7-B36</f>
        <v>100216.089191692</v>
      </c>
      <c r="F36" s="0" t="n">
        <f aca="false">B37-B36</f>
        <v>108.570468006852</v>
      </c>
      <c r="H36" s="0" t="n">
        <f aca="false">$B$6+A36</f>
        <v>9.14579439252337</v>
      </c>
      <c r="I36" s="0" t="n">
        <f aca="false">H37-$B$6+A36</f>
        <v>-0.3</v>
      </c>
      <c r="J36" s="0" t="n">
        <f aca="false">$B$7*((1+I36/$B$6)^$D$4-1)</f>
        <v>-325.733362298131</v>
      </c>
      <c r="L36" s="0" t="n">
        <f aca="false">$B$7-J36</f>
        <v>100325.733362298</v>
      </c>
      <c r="M36" s="0" t="n">
        <f aca="false">$B$7-L36</f>
        <v>-325.733362298124</v>
      </c>
      <c r="N36" s="0" t="n">
        <f aca="false">$B$6*((1-L36/$B$7)^(1/$D$4)-1)</f>
        <v>-9.34579439252336</v>
      </c>
    </row>
    <row r="37" customFormat="false" ht="13.8" hidden="false" customHeight="false" outlineLevel="0" collapsed="false">
      <c r="A37" s="0" t="n">
        <f aca="false">A38-0.1</f>
        <v>-0.1</v>
      </c>
      <c r="B37" s="0" t="n">
        <f aca="false">$B$7*((1+A37/$B$6)^$D$4-1)</f>
        <v>-107.518723684907</v>
      </c>
      <c r="C37" s="0" t="n">
        <f aca="false">A37/B37</f>
        <v>0.000930070564202923</v>
      </c>
      <c r="D37" s="0" t="n">
        <f aca="false">$A$4*$D$4*C37</f>
        <v>0.0497587751848564</v>
      </c>
      <c r="E37" s="0" t="n">
        <f aca="false">$B$7-B37</f>
        <v>100107.518723685</v>
      </c>
      <c r="F37" s="0" t="n">
        <f aca="false">B38-B37</f>
        <v>107.518723684907</v>
      </c>
      <c r="H37" s="0" t="n">
        <f aca="false">$B$6+A37</f>
        <v>9.24579439252337</v>
      </c>
      <c r="I37" s="0" t="n">
        <f aca="false">H38-$B$6+A37</f>
        <v>-0.1</v>
      </c>
      <c r="J37" s="0" t="n">
        <f aca="false">$B$7*((1+I37/$B$6)^$D$4-1)</f>
        <v>-107.518723684907</v>
      </c>
      <c r="L37" s="0" t="n">
        <f aca="false">$B$7-J37</f>
        <v>100107.518723685</v>
      </c>
      <c r="M37" s="0" t="n">
        <f aca="false">$B$7-L37</f>
        <v>-107.518723684902</v>
      </c>
      <c r="N37" s="0" t="n">
        <f aca="false">$B$6*((1-L37/$B$7)^(1/$D$4)-1)</f>
        <v>-9.34579439252336</v>
      </c>
    </row>
    <row r="38" customFormat="false" ht="13.8" hidden="false" customHeight="false" outlineLevel="0" collapsed="false">
      <c r="A38" s="0" t="n">
        <v>0</v>
      </c>
      <c r="B38" s="0" t="n">
        <f aca="false">$B$7*((1+A38/$B$6)^$D$4-1)</f>
        <v>0</v>
      </c>
      <c r="C38" s="0" t="n">
        <f aca="false">B8</f>
        <v>0.000934579439252336</v>
      </c>
      <c r="D38" s="0" t="n">
        <f aca="false">$A$4*$D$4*C38</f>
        <v>0.05</v>
      </c>
      <c r="E38" s="0" t="n">
        <f aca="false">$B$7-B38</f>
        <v>100000</v>
      </c>
      <c r="F38" s="0" t="n">
        <v>0</v>
      </c>
      <c r="H38" s="0" t="n">
        <f aca="false">$B$6+A38</f>
        <v>9.34579439252336</v>
      </c>
      <c r="I38" s="0" t="n">
        <v>0</v>
      </c>
      <c r="J38" s="0" t="n">
        <v>0</v>
      </c>
      <c r="L38" s="0" t="n">
        <f aca="false">$B$7-J38</f>
        <v>100000</v>
      </c>
      <c r="M38" s="0" t="n">
        <f aca="false">$B$7-L38</f>
        <v>0</v>
      </c>
      <c r="N38" s="0" t="n">
        <f aca="false">$B$6*((1-L38/$B$7)^(1/$D$4)-1)</f>
        <v>-9.34579439252336</v>
      </c>
    </row>
    <row r="39" customFormat="false" ht="13.8" hidden="false" customHeight="false" outlineLevel="0" collapsed="false">
      <c r="A39" s="0" t="n">
        <f aca="false">A38+0.1</f>
        <v>0.1</v>
      </c>
      <c r="B39" s="0" t="n">
        <f aca="false">$B$7*((1+A39/$B$6)^$D$4-1)</f>
        <v>106.488259512316</v>
      </c>
      <c r="C39" s="0" t="n">
        <f aca="false">A39/B39</f>
        <v>0.000939070658661993</v>
      </c>
      <c r="D39" s="0" t="n">
        <f aca="false">$A$4*$D$4*C39</f>
        <v>0.0502402802384166</v>
      </c>
      <c r="E39" s="0" t="n">
        <f aca="false">$B$7-B39</f>
        <v>99893.5117404877</v>
      </c>
      <c r="F39" s="0" t="n">
        <f aca="false">B39-B38</f>
        <v>106.488259512316</v>
      </c>
      <c r="H39" s="0" t="n">
        <f aca="false">$B$6+A39</f>
        <v>9.44579439252336</v>
      </c>
      <c r="I39" s="0" t="n">
        <f aca="false">H38-$B$6+A39</f>
        <v>0.1</v>
      </c>
      <c r="J39" s="0" t="n">
        <f aca="false">$B$7*((1+I39/$B$6)^$D$4-1)</f>
        <v>106.488259512316</v>
      </c>
      <c r="L39" s="0" t="n">
        <f aca="false">$B$7-J39</f>
        <v>99893.5117404877</v>
      </c>
      <c r="M39" s="0" t="n">
        <f aca="false">$B$7-L39</f>
        <v>106.48825951232</v>
      </c>
      <c r="N39" s="0" t="n">
        <f aca="false">$B$6*((1-L39/$B$7)^(1/$D$4)-1)</f>
        <v>-9.34579439252336</v>
      </c>
    </row>
    <row r="40" customFormat="false" ht="13.8" hidden="false" customHeight="false" outlineLevel="0" collapsed="false">
      <c r="A40" s="0" t="n">
        <f aca="false">A39+0.1</f>
        <v>0.2</v>
      </c>
      <c r="B40" s="0" t="n">
        <f aca="false">$B$7*((1+A40/$B$6)^$D$4-1)</f>
        <v>211.966684740528</v>
      </c>
      <c r="C40" s="0" t="n">
        <f aca="false">A40/B40</f>
        <v>0.000943544502027871</v>
      </c>
      <c r="D40" s="0" t="n">
        <f aca="false">$A$4*$D$4*C40</f>
        <v>0.0504796308584911</v>
      </c>
      <c r="E40" s="0" t="n">
        <f aca="false">$B$7-B40</f>
        <v>99788.0333152595</v>
      </c>
      <c r="F40" s="0" t="n">
        <f aca="false">B40-B39</f>
        <v>105.478425228212</v>
      </c>
      <c r="H40" s="0" t="n">
        <f aca="false">$B$6+A40</f>
        <v>9.54579439252336</v>
      </c>
      <c r="I40" s="0" t="n">
        <f aca="false">H39-$B$6+A40</f>
        <v>0.3</v>
      </c>
      <c r="J40" s="0" t="n">
        <f aca="false">$B$7*((1+I40/$B$6)^$D$4-1)</f>
        <v>316.45528175579</v>
      </c>
      <c r="L40" s="0" t="n">
        <f aca="false">$B$7-J40</f>
        <v>99683.5447182442</v>
      </c>
      <c r="M40" s="0" t="n">
        <f aca="false">$B$7-L40</f>
        <v>316.455281755785</v>
      </c>
      <c r="N40" s="0" t="n">
        <f aca="false">$B$6*((1-L40/$B$7)^(1/$D$4)-1)</f>
        <v>-9.34579439252336</v>
      </c>
    </row>
    <row r="41" customFormat="false" ht="13.8" hidden="false" customHeight="false" outlineLevel="0" collapsed="false">
      <c r="A41" s="0" t="n">
        <f aca="false">A40+0.1</f>
        <v>0.3</v>
      </c>
      <c r="B41" s="0" t="n">
        <f aca="false">$B$7*((1+A41/$B$6)^$D$4-1)</f>
        <v>316.45528175579</v>
      </c>
      <c r="C41" s="0" t="n">
        <f aca="false">A41/B41</f>
        <v>0.000948001241551442</v>
      </c>
      <c r="D41" s="0" t="n">
        <f aca="false">$A$4*$D$4*C41</f>
        <v>0.0507180664230021</v>
      </c>
      <c r="E41" s="0" t="n">
        <f aca="false">$B$7-B41</f>
        <v>99683.5447182442</v>
      </c>
      <c r="F41" s="0" t="n">
        <f aca="false">B41-B40</f>
        <v>104.488597015262</v>
      </c>
      <c r="H41" s="0" t="n">
        <f aca="false">$B$6+A41</f>
        <v>9.64579439252337</v>
      </c>
      <c r="I41" s="0" t="n">
        <f aca="false">H40-$B$6+A41</f>
        <v>0.499999999999999</v>
      </c>
      <c r="J41" s="0" t="n">
        <f aca="false">$B$7*((1+I41/$B$6)^$D$4-1)</f>
        <v>522.540045727027</v>
      </c>
      <c r="L41" s="0" t="n">
        <f aca="false">$B$7-J41</f>
        <v>99477.459954273</v>
      </c>
      <c r="M41" s="0" t="n">
        <f aca="false">$B$7-L41</f>
        <v>522.54004572703</v>
      </c>
      <c r="N41" s="0" t="n">
        <f aca="false">$B$6*((1-L41/$B$7)^(1/$D$4)-1)</f>
        <v>-9.34579439252336</v>
      </c>
    </row>
    <row r="42" customFormat="false" ht="13.8" hidden="false" customHeight="false" outlineLevel="0" collapsed="false">
      <c r="A42" s="0" t="n">
        <f aca="false">A41+0.1</f>
        <v>0.4</v>
      </c>
      <c r="B42" s="0" t="n">
        <f aca="false">$B$7*((1+A42/$B$6)^$D$4-1)</f>
        <v>419.973457918288</v>
      </c>
      <c r="C42" s="0" t="n">
        <f aca="false">A42/B42</f>
        <v>0.000952441142311013</v>
      </c>
      <c r="D42" s="0" t="n">
        <f aca="false">$A$4*$D$4*C42</f>
        <v>0.0509556011136392</v>
      </c>
      <c r="E42" s="0" t="n">
        <f aca="false">$B$7-B42</f>
        <v>99580.0265420817</v>
      </c>
      <c r="F42" s="0" t="n">
        <f aca="false">B42-B41</f>
        <v>103.518176162498</v>
      </c>
      <c r="H42" s="0" t="n">
        <f aca="false">$B$6+A42</f>
        <v>9.74579439252337</v>
      </c>
      <c r="I42" s="0" t="n">
        <f aca="false">H41-$B$6+A42</f>
        <v>0.700000000000001</v>
      </c>
      <c r="J42" s="0" t="n">
        <f aca="false">$B$7*((1+I42/$B$6)^$D$4-1)</f>
        <v>724.89104687079</v>
      </c>
      <c r="L42" s="0" t="n">
        <f aca="false">$B$7-J42</f>
        <v>99275.1089531292</v>
      </c>
      <c r="M42" s="0" t="n">
        <f aca="false">$B$7-L42</f>
        <v>724.891046870791</v>
      </c>
      <c r="N42" s="0" t="n">
        <f aca="false">$B$6*((1-L42/$B$7)^(1/$D$4)-1)</f>
        <v>-9.34579439252336</v>
      </c>
    </row>
    <row r="43" customFormat="false" ht="13.8" hidden="false" customHeight="false" outlineLevel="0" collapsed="false">
      <c r="A43" s="0" t="n">
        <f aca="false">A42+0.1</f>
        <v>0.5</v>
      </c>
      <c r="B43" s="0" t="n">
        <f aca="false">$B$7*((1+A43/$B$6)^$D$4-1)</f>
        <v>522.540045727027</v>
      </c>
      <c r="C43" s="0" t="n">
        <f aca="false">A43/B43</f>
        <v>0.000956864462520444</v>
      </c>
      <c r="D43" s="0" t="n">
        <f aca="false">$A$4*$D$4*C43</f>
        <v>0.0511922487448438</v>
      </c>
      <c r="E43" s="0" t="n">
        <f aca="false">$B$7-B43</f>
        <v>99477.459954273</v>
      </c>
      <c r="F43" s="0" t="n">
        <f aca="false">B43-B42</f>
        <v>102.566587808739</v>
      </c>
      <c r="H43" s="0" t="n">
        <f aca="false">$B$6+A43</f>
        <v>9.84579439252336</v>
      </c>
      <c r="I43" s="0" t="n">
        <f aca="false">H42-$B$6+A43</f>
        <v>0.9</v>
      </c>
      <c r="J43" s="0" t="n">
        <f aca="false">$B$7*((1+I43/$B$6)^$D$4-1)</f>
        <v>923.648282066814</v>
      </c>
      <c r="L43" s="0" t="n">
        <f aca="false">$B$7-J43</f>
        <v>99076.3517179332</v>
      </c>
      <c r="M43" s="0" t="n">
        <f aca="false">$B$7-L43</f>
        <v>923.648282066817</v>
      </c>
      <c r="N43" s="0" t="n">
        <f aca="false">$B$6*((1-L43/$B$7)^(1/$D$4)-1)</f>
        <v>-9.34579439252336</v>
      </c>
    </row>
    <row r="44" customFormat="false" ht="13.8" hidden="false" customHeight="false" outlineLevel="0" collapsed="false">
      <c r="A44" s="0" t="n">
        <f aca="false">A43+0.1</f>
        <v>0.6</v>
      </c>
      <c r="B44" s="0" t="n">
        <f aca="false">$B$7*((1+A44/$B$6)^$D$4-1)</f>
        <v>624.173325488075</v>
      </c>
      <c r="C44" s="0" t="n">
        <f aca="false">A44/B44</f>
        <v>0.000961271453775803</v>
      </c>
      <c r="D44" s="0" t="n">
        <f aca="false">$A$4*$D$4*C44</f>
        <v>0.0514280227770055</v>
      </c>
      <c r="E44" s="0" t="n">
        <f aca="false">$B$7-B44</f>
        <v>99375.8266745119</v>
      </c>
      <c r="F44" s="0" t="n">
        <f aca="false">B44-B43</f>
        <v>101.633279761049</v>
      </c>
      <c r="H44" s="0" t="n">
        <f aca="false">$B$6+A44</f>
        <v>9.94579439252336</v>
      </c>
      <c r="I44" s="0" t="n">
        <f aca="false">A44</f>
        <v>0.6</v>
      </c>
      <c r="J44" s="0" t="n">
        <f aca="false">$B$7*((1+I44/$B$6)^$D$4-1)</f>
        <v>624.173325488075</v>
      </c>
      <c r="L44" s="0" t="n">
        <f aca="false">$B$7-J44</f>
        <v>99375.8266745119</v>
      </c>
      <c r="M44" s="0" t="n">
        <f aca="false">$B$7-L44</f>
        <v>624.173325488082</v>
      </c>
      <c r="N44" s="0" t="n">
        <f aca="false">$B$6*((1+M44/$B$7)^(1/$D$4)-1)</f>
        <v>0.600000000000005</v>
      </c>
    </row>
    <row r="45" customFormat="false" ht="13.8" hidden="false" customHeight="false" outlineLevel="0" collapsed="false">
      <c r="A45" s="0" t="n">
        <f aca="false">A44+0.1</f>
        <v>0.7</v>
      </c>
      <c r="B45" s="0" t="n">
        <f aca="false">$B$7*((1+A45/$B$6)^$D$4-1)</f>
        <v>724.89104687079</v>
      </c>
      <c r="C45" s="0" t="n">
        <f aca="false">A45/B45</f>
        <v>0.000965662361291066</v>
      </c>
      <c r="D45" s="0" t="n">
        <f aca="false">$A$4*$D$4*C45</f>
        <v>0.051662936329072</v>
      </c>
      <c r="E45" s="0" t="n">
        <f aca="false">$B$7-B45</f>
        <v>99275.1089531292</v>
      </c>
      <c r="F45" s="0" t="n">
        <f aca="false">B45-B44</f>
        <v>100.717721382715</v>
      </c>
      <c r="H45" s="0" t="n">
        <f aca="false">$B$6+A45</f>
        <v>10.0457943925234</v>
      </c>
      <c r="I45" s="0" t="n">
        <f aca="false">A45</f>
        <v>0.7</v>
      </c>
      <c r="J45" s="0" t="n">
        <f aca="false">$B$7*((1+I45/$B$6)^$D$4-1)</f>
        <v>724.89104687079</v>
      </c>
      <c r="L45" s="0" t="n">
        <f aca="false">$B$7-J45</f>
        <v>99275.1089531292</v>
      </c>
      <c r="M45" s="0" t="n">
        <f aca="false">$B$7-L45</f>
        <v>724.891046870791</v>
      </c>
      <c r="N45" s="0" t="n">
        <f aca="false">$B$6*((1+M45/$B$7)^(1/$D$4)-1)</f>
        <v>0.699999999999998</v>
      </c>
    </row>
    <row r="46" customFormat="false" ht="13.8" hidden="false" customHeight="false" outlineLevel="0" collapsed="false">
      <c r="A46" s="0" t="n">
        <f aca="false">A45+0.1</f>
        <v>0.8</v>
      </c>
      <c r="B46" s="0" t="n">
        <f aca="false">$B$7*((1+A46/$B$6)^$D$4-1)</f>
        <v>824.710449417521</v>
      </c>
      <c r="C46" s="0" t="n">
        <f aca="false">A46/B46</f>
        <v>0.000970037424122644</v>
      </c>
      <c r="D46" s="0" t="n">
        <f aca="false">$A$4*$D$4*C46</f>
        <v>0.0518970021905615</v>
      </c>
      <c r="E46" s="0" t="n">
        <f aca="false">$B$7-B46</f>
        <v>99175.2895505825</v>
      </c>
      <c r="F46" s="0" t="n">
        <f aca="false">B46-B45</f>
        <v>99.8194025467303</v>
      </c>
      <c r="H46" s="0" t="n">
        <f aca="false">$B$6+A46</f>
        <v>10.1457943925234</v>
      </c>
      <c r="I46" s="0" t="n">
        <f aca="false">A46</f>
        <v>0.8</v>
      </c>
      <c r="J46" s="0" t="n">
        <f aca="false">$B$7*((1+I46/$B$6)^$D$4-1)</f>
        <v>824.710449417521</v>
      </c>
      <c r="L46" s="0" t="n">
        <f aca="false">$B$7-J46</f>
        <v>99175.2895505825</v>
      </c>
      <c r="M46" s="0" t="n">
        <f aca="false">$B$7-L46</f>
        <v>824.710449417515</v>
      </c>
      <c r="N46" s="0" t="n">
        <f aca="false">$B$6*((1+M46/$B$7)^(1/$D$4)-1)</f>
        <v>0.800000000000003</v>
      </c>
    </row>
    <row r="47" customFormat="false" ht="13.8" hidden="false" customHeight="false" outlineLevel="0" collapsed="false">
      <c r="A47" s="0" t="n">
        <f aca="false">A46+0.1</f>
        <v>0.9</v>
      </c>
      <c r="B47" s="0" t="n">
        <f aca="false">$B$7*((1+A47/$B$6)^$D$4-1)</f>
        <v>923.648282066814</v>
      </c>
      <c r="C47" s="0" t="n">
        <f aca="false">A47/B47</f>
        <v>0.000974396875384322</v>
      </c>
      <c r="D47" s="0" t="n">
        <f aca="false">$A$4*$D$4*C47</f>
        <v>0.0521302328330612</v>
      </c>
      <c r="E47" s="0" t="n">
        <f aca="false">$B$7-B47</f>
        <v>99076.3517179332</v>
      </c>
      <c r="F47" s="0" t="n">
        <f aca="false">B47-B46</f>
        <v>98.9378326492929</v>
      </c>
      <c r="H47" s="0" t="n">
        <f aca="false">$B$6+A47</f>
        <v>10.2457943925234</v>
      </c>
      <c r="I47" s="0" t="n">
        <f aca="false">A47</f>
        <v>0.9</v>
      </c>
      <c r="J47" s="0" t="n">
        <f aca="false">$B$7*((1+I47/$B$6)^$D$4-1)</f>
        <v>923.648282066814</v>
      </c>
      <c r="L47" s="0" t="n">
        <f aca="false">$B$7-J47</f>
        <v>99076.3517179332</v>
      </c>
      <c r="M47" s="0" t="n">
        <f aca="false">$B$7-L47</f>
        <v>923.648282066817</v>
      </c>
      <c r="N47" s="0" t="n">
        <f aca="false">$B$6*((1+M47/$B$7)^(1/$D$4)-1)</f>
        <v>0.899999999999994</v>
      </c>
    </row>
    <row r="48" customFormat="false" ht="13.8" hidden="false" customHeight="false" outlineLevel="0" collapsed="false">
      <c r="A48" s="0" t="n">
        <f aca="false">A47+0.1</f>
        <v>1</v>
      </c>
      <c r="B48" s="0" t="n">
        <f aca="false">$B$7*((1+A48/$B$6)^$D$4-1)</f>
        <v>1021.72082174721</v>
      </c>
      <c r="C48" s="0" t="n">
        <f aca="false">A48/B48</f>
        <v>0.0009787409424523</v>
      </c>
      <c r="D48" s="0" t="n">
        <f aca="false">$A$4*$D$4*C48</f>
        <v>0.052362640421198</v>
      </c>
      <c r="E48" s="0" t="n">
        <f aca="false">$B$7-B48</f>
        <v>98978.2791782528</v>
      </c>
      <c r="F48" s="0" t="n">
        <f aca="false">B48-B47</f>
        <v>98.0725396803938</v>
      </c>
      <c r="H48" s="0" t="n">
        <f aca="false">$B$6+A48</f>
        <v>10.3457943925234</v>
      </c>
      <c r="I48" s="0" t="n">
        <f aca="false">A48</f>
        <v>1</v>
      </c>
      <c r="J48" s="0" t="n">
        <f aca="false">$B$7*((1+I48/$B$6)^$D$4-1)</f>
        <v>1021.72082174721</v>
      </c>
      <c r="L48" s="0" t="n">
        <f aca="false">$B$7-J48</f>
        <v>98978.2791782528</v>
      </c>
      <c r="M48" s="0" t="n">
        <f aca="false">$B$7-L48</f>
        <v>1021.72082174721</v>
      </c>
      <c r="N48" s="0" t="n">
        <f aca="false">$B$6*((1+M48/$B$7)^(1/$D$4)-1)</f>
        <v>1</v>
      </c>
    </row>
    <row r="49" customFormat="false" ht="13.8" hidden="false" customHeight="false" outlineLevel="0" collapsed="false">
      <c r="A49" s="0" t="n">
        <f aca="false">A48+1</f>
        <v>2</v>
      </c>
      <c r="B49" s="0" t="n">
        <f aca="false">$B$7*((1+A49/$B$6)^$D$4-1)</f>
        <v>1958.13167596666</v>
      </c>
      <c r="C49" s="0" t="n">
        <f aca="false">A49/B49</f>
        <v>0.00102138177148515</v>
      </c>
      <c r="D49" s="0" t="n">
        <f aca="false">$A$4*$D$4*C49</f>
        <v>0.0546439247744553</v>
      </c>
      <c r="E49" s="0" t="n">
        <f aca="false">$B$7-B49</f>
        <v>98041.8683240334</v>
      </c>
      <c r="F49" s="0" t="n">
        <f aca="false">B49-B48</f>
        <v>936.410854219449</v>
      </c>
      <c r="H49" s="0" t="n">
        <f aca="false">$B$6+A49</f>
        <v>11.3457943925234</v>
      </c>
      <c r="I49" s="0" t="n">
        <f aca="false">A49</f>
        <v>2</v>
      </c>
      <c r="J49" s="0" t="n">
        <f aca="false">$B$7*((1+I49/$B$6)^$D$4-1)</f>
        <v>1958.13167596666</v>
      </c>
      <c r="L49" s="0" t="n">
        <f aca="false">$B$7-J49</f>
        <v>98041.8683240334</v>
      </c>
      <c r="M49" s="0" t="n">
        <f aca="false">$B$7-L49</f>
        <v>1958.13167596665</v>
      </c>
      <c r="N49" s="0" t="n">
        <f aca="false">$B$6*((1+M49/$B$7)^(1/$D$4)-1)</f>
        <v>1.99999999999999</v>
      </c>
    </row>
    <row r="50" customFormat="false" ht="13.8" hidden="false" customHeight="false" outlineLevel="0" collapsed="false">
      <c r="A50" s="0" t="n">
        <f aca="false">A49+1</f>
        <v>3</v>
      </c>
      <c r="B50" s="0" t="n">
        <f aca="false">$B$7*((1+A50/$B$6)^$D$4-1)</f>
        <v>2823.00258471515</v>
      </c>
      <c r="C50" s="0" t="n">
        <f aca="false">A50/B50</f>
        <v>0.00106269828311288</v>
      </c>
      <c r="D50" s="0" t="n">
        <f aca="false">$A$4*$D$4*C50</f>
        <v>0.0568543581465388</v>
      </c>
      <c r="E50" s="0" t="n">
        <f aca="false">$B$7-B50</f>
        <v>97176.9974152848</v>
      </c>
      <c r="F50" s="0" t="n">
        <f aca="false">B50-B49</f>
        <v>864.870908748494</v>
      </c>
      <c r="H50" s="0" t="n">
        <f aca="false">$B$6+A50</f>
        <v>12.3457943925234</v>
      </c>
      <c r="I50" s="0" t="n">
        <f aca="false">A50</f>
        <v>3</v>
      </c>
      <c r="J50" s="0" t="n">
        <f aca="false">$B$7*((1+I50/$B$6)^$D$4-1)</f>
        <v>2823.00258471515</v>
      </c>
      <c r="L50" s="0" t="n">
        <f aca="false">$B$7-J50</f>
        <v>97176.9974152848</v>
      </c>
      <c r="M50" s="0" t="n">
        <f aca="false">$B$7-L50</f>
        <v>2823.00258471516</v>
      </c>
      <c r="N50" s="0" t="n">
        <f aca="false">$B$6*((1+M50/$B$7)^(1/$D$4)-1)</f>
        <v>2.99999999999999</v>
      </c>
    </row>
    <row r="51" customFormat="false" ht="13.8" hidden="false" customHeight="false" outlineLevel="0" collapsed="false">
      <c r="A51" s="0" t="n">
        <f aca="false">A50+1</f>
        <v>4</v>
      </c>
      <c r="B51" s="0" t="n">
        <f aca="false">$B$7*((1+A51/$B$6)^$D$4-1)</f>
        <v>3626.97499985862</v>
      </c>
      <c r="C51" s="0" t="n">
        <f aca="false">A51/B51</f>
        <v>0.00110284741421044</v>
      </c>
      <c r="D51" s="0" t="n">
        <f aca="false">$A$4*$D$4*C51</f>
        <v>0.0590023366602586</v>
      </c>
      <c r="E51" s="0" t="n">
        <f aca="false">$B$7-B51</f>
        <v>96373.0250001414</v>
      </c>
      <c r="F51" s="0" t="n">
        <f aca="false">B51-B50</f>
        <v>803.972415143473</v>
      </c>
      <c r="H51" s="0" t="n">
        <f aca="false">$B$6+A51</f>
        <v>13.3457943925234</v>
      </c>
      <c r="I51" s="0" t="n">
        <f aca="false">A51</f>
        <v>4</v>
      </c>
      <c r="J51" s="0" t="n">
        <f aca="false">$B$7*((1+I51/$B$6)^$D$4-1)</f>
        <v>3626.97499985862</v>
      </c>
      <c r="L51" s="0" t="n">
        <f aca="false">$B$7-J51</f>
        <v>96373.0250001414</v>
      </c>
      <c r="M51" s="0" t="n">
        <f aca="false">$B$7-L51</f>
        <v>3626.97499985862</v>
      </c>
      <c r="N51" s="0" t="n">
        <f aca="false">$B$6*((1+M51/$B$7)^(1/$D$4)-1)</f>
        <v>3.99999999999999</v>
      </c>
    </row>
    <row r="52" customFormat="false" ht="13.8" hidden="false" customHeight="false" outlineLevel="0" collapsed="false">
      <c r="A52" s="0" t="n">
        <f aca="false">A51+1</f>
        <v>5</v>
      </c>
      <c r="B52" s="0" t="n">
        <f aca="false">$B$7*((1+A52/$B$6)^$D$4-1)</f>
        <v>4378.44870310196</v>
      </c>
      <c r="C52" s="0" t="n">
        <f aca="false">A52/B52</f>
        <v>0.0011419569667352</v>
      </c>
      <c r="D52" s="0" t="n">
        <f aca="false">$A$4*$D$4*C52</f>
        <v>0.0610946977203334</v>
      </c>
      <c r="E52" s="0" t="n">
        <f aca="false">$B$7-B52</f>
        <v>95621.551296898</v>
      </c>
      <c r="F52" s="0" t="n">
        <f aca="false">B52-B51</f>
        <v>751.473703243333</v>
      </c>
      <c r="H52" s="0" t="n">
        <f aca="false">$B$6+A52</f>
        <v>14.3457943925234</v>
      </c>
      <c r="I52" s="0" t="n">
        <f aca="false">A52</f>
        <v>5</v>
      </c>
      <c r="J52" s="0" t="n">
        <f aca="false">$B$7*((1+I52/$B$6)^$D$4-1)</f>
        <v>4378.44870310196</v>
      </c>
      <c r="L52" s="0" t="n">
        <f aca="false">$B$7-J52</f>
        <v>95621.551296898</v>
      </c>
      <c r="M52" s="0" t="n">
        <f aca="false">$B$7-L52</f>
        <v>4378.44870310195</v>
      </c>
      <c r="N52" s="0" t="n">
        <f aca="false">$B$6*((1+M52/$B$7)^(1/$D$4)-1)</f>
        <v>5</v>
      </c>
    </row>
    <row r="53" customFormat="false" ht="13.8" hidden="false" customHeight="false" outlineLevel="0" collapsed="false">
      <c r="A53" s="0" t="n">
        <f aca="false">A52+1</f>
        <v>6</v>
      </c>
      <c r="B53" s="0" t="n">
        <f aca="false">$B$7*((1+A53/$B$6)^$D$4-1)</f>
        <v>5084.17409943018</v>
      </c>
      <c r="C53" s="0" t="n">
        <f aca="false">A53/B53</f>
        <v>0.00118013267890894</v>
      </c>
      <c r="D53" s="0" t="n">
        <f aca="false">$A$4*$D$4*C53</f>
        <v>0.0631370983216284</v>
      </c>
      <c r="E53" s="0" t="n">
        <f aca="false">$B$7-B53</f>
        <v>94915.8259005698</v>
      </c>
      <c r="F53" s="0" t="n">
        <f aca="false">B53-B52</f>
        <v>705.725396328227</v>
      </c>
      <c r="H53" s="0" t="n">
        <f aca="false">$B$6+A53</f>
        <v>15.3457943925234</v>
      </c>
      <c r="I53" s="0" t="n">
        <f aca="false">A53</f>
        <v>6</v>
      </c>
      <c r="J53" s="0" t="n">
        <f aca="false">$B$7*((1+I53/$B$6)^$D$4-1)</f>
        <v>5084.17409943018</v>
      </c>
      <c r="L53" s="0" t="n">
        <f aca="false">$B$7-J53</f>
        <v>94915.8259005698</v>
      </c>
      <c r="M53" s="0" t="n">
        <f aca="false">$B$7-L53</f>
        <v>5084.17409943018</v>
      </c>
      <c r="N53" s="0" t="n">
        <f aca="false">$B$6*((1+M53/$B$7)^(1/$D$4)-1)</f>
        <v>6</v>
      </c>
    </row>
    <row r="54" customFormat="false" ht="13.8" hidden="false" customHeight="false" outlineLevel="0" collapsed="false">
      <c r="A54" s="0" t="n">
        <f aca="false">A53+1</f>
        <v>7</v>
      </c>
      <c r="B54" s="0" t="n">
        <f aca="false">$B$7*((1+A54/$B$6)^$D$4-1)</f>
        <v>5749.66029615645</v>
      </c>
      <c r="C54" s="0" t="n">
        <f aca="false">A54/B54</f>
        <v>0.00121746323077198</v>
      </c>
      <c r="D54" s="0" t="n">
        <f aca="false">$A$4*$D$4*C54</f>
        <v>0.0651342828463009</v>
      </c>
      <c r="E54" s="0" t="n">
        <f aca="false">$B$7-B54</f>
        <v>94250.3397038436</v>
      </c>
      <c r="F54" s="0" t="n">
        <f aca="false">B54-B53</f>
        <v>665.486196726261</v>
      </c>
      <c r="H54" s="0" t="n">
        <f aca="false">$B$6+A54</f>
        <v>16.3457943925234</v>
      </c>
      <c r="I54" s="0" t="n">
        <f aca="false">A54</f>
        <v>7</v>
      </c>
      <c r="J54" s="0" t="n">
        <f aca="false">$B$7*((1+I54/$B$6)^$D$4-1)</f>
        <v>5749.66029615645</v>
      </c>
      <c r="L54" s="0" t="n">
        <f aca="false">$B$7-J54</f>
        <v>94250.3397038436</v>
      </c>
      <c r="M54" s="0" t="n">
        <f aca="false">$B$7-L54</f>
        <v>5749.66029615645</v>
      </c>
      <c r="N54" s="0" t="n">
        <f aca="false">$B$6*((1+M54/$B$7)^(1/$D$4)-1)</f>
        <v>7.00000000000001</v>
      </c>
    </row>
    <row r="55" customFormat="false" ht="13.8" hidden="false" customHeight="false" outlineLevel="0" collapsed="false">
      <c r="A55" s="0" t="n">
        <f aca="false">A54+1</f>
        <v>8</v>
      </c>
      <c r="B55" s="0" t="n">
        <f aca="false">$B$7*((1+A55/$B$6)^$D$4-1)</f>
        <v>6379.46385788697</v>
      </c>
      <c r="C55" s="0" t="n">
        <f aca="false">A55/B55</f>
        <v>0.001254023876961</v>
      </c>
      <c r="D55" s="0" t="n">
        <f aca="false">$A$4*$D$4*C55</f>
        <v>0.0670902774174135</v>
      </c>
      <c r="E55" s="0" t="n">
        <f aca="false">$B$7-B55</f>
        <v>93620.536142113</v>
      </c>
      <c r="F55" s="0" t="n">
        <f aca="false">B55-B54</f>
        <v>629.803561730524</v>
      </c>
      <c r="H55" s="0" t="n">
        <f aca="false">$B$6+A55</f>
        <v>17.3457943925234</v>
      </c>
      <c r="I55" s="0" t="n">
        <f aca="false">A55</f>
        <v>8</v>
      </c>
      <c r="J55" s="0" t="n">
        <f aca="false">$B$7*((1+I55/$B$6)^$D$4-1)</f>
        <v>6379.46385788697</v>
      </c>
      <c r="L55" s="0" t="n">
        <f aca="false">$B$7-J55</f>
        <v>93620.536142113</v>
      </c>
      <c r="M55" s="0" t="n">
        <f aca="false">$B$7-L55</f>
        <v>6379.46385788696</v>
      </c>
      <c r="N55" s="0" t="n">
        <f aca="false">$B$6*((1+M55/$B$7)^(1/$D$4)-1)</f>
        <v>8</v>
      </c>
    </row>
    <row r="56" customFormat="false" ht="13.8" hidden="false" customHeight="false" outlineLevel="0" collapsed="false">
      <c r="A56" s="0" t="n">
        <f aca="false">A55+1</f>
        <v>9</v>
      </c>
      <c r="B56" s="0" t="n">
        <f aca="false">$B$7*((1+A56/$B$6)^$D$4-1)</f>
        <v>6977.39789446101</v>
      </c>
      <c r="C56" s="0" t="n">
        <f aca="false">A56/B56</f>
        <v>0.00128987914063846</v>
      </c>
      <c r="D56" s="0" t="n">
        <f aca="false">$A$4*$D$4*C56</f>
        <v>0.0690085340241578</v>
      </c>
      <c r="E56" s="0" t="n">
        <f aca="false">$B$7-B56</f>
        <v>93022.602105539</v>
      </c>
      <c r="F56" s="0" t="n">
        <f aca="false">B56-B55</f>
        <v>597.934036574044</v>
      </c>
      <c r="H56" s="0" t="n">
        <f aca="false">$B$6+A56</f>
        <v>18.3457943925234</v>
      </c>
      <c r="I56" s="0" t="n">
        <f aca="false">A56</f>
        <v>9</v>
      </c>
      <c r="J56" s="0" t="n">
        <f aca="false">$B$7*((1+I56/$B$6)^$D$4-1)</f>
        <v>6977.39789446101</v>
      </c>
      <c r="L56" s="0" t="n">
        <f aca="false">$B$7-J56</f>
        <v>93022.602105539</v>
      </c>
      <c r="M56" s="0" t="n">
        <f aca="false">$B$7-L56</f>
        <v>6977.39789446101</v>
      </c>
      <c r="N56" s="0" t="n">
        <f aca="false">$B$6*((1+M56/$B$7)^(1/$D$4)-1)</f>
        <v>8.99999999999999</v>
      </c>
    </row>
    <row r="57" customFormat="false" ht="13.8" hidden="false" customHeight="false" outlineLevel="0" collapsed="false">
      <c r="A57" s="0" t="n">
        <f aca="false">A56+1</f>
        <v>10</v>
      </c>
      <c r="B57" s="0" t="n">
        <f aca="false">$B$7*((1+A57/$B$6)^$D$4-1)</f>
        <v>7546.68654331612</v>
      </c>
      <c r="C57" s="0" t="n">
        <f aca="false">A57/B57</f>
        <v>0.00132508484917221</v>
      </c>
      <c r="D57" s="0" t="n">
        <f aca="false">$A$4*$D$4*C57</f>
        <v>0.0708920394307134</v>
      </c>
      <c r="E57" s="0" t="n">
        <f aca="false">$B$7-B57</f>
        <v>92453.3134566839</v>
      </c>
      <c r="F57" s="0" t="n">
        <f aca="false">B57-B56</f>
        <v>569.288648855104</v>
      </c>
      <c r="H57" s="0" t="n">
        <f aca="false">$B$6+A57</f>
        <v>19.3457943925234</v>
      </c>
      <c r="I57" s="0" t="n">
        <f aca="false">A57</f>
        <v>10</v>
      </c>
      <c r="J57" s="0" t="n">
        <f aca="false">$B$7*((1+I57/$B$6)^$D$4-1)</f>
        <v>7546.68654331612</v>
      </c>
      <c r="L57" s="0" t="n">
        <f aca="false">$B$7-J57</f>
        <v>92453.3134566839</v>
      </c>
      <c r="M57" s="0" t="n">
        <f aca="false">$B$7-L57</f>
        <v>7546.68654331612</v>
      </c>
      <c r="N57" s="0" t="n">
        <f aca="false">$B$6*((1+M57/$B$7)^(1/$D$4)-1)</f>
        <v>10</v>
      </c>
    </row>
    <row r="58" customFormat="false" ht="13.8" hidden="false" customHeight="false" outlineLevel="0" collapsed="false">
      <c r="A58" s="0" t="n">
        <f aca="false">A57+10</f>
        <v>20</v>
      </c>
      <c r="B58" s="0" t="n">
        <f aca="false">$B$7*((1+A58/$B$6)^$D$4-1)</f>
        <v>12122.5496023047</v>
      </c>
      <c r="C58" s="0" t="n">
        <f aca="false">A58/B58</f>
        <v>0.00164981795547346</v>
      </c>
      <c r="D58" s="0" t="n">
        <f aca="false">$A$4*$D$4*C58</f>
        <v>0.0882652606178302</v>
      </c>
      <c r="E58" s="0" t="n">
        <f aca="false">$B$7-B58</f>
        <v>87877.4503976953</v>
      </c>
      <c r="F58" s="0" t="n">
        <f aca="false">B58-B57</f>
        <v>4575.86305898861</v>
      </c>
      <c r="H58" s="0" t="n">
        <f aca="false">$B$6+A58</f>
        <v>29.3457943925234</v>
      </c>
      <c r="I58" s="0" t="n">
        <f aca="false">A58</f>
        <v>20</v>
      </c>
      <c r="J58" s="0" t="n">
        <f aca="false">$B$7*((1+I58/$B$6)^$D$4-1)</f>
        <v>12122.5496023047</v>
      </c>
      <c r="L58" s="0" t="n">
        <f aca="false">$B$7-J58</f>
        <v>87877.4503976953</v>
      </c>
      <c r="M58" s="0" t="n">
        <f aca="false">$B$7-L58</f>
        <v>12122.5496023047</v>
      </c>
      <c r="N58" s="0" t="n">
        <f aca="false">$B$6*((1+M58/$B$7)^(1/$D$4)-1)</f>
        <v>20</v>
      </c>
    </row>
    <row r="59" customFormat="false" ht="13.8" hidden="false" customHeight="false" outlineLevel="0" collapsed="false">
      <c r="A59" s="0" t="n">
        <f aca="false">A58+10</f>
        <v>30</v>
      </c>
      <c r="B59" s="0" t="n">
        <f aca="false">$B$7*((1+A59/$B$6)^$D$4-1)</f>
        <v>15459.1110912835</v>
      </c>
      <c r="C59" s="0" t="n">
        <f aca="false">A59/B59</f>
        <v>0.00194060317070335</v>
      </c>
      <c r="D59" s="0" t="n">
        <f aca="false">$A$4*$D$4*C59</f>
        <v>0.103822269632629</v>
      </c>
      <c r="E59" s="0" t="n">
        <f aca="false">$B$7-B59</f>
        <v>84540.8889087165</v>
      </c>
      <c r="F59" s="0" t="n">
        <f aca="false">B59-B58</f>
        <v>3336.56148897874</v>
      </c>
      <c r="H59" s="0" t="n">
        <f aca="false">$B$6+A59</f>
        <v>39.3457943925234</v>
      </c>
      <c r="I59" s="0" t="n">
        <f aca="false">A59</f>
        <v>30</v>
      </c>
      <c r="J59" s="0" t="n">
        <f aca="false">$B$7*((1+I59/$B$6)^$D$4-1)</f>
        <v>15459.1110912835</v>
      </c>
      <c r="L59" s="0" t="n">
        <f aca="false">$B$7-J59</f>
        <v>84540.8889087165</v>
      </c>
      <c r="M59" s="0" t="n">
        <f aca="false">$B$7-L59</f>
        <v>15459.1110912835</v>
      </c>
      <c r="N59" s="0" t="n">
        <f aca="false">$B$6*((1+M59/$B$7)^(1/$D$4)-1)</f>
        <v>30</v>
      </c>
    </row>
    <row r="60" customFormat="false" ht="13.8" hidden="false" customHeight="false" outlineLevel="0" collapsed="false">
      <c r="A60" s="0" t="n">
        <f aca="false">A59+10</f>
        <v>40</v>
      </c>
      <c r="B60" s="0" t="n">
        <f aca="false">$B$7*((1+A60/$B$6)^$D$4-1)</f>
        <v>18103.6697259471</v>
      </c>
      <c r="C60" s="0" t="n">
        <f aca="false">A60/B60</f>
        <v>0.00220949678189666</v>
      </c>
      <c r="D60" s="0" t="n">
        <f aca="false">$A$4*$D$4*C60</f>
        <v>0.118208077831471</v>
      </c>
      <c r="E60" s="0" t="n">
        <f aca="false">$B$7-B60</f>
        <v>81896.3302740529</v>
      </c>
      <c r="F60" s="0" t="n">
        <f aca="false">B60-B59</f>
        <v>2644.55863466362</v>
      </c>
      <c r="H60" s="0" t="n">
        <f aca="false">$B$6+A60</f>
        <v>49.3457943925234</v>
      </c>
      <c r="I60" s="0" t="n">
        <f aca="false">A60</f>
        <v>40</v>
      </c>
      <c r="J60" s="0" t="n">
        <f aca="false">$B$7*((1+I60/$B$6)^$D$4-1)</f>
        <v>18103.6697259471</v>
      </c>
      <c r="L60" s="0" t="n">
        <f aca="false">$B$7-J60</f>
        <v>81896.3302740529</v>
      </c>
      <c r="M60" s="0" t="n">
        <f aca="false">$B$7-L60</f>
        <v>18103.6697259471</v>
      </c>
      <c r="N60" s="0" t="n">
        <f aca="false">$B$6*((1+M60/$B$7)^(1/$D$4)-1)</f>
        <v>40</v>
      </c>
    </row>
    <row r="61" customFormat="false" ht="13.8" hidden="false" customHeight="false" outlineLevel="0" collapsed="false">
      <c r="A61" s="0" t="n">
        <f aca="false">A60+10</f>
        <v>50</v>
      </c>
      <c r="B61" s="0" t="n">
        <f aca="false">$B$7*((1+A61/$B$6)^$D$4-1)</f>
        <v>20303.2534730333</v>
      </c>
      <c r="C61" s="0" t="n">
        <f aca="false">A61/B61</f>
        <v>0.00246265949772089</v>
      </c>
      <c r="D61" s="0" t="n">
        <f aca="false">$A$4*$D$4*C61</f>
        <v>0.131752283128067</v>
      </c>
      <c r="E61" s="0" t="n">
        <f aca="false">$B$7-B61</f>
        <v>79696.7465269667</v>
      </c>
      <c r="F61" s="0" t="n">
        <f aca="false">B61-B60</f>
        <v>2199.58374708622</v>
      </c>
      <c r="H61" s="0" t="n">
        <f aca="false">$B$6+A61</f>
        <v>59.3457943925234</v>
      </c>
      <c r="I61" s="0" t="n">
        <f aca="false">A61</f>
        <v>50</v>
      </c>
      <c r="J61" s="0" t="n">
        <f aca="false">$B$7*((1+I61/$B$6)^$D$4-1)</f>
        <v>20303.2534730333</v>
      </c>
      <c r="L61" s="0" t="n">
        <f aca="false">$B$7-J61</f>
        <v>79696.7465269667</v>
      </c>
      <c r="M61" s="0" t="n">
        <f aca="false">$B$7-L61</f>
        <v>20303.2534730333</v>
      </c>
      <c r="N61" s="0" t="n">
        <f aca="false">$B$6*((1+M61/$B$7)^(1/$D$4)-1)</f>
        <v>50</v>
      </c>
    </row>
    <row r="62" customFormat="false" ht="13.8" hidden="false" customHeight="false" outlineLevel="0" collapsed="false">
      <c r="A62" s="0" t="n">
        <f aca="false">A61+10</f>
        <v>60</v>
      </c>
      <c r="B62" s="0" t="n">
        <f aca="false">$B$7*((1+A62/$B$6)^$D$4-1)</f>
        <v>22191.3296027616</v>
      </c>
      <c r="C62" s="0" t="n">
        <f aca="false">A62/B62</f>
        <v>0.00270375867845852</v>
      </c>
      <c r="D62" s="13" t="n">
        <f aca="false">$A$4*$D$4*C62</f>
        <v>0.144651089297531</v>
      </c>
      <c r="E62" s="0" t="n">
        <f aca="false">$B$7-B62</f>
        <v>77808.6703972384</v>
      </c>
      <c r="F62" s="0" t="n">
        <f aca="false">B62-B61</f>
        <v>1888.07612972828</v>
      </c>
      <c r="H62" s="0" t="n">
        <f aca="false">$B$6+A62</f>
        <v>69.3457943925234</v>
      </c>
      <c r="I62" s="0" t="n">
        <f aca="false">A62</f>
        <v>60</v>
      </c>
      <c r="J62" s="0" t="n">
        <f aca="false">$B$7*((1+I62/$B$6)^$D$4-1)</f>
        <v>22191.3296027616</v>
      </c>
      <c r="L62" s="0" t="n">
        <f aca="false">$B$7-J62</f>
        <v>77808.6703972384</v>
      </c>
      <c r="M62" s="0" t="n">
        <f aca="false">$B$7-L62</f>
        <v>22191.3296027616</v>
      </c>
      <c r="N62" s="0" t="n">
        <f aca="false">$B$6*((1+M62/$B$7)^(1/$D$4)-1)</f>
        <v>60</v>
      </c>
    </row>
    <row r="63" customFormat="false" ht="13.8" hidden="false" customHeight="false" outlineLevel="0" collapsed="false">
      <c r="A63" s="0" t="n">
        <f aca="false">A62+10</f>
        <v>70</v>
      </c>
      <c r="B63" s="0" t="n">
        <f aca="false">$B$7*((1+A63/$B$6)^$D$4-1)</f>
        <v>23848.5051500546</v>
      </c>
      <c r="C63" s="0" t="n">
        <f aca="false">A63/B63</f>
        <v>0.00293519445179312</v>
      </c>
      <c r="D63" s="0" t="n">
        <f aca="false">$A$4*$D$4*C63</f>
        <v>0.157032903170932</v>
      </c>
      <c r="E63" s="0" t="n">
        <f aca="false">$B$7-B63</f>
        <v>76151.4948499454</v>
      </c>
      <c r="F63" s="0" t="n">
        <f aca="false">B63-B62</f>
        <v>1657.17554729303</v>
      </c>
      <c r="H63" s="0" t="n">
        <f aca="false">$B$6+A63</f>
        <v>79.3457943925234</v>
      </c>
      <c r="I63" s="0" t="n">
        <f aca="false">A63</f>
        <v>70</v>
      </c>
      <c r="J63" s="0" t="n">
        <f aca="false">$B$7*((1+I63/$B$6)^$D$4-1)</f>
        <v>23848.5051500546</v>
      </c>
      <c r="L63" s="0" t="n">
        <f aca="false">$B$7-J63</f>
        <v>76151.4948499454</v>
      </c>
      <c r="M63" s="0" t="n">
        <f aca="false">$B$7-L63</f>
        <v>23848.5051500546</v>
      </c>
      <c r="N63" s="0" t="n">
        <f aca="false">$B$6*((1+M63/$B$7)^(1/$D$4)-1)</f>
        <v>70</v>
      </c>
    </row>
    <row r="64" customFormat="false" ht="13.8" hidden="false" customHeight="false" outlineLevel="0" collapsed="false">
      <c r="A64" s="0" t="n">
        <f aca="false">A63+10</f>
        <v>80</v>
      </c>
      <c r="B64" s="0" t="n">
        <f aca="false">$B$7*((1+A64/$B$6)^$D$4-1)</f>
        <v>25327.3305083274</v>
      </c>
      <c r="C64" s="0" t="n">
        <f aca="false">A64/B64</f>
        <v>0.00315864318877572</v>
      </c>
      <c r="D64" s="0" t="n">
        <f aca="false">$A$4*$D$4*C64</f>
        <v>0.168987410599501</v>
      </c>
      <c r="E64" s="0" t="n">
        <f aca="false">$B$7-B64</f>
        <v>74672.6694916726</v>
      </c>
      <c r="F64" s="0" t="n">
        <f aca="false">B64-B63</f>
        <v>1478.82535827284</v>
      </c>
      <c r="H64" s="0" t="n">
        <f aca="false">$B$6+A64</f>
        <v>89.3457943925234</v>
      </c>
      <c r="I64" s="0" t="n">
        <f aca="false">A64</f>
        <v>80</v>
      </c>
      <c r="J64" s="0" t="n">
        <f aca="false">$B$7*((1+I64/$B$6)^$D$4-1)</f>
        <v>25327.3305083274</v>
      </c>
      <c r="L64" s="0" t="n">
        <f aca="false">$B$7-J64</f>
        <v>74672.6694916726</v>
      </c>
      <c r="M64" s="0" t="n">
        <f aca="false">$B$7-L64</f>
        <v>25327.3305083274</v>
      </c>
      <c r="N64" s="0" t="n">
        <f aca="false">$B$6*((1+M64/$B$7)^(1/$D$4)-1)</f>
        <v>80</v>
      </c>
    </row>
    <row r="65" customFormat="false" ht="13.8" hidden="false" customHeight="false" outlineLevel="0" collapsed="false">
      <c r="A65" s="0" t="n">
        <f aca="false">A64+10</f>
        <v>90</v>
      </c>
      <c r="B65" s="0" t="n">
        <f aca="false">$B$7*((1+A65/$B$6)^$D$4-1)</f>
        <v>26664.037242305</v>
      </c>
      <c r="C65" s="0" t="n">
        <f aca="false">A65/B65</f>
        <v>0.0033753328193379</v>
      </c>
      <c r="D65" s="0" t="n">
        <f aca="false">$A$4*$D$4*C65</f>
        <v>0.180580305834578</v>
      </c>
      <c r="E65" s="0" t="n">
        <f aca="false">$B$7-B65</f>
        <v>73335.962757695</v>
      </c>
      <c r="F65" s="0" t="n">
        <f aca="false">B65-B64</f>
        <v>1336.70673397752</v>
      </c>
      <c r="H65" s="0" t="n">
        <f aca="false">$B$6+A65</f>
        <v>99.3457943925234</v>
      </c>
      <c r="I65" s="0" t="n">
        <f aca="false">A65</f>
        <v>90</v>
      </c>
      <c r="J65" s="0" t="n">
        <f aca="false">$B$7*((1+I65/$B$6)^$D$4-1)</f>
        <v>26664.037242305</v>
      </c>
      <c r="L65" s="0" t="n">
        <f aca="false">$B$7-J65</f>
        <v>73335.962757695</v>
      </c>
      <c r="M65" s="0" t="n">
        <f aca="false">$B$7-L65</f>
        <v>26664.037242305</v>
      </c>
      <c r="N65" s="0" t="n">
        <f aca="false">$B$6*((1+M65/$B$7)^(1/$D$4)-1)</f>
        <v>90</v>
      </c>
    </row>
    <row r="66" customFormat="false" ht="13.8" hidden="false" customHeight="false" outlineLevel="0" collapsed="false">
      <c r="A66" s="0" t="n">
        <f aca="false">A65+10</f>
        <v>100</v>
      </c>
      <c r="B66" s="0" t="n">
        <f aca="false">$B$7*((1+A66/$B$6)^$D$4-1)</f>
        <v>27884.6991618531</v>
      </c>
      <c r="C66" s="0" t="n">
        <f aca="false">A66/B66</f>
        <v>0.00358619612209417</v>
      </c>
      <c r="D66" s="0" t="n">
        <f aca="false">$A$4*$D$4*C66</f>
        <v>0.191861492532038</v>
      </c>
      <c r="E66" s="0" t="n">
        <f aca="false">$B$7-B66</f>
        <v>72115.3008381469</v>
      </c>
      <c r="F66" s="0" t="n">
        <f aca="false">B66-B65</f>
        <v>1220.66191954811</v>
      </c>
      <c r="H66" s="0" t="n">
        <f aca="false">$B$6+A66</f>
        <v>109.345794392523</v>
      </c>
      <c r="I66" s="0" t="n">
        <f aca="false">A66</f>
        <v>100</v>
      </c>
      <c r="J66" s="0" t="n">
        <f aca="false">$B$7*((1+I66/$B$6)^$D$4-1)</f>
        <v>27884.6991618531</v>
      </c>
      <c r="L66" s="0" t="n">
        <f aca="false">$B$7-J66</f>
        <v>72115.3008381469</v>
      </c>
      <c r="M66" s="0" t="n">
        <f aca="false">$B$7-L66</f>
        <v>27884.6991618531</v>
      </c>
      <c r="N66" s="0" t="n">
        <f aca="false">$B$6*((1+M66/$B$7)^(1/$D$4)-1)</f>
        <v>100</v>
      </c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RowHeight="13.8" zeroHeight="false" outlineLevelRow="0" outlineLevelCol="0"/>
  <cols>
    <col collapsed="false" customWidth="true" hidden="false" outlineLevel="0" max="1" min="1" style="0" width="14.11"/>
    <col collapsed="false" customWidth="true" hidden="false" outlineLevel="0" max="3" min="2" style="0" width="9.14"/>
    <col collapsed="false" customWidth="true" hidden="false" outlineLevel="0" max="5" min="4" style="0" width="23.87"/>
    <col collapsed="false" customWidth="true" hidden="false" outlineLevel="0" max="6" min="6" style="0" width="15.41"/>
    <col collapsed="false" customWidth="true" hidden="false" outlineLevel="0" max="1025" min="7" style="0" width="9.14"/>
  </cols>
  <sheetData>
    <row r="1" customFormat="false" ht="13.8" hidden="false" customHeight="false" outlineLevel="0" collapsed="false">
      <c r="E1" s="0" t="s">
        <v>66</v>
      </c>
    </row>
    <row r="2" customFormat="false" ht="13.8" hidden="false" customHeight="false" outlineLevel="0" collapsed="false">
      <c r="C2" s="0" t="s">
        <v>67</v>
      </c>
      <c r="D2" s="0" t="s">
        <v>52</v>
      </c>
      <c r="E2" s="0" t="s">
        <v>64</v>
      </c>
      <c r="F2" s="0" t="s">
        <v>68</v>
      </c>
      <c r="G2" s="0" t="s">
        <v>65</v>
      </c>
    </row>
    <row r="3" customFormat="false" ht="13.8" hidden="false" customHeight="false" outlineLevel="0" collapsed="false">
      <c r="A3" s="0" t="s">
        <v>69</v>
      </c>
      <c r="B3" s="0" t="n">
        <v>10</v>
      </c>
      <c r="C3" s="0" t="n">
        <f aca="false">C4+1</f>
        <v>8</v>
      </c>
    </row>
    <row r="4" customFormat="false" ht="13.8" hidden="false" customHeight="false" outlineLevel="0" collapsed="false">
      <c r="A4" s="0" t="s">
        <v>70</v>
      </c>
      <c r="B4" s="0" t="n">
        <v>100000</v>
      </c>
      <c r="C4" s="0" t="n">
        <f aca="false">C5+1</f>
        <v>7</v>
      </c>
    </row>
    <row r="5" customFormat="false" ht="13.8" hidden="false" customHeight="false" outlineLevel="0" collapsed="false">
      <c r="A5" s="0" t="s">
        <v>58</v>
      </c>
      <c r="B5" s="0" t="n">
        <v>0.1</v>
      </c>
      <c r="C5" s="0" t="n">
        <f aca="false">C6+1</f>
        <v>6</v>
      </c>
    </row>
    <row r="6" customFormat="false" ht="13.8" hidden="false" customHeight="false" outlineLevel="0" collapsed="false">
      <c r="C6" s="0" t="n">
        <f aca="false">C7+1</f>
        <v>5</v>
      </c>
    </row>
    <row r="7" customFormat="false" ht="13.8" hidden="false" customHeight="false" outlineLevel="0" collapsed="false">
      <c r="C7" s="0" t="n">
        <f aca="false">C8+1</f>
        <v>4</v>
      </c>
      <c r="D7" s="0" t="n">
        <f aca="false">$B$4+C7</f>
        <v>100004</v>
      </c>
    </row>
    <row r="8" customFormat="false" ht="13.8" hidden="false" customHeight="false" outlineLevel="0" collapsed="false">
      <c r="C8" s="0" t="n">
        <f aca="false">C9+1</f>
        <v>3</v>
      </c>
      <c r="D8" s="0" t="n">
        <f aca="false">$B$4+C8</f>
        <v>100003</v>
      </c>
      <c r="E8" s="0" t="n">
        <f aca="false">$B$4-D8</f>
        <v>-3</v>
      </c>
      <c r="F8" s="0" t="n">
        <f aca="false">E8-C8</f>
        <v>-6</v>
      </c>
      <c r="G8" s="0" t="n">
        <f aca="false">(1-F8/$B$4)^(1/$B$5)-1</f>
        <v>0.000600162025922169</v>
      </c>
    </row>
    <row r="9" customFormat="false" ht="13.8" hidden="false" customHeight="false" outlineLevel="0" collapsed="false">
      <c r="C9" s="0" t="n">
        <v>2</v>
      </c>
      <c r="D9" s="0" t="n">
        <f aca="false">$B$4+C9</f>
        <v>100002</v>
      </c>
      <c r="E9" s="0" t="n">
        <f aca="false">$B$4-D9</f>
        <v>-2</v>
      </c>
      <c r="F9" s="0" t="n">
        <f aca="false">E9-C9</f>
        <v>-4</v>
      </c>
      <c r="G9" s="0" t="n">
        <f aca="false">(1-F9/$B$4)^(1/$B$5)-1</f>
        <v>0.000400072007680885</v>
      </c>
    </row>
    <row r="10" customFormat="false" ht="13.8" hidden="false" customHeight="false" outlineLevel="0" collapsed="false">
      <c r="C10" s="0" t="n">
        <v>1</v>
      </c>
      <c r="D10" s="0" t="n">
        <f aca="false">$B$4+C10</f>
        <v>100001</v>
      </c>
      <c r="E10" s="0" t="n">
        <f aca="false">$B$4-D10</f>
        <v>-1</v>
      </c>
      <c r="F10" s="0" t="n">
        <f aca="false">E10-C10</f>
        <v>-2</v>
      </c>
      <c r="G10" s="0" t="n">
        <f aca="false">(1-F10/$B$4)^(1/$B$5)-1</f>
        <v>0.000200018000959146</v>
      </c>
    </row>
    <row r="11" customFormat="false" ht="13.8" hidden="false" customHeight="false" outlineLevel="0" collapsed="false">
      <c r="C11" s="0" t="n">
        <v>0</v>
      </c>
      <c r="D11" s="0" t="n">
        <f aca="false">$B$4-C11</f>
        <v>100000</v>
      </c>
      <c r="E11" s="0" t="n">
        <f aca="false">$B$4-D11</f>
        <v>0</v>
      </c>
      <c r="F11" s="0" t="n">
        <f aca="false">E11-C11</f>
        <v>0</v>
      </c>
      <c r="G11" s="0" t="n">
        <f aca="false">(1-F11/$B$4)^(1/$B$5)-1</f>
        <v>0</v>
      </c>
    </row>
    <row r="12" customFormat="false" ht="13.8" hidden="false" customHeight="false" outlineLevel="0" collapsed="false">
      <c r="C12" s="0" t="n">
        <v>-1</v>
      </c>
      <c r="D12" s="0" t="n">
        <f aca="false">$B$4+C12</f>
        <v>99999</v>
      </c>
      <c r="E12" s="0" t="n">
        <f aca="false">$B$4-D12</f>
        <v>1</v>
      </c>
      <c r="F12" s="0" t="n">
        <f aca="false">E12-C12</f>
        <v>2</v>
      </c>
      <c r="G12" s="0" t="n">
        <f aca="false">(1-F12/$B$4)^(1/$B$5)-1</f>
        <v>-0.000199982000960164</v>
      </c>
    </row>
    <row r="13" customFormat="false" ht="13.8" hidden="false" customHeight="false" outlineLevel="0" collapsed="false">
      <c r="C13" s="0" t="n">
        <v>-2</v>
      </c>
      <c r="D13" s="0" t="n">
        <f aca="false">$B$4+C13</f>
        <v>99998</v>
      </c>
      <c r="E13" s="0" t="n">
        <f aca="false">$B$4-D13</f>
        <v>2</v>
      </c>
      <c r="F13" s="0" t="n">
        <f aca="false">E13-C13</f>
        <v>4</v>
      </c>
      <c r="G13" s="0" t="n">
        <f aca="false">(1-F13/$B$4)^(1/$B$5)-1</f>
        <v>-0.000399928007679851</v>
      </c>
    </row>
    <row r="14" customFormat="false" ht="13.8" hidden="false" customHeight="false" outlineLevel="0" collapsed="false">
      <c r="C14" s="0" t="n">
        <v>-3</v>
      </c>
      <c r="D14" s="0" t="n">
        <f aca="false">$B$4+C14</f>
        <v>99997</v>
      </c>
      <c r="E14" s="0" t="n">
        <f aca="false">$B$4-D14</f>
        <v>3</v>
      </c>
      <c r="F14" s="0" t="n">
        <f aca="false">E14-C14</f>
        <v>6</v>
      </c>
      <c r="G14" s="0" t="n">
        <f aca="false">(1-F14/$B$4)^(1/$B$5)-1</f>
        <v>-0.000599838025916788</v>
      </c>
    </row>
    <row r="15" customFormat="false" ht="13.8" hidden="false" customHeight="false" outlineLevel="0" collapsed="false">
      <c r="C15" s="0" t="n">
        <v>-0.1</v>
      </c>
    </row>
    <row r="16" customFormat="false" ht="13.8" hidden="false" customHeight="false" outlineLevel="0" collapsed="false">
      <c r="C16" s="0" t="n">
        <v>-0.1</v>
      </c>
    </row>
    <row r="17" customFormat="false" ht="13.8" hidden="false" customHeight="false" outlineLevel="0" collapsed="false">
      <c r="C17" s="0" t="n">
        <v>-0.1</v>
      </c>
    </row>
    <row r="18" customFormat="false" ht="13.8" hidden="false" customHeight="false" outlineLevel="0" collapsed="false">
      <c r="C18" s="0" t="n">
        <v>-0.1</v>
      </c>
    </row>
    <row r="19" customFormat="false" ht="13.8" hidden="false" customHeight="false" outlineLevel="0" collapsed="false">
      <c r="C19" s="0" t="n">
        <v>-0.1</v>
      </c>
    </row>
    <row r="20" customFormat="false" ht="13.8" hidden="false" customHeight="false" outlineLevel="0" collapsed="false">
      <c r="C20" s="0" t="n">
        <v>-0.1</v>
      </c>
    </row>
    <row r="21" customFormat="false" ht="13.8" hidden="false" customHeight="false" outlineLevel="0" collapsed="false">
      <c r="C21" s="0" t="n">
        <v>-0.1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6" activeCellId="0" sqref="Q16"/>
    </sheetView>
  </sheetViews>
  <sheetFormatPr defaultRowHeight="13.8" zeroHeight="false" outlineLevelRow="0" outlineLevelCol="0"/>
  <cols>
    <col collapsed="false" customWidth="true" hidden="false" outlineLevel="0" max="1" min="1" style="0" width="13.78"/>
    <col collapsed="false" customWidth="true" hidden="false" outlineLevel="0" max="4" min="2" style="0" width="9.14"/>
    <col collapsed="false" customWidth="true" hidden="false" outlineLevel="0" max="5" min="5" style="0" width="11.68"/>
    <col collapsed="false" customWidth="true" hidden="false" outlineLevel="0" max="6" min="6" style="0" width="9.14"/>
    <col collapsed="false" customWidth="true" hidden="false" outlineLevel="0" max="7" min="7" style="0" width="12.78"/>
    <col collapsed="false" customWidth="true" hidden="false" outlineLevel="0" max="8" min="8" style="0" width="11.9"/>
    <col collapsed="false" customWidth="true" hidden="false" outlineLevel="0" max="14" min="9" style="0" width="9.14"/>
    <col collapsed="false" customWidth="true" hidden="false" outlineLevel="0" max="15" min="15" style="0" width="11.9"/>
    <col collapsed="false" customWidth="true" hidden="false" outlineLevel="0" max="16" min="16" style="0" width="10.69"/>
    <col collapsed="false" customWidth="true" hidden="false" outlineLevel="0" max="17" min="17" style="15" width="19.18"/>
    <col collapsed="false" customWidth="true" hidden="false" outlineLevel="0" max="18" min="18" style="15" width="15.76"/>
    <col collapsed="false" customWidth="true" hidden="false" outlineLevel="0" max="20" min="19" style="0" width="9.14"/>
    <col collapsed="false" customWidth="true" hidden="false" outlineLevel="0" max="21" min="21" style="0" width="11.9"/>
    <col collapsed="false" customWidth="true" hidden="false" outlineLevel="0" max="24" min="22" style="0" width="9.14"/>
    <col collapsed="false" customWidth="true" hidden="false" outlineLevel="0" max="25" min="25" style="0" width="11.9"/>
    <col collapsed="false" customWidth="true" hidden="false" outlineLevel="0" max="1025" min="26" style="0" width="9.14"/>
  </cols>
  <sheetData>
    <row r="1" customFormat="false" ht="13.8" hidden="false" customHeight="false" outlineLevel="0" collapsed="false">
      <c r="A1" s="0" t="s">
        <v>38</v>
      </c>
      <c r="B1" s="0" t="n">
        <v>250</v>
      </c>
      <c r="D1" s="0" t="s">
        <v>45</v>
      </c>
      <c r="E1" s="0" t="s">
        <v>51</v>
      </c>
      <c r="F1" s="0" t="s">
        <v>71</v>
      </c>
      <c r="G1" s="0" t="s">
        <v>63</v>
      </c>
      <c r="H1" s="0" t="s">
        <v>52</v>
      </c>
      <c r="J1" s="0" t="s">
        <v>72</v>
      </c>
      <c r="K1" s="0" t="s">
        <v>62</v>
      </c>
      <c r="L1" s="0" t="s">
        <v>56</v>
      </c>
      <c r="N1" s="0" t="s">
        <v>72</v>
      </c>
      <c r="O1" s="0" t="s">
        <v>52</v>
      </c>
      <c r="P1" s="0" t="s">
        <v>64</v>
      </c>
      <c r="Q1" s="15" t="s">
        <v>73</v>
      </c>
      <c r="R1" s="15" t="s">
        <v>51</v>
      </c>
      <c r="V1" s="0" t="s">
        <v>62</v>
      </c>
      <c r="W1" s="0" t="s">
        <v>51</v>
      </c>
      <c r="X1" s="0" t="s">
        <v>56</v>
      </c>
      <c r="Y1" s="0" t="s">
        <v>52</v>
      </c>
    </row>
    <row r="2" customFormat="false" ht="13.8" hidden="false" customHeight="false" outlineLevel="0" collapsed="false">
      <c r="A2" s="0" t="s">
        <v>57</v>
      </c>
      <c r="B2" s="0" t="n">
        <v>1000</v>
      </c>
      <c r="D2" s="0" t="n">
        <v>1</v>
      </c>
      <c r="E2" s="0" t="n">
        <f aca="false">E3+D2</f>
        <v>274.03</v>
      </c>
      <c r="F2" s="0" t="n">
        <f aca="false">E3-$B$1+D2</f>
        <v>24.03</v>
      </c>
      <c r="G2" s="0" t="n">
        <f aca="false">$B$2*((1+F2/$B$1)^$B$3-1)</f>
        <v>4.59937839928526</v>
      </c>
      <c r="H2" s="0" t="n">
        <f aca="false">H3-G2</f>
        <v>941.628350120654</v>
      </c>
      <c r="J2" s="0" t="n">
        <f aca="false">G2</f>
        <v>4.59937839928526</v>
      </c>
      <c r="N2" s="0" t="n">
        <v>1</v>
      </c>
      <c r="O2" s="0" t="n">
        <f aca="false">O3+N2</f>
        <v>1027</v>
      </c>
      <c r="P2" s="0" t="n">
        <f aca="false">O2-$B$2</f>
        <v>27</v>
      </c>
      <c r="Q2" s="15" t="n">
        <f aca="false">$B$1*((P2/$B$2+1)^(1/$B$3)-1)</f>
        <v>175.940445325324</v>
      </c>
      <c r="R2" s="15" t="n">
        <f aca="false">$B$1-Q2</f>
        <v>74.0595546746761</v>
      </c>
      <c r="V2" s="0" t="n">
        <f aca="false">$B$1*((N2/$B$2+1)^(1/$B$3)-1)</f>
        <v>5.04778621513513</v>
      </c>
      <c r="W2" s="0" t="n">
        <f aca="false">W3-V2</f>
        <v>113.709772191352</v>
      </c>
      <c r="X2" s="0" t="n">
        <f aca="false">V2+$B$1-W3</f>
        <v>136.290227808648</v>
      </c>
      <c r="Y2" s="0" t="n">
        <f aca="false">Y3+V2</f>
        <v>1136.29022780865</v>
      </c>
    </row>
    <row r="3" customFormat="false" ht="13.8" hidden="false" customHeight="false" outlineLevel="0" collapsed="false">
      <c r="A3" s="0" t="s">
        <v>58</v>
      </c>
      <c r="B3" s="0" t="n">
        <v>0.05</v>
      </c>
      <c r="D3" s="0" t="n">
        <v>1</v>
      </c>
      <c r="E3" s="0" t="n">
        <f aca="false">E4+D3</f>
        <v>273.03</v>
      </c>
      <c r="F3" s="0" t="n">
        <f aca="false">E4-$B$1+D3</f>
        <v>23.03</v>
      </c>
      <c r="G3" s="0" t="n">
        <f aca="false">$B$2*((1+F3/$B$1)^$B$3-1)</f>
        <v>4.41575892707147</v>
      </c>
      <c r="H3" s="0" t="n">
        <f aca="false">H4-G3</f>
        <v>946.22772851994</v>
      </c>
      <c r="J3" s="0" t="n">
        <f aca="false">G3</f>
        <v>4.41575892707147</v>
      </c>
      <c r="N3" s="0" t="n">
        <v>1</v>
      </c>
      <c r="O3" s="0" t="n">
        <f aca="false">O4+N3</f>
        <v>1026</v>
      </c>
      <c r="P3" s="0" t="n">
        <f aca="false">O3-$B$2</f>
        <v>26</v>
      </c>
      <c r="Q3" s="15" t="n">
        <f aca="false">$B$1*((P3/$B$2+1)^(1/$B$3)-1)</f>
        <v>167.721880254876</v>
      </c>
      <c r="R3" s="15" t="n">
        <f aca="false">$B$1-Q3</f>
        <v>82.2781197451245</v>
      </c>
      <c r="V3" s="0" t="n">
        <f aca="false">$B$1*((N3/$B$2+1)^(1/$B$3)-1)</f>
        <v>5.04778621513513</v>
      </c>
      <c r="W3" s="0" t="n">
        <f aca="false">W4-V3</f>
        <v>118.757558406487</v>
      </c>
      <c r="X3" s="0" t="n">
        <f aca="false">V3+$B$1-W4</f>
        <v>131.242441593513</v>
      </c>
      <c r="Y3" s="0" t="n">
        <f aca="false">Y4+V3</f>
        <v>1131.24244159351</v>
      </c>
    </row>
    <row r="4" customFormat="false" ht="13.8" hidden="false" customHeight="false" outlineLevel="0" collapsed="false">
      <c r="D4" s="0" t="n">
        <v>1</v>
      </c>
      <c r="E4" s="0" t="n">
        <f aca="false">E5+D4</f>
        <v>272.03</v>
      </c>
      <c r="F4" s="0" t="n">
        <f aca="false">E5-$B$1+D4</f>
        <v>22.03</v>
      </c>
      <c r="G4" s="0" t="n">
        <f aca="false">$B$2*((1+F4/$B$1)^$B$3-1)</f>
        <v>4.23149944128753</v>
      </c>
      <c r="H4" s="0" t="n">
        <f aca="false">H5-G4</f>
        <v>950.643487447011</v>
      </c>
      <c r="J4" s="0" t="n">
        <f aca="false">G4</f>
        <v>4.23149944128753</v>
      </c>
      <c r="N4" s="0" t="n">
        <v>1</v>
      </c>
      <c r="O4" s="0" t="n">
        <f aca="false">O5+N4</f>
        <v>1025</v>
      </c>
      <c r="P4" s="0" t="n">
        <f aca="false">O4-$B$2</f>
        <v>25</v>
      </c>
      <c r="Q4" s="15" t="n">
        <f aca="false">$B$1*((P4/$B$2+1)^(1/$B$3)-1)</f>
        <v>159.654110072599</v>
      </c>
      <c r="R4" s="15" t="n">
        <f aca="false">$B$1-Q4</f>
        <v>90.3458899274015</v>
      </c>
      <c r="V4" s="0" t="n">
        <f aca="false">$B$1*((N4/$B$2+1)^(1/$B$3)-1)</f>
        <v>5.04778621513513</v>
      </c>
      <c r="W4" s="0" t="n">
        <f aca="false">W5-V4</f>
        <v>123.805344621622</v>
      </c>
      <c r="X4" s="0" t="n">
        <f aca="false">V4+$B$1-W5</f>
        <v>126.194655378378</v>
      </c>
      <c r="Y4" s="0" t="n">
        <f aca="false">Y5+V4</f>
        <v>1126.19465537838</v>
      </c>
    </row>
    <row r="5" customFormat="false" ht="13.8" hidden="false" customHeight="false" outlineLevel="0" collapsed="false">
      <c r="D5" s="0" t="n">
        <v>1</v>
      </c>
      <c r="E5" s="0" t="n">
        <f aca="false">E6+D5</f>
        <v>271.03</v>
      </c>
      <c r="F5" s="0" t="n">
        <f aca="false">E6-$B$1+D5</f>
        <v>21.03</v>
      </c>
      <c r="G5" s="0" t="n">
        <f aca="false">$B$2*((1+F5/$B$1)^$B$3-1)</f>
        <v>4.04659534606622</v>
      </c>
      <c r="H5" s="0" t="n">
        <f aca="false">H6-G5</f>
        <v>954.874986888299</v>
      </c>
      <c r="J5" s="0" t="n">
        <f aca="false">G5</f>
        <v>4.04659534606622</v>
      </c>
      <c r="N5" s="0" t="n">
        <v>1</v>
      </c>
      <c r="O5" s="0" t="n">
        <f aca="false">O6+N5</f>
        <v>1024</v>
      </c>
      <c r="P5" s="0" t="n">
        <f aca="false">O5-$B$2</f>
        <v>24</v>
      </c>
      <c r="Q5" s="15" t="n">
        <f aca="false">$B$1*((P5/$B$2+1)^(1/$B$3)-1)</f>
        <v>151.734511064748</v>
      </c>
      <c r="R5" s="15" t="n">
        <f aca="false">$B$1-Q5</f>
        <v>98.2654889352523</v>
      </c>
      <c r="V5" s="0" t="n">
        <f aca="false">$B$1*((N5/$B$2+1)^(1/$B$3)-1)</f>
        <v>5.04778621513513</v>
      </c>
      <c r="W5" s="0" t="n">
        <f aca="false">W6-V5</f>
        <v>128.853130836757</v>
      </c>
      <c r="X5" s="0" t="n">
        <f aca="false">V5+$B$1-W6</f>
        <v>121.146869163243</v>
      </c>
      <c r="Y5" s="0" t="n">
        <f aca="false">Y6+V5</f>
        <v>1121.14686916324</v>
      </c>
    </row>
    <row r="6" customFormat="false" ht="13.8" hidden="false" customHeight="false" outlineLevel="0" collapsed="false">
      <c r="D6" s="0" t="n">
        <v>1</v>
      </c>
      <c r="E6" s="0" t="n">
        <f aca="false">E7+D6</f>
        <v>270.03</v>
      </c>
      <c r="F6" s="0" t="n">
        <f aca="false">E7-$B$1+D6</f>
        <v>20.03</v>
      </c>
      <c r="G6" s="0" t="n">
        <f aca="false">$B$2*((1+F6/$B$1)^$B$3-1)</f>
        <v>3.86104199542836</v>
      </c>
      <c r="H6" s="0" t="n">
        <f aca="false">H7-G6</f>
        <v>958.921582234365</v>
      </c>
      <c r="J6" s="0" t="n">
        <f aca="false">G6</f>
        <v>3.86104199542836</v>
      </c>
      <c r="N6" s="0" t="n">
        <v>1</v>
      </c>
      <c r="O6" s="0" t="n">
        <f aca="false">O7+N6</f>
        <v>1023</v>
      </c>
      <c r="P6" s="0" t="n">
        <f aca="false">O6-$B$2</f>
        <v>23</v>
      </c>
      <c r="Q6" s="15" t="n">
        <f aca="false">$B$1*((P6/$B$2+1)^(1/$B$3)-1)</f>
        <v>143.960502673792</v>
      </c>
      <c r="R6" s="15" t="n">
        <f aca="false">$B$1-Q6</f>
        <v>106.039497326208</v>
      </c>
      <c r="V6" s="0" t="n">
        <f aca="false">$B$1*((N6/$B$2+1)^(1/$B$3)-1)</f>
        <v>5.04778621513513</v>
      </c>
      <c r="W6" s="0" t="n">
        <f aca="false">W7-V6</f>
        <v>133.900917051892</v>
      </c>
      <c r="X6" s="0" t="n">
        <f aca="false">V6+$B$1-W7</f>
        <v>116.099082948108</v>
      </c>
      <c r="Y6" s="0" t="n">
        <f aca="false">Y7+V6</f>
        <v>1116.09908294811</v>
      </c>
    </row>
    <row r="7" customFormat="false" ht="13.8" hidden="false" customHeight="false" outlineLevel="0" collapsed="false">
      <c r="D7" s="0" t="n">
        <v>1</v>
      </c>
      <c r="E7" s="0" t="n">
        <f aca="false">E8+D7</f>
        <v>269.03</v>
      </c>
      <c r="F7" s="0" t="n">
        <f aca="false">E8-$B$1+D7</f>
        <v>19.03</v>
      </c>
      <c r="G7" s="0" t="n">
        <f aca="false">$B$2*((1+F7/$B$1)^$B$3-1)</f>
        <v>3.67483469254948</v>
      </c>
      <c r="H7" s="0" t="n">
        <f aca="false">H8-G7</f>
        <v>962.782624229793</v>
      </c>
      <c r="J7" s="0" t="n">
        <f aca="false">G7</f>
        <v>3.67483469254948</v>
      </c>
      <c r="N7" s="0" t="n">
        <v>1</v>
      </c>
      <c r="O7" s="0" t="n">
        <f aca="false">O8+N7</f>
        <v>1022</v>
      </c>
      <c r="P7" s="0" t="n">
        <f aca="false">O7-$B$2</f>
        <v>22</v>
      </c>
      <c r="Q7" s="15" t="n">
        <f aca="false">$B$1*((P7/$B$2+1)^(1/$B$3)-1)</f>
        <v>136.329546829681</v>
      </c>
      <c r="R7" s="15" t="n">
        <f aca="false">$B$1-Q7</f>
        <v>113.670453170319</v>
      </c>
      <c r="V7" s="0" t="n">
        <f aca="false">$B$1*((N7/$B$2+1)^(1/$B$3)-1)</f>
        <v>5.04778621513513</v>
      </c>
      <c r="W7" s="0" t="n">
        <f aca="false">W8-V7</f>
        <v>138.948703267027</v>
      </c>
      <c r="X7" s="0" t="n">
        <f aca="false">V7+$B$1-W8</f>
        <v>111.051296732973</v>
      </c>
      <c r="Y7" s="0" t="n">
        <f aca="false">Y8+V7</f>
        <v>1111.05129673297</v>
      </c>
    </row>
    <row r="8" customFormat="false" ht="13.8" hidden="false" customHeight="false" outlineLevel="0" collapsed="false">
      <c r="D8" s="0" t="n">
        <v>1</v>
      </c>
      <c r="E8" s="0" t="n">
        <f aca="false">E9+D8</f>
        <v>268.03</v>
      </c>
      <c r="F8" s="0" t="n">
        <f aca="false">E9-$B$1+D8</f>
        <v>18.03</v>
      </c>
      <c r="G8" s="0" t="n">
        <f aca="false">$B$2*((1+F8/$B$1)^$B$3-1)</f>
        <v>3.48796868901169</v>
      </c>
      <c r="H8" s="0" t="n">
        <f aca="false">H9-G8</f>
        <v>966.457458922342</v>
      </c>
      <c r="J8" s="0" t="n">
        <f aca="false">G8</f>
        <v>3.48796868901169</v>
      </c>
      <c r="N8" s="0" t="n">
        <v>1</v>
      </c>
      <c r="O8" s="0" t="n">
        <f aca="false">O9+N8</f>
        <v>1021</v>
      </c>
      <c r="P8" s="0" t="n">
        <f aca="false">O8-$B$2</f>
        <v>21</v>
      </c>
      <c r="Q8" s="15" t="n">
        <f aca="false">$B$1*((P8/$B$2+1)^(1/$B$3)-1)</f>
        <v>128.839147290807</v>
      </c>
      <c r="R8" s="15" t="n">
        <f aca="false">$B$1-Q8</f>
        <v>121.160852709193</v>
      </c>
      <c r="V8" s="0" t="n">
        <f aca="false">$B$1*((N8/$B$2+1)^(1/$B$3)-1)</f>
        <v>5.04778621513513</v>
      </c>
      <c r="W8" s="0" t="n">
        <f aca="false">W9-V8</f>
        <v>143.996489482163</v>
      </c>
      <c r="X8" s="0" t="n">
        <f aca="false">V8+$B$1-W9</f>
        <v>106.003510517838</v>
      </c>
      <c r="Y8" s="0" t="n">
        <f aca="false">Y9+V8</f>
        <v>1106.00351051784</v>
      </c>
    </row>
    <row r="9" customFormat="false" ht="13.8" hidden="false" customHeight="false" outlineLevel="0" collapsed="false">
      <c r="D9" s="0" t="n">
        <v>1</v>
      </c>
      <c r="E9" s="0" t="n">
        <f aca="false">E10+D9</f>
        <v>267.03</v>
      </c>
      <c r="F9" s="0" t="n">
        <f aca="false">E10-$B$1+D9</f>
        <v>17.03</v>
      </c>
      <c r="G9" s="0" t="n">
        <f aca="false">$B$2*((1+F9/$B$1)^$B$3-1)</f>
        <v>3.30043918404121</v>
      </c>
      <c r="H9" s="0" t="n">
        <f aca="false">H10-G9</f>
        <v>969.945427611354</v>
      </c>
      <c r="J9" s="0" t="n">
        <f aca="false">G9</f>
        <v>3.30043918404121</v>
      </c>
      <c r="N9" s="0" t="n">
        <v>1</v>
      </c>
      <c r="O9" s="0" t="n">
        <f aca="false">O10+N9</f>
        <v>1020</v>
      </c>
      <c r="P9" s="0" t="n">
        <f aca="false">O9-$B$2</f>
        <v>20</v>
      </c>
      <c r="Q9" s="15" t="n">
        <f aca="false">$B$1*((P9/$B$2+1)^(1/$B$3)-1)</f>
        <v>121.486848994589</v>
      </c>
      <c r="R9" s="15" t="n">
        <f aca="false">$B$1-Q9</f>
        <v>128.513151005411</v>
      </c>
      <c r="V9" s="0" t="n">
        <f aca="false">$B$1*((N9/$B$2+1)^(1/$B$3)-1)</f>
        <v>5.04778621513513</v>
      </c>
      <c r="W9" s="0" t="n">
        <f aca="false">W10-V9</f>
        <v>149.044275697298</v>
      </c>
      <c r="X9" s="0" t="n">
        <f aca="false">V9+$B$1-W10</f>
        <v>100.955724302702</v>
      </c>
      <c r="Y9" s="0" t="n">
        <f aca="false">Y10+V9</f>
        <v>1100.9557243027</v>
      </c>
    </row>
    <row r="10" customFormat="false" ht="13.8" hidden="false" customHeight="false" outlineLevel="0" collapsed="false">
      <c r="D10" s="0" t="n">
        <v>1</v>
      </c>
      <c r="E10" s="0" t="n">
        <f aca="false">E11+D10</f>
        <v>266.03</v>
      </c>
      <c r="F10" s="0" t="n">
        <f aca="false">E11-$B$1+D10</f>
        <v>16.03</v>
      </c>
      <c r="G10" s="0" t="n">
        <f aca="false">$B$2*((1+F10/$B$1)^$B$3-1)</f>
        <v>3.11224132373433</v>
      </c>
      <c r="H10" s="0" t="n">
        <f aca="false">H11-G10</f>
        <v>973.245866795395</v>
      </c>
      <c r="J10" s="0" t="n">
        <f aca="false">G10</f>
        <v>3.11224132373433</v>
      </c>
      <c r="N10" s="0" t="n">
        <v>1</v>
      </c>
      <c r="O10" s="0" t="n">
        <f aca="false">O11+N10</f>
        <v>1019</v>
      </c>
      <c r="P10" s="0" t="n">
        <f aca="false">O10-$B$2</f>
        <v>19</v>
      </c>
      <c r="Q10" s="15" t="n">
        <f aca="false">$B$1*((P10/$B$2+1)^(1/$B$3)-1)</f>
        <v>114.270237417487</v>
      </c>
      <c r="R10" s="15" t="n">
        <f aca="false">$B$1-Q10</f>
        <v>135.729762582513</v>
      </c>
      <c r="V10" s="0" t="n">
        <f aca="false">$B$1*((N10/$B$2+1)^(1/$B$3)-1)</f>
        <v>5.04778621513513</v>
      </c>
      <c r="W10" s="0" t="n">
        <f aca="false">W11-V10</f>
        <v>154.092061912433</v>
      </c>
      <c r="X10" s="0" t="n">
        <f aca="false">V10+$B$1-W11</f>
        <v>95.9079380875673</v>
      </c>
      <c r="Y10" s="0" t="n">
        <f aca="false">Y11+V10</f>
        <v>1095.90793808757</v>
      </c>
    </row>
    <row r="11" customFormat="false" ht="13.8" hidden="false" customHeight="false" outlineLevel="0" collapsed="false">
      <c r="D11" s="0" t="n">
        <v>1</v>
      </c>
      <c r="E11" s="0" t="n">
        <f aca="false">E12+D11</f>
        <v>265.03</v>
      </c>
      <c r="F11" s="0" t="n">
        <f aca="false">E12-$B$1+D11</f>
        <v>15.03</v>
      </c>
      <c r="G11" s="0" t="n">
        <f aca="false">$B$2*((1+F11/$B$1)^$B$3-1)</f>
        <v>2.92337020026467</v>
      </c>
      <c r="H11" s="0" t="n">
        <f aca="false">H12-G11</f>
        <v>976.35810811913</v>
      </c>
      <c r="J11" s="0" t="n">
        <f aca="false">G11</f>
        <v>2.92337020026467</v>
      </c>
      <c r="N11" s="0" t="n">
        <v>1</v>
      </c>
      <c r="O11" s="0" t="n">
        <f aca="false">O12+N11</f>
        <v>1018</v>
      </c>
      <c r="P11" s="0" t="n">
        <f aca="false">O11-$B$2</f>
        <v>18</v>
      </c>
      <c r="Q11" s="15" t="n">
        <f aca="false">$B$1*((P11/$B$2+1)^(1/$B$3)-1)</f>
        <v>107.186937944386</v>
      </c>
      <c r="R11" s="15" t="n">
        <f aca="false">$B$1-Q11</f>
        <v>142.813062055614</v>
      </c>
      <c r="V11" s="0" t="n">
        <f aca="false">$B$1*((N11/$B$2+1)^(1/$B$3)-1)</f>
        <v>5.04778621513513</v>
      </c>
      <c r="W11" s="0" t="n">
        <f aca="false">W12-V11</f>
        <v>159.139848127568</v>
      </c>
      <c r="X11" s="0" t="n">
        <f aca="false">V11+$B$1-W12</f>
        <v>90.8601518724321</v>
      </c>
      <c r="Y11" s="0" t="n">
        <f aca="false">Y12+V11</f>
        <v>1090.86015187243</v>
      </c>
    </row>
    <row r="12" customFormat="false" ht="13.8" hidden="false" customHeight="false" outlineLevel="0" collapsed="false">
      <c r="D12" s="0" t="n">
        <v>1</v>
      </c>
      <c r="E12" s="0" t="n">
        <f aca="false">E13+D12</f>
        <v>264.03</v>
      </c>
      <c r="F12" s="0" t="n">
        <f aca="false">E13-$B$1+D12</f>
        <v>14.03</v>
      </c>
      <c r="G12" s="0" t="n">
        <f aca="false">$B$2*((1+F12/$B$1)^$B$3-1)</f>
        <v>2.73382085108054</v>
      </c>
      <c r="H12" s="0" t="n">
        <f aca="false">H13-G12</f>
        <v>979.281478319394</v>
      </c>
      <c r="J12" s="0" t="n">
        <f aca="false">G12</f>
        <v>2.73382085108054</v>
      </c>
      <c r="N12" s="0" t="n">
        <v>1</v>
      </c>
      <c r="O12" s="0" t="n">
        <f aca="false">O13+N12</f>
        <v>1017</v>
      </c>
      <c r="P12" s="0" t="n">
        <f aca="false">O12-$B$2</f>
        <v>17</v>
      </c>
      <c r="Q12" s="15" t="n">
        <f aca="false">$B$1*((P12/$B$2+1)^(1/$B$3)-1)</f>
        <v>100.234615247147</v>
      </c>
      <c r="R12" s="15" t="n">
        <f aca="false">$B$1-Q12</f>
        <v>149.765384752853</v>
      </c>
      <c r="V12" s="0" t="n">
        <f aca="false">$B$1*((N12/$B$2+1)^(1/$B$3)-1)</f>
        <v>5.04778621513513</v>
      </c>
      <c r="W12" s="0" t="n">
        <f aca="false">W13-V12</f>
        <v>164.187634342703</v>
      </c>
      <c r="X12" s="0" t="n">
        <f aca="false">V12+$B$1-W13</f>
        <v>85.812365657297</v>
      </c>
      <c r="Y12" s="0" t="n">
        <f aca="false">Y13+V12</f>
        <v>1085.8123656573</v>
      </c>
    </row>
    <row r="13" customFormat="false" ht="13.8" hidden="false" customHeight="false" outlineLevel="0" collapsed="false">
      <c r="D13" s="0" t="n">
        <v>1</v>
      </c>
      <c r="E13" s="0" t="n">
        <f aca="false">E14+D13</f>
        <v>263.03</v>
      </c>
      <c r="F13" s="0" t="n">
        <f aca="false">E14-$B$1+D13</f>
        <v>13.03</v>
      </c>
      <c r="G13" s="0" t="n">
        <f aca="false">$B$2*((1+F13/$B$1)^$B$3-1)</f>
        <v>2.5435882580831</v>
      </c>
      <c r="H13" s="0" t="n">
        <f aca="false">H14-G13</f>
        <v>982.015299170475</v>
      </c>
      <c r="J13" s="0" t="n">
        <f aca="false">G13</f>
        <v>2.5435882580831</v>
      </c>
      <c r="N13" s="0" t="n">
        <v>1</v>
      </c>
      <c r="O13" s="0" t="n">
        <f aca="false">O14+N13</f>
        <v>1016</v>
      </c>
      <c r="P13" s="0" t="n">
        <f aca="false">O13-$B$2</f>
        <v>16</v>
      </c>
      <c r="Q13" s="15" t="n">
        <f aca="false">$B$1*((P13/$B$2+1)^(1/$B$3)-1)</f>
        <v>93.4109726722746</v>
      </c>
      <c r="R13" s="15" t="n">
        <f aca="false">$B$1-Q13</f>
        <v>156.589027327725</v>
      </c>
      <c r="V13" s="0" t="n">
        <f aca="false">$B$1*((N13/$B$2+1)^(1/$B$3)-1)</f>
        <v>5.04778621513513</v>
      </c>
      <c r="W13" s="0" t="n">
        <f aca="false">W14-V13</f>
        <v>169.235420557838</v>
      </c>
      <c r="X13" s="0" t="n">
        <f aca="false">V13+$B$1-W14</f>
        <v>80.7645794421619</v>
      </c>
      <c r="Y13" s="0" t="n">
        <f aca="false">Y14+V13</f>
        <v>1080.76457944216</v>
      </c>
    </row>
    <row r="14" customFormat="false" ht="13.8" hidden="false" customHeight="false" outlineLevel="0" collapsed="false">
      <c r="D14" s="0" t="n">
        <v>1</v>
      </c>
      <c r="E14" s="0" t="n">
        <f aca="false">E15+D14</f>
        <v>262.03</v>
      </c>
      <c r="F14" s="0" t="n">
        <f aca="false">E15-$B$1+D14</f>
        <v>12.03</v>
      </c>
      <c r="G14" s="0" t="n">
        <f aca="false">$B$2*((1+F14/$B$1)^$B$3-1)</f>
        <v>2.35266734679085</v>
      </c>
      <c r="H14" s="0" t="n">
        <f aca="false">H15-G14</f>
        <v>984.558887428558</v>
      </c>
      <c r="J14" s="0" t="n">
        <f aca="false">G14</f>
        <v>2.35266734679085</v>
      </c>
      <c r="N14" s="0" t="n">
        <v>1</v>
      </c>
      <c r="O14" s="0" t="n">
        <f aca="false">O15+N14</f>
        <v>1015</v>
      </c>
      <c r="P14" s="0" t="n">
        <f aca="false">O14-$B$2</f>
        <v>15</v>
      </c>
      <c r="Q14" s="15" t="n">
        <f aca="false">$B$1*((P14/$B$2+1)^(1/$B$3)-1)</f>
        <v>86.7137516375134</v>
      </c>
      <c r="R14" s="15" t="n">
        <f aca="false">$B$1-Q14</f>
        <v>163.286248362487</v>
      </c>
      <c r="V14" s="0" t="n">
        <f aca="false">$B$1*((N14/$B$2+1)^(1/$B$3)-1)</f>
        <v>5.04778621513513</v>
      </c>
      <c r="W14" s="0" t="n">
        <f aca="false">W15-V14</f>
        <v>174.283206772973</v>
      </c>
      <c r="X14" s="0" t="n">
        <f aca="false">V14+$B$1-W15</f>
        <v>75.7167932270268</v>
      </c>
      <c r="Y14" s="0" t="n">
        <f aca="false">Y15+V14</f>
        <v>1075.71679322703</v>
      </c>
    </row>
    <row r="15" customFormat="false" ht="13.8" hidden="false" customHeight="false" outlineLevel="0" collapsed="false">
      <c r="D15" s="0" t="n">
        <v>1</v>
      </c>
      <c r="E15" s="0" t="n">
        <f aca="false">E16+D15</f>
        <v>261.03</v>
      </c>
      <c r="F15" s="0" t="n">
        <f aca="false">E16-$B$1+D15</f>
        <v>11.03</v>
      </c>
      <c r="G15" s="0" t="n">
        <f aca="false">$B$2*((1+F15/$B$1)^$B$3-1)</f>
        <v>2.16105298548874</v>
      </c>
      <c r="H15" s="0" t="n">
        <f aca="false">H16-G15</f>
        <v>986.911554775349</v>
      </c>
      <c r="J15" s="0" t="n">
        <f aca="false">G15</f>
        <v>2.16105298548874</v>
      </c>
      <c r="K15" s="0" t="n">
        <f aca="false">$B$1*((J15/$B$2+1)^(1/$B$3)-1)</f>
        <v>11.0299999999996</v>
      </c>
      <c r="L15" s="0" t="n">
        <f aca="false">K15+$B$1-E16</f>
        <v>0.999999999999602</v>
      </c>
      <c r="N15" s="0" t="n">
        <v>1</v>
      </c>
      <c r="O15" s="0" t="n">
        <f aca="false">O16+N15</f>
        <v>1014</v>
      </c>
      <c r="P15" s="0" t="n">
        <f aca="false">O15-$B$2</f>
        <v>14</v>
      </c>
      <c r="Q15" s="15" t="n">
        <f aca="false">$B$1*((P15/$B$2+1)^(1/$B$3)-1)</f>
        <v>80.140731037299</v>
      </c>
      <c r="R15" s="15" t="n">
        <f aca="false">$B$1-Q15</f>
        <v>169.859268962701</v>
      </c>
      <c r="V15" s="0" t="n">
        <f aca="false">$B$1*((N15/$B$2+1)^(1/$B$3)-1)</f>
        <v>5.04778621513513</v>
      </c>
      <c r="W15" s="0" t="n">
        <f aca="false">W16-V15</f>
        <v>179.330992988108</v>
      </c>
      <c r="X15" s="0" t="n">
        <f aca="false">V15+$B$1-W16</f>
        <v>70.6690070118917</v>
      </c>
      <c r="Y15" s="0" t="n">
        <f aca="false">Y16+V15</f>
        <v>1070.66900701189</v>
      </c>
    </row>
    <row r="16" customFormat="false" ht="13.8" hidden="false" customHeight="false" outlineLevel="0" collapsed="false">
      <c r="D16" s="0" t="n">
        <v>1</v>
      </c>
      <c r="E16" s="0" t="n">
        <f aca="false">E17+D16</f>
        <v>260.03</v>
      </c>
      <c r="F16" s="0" t="n">
        <f aca="false">E17-$B$1+D16</f>
        <v>10.03</v>
      </c>
      <c r="G16" s="0" t="n">
        <f aca="false">$B$2*((1+F16/$B$1)^$B$3-1)</f>
        <v>1.96873998436065</v>
      </c>
      <c r="H16" s="0" t="n">
        <f aca="false">H17-G16</f>
        <v>989.072607760838</v>
      </c>
      <c r="J16" s="0" t="n">
        <f aca="false">G16</f>
        <v>1.96873998436065</v>
      </c>
      <c r="K16" s="0" t="n">
        <f aca="false">$B$1*((J16/$B$2+1)^(1/$B$3)-1)</f>
        <v>10.0299999999998</v>
      </c>
      <c r="L16" s="0" t="n">
        <f aca="false">K16+$B$1-E17</f>
        <v>0.999999999999773</v>
      </c>
      <c r="N16" s="0" t="n">
        <v>1</v>
      </c>
      <c r="O16" s="0" t="n">
        <f aca="false">O17+N16</f>
        <v>1013</v>
      </c>
      <c r="P16" s="0" t="n">
        <f aca="false">O16-$B$2</f>
        <v>13</v>
      </c>
      <c r="Q16" s="15" t="n">
        <f aca="false">$B$1*((P16/$B$2+1)^(1/$B$3)-1)</f>
        <v>73.689726656904</v>
      </c>
      <c r="R16" s="15" t="n">
        <f aca="false">$B$1-Q16</f>
        <v>176.310273343096</v>
      </c>
      <c r="V16" s="0" t="n">
        <f aca="false">$B$1*((N16/$B$2+1)^(1/$B$3)-1)</f>
        <v>5.04778621513513</v>
      </c>
      <c r="W16" s="0" t="n">
        <f aca="false">W17-V16</f>
        <v>184.378779203243</v>
      </c>
      <c r="X16" s="0" t="n">
        <f aca="false">V16+$B$1-W17</f>
        <v>65.6212207967566</v>
      </c>
      <c r="Y16" s="0" t="n">
        <f aca="false">Y17+V16</f>
        <v>1065.62122079676</v>
      </c>
    </row>
    <row r="17" customFormat="false" ht="13.8" hidden="false" customHeight="false" outlineLevel="0" collapsed="false">
      <c r="D17" s="0" t="n">
        <v>1</v>
      </c>
      <c r="E17" s="0" t="n">
        <f aca="false">E18+D17</f>
        <v>259.03</v>
      </c>
      <c r="F17" s="0" t="n">
        <f aca="false">E18-$B$1+D17</f>
        <v>9.02999999999997</v>
      </c>
      <c r="G17" s="0" t="n">
        <f aca="false">$B$2*((1+F17/$B$1)^$B$3-1)</f>
        <v>1.77572309460405</v>
      </c>
      <c r="H17" s="0" t="n">
        <f aca="false">H18-G17</f>
        <v>991.041347745198</v>
      </c>
      <c r="J17" s="0" t="n">
        <f aca="false">G17</f>
        <v>1.77572309460405</v>
      </c>
      <c r="K17" s="0" t="n">
        <f aca="false">$B$1*((J17/$B$2+1)^(1/$B$3)-1)</f>
        <v>9.02999999999954</v>
      </c>
      <c r="L17" s="0" t="n">
        <f aca="false">K17+$B$1-E18</f>
        <v>0.999999999999545</v>
      </c>
      <c r="N17" s="0" t="n">
        <v>1</v>
      </c>
      <c r="O17" s="0" t="n">
        <f aca="false">O18+N17</f>
        <v>1012</v>
      </c>
      <c r="P17" s="0" t="n">
        <f aca="false">O17-$B$2</f>
        <v>12</v>
      </c>
      <c r="Q17" s="15" t="n">
        <f aca="false">$B$1*((P17/$B$2+1)^(1/$B$3)-1)</f>
        <v>67.3585905951982</v>
      </c>
      <c r="R17" s="15" t="n">
        <f aca="false">$B$1-Q17</f>
        <v>182.641409404802</v>
      </c>
      <c r="V17" s="0" t="n">
        <f aca="false">$B$1*((N17/$B$2+1)^(1/$B$3)-1)</f>
        <v>5.04778621513513</v>
      </c>
      <c r="W17" s="0" t="n">
        <f aca="false">W18-V17</f>
        <v>189.426565418379</v>
      </c>
      <c r="X17" s="0" t="n">
        <f aca="false">V17+$B$1-W18</f>
        <v>60.5734345816214</v>
      </c>
      <c r="Y17" s="0" t="n">
        <f aca="false">Y18+V17</f>
        <v>1060.57343458162</v>
      </c>
    </row>
    <row r="18" customFormat="false" ht="13.8" hidden="false" customHeight="false" outlineLevel="0" collapsed="false">
      <c r="D18" s="0" t="n">
        <v>1</v>
      </c>
      <c r="E18" s="0" t="n">
        <f aca="false">E19+D18</f>
        <v>258.03</v>
      </c>
      <c r="F18" s="0" t="n">
        <f aca="false">E19-$B$1+D18</f>
        <v>8.02999999999997</v>
      </c>
      <c r="G18" s="0" t="n">
        <f aca="false">$B$2*((1+F18/$B$1)^$B$3-1)</f>
        <v>1.58199700753014</v>
      </c>
      <c r="H18" s="0" t="n">
        <f aca="false">H19-G18</f>
        <v>992.817070839802</v>
      </c>
      <c r="J18" s="0" t="n">
        <f aca="false">G18</f>
        <v>1.58199700753014</v>
      </c>
      <c r="K18" s="0" t="n">
        <f aca="false">$B$1*((J18/$B$2+1)^(1/$B$3)-1)</f>
        <v>8.0300000000002</v>
      </c>
      <c r="L18" s="0" t="n">
        <f aca="false">K18+$B$1-E19</f>
        <v>1.00000000000023</v>
      </c>
      <c r="N18" s="0" t="n">
        <v>1</v>
      </c>
      <c r="O18" s="0" t="n">
        <f aca="false">O19+N18</f>
        <v>1011</v>
      </c>
      <c r="P18" s="0" t="n">
        <f aca="false">O18-$B$2</f>
        <v>11</v>
      </c>
      <c r="Q18" s="15" t="n">
        <f aca="false">$B$1*((P18/$B$2+1)^(1/$B$3)-1)</f>
        <v>61.1452106958638</v>
      </c>
      <c r="R18" s="15" t="n">
        <f aca="false">$B$1-Q18</f>
        <v>188.854789304136</v>
      </c>
      <c r="V18" s="0" t="n">
        <f aca="false">$B$1*((N18/$B$2+1)^(1/$B$3)-1)</f>
        <v>5.04778621513513</v>
      </c>
      <c r="W18" s="0" t="n">
        <f aca="false">W19-V18</f>
        <v>194.474351633514</v>
      </c>
      <c r="X18" s="0" t="n">
        <f aca="false">V18+$B$1-W19</f>
        <v>55.5256483664863</v>
      </c>
      <c r="Y18" s="0" t="n">
        <f aca="false">Y19+V18</f>
        <v>1055.52564836649</v>
      </c>
    </row>
    <row r="19" customFormat="false" ht="13.8" hidden="false" customHeight="false" outlineLevel="0" collapsed="false">
      <c r="D19" s="0" t="n">
        <v>1</v>
      </c>
      <c r="E19" s="0" t="n">
        <f aca="false">E20+D19</f>
        <v>257.03</v>
      </c>
      <c r="F19" s="0" t="n">
        <f aca="false">E20-$B$1+D19</f>
        <v>7.02999999999997</v>
      </c>
      <c r="G19" s="0" t="n">
        <f aca="false">$B$2*((1+F19/$B$1)^$B$3-1)</f>
        <v>1.38755635364407</v>
      </c>
      <c r="H19" s="0" t="n">
        <f aca="false">H20-G19</f>
        <v>994.399067847333</v>
      </c>
      <c r="J19" s="0" t="n">
        <f aca="false">G19</f>
        <v>1.38755635364407</v>
      </c>
      <c r="K19" s="0" t="n">
        <f aca="false">$B$1*((J19/$B$2+1)^(1/$B$3)-1)</f>
        <v>7.02999999999948</v>
      </c>
      <c r="L19" s="0" t="n">
        <f aca="false">K19+$B$1-E20</f>
        <v>0.999999999999488</v>
      </c>
      <c r="N19" s="0" t="n">
        <v>1</v>
      </c>
      <c r="O19" s="0" t="n">
        <f aca="false">O20+N19</f>
        <v>1010</v>
      </c>
      <c r="P19" s="0" t="n">
        <f aca="false">O19-$B$2</f>
        <v>10</v>
      </c>
      <c r="Q19" s="15" t="n">
        <f aca="false">$B$1*((P19/$B$2+1)^(1/$B$3)-1)</f>
        <v>55.0475099869918</v>
      </c>
      <c r="R19" s="15" t="n">
        <f aca="false">$B$1-Q19</f>
        <v>194.952490013008</v>
      </c>
      <c r="V19" s="0" t="n">
        <f aca="false">$B$1*((N19/$B$2+1)^(1/$B$3)-1)</f>
        <v>5.04778621513513</v>
      </c>
      <c r="W19" s="0" t="n">
        <f aca="false">W20-V19</f>
        <v>199.522137848649</v>
      </c>
      <c r="X19" s="0" t="n">
        <f aca="false">V19+$B$1-W20</f>
        <v>50.4778621513512</v>
      </c>
      <c r="Y19" s="0" t="n">
        <f aca="false">Y20+V19</f>
        <v>1050.47786215135</v>
      </c>
    </row>
    <row r="20" customFormat="false" ht="13.8" hidden="false" customHeight="false" outlineLevel="0" collapsed="false">
      <c r="D20" s="0" t="n">
        <v>1</v>
      </c>
      <c r="E20" s="0" t="n">
        <f aca="false">E21+D20</f>
        <v>256.03</v>
      </c>
      <c r="F20" s="0" t="n">
        <f aca="false">E21-$B$1+D20</f>
        <v>6.02999999999997</v>
      </c>
      <c r="G20" s="0" t="n">
        <f aca="false">$B$2*((1+F20/$B$1)^$B$3-1)</f>
        <v>1.19239570171037</v>
      </c>
      <c r="H20" s="0" t="n">
        <f aca="false">H21-G20</f>
        <v>995.786624200977</v>
      </c>
      <c r="J20" s="0" t="n">
        <f aca="false">G20</f>
        <v>1.19239570171037</v>
      </c>
      <c r="K20" s="0" t="n">
        <f aca="false">$B$1*((J20/$B$2+1)^(1/$B$3)-1)</f>
        <v>6.02999999999959</v>
      </c>
      <c r="L20" s="0" t="n">
        <f aca="false">K20+$B$1-E21</f>
        <v>0.999999999999602</v>
      </c>
      <c r="N20" s="0" t="n">
        <v>1</v>
      </c>
      <c r="O20" s="0" t="n">
        <f aca="false">O21+N20</f>
        <v>1009</v>
      </c>
      <c r="P20" s="0" t="n">
        <f aca="false">O20-$B$2</f>
        <v>9</v>
      </c>
      <c r="Q20" s="15" t="n">
        <f aca="false">$B$1*((P20/$B$2+1)^(1/$B$3)-1)</f>
        <v>49.0634461289027</v>
      </c>
      <c r="R20" s="15" t="n">
        <f aca="false">$B$1-Q20</f>
        <v>200.936553871097</v>
      </c>
      <c r="V20" s="0" t="n">
        <f aca="false">$B$1*((N20/$B$2+1)^(1/$B$3)-1)</f>
        <v>5.04778621513513</v>
      </c>
      <c r="W20" s="0" t="n">
        <f aca="false">W21-V20</f>
        <v>204.569924063784</v>
      </c>
      <c r="X20" s="0" t="n">
        <f aca="false">V20+$B$1-W21</f>
        <v>45.4300759362161</v>
      </c>
      <c r="Y20" s="0" t="n">
        <f aca="false">Y21+V20</f>
        <v>1045.43007593622</v>
      </c>
    </row>
    <row r="21" customFormat="false" ht="13.8" hidden="false" customHeight="false" outlineLevel="0" collapsed="false">
      <c r="D21" s="0" t="n">
        <v>1</v>
      </c>
      <c r="E21" s="0" t="n">
        <f aca="false">E22+D21</f>
        <v>255.03</v>
      </c>
      <c r="F21" s="0" t="n">
        <f aca="false">E22-$B$1+D21</f>
        <v>5.02999999999997</v>
      </c>
      <c r="G21" s="0" t="n">
        <f aca="false">$B$2*((1+F21/$B$1)^$B$3-1)</f>
        <v>0.996509557797287</v>
      </c>
      <c r="H21" s="0" t="n">
        <f aca="false">H22-G21</f>
        <v>996.979019902687</v>
      </c>
      <c r="J21" s="0" t="n">
        <f aca="false">G21</f>
        <v>0.996509557797287</v>
      </c>
      <c r="K21" s="0" t="n">
        <f aca="false">$B$1*((J21/$B$2+1)^(1/$B$3)-1)</f>
        <v>5.03000000000042</v>
      </c>
      <c r="L21" s="0" t="n">
        <f aca="false">K21+$B$1-E22</f>
        <v>1.00000000000045</v>
      </c>
      <c r="N21" s="0" t="n">
        <v>1</v>
      </c>
      <c r="O21" s="0" t="n">
        <f aca="false">O22+N21</f>
        <v>1008</v>
      </c>
      <c r="P21" s="0" t="n">
        <f aca="false">O21-$B$2</f>
        <v>8</v>
      </c>
      <c r="Q21" s="15" t="n">
        <f aca="false">$B$1*((P21/$B$2+1)^(1/$B$3)-1)</f>
        <v>43.1910108701202</v>
      </c>
      <c r="R21" s="15" t="n">
        <f aca="false">$B$1-Q21</f>
        <v>206.80898912988</v>
      </c>
      <c r="V21" s="0" t="n">
        <f aca="false">$B$1*((N21/$B$2+1)^(1/$B$3)-1)</f>
        <v>5.04778621513513</v>
      </c>
      <c r="W21" s="0" t="n">
        <f aca="false">W22-V21</f>
        <v>209.617710278919</v>
      </c>
      <c r="X21" s="0" t="n">
        <f aca="false">V21+$B$1-W22</f>
        <v>40.382289721081</v>
      </c>
      <c r="Y21" s="0" t="n">
        <f aca="false">Y22+V21</f>
        <v>1040.38228972108</v>
      </c>
    </row>
    <row r="22" customFormat="false" ht="13.8" hidden="false" customHeight="false" outlineLevel="0" collapsed="false">
      <c r="D22" s="0" t="n">
        <v>1</v>
      </c>
      <c r="E22" s="0" t="n">
        <f aca="false">E23+D22</f>
        <v>254.03</v>
      </c>
      <c r="F22" s="0" t="n">
        <f aca="false">E23-$B$1+D22</f>
        <v>4.02999999999997</v>
      </c>
      <c r="G22" s="0" t="n">
        <f aca="false">$B$2*((1+F22/$B$1)^$B$3-1)</f>
        <v>0.799892364304</v>
      </c>
      <c r="H22" s="0" t="n">
        <f aca="false">H23-G22</f>
        <v>997.975529460484</v>
      </c>
      <c r="J22" s="0" t="n">
        <f aca="false">G22</f>
        <v>0.799892364304</v>
      </c>
      <c r="K22" s="0" t="n">
        <f aca="false">$B$1*((J22/$B$2+1)^(1/$B$3)-1)</f>
        <v>4.02999999999992</v>
      </c>
      <c r="L22" s="0" t="n">
        <f aca="false">K22+$B$1-E23</f>
        <v>0.999999999999943</v>
      </c>
      <c r="N22" s="0" t="n">
        <v>1</v>
      </c>
      <c r="O22" s="0" t="n">
        <f aca="false">O23+N22</f>
        <v>1007</v>
      </c>
      <c r="P22" s="0" t="n">
        <f aca="false">O22-$B$2</f>
        <v>7</v>
      </c>
      <c r="Q22" s="15" t="n">
        <f aca="false">$B$1*((P22/$B$2+1)^(1/$B$3)-1)</f>
        <v>37.4282295113437</v>
      </c>
      <c r="R22" s="15" t="n">
        <f aca="false">$B$1-Q22</f>
        <v>212.571770488656</v>
      </c>
      <c r="V22" s="0" t="n">
        <f aca="false">$B$1*((N22/$B$2+1)^(1/$B$3)-1)</f>
        <v>5.04778621513513</v>
      </c>
      <c r="W22" s="0" t="n">
        <f aca="false">W23-V22</f>
        <v>214.665496494054</v>
      </c>
      <c r="X22" s="0" t="n">
        <f aca="false">V22+$B$1-W23</f>
        <v>35.3345035059458</v>
      </c>
      <c r="Y22" s="0" t="n">
        <f aca="false">Y23+V22</f>
        <v>1035.33450350595</v>
      </c>
    </row>
    <row r="23" customFormat="false" ht="13.8" hidden="false" customHeight="false" outlineLevel="0" collapsed="false">
      <c r="D23" s="0" t="n">
        <v>1</v>
      </c>
      <c r="E23" s="0" t="n">
        <f aca="false">E24+D23</f>
        <v>253.03</v>
      </c>
      <c r="F23" s="0" t="n">
        <f aca="false">E24-$B$1+D23</f>
        <v>3.02999999999997</v>
      </c>
      <c r="G23" s="0" t="n">
        <f aca="false">$B$2*((1+F23/$B$1)^$B$3-1)</f>
        <v>0.602538498969851</v>
      </c>
      <c r="H23" s="0" t="n">
        <f aca="false">H24-G23</f>
        <v>998.775421824788</v>
      </c>
      <c r="J23" s="0" t="n">
        <f aca="false">G23</f>
        <v>0.602538498969851</v>
      </c>
      <c r="K23" s="0" t="n">
        <f aca="false">$B$1*((J23/$B$2+1)^(1/$B$3)-1)</f>
        <v>3.02999999999964</v>
      </c>
      <c r="L23" s="0" t="n">
        <f aca="false">K23+$B$1-E24</f>
        <v>0.999999999999659</v>
      </c>
      <c r="N23" s="0" t="n">
        <v>1</v>
      </c>
      <c r="O23" s="0" t="n">
        <f aca="false">O24+N23</f>
        <v>1006</v>
      </c>
      <c r="P23" s="0" t="n">
        <f aca="false">O23-$B$2</f>
        <v>6</v>
      </c>
      <c r="Q23" s="15" t="n">
        <f aca="false">$B$1*((P23/$B$2+1)^(1/$B$3)-1)</f>
        <v>31.7731603773512</v>
      </c>
      <c r="R23" s="15" t="n">
        <f aca="false">$B$1-Q23</f>
        <v>218.226839622649</v>
      </c>
      <c r="V23" s="0" t="n">
        <f aca="false">$B$1*((N23/$B$2+1)^(1/$B$3)-1)</f>
        <v>5.04778621513513</v>
      </c>
      <c r="W23" s="0" t="n">
        <f aca="false">W24-V23</f>
        <v>219.713282709189</v>
      </c>
      <c r="X23" s="0" t="n">
        <f aca="false">V23+$B$1-W24</f>
        <v>30.2867172908107</v>
      </c>
      <c r="Y23" s="0" t="n">
        <f aca="false">Y24+V23</f>
        <v>1030.28671729081</v>
      </c>
    </row>
    <row r="24" customFormat="false" ht="13.8" hidden="false" customHeight="false" outlineLevel="0" collapsed="false">
      <c r="D24" s="0" t="n">
        <v>1</v>
      </c>
      <c r="E24" s="0" t="n">
        <f aca="false">E25+D24</f>
        <v>252.03</v>
      </c>
      <c r="F24" s="0" t="n">
        <f aca="false">E25-$B$1+D24</f>
        <v>2.02999999999997</v>
      </c>
      <c r="G24" s="0" t="n">
        <f aca="false">$B$2*((1+F24/$B$1)^$B$3-1)</f>
        <v>0.404442273862049</v>
      </c>
      <c r="H24" s="0" t="n">
        <f aca="false">H25-G24</f>
        <v>999.377960323758</v>
      </c>
      <c r="J24" s="0" t="n">
        <f aca="false">G24</f>
        <v>0.404442273862049</v>
      </c>
      <c r="K24" s="0" t="n">
        <f aca="false">$B$1*((J24/$B$2+1)^(1/$B$3)-1)</f>
        <v>2.02999999999992</v>
      </c>
      <c r="L24" s="0" t="n">
        <f aca="false">K24+$B$1-E25</f>
        <v>0.999999999999943</v>
      </c>
      <c r="N24" s="0" t="n">
        <v>1</v>
      </c>
      <c r="O24" s="0" t="n">
        <f aca="false">O25+N24</f>
        <v>1005</v>
      </c>
      <c r="P24" s="0" t="n">
        <f aca="false">O24-$B$2</f>
        <v>5</v>
      </c>
      <c r="Q24" s="15" t="n">
        <f aca="false">$B$1*((P24/$B$2+1)^(1/$B$3)-1)</f>
        <v>26.2238942966821</v>
      </c>
      <c r="R24" s="15" t="n">
        <f aca="false">$B$1-Q24</f>
        <v>223.776105703318</v>
      </c>
      <c r="V24" s="0" t="n">
        <f aca="false">$B$1*((N24/$B$2+1)^(1/$B$3)-1)</f>
        <v>5.04778621513513</v>
      </c>
      <c r="W24" s="0" t="n">
        <f aca="false">W25-V24</f>
        <v>224.761068924324</v>
      </c>
      <c r="X24" s="0" t="n">
        <f aca="false">V24+$B$1-W25</f>
        <v>25.2389310756756</v>
      </c>
      <c r="Y24" s="0" t="n">
        <f aca="false">Y25+V24</f>
        <v>1025.23893107568</v>
      </c>
    </row>
    <row r="25" customFormat="false" ht="13.8" hidden="false" customHeight="false" outlineLevel="0" collapsed="false">
      <c r="D25" s="0" t="n">
        <v>1</v>
      </c>
      <c r="E25" s="0" t="n">
        <f aca="false">E26+D25</f>
        <v>251.03</v>
      </c>
      <c r="F25" s="0" t="n">
        <f aca="false">E26-$B$1+D25</f>
        <v>1.02999999999997</v>
      </c>
      <c r="G25" s="0" t="n">
        <f aca="false">$B$2*((1+F25/$B$1)^$B$3-1)</f>
        <v>0.205597934344492</v>
      </c>
      <c r="H25" s="0" t="n">
        <f aca="false">H26-G25</f>
        <v>999.78240259762</v>
      </c>
      <c r="J25" s="0" t="n">
        <f aca="false">G25</f>
        <v>0.205597934344492</v>
      </c>
      <c r="K25" s="0" t="n">
        <f aca="false">$B$1*((J25/$B$2+1)^(1/$B$3)-1)</f>
        <v>1.02999999999992</v>
      </c>
      <c r="L25" s="0" t="n">
        <f aca="false">K25+$B$1-E26</f>
        <v>0.999999999999943</v>
      </c>
      <c r="N25" s="0" t="n">
        <v>1</v>
      </c>
      <c r="O25" s="0" t="n">
        <f aca="false">O26+N25</f>
        <v>1004</v>
      </c>
      <c r="P25" s="0" t="n">
        <f aca="false">O25-$B$2</f>
        <v>4</v>
      </c>
      <c r="Q25" s="15" t="n">
        <f aca="false">$B$1*((P25/$B$2+1)^(1/$B$3)-1)</f>
        <v>20.7785540890338</v>
      </c>
      <c r="R25" s="15" t="n">
        <f aca="false">$B$1-Q25</f>
        <v>229.221445910966</v>
      </c>
      <c r="V25" s="0" t="n">
        <f aca="false">$B$1*((N25/$B$2+1)^(1/$B$3)-1)</f>
        <v>5.04778621513513</v>
      </c>
      <c r="W25" s="0" t="n">
        <f aca="false">W26-V25</f>
        <v>229.80885513946</v>
      </c>
      <c r="X25" s="0" t="n">
        <f aca="false">V25+$B$1-W26</f>
        <v>20.1911448605405</v>
      </c>
      <c r="Y25" s="0" t="n">
        <f aca="false">Y26+V25</f>
        <v>1020.19114486054</v>
      </c>
    </row>
    <row r="26" customFormat="false" ht="13.8" hidden="false" customHeight="false" outlineLevel="0" collapsed="false">
      <c r="D26" s="0" t="n">
        <v>0.01</v>
      </c>
      <c r="E26" s="0" t="n">
        <f aca="false">E27+D26</f>
        <v>250.03</v>
      </c>
      <c r="F26" s="0" t="n">
        <f aca="false">E27-$B$1+D26</f>
        <v>0.0299999999999818</v>
      </c>
      <c r="G26" s="0" t="n">
        <f aca="false">$B$2*((1+F26/$B$1)^$B$3-1)</f>
        <v>0.00599965802661195</v>
      </c>
      <c r="H26" s="0" t="n">
        <f aca="false">H27-G26</f>
        <v>999.988000531965</v>
      </c>
      <c r="J26" s="0" t="n">
        <f aca="false">G26</f>
        <v>0.00599965802661195</v>
      </c>
      <c r="K26" s="0" t="n">
        <f aca="false">$B$1*((J26/$B$2+1)^(1/$B$3)-1)</f>
        <v>0.0299999999996969</v>
      </c>
      <c r="L26" s="0" t="n">
        <f aca="false">K26+$B$1-E27</f>
        <v>0.00999999999970669</v>
      </c>
      <c r="N26" s="0" t="n">
        <v>1</v>
      </c>
      <c r="O26" s="0" t="n">
        <f aca="false">O27+N26</f>
        <v>1003</v>
      </c>
      <c r="P26" s="0" t="n">
        <f aca="false">O26-$B$2</f>
        <v>3</v>
      </c>
      <c r="Q26" s="15" t="n">
        <f aca="false">$B$1*((P26/$B$2+1)^(1/$B$3)-1)</f>
        <v>15.435294060224</v>
      </c>
      <c r="R26" s="15" t="n">
        <f aca="false">$B$1-Q26</f>
        <v>234.564705939776</v>
      </c>
      <c r="V26" s="0" t="n">
        <f aca="false">$B$1*((N26/$B$2+1)^(1/$B$3)-1)</f>
        <v>5.04778621513513</v>
      </c>
      <c r="W26" s="0" t="n">
        <f aca="false">W27-V26</f>
        <v>234.856641354595</v>
      </c>
      <c r="X26" s="0" t="n">
        <f aca="false">V26+$B$1-W27</f>
        <v>15.1433586454054</v>
      </c>
      <c r="Y26" s="0" t="n">
        <f aca="false">Y27+V26</f>
        <v>1015.14335864541</v>
      </c>
    </row>
    <row r="27" customFormat="false" ht="13.8" hidden="false" customHeight="false" outlineLevel="0" collapsed="false">
      <c r="D27" s="0" t="n">
        <v>0.01</v>
      </c>
      <c r="E27" s="0" t="n">
        <f aca="false">E28+D27</f>
        <v>250.02</v>
      </c>
      <c r="F27" s="0" t="n">
        <f aca="false">E28-$B$1+D27</f>
        <v>0.0199999999999909</v>
      </c>
      <c r="G27" s="0" t="n">
        <f aca="false">$B$2*((1+F27/$B$1)^$B$3-1)</f>
        <v>0.00399984800791842</v>
      </c>
      <c r="H27" s="0" t="n">
        <f aca="false">H28-G27</f>
        <v>999.994000189991</v>
      </c>
      <c r="J27" s="0" t="n">
        <f aca="false">G27</f>
        <v>0.00399984800791842</v>
      </c>
      <c r="K27" s="0" t="n">
        <f aca="false">$B$1*((J27/$B$2+1)^(1/$B$3)-1)</f>
        <v>0.0200000000000755</v>
      </c>
      <c r="L27" s="0" t="n">
        <f aca="false">K27+$B$1-E28</f>
        <v>0.0100000000000762</v>
      </c>
      <c r="N27" s="0" t="n">
        <v>1</v>
      </c>
      <c r="O27" s="0" t="n">
        <f aca="false">O28+N27</f>
        <v>1002</v>
      </c>
      <c r="P27" s="0" t="n">
        <f aca="false">O27-$B$2</f>
        <v>2</v>
      </c>
      <c r="Q27" s="15" t="n">
        <f aca="false">$B$1*((P27/$B$2+1)^(1/$B$3)-1)</f>
        <v>10.1922995046547</v>
      </c>
      <c r="R27" s="15" t="n">
        <f aca="false">$B$1-Q27</f>
        <v>239.807700495345</v>
      </c>
      <c r="V27" s="0" t="n">
        <f aca="false">$B$1*((N27/$B$2+1)^(1/$B$3)-1)</f>
        <v>5.04778621513513</v>
      </c>
      <c r="W27" s="0" t="n">
        <f aca="false">W28-V27</f>
        <v>239.90442756973</v>
      </c>
      <c r="X27" s="0" t="n">
        <f aca="false">V27+$B$1-W28</f>
        <v>10.0955724302702</v>
      </c>
      <c r="Y27" s="0" t="n">
        <f aca="false">Y28+V27</f>
        <v>1010.09557243027</v>
      </c>
    </row>
    <row r="28" customFormat="false" ht="13.8" hidden="false" customHeight="false" outlineLevel="0" collapsed="false">
      <c r="D28" s="0" t="n">
        <v>0.01</v>
      </c>
      <c r="E28" s="0" t="n">
        <f aca="false">E29+D28</f>
        <v>250.01</v>
      </c>
      <c r="F28" s="0" t="n">
        <f aca="false">E29-$B$1+D28</f>
        <v>0.01</v>
      </c>
      <c r="G28" s="0" t="n">
        <f aca="false">$B$2*((1+F28/$B$1)^$B$3-1)</f>
        <v>0.00199996200089814</v>
      </c>
      <c r="H28" s="0" t="n">
        <f aca="false">H29-G28</f>
        <v>999.998000037999</v>
      </c>
      <c r="J28" s="0" t="n">
        <f aca="false">G28</f>
        <v>0.00199996200089814</v>
      </c>
      <c r="K28" s="0" t="n">
        <f aca="false">$B$1*((J28/$B$2+1)^(1/$B$3)-1)</f>
        <v>0.00999999999956591</v>
      </c>
      <c r="L28" s="0" t="n">
        <f aca="false">K28+$B$1-E29</f>
        <v>0.00999999999956458</v>
      </c>
      <c r="N28" s="0" t="n">
        <v>1</v>
      </c>
      <c r="O28" s="0" t="n">
        <f aca="false">O29+N28</f>
        <v>1001</v>
      </c>
      <c r="P28" s="0" t="n">
        <f aca="false">O28-$B$2</f>
        <v>1</v>
      </c>
      <c r="Q28" s="15" t="n">
        <f aca="false">$B$1*((P28/$B$2+1)^(1/$B$3)-1)</f>
        <v>5.04778621513513</v>
      </c>
      <c r="R28" s="15" t="n">
        <f aca="false">$B$1-Q28</f>
        <v>244.952213784865</v>
      </c>
      <c r="V28" s="0" t="n">
        <f aca="false">$B$1*((N28/$B$2+1)^(1/$B$3)-1)</f>
        <v>5.04778621513513</v>
      </c>
      <c r="W28" s="0" t="n">
        <f aca="false">W29-V28</f>
        <v>244.952213784865</v>
      </c>
      <c r="X28" s="0" t="n">
        <f aca="false">V28+$B$1-W29</f>
        <v>5.04778621513512</v>
      </c>
      <c r="Y28" s="0" t="n">
        <f aca="false">Y29+V28</f>
        <v>1005.04778621514</v>
      </c>
    </row>
    <row r="29" customFormat="false" ht="13.8" hidden="false" customHeight="false" outlineLevel="0" collapsed="false">
      <c r="D29" s="0" t="n">
        <v>0</v>
      </c>
      <c r="E29" s="0" t="n">
        <f aca="false">$B$1</f>
        <v>250</v>
      </c>
      <c r="F29" s="0" t="n">
        <f aca="false">E29-$B$1+D29</f>
        <v>0</v>
      </c>
      <c r="G29" s="0" t="n">
        <f aca="false">$B$2*((1+F29/$B$1)^$B$2-1)</f>
        <v>0</v>
      </c>
      <c r="H29" s="0" t="n">
        <f aca="false">B2</f>
        <v>1000</v>
      </c>
      <c r="J29" s="0" t="n">
        <f aca="false">G29</f>
        <v>0</v>
      </c>
      <c r="K29" s="0" t="n">
        <f aca="false">$B$1*((J29/$B$2+1)^(1/$B$3)-1)</f>
        <v>0</v>
      </c>
      <c r="L29" s="0" t="n">
        <f aca="false">K29+$B$1-E30</f>
        <v>0.00100000000000477</v>
      </c>
      <c r="N29" s="0" t="n">
        <v>0</v>
      </c>
      <c r="O29" s="0" t="n">
        <f aca="false">B2</f>
        <v>1000</v>
      </c>
      <c r="P29" s="0" t="n">
        <f aca="false">O29-$B$2</f>
        <v>0</v>
      </c>
      <c r="Q29" s="15" t="n">
        <f aca="false">$B$1*((P29/$B$2+1)^(1/$B$3)-1)</f>
        <v>0</v>
      </c>
      <c r="R29" s="15" t="n">
        <f aca="false">$B$1-Q29</f>
        <v>250</v>
      </c>
      <c r="V29" s="0" t="n">
        <f aca="false">$B$1*((N29/$B$2+1)^(1/$B$3)-1)</f>
        <v>0</v>
      </c>
      <c r="W29" s="0" t="n">
        <v>250</v>
      </c>
      <c r="Y29" s="0" t="n">
        <f aca="false">B2</f>
        <v>1000</v>
      </c>
    </row>
    <row r="30" customFormat="false" ht="13.8" hidden="false" customHeight="false" outlineLevel="0" collapsed="false">
      <c r="D30" s="0" t="n">
        <v>-0.001</v>
      </c>
      <c r="E30" s="0" t="n">
        <f aca="false">E29+D30</f>
        <v>249.999</v>
      </c>
      <c r="F30" s="0" t="n">
        <f aca="false">E29-$B$1+D30</f>
        <v>-0.001</v>
      </c>
      <c r="G30" s="0" t="n">
        <f aca="false">$B$2*((1+F30/$B$1)^$B$3-1)</f>
        <v>-0.000200000380035092</v>
      </c>
      <c r="H30" s="0" t="n">
        <f aca="false">H29-G30</f>
        <v>1000.00020000038</v>
      </c>
      <c r="J30" s="0" t="n">
        <f aca="false">G30</f>
        <v>-0.000200000380035092</v>
      </c>
      <c r="K30" s="0" t="n">
        <f aca="false">$B$1*((J30/$B$2+1)^(1/$B$3)-1)</f>
        <v>-0.00100000000016753</v>
      </c>
      <c r="L30" s="0" t="n">
        <f aca="false">K30+$B$1-E31</f>
        <v>0.000999999999834245</v>
      </c>
      <c r="N30" s="0" t="n">
        <v>-1</v>
      </c>
      <c r="O30" s="0" t="n">
        <f aca="false">O29+N30</f>
        <v>999</v>
      </c>
      <c r="P30" s="0" t="n">
        <f aca="false">O30-$B$2</f>
        <v>-1</v>
      </c>
      <c r="Q30" s="15" t="n">
        <f aca="false">$B$1*((P30/$B$2+1)^(1/$B$3)-1)</f>
        <v>-4.95278379261632</v>
      </c>
      <c r="R30" s="15" t="n">
        <f aca="false">$B$1-Q30</f>
        <v>254.952783792616</v>
      </c>
      <c r="V30" s="0" t="n">
        <f aca="false">$B$1*((N30/$B$2+1)^(1/$B$3)-1)</f>
        <v>-4.95278379261632</v>
      </c>
      <c r="W30" s="0" t="n">
        <f aca="false">W29-V30</f>
        <v>254.952783792616</v>
      </c>
      <c r="X30" s="0" t="n">
        <f aca="false">V30+$B$1-W29</f>
        <v>-4.95278379261632</v>
      </c>
      <c r="Y30" s="0" t="n">
        <f aca="false">Y29-V30</f>
        <v>1004.95278379262</v>
      </c>
    </row>
    <row r="31" customFormat="false" ht="13.8" hidden="false" customHeight="false" outlineLevel="0" collapsed="false">
      <c r="D31" s="0" t="n">
        <v>-0.001</v>
      </c>
      <c r="E31" s="0" t="n">
        <f aca="false">E30+D31</f>
        <v>249.998</v>
      </c>
      <c r="F31" s="0" t="n">
        <f aca="false">E30-$B$1+D31</f>
        <v>-0.00200000000000477</v>
      </c>
      <c r="G31" s="0" t="n">
        <f aca="false">$B$2*((1+F31/$B$1)^$B$3-1)</f>
        <v>-0.000400001520017845</v>
      </c>
      <c r="H31" s="0" t="n">
        <f aca="false">H30-G31</f>
        <v>1000.0006000019</v>
      </c>
      <c r="J31" s="0" t="n">
        <f aca="false">G31</f>
        <v>-0.000400001520017845</v>
      </c>
      <c r="K31" s="0" t="n">
        <f aca="false">$B$1*((J31/$B$2+1)^(1/$B$3)-1)</f>
        <v>-0.00200000000005751</v>
      </c>
      <c r="L31" s="0" t="n">
        <f aca="false">K31+$B$1-E32</f>
        <v>0.000999999999947931</v>
      </c>
      <c r="N31" s="0" t="n">
        <v>-1</v>
      </c>
      <c r="O31" s="0" t="n">
        <f aca="false">O30+N31</f>
        <v>998</v>
      </c>
      <c r="P31" s="0" t="n">
        <f aca="false">O31-$B$2</f>
        <v>-2</v>
      </c>
      <c r="Q31" s="15" t="n">
        <f aca="false">$B$1*((P31/$B$2+1)^(1/$B$3)-1)</f>
        <v>-9.81226074341432</v>
      </c>
      <c r="R31" s="15" t="n">
        <f aca="false">$B$1-Q31</f>
        <v>259.812260743414</v>
      </c>
      <c r="V31" s="0" t="n">
        <f aca="false">$B$1*((N31/$B$2+1)^(1/$B$3)-1)</f>
        <v>-4.95278379261632</v>
      </c>
      <c r="W31" s="0" t="n">
        <f aca="false">W30-V31</f>
        <v>259.905567585233</v>
      </c>
      <c r="X31" s="0" t="n">
        <f aca="false">V31+$B$1-W30</f>
        <v>-9.90556758523263</v>
      </c>
      <c r="Y31" s="0" t="n">
        <f aca="false">Y30-V31</f>
        <v>1009.90556758523</v>
      </c>
    </row>
    <row r="32" customFormat="false" ht="13.8" hidden="false" customHeight="false" outlineLevel="0" collapsed="false">
      <c r="D32" s="0" t="n">
        <v>-0.001</v>
      </c>
      <c r="E32" s="0" t="n">
        <f aca="false">E31+D32</f>
        <v>249.997</v>
      </c>
      <c r="F32" s="0" t="n">
        <f aca="false">E31-$B$1+D32</f>
        <v>-0.00300000000000955</v>
      </c>
      <c r="G32" s="0" t="n">
        <f aca="false">$B$2*((1+F32/$B$1)^$B$3-1)</f>
        <v>-0.000600003420059281</v>
      </c>
      <c r="H32" s="0" t="n">
        <f aca="false">H31-G32</f>
        <v>1000.00120000532</v>
      </c>
      <c r="J32" s="0" t="n">
        <f aca="false">G32</f>
        <v>-0.000600003420059281</v>
      </c>
      <c r="K32" s="0" t="n">
        <f aca="false">$B$1*((J32/$B$2+1)^(1/$B$3)-1)</f>
        <v>-0.00300000000016953</v>
      </c>
      <c r="L32" s="0" t="n">
        <f aca="false">K32+$B$1-E33</f>
        <v>0.999999999999858</v>
      </c>
      <c r="N32" s="0" t="n">
        <v>-1</v>
      </c>
      <c r="O32" s="0" t="n">
        <f aca="false">O31+N32</f>
        <v>997</v>
      </c>
      <c r="P32" s="0" t="n">
        <f aca="false">O32-$B$2</f>
        <v>-3</v>
      </c>
      <c r="Q32" s="15" t="n">
        <f aca="false">$B$1*((P32/$B$2+1)^(1/$B$3)-1)</f>
        <v>-14.5800978235962</v>
      </c>
      <c r="R32" s="15" t="n">
        <f aca="false">$B$1-Q32</f>
        <v>264.580097823596</v>
      </c>
      <c r="V32" s="0" t="n">
        <f aca="false">$B$1*((N32/$B$2+1)^(1/$B$3)-1)</f>
        <v>-4.95278379261632</v>
      </c>
      <c r="W32" s="0" t="n">
        <f aca="false">W31-V32</f>
        <v>264.858351377849</v>
      </c>
      <c r="X32" s="0" t="n">
        <f aca="false">V32+$B$1-W31</f>
        <v>-14.8583513778489</v>
      </c>
      <c r="Y32" s="0" t="n">
        <f aca="false">Y31-V32</f>
        <v>1014.85835137785</v>
      </c>
    </row>
    <row r="33" customFormat="false" ht="13.8" hidden="false" customHeight="false" outlineLevel="0" collapsed="false">
      <c r="D33" s="0" t="n">
        <v>-1</v>
      </c>
      <c r="E33" s="0" t="n">
        <f aca="false">E32+D33</f>
        <v>248.997</v>
      </c>
      <c r="F33" s="0" t="n">
        <f aca="false">E32-$B$1+D33</f>
        <v>-1.00300000000001</v>
      </c>
      <c r="G33" s="0" t="n">
        <f aca="false">$B$2*((1+F33/$B$1)^$B$3-1)</f>
        <v>-0.200983283297762</v>
      </c>
      <c r="H33" s="0" t="n">
        <f aca="false">H32-G33</f>
        <v>1000.20218328862</v>
      </c>
      <c r="J33" s="0" t="n">
        <f aca="false">G33</f>
        <v>-0.200983283297762</v>
      </c>
      <c r="K33" s="0" t="n">
        <f aca="false">$B$1*((J33/$B$2+1)^(1/$B$3)-1)</f>
        <v>-1.00299999999973</v>
      </c>
      <c r="L33" s="0" t="n">
        <f aca="false">K33+$B$1-E34</f>
        <v>1.00000000000028</v>
      </c>
      <c r="N33" s="0" t="n">
        <v>-1</v>
      </c>
      <c r="O33" s="0" t="n">
        <f aca="false">O32+N33</f>
        <v>996</v>
      </c>
      <c r="P33" s="0" t="n">
        <f aca="false">O33-$B$2</f>
        <v>-4</v>
      </c>
      <c r="Q33" s="15" t="n">
        <f aca="false">$B$1*((P33/$B$2+1)^(1/$B$3)-1)</f>
        <v>-19.2579338496492</v>
      </c>
      <c r="R33" s="15" t="n">
        <f aca="false">$B$1-Q33</f>
        <v>269.257933849649</v>
      </c>
      <c r="V33" s="0" t="n">
        <f aca="false">$B$1*((N33/$B$2+1)^(1/$B$3)-1)</f>
        <v>-4.95278379261632</v>
      </c>
      <c r="W33" s="0" t="n">
        <f aca="false">W32-V33</f>
        <v>269.811135170465</v>
      </c>
      <c r="X33" s="0" t="n">
        <f aca="false">V33+$B$1-W32</f>
        <v>-19.8111351704653</v>
      </c>
      <c r="Y33" s="0" t="n">
        <f aca="false">Y32-V33</f>
        <v>1019.81113517047</v>
      </c>
    </row>
    <row r="34" customFormat="false" ht="13.8" hidden="false" customHeight="false" outlineLevel="0" collapsed="false">
      <c r="D34" s="0" t="n">
        <v>-1</v>
      </c>
      <c r="E34" s="0" t="n">
        <f aca="false">E33+D34</f>
        <v>247.997</v>
      </c>
      <c r="F34" s="0" t="n">
        <f aca="false">E33-$B$1+D34</f>
        <v>-2.00300000000001</v>
      </c>
      <c r="G34" s="0" t="n">
        <f aca="false">$B$2*((1+F34/$B$1)^$B$3-1)</f>
        <v>-0.402132550254342</v>
      </c>
      <c r="H34" s="0" t="n">
        <f aca="false">H33-G34</f>
        <v>1000.60431583887</v>
      </c>
      <c r="J34" s="0" t="n">
        <f aca="false">G34</f>
        <v>-0.402132550254342</v>
      </c>
      <c r="K34" s="0" t="n">
        <f aca="false">$B$1*((J34/$B$2+1)^(1/$B$3)-1)</f>
        <v>-2.00300000000006</v>
      </c>
      <c r="L34" s="0" t="n">
        <f aca="false">K34+$B$1-E35</f>
        <v>0.999999999999943</v>
      </c>
      <c r="N34" s="0" t="n">
        <v>-1</v>
      </c>
      <c r="O34" s="0" t="n">
        <f aca="false">O33+N34</f>
        <v>995</v>
      </c>
      <c r="P34" s="0" t="n">
        <f aca="false">O34-$B$2</f>
        <v>-5</v>
      </c>
      <c r="Q34" s="15" t="n">
        <f aca="false">$B$1*((P34/$B$2+1)^(1/$B$3)-1)</f>
        <v>-23.8473799313456</v>
      </c>
      <c r="R34" s="15" t="n">
        <f aca="false">$B$1-Q34</f>
        <v>273.847379931346</v>
      </c>
      <c r="V34" s="0" t="n">
        <f aca="false">$B$1*((N34/$B$2+1)^(1/$B$3)-1)</f>
        <v>-4.95278379261632</v>
      </c>
      <c r="W34" s="0" t="n">
        <f aca="false">W33-V34</f>
        <v>274.763918963082</v>
      </c>
      <c r="X34" s="0" t="n">
        <f aca="false">V34+$B$1-W33</f>
        <v>-24.7639189630816</v>
      </c>
      <c r="Y34" s="0" t="n">
        <f aca="false">Y33-V34</f>
        <v>1024.76391896308</v>
      </c>
    </row>
    <row r="35" customFormat="false" ht="13.8" hidden="false" customHeight="false" outlineLevel="0" collapsed="false">
      <c r="D35" s="0" t="n">
        <v>-1</v>
      </c>
      <c r="E35" s="0" t="n">
        <f aca="false">E34+D35</f>
        <v>246.997</v>
      </c>
      <c r="F35" s="0" t="n">
        <f aca="false">E34-$B$1+D35</f>
        <v>-3.00300000000001</v>
      </c>
      <c r="G35" s="0" t="n">
        <f aca="false">$B$2*((1+F35/$B$1)^$B$3-1)</f>
        <v>-0.604053838828222</v>
      </c>
      <c r="H35" s="0" t="n">
        <f aca="false">H34-G35</f>
        <v>1001.2083696777</v>
      </c>
      <c r="J35" s="0" t="n">
        <f aca="false">G35</f>
        <v>-0.604053838828222</v>
      </c>
      <c r="N35" s="0" t="n">
        <v>-1</v>
      </c>
      <c r="O35" s="0" t="n">
        <f aca="false">O34+N35</f>
        <v>994</v>
      </c>
      <c r="P35" s="0" t="n">
        <f aca="false">O35-$B$2</f>
        <v>-6</v>
      </c>
      <c r="Q35" s="15" t="n">
        <f aca="false">$B$1*((P35/$B$2+1)^(1/$B$3)-1)</f>
        <v>-28.3500199130521</v>
      </c>
      <c r="R35" s="15" t="n">
        <f aca="false">$B$1-Q35</f>
        <v>278.350019913052</v>
      </c>
      <c r="V35" s="0" t="n">
        <f aca="false">$B$1*((N35/$B$2+1)^(1/$B$3)-1)</f>
        <v>-4.95278379261632</v>
      </c>
      <c r="W35" s="0" t="n">
        <f aca="false">W34-V35</f>
        <v>279.716702755698</v>
      </c>
      <c r="X35" s="0" t="n">
        <f aca="false">V35+$B$1-W34</f>
        <v>-29.716702755698</v>
      </c>
      <c r="Y35" s="0" t="n">
        <f aca="false">Y34-V35</f>
        <v>1029.7167027557</v>
      </c>
    </row>
    <row r="36" customFormat="false" ht="13.8" hidden="false" customHeight="false" outlineLevel="0" collapsed="false">
      <c r="D36" s="0" t="n">
        <v>-1</v>
      </c>
      <c r="E36" s="0" t="n">
        <f aca="false">E35+D36</f>
        <v>245.997</v>
      </c>
      <c r="F36" s="0" t="n">
        <f aca="false">E35-$B$1+D36</f>
        <v>-4.00300000000001</v>
      </c>
      <c r="G36" s="0" t="n">
        <f aca="false">$B$2*((1+F36/$B$1)^$B$3-1)</f>
        <v>-0.80675325577062</v>
      </c>
      <c r="H36" s="0" t="n">
        <f aca="false">H35-G36</f>
        <v>1002.01512293347</v>
      </c>
      <c r="J36" s="0" t="n">
        <f aca="false">G36</f>
        <v>-0.80675325577062</v>
      </c>
      <c r="N36" s="0" t="n">
        <v>-1</v>
      </c>
      <c r="O36" s="0" t="n">
        <f aca="false">O35+N36</f>
        <v>993</v>
      </c>
      <c r="P36" s="0" t="n">
        <f aca="false">O36-$B$2</f>
        <v>-7</v>
      </c>
      <c r="Q36" s="15" t="n">
        <f aca="false">$B$1*((P36/$B$2+1)^(1/$B$3)-1)</f>
        <v>-32.7674108084436</v>
      </c>
      <c r="R36" s="15" t="n">
        <f aca="false">$B$1-Q36</f>
        <v>282.767410808444</v>
      </c>
      <c r="V36" s="0" t="n">
        <f aca="false">$B$1*((N36/$B$2+1)^(1/$B$3)-1)</f>
        <v>-4.95278379261632</v>
      </c>
      <c r="W36" s="0" t="n">
        <f aca="false">W35-V36</f>
        <v>284.669486548314</v>
      </c>
      <c r="X36" s="0" t="n">
        <f aca="false">V36+$B$1-W35</f>
        <v>-34.6694865483143</v>
      </c>
      <c r="Y36" s="0" t="n">
        <f aca="false">Y35-V36</f>
        <v>1034.66948654831</v>
      </c>
    </row>
    <row r="37" customFormat="false" ht="13.8" hidden="false" customHeight="false" outlineLevel="0" collapsed="false">
      <c r="D37" s="0" t="n">
        <v>-1</v>
      </c>
      <c r="E37" s="0" t="n">
        <f aca="false">E36+D37</f>
        <v>244.997</v>
      </c>
      <c r="F37" s="0" t="n">
        <f aca="false">E36-$B$1+D37</f>
        <v>-5.00300000000001</v>
      </c>
      <c r="G37" s="0" t="n">
        <f aca="false">$B$2*((1+F37/$B$1)^$B$3-1)</f>
        <v>-1.01023698120728</v>
      </c>
      <c r="H37" s="0" t="n">
        <f aca="false">H36-G37</f>
        <v>1003.02535991468</v>
      </c>
      <c r="J37" s="0" t="n">
        <f aca="false">G37</f>
        <v>-1.01023698120728</v>
      </c>
      <c r="N37" s="0" t="n">
        <v>-1</v>
      </c>
      <c r="O37" s="0" t="n">
        <f aca="false">O36+N37</f>
        <v>992</v>
      </c>
      <c r="P37" s="0" t="n">
        <f aca="false">O37-$B$2</f>
        <v>-8</v>
      </c>
      <c r="Q37" s="15" t="n">
        <f aca="false">$B$1*((P37/$B$2+1)^(1/$B$3)-1)</f>
        <v>-37.1010832287127</v>
      </c>
      <c r="R37" s="15" t="n">
        <f aca="false">$B$1-Q37</f>
        <v>287.101083228713</v>
      </c>
      <c r="V37" s="0" t="n">
        <f aca="false">$B$1*((N37/$B$2+1)^(1/$B$3)-1)</f>
        <v>-4.95278379261632</v>
      </c>
      <c r="W37" s="0" t="n">
        <f aca="false">W36-V37</f>
        <v>289.622270340931</v>
      </c>
      <c r="X37" s="0" t="n">
        <f aca="false">V37+$B$1-W36</f>
        <v>-39.6222703409307</v>
      </c>
      <c r="Y37" s="0" t="n">
        <f aca="false">Y36-V37</f>
        <v>1039.62227034093</v>
      </c>
    </row>
    <row r="38" customFormat="false" ht="13.8" hidden="false" customHeight="false" outlineLevel="0" collapsed="false">
      <c r="D38" s="0" t="n">
        <v>-1</v>
      </c>
      <c r="E38" s="0" t="n">
        <f aca="false">E37+D38</f>
        <v>243.997</v>
      </c>
      <c r="F38" s="0" t="n">
        <f aca="false">E37-$B$1+D38</f>
        <v>-6.00300000000001</v>
      </c>
      <c r="G38" s="0" t="n">
        <f aca="false">$B$2*((1+F38/$B$1)^$B$3-1)</f>
        <v>-1.21451126982319</v>
      </c>
      <c r="H38" s="0" t="n">
        <f aca="false">H37-G38</f>
        <v>1004.2398711845</v>
      </c>
      <c r="J38" s="0" t="n">
        <f aca="false">G38</f>
        <v>-1.21451126982319</v>
      </c>
      <c r="N38" s="0" t="n">
        <v>-1</v>
      </c>
      <c r="O38" s="0" t="n">
        <f aca="false">O37+N38</f>
        <v>991</v>
      </c>
      <c r="P38" s="0" t="n">
        <f aca="false">O38-$B$2</f>
        <v>-9</v>
      </c>
      <c r="Q38" s="15" t="n">
        <f aca="false">$B$1*((P38/$B$2+1)^(1/$B$3)-1)</f>
        <v>-41.3525418043652</v>
      </c>
      <c r="R38" s="15" t="n">
        <f aca="false">$B$1-Q38</f>
        <v>291.352541804365</v>
      </c>
      <c r="V38" s="0" t="n">
        <f aca="false">$B$1*((N38/$B$2+1)^(1/$B$3)-1)</f>
        <v>-4.95278379261632</v>
      </c>
      <c r="W38" s="0" t="n">
        <f aca="false">W37-V38</f>
        <v>294.575054133547</v>
      </c>
      <c r="X38" s="0" t="n">
        <f aca="false">V38+$B$1-W37</f>
        <v>-44.575054133547</v>
      </c>
      <c r="Y38" s="0" t="n">
        <f aca="false">Y37-V38</f>
        <v>1044.57505413355</v>
      </c>
    </row>
    <row r="39" customFormat="false" ht="13.8" hidden="false" customHeight="false" outlineLevel="0" collapsed="false">
      <c r="D39" s="0" t="n">
        <v>-1</v>
      </c>
      <c r="E39" s="0" t="n">
        <f aca="false">E38+D39</f>
        <v>242.997</v>
      </c>
      <c r="F39" s="0" t="n">
        <f aca="false">E38-$B$1+D39</f>
        <v>-7.00300000000001</v>
      </c>
      <c r="G39" s="0" t="n">
        <f aca="false">$B$2*((1+F39/$B$1)^$B$3-1)</f>
        <v>-1.41958245207274</v>
      </c>
      <c r="H39" s="0" t="n">
        <f aca="false">H38-G39</f>
        <v>1005.65945363657</v>
      </c>
      <c r="J39" s="0" t="n">
        <f aca="false">G39</f>
        <v>-1.41958245207274</v>
      </c>
      <c r="N39" s="0" t="n">
        <v>-1</v>
      </c>
      <c r="O39" s="0" t="n">
        <f aca="false">O38+N39</f>
        <v>990</v>
      </c>
      <c r="P39" s="0" t="n">
        <f aca="false">O39-$B$2</f>
        <v>-10</v>
      </c>
      <c r="Q39" s="15" t="n">
        <f aca="false">$B$1*((P39/$B$2+1)^(1/$B$3)-1)</f>
        <v>-45.5232656006923</v>
      </c>
      <c r="R39" s="15" t="n">
        <f aca="false">$B$1-Q39</f>
        <v>295.523265600692</v>
      </c>
      <c r="V39" s="0" t="n">
        <f aca="false">$B$1*((N39/$B$2+1)^(1/$B$3)-1)</f>
        <v>-4.95278379261632</v>
      </c>
      <c r="W39" s="0" t="n">
        <f aca="false">W38-V39</f>
        <v>299.527837926163</v>
      </c>
      <c r="X39" s="0" t="n">
        <f aca="false">V39+$B$1-W38</f>
        <v>-49.5278379261634</v>
      </c>
      <c r="Y39" s="0" t="n">
        <f aca="false">Y38-V39</f>
        <v>1049.52783792616</v>
      </c>
    </row>
    <row r="40" customFormat="false" ht="13.8" hidden="false" customHeight="false" outlineLevel="0" collapsed="false">
      <c r="D40" s="0" t="n">
        <v>-1</v>
      </c>
      <c r="E40" s="0" t="n">
        <f aca="false">E39+D40</f>
        <v>241.997</v>
      </c>
      <c r="F40" s="0" t="n">
        <f aca="false">E39-$B$1+D40</f>
        <v>-8.00300000000001</v>
      </c>
      <c r="G40" s="0" t="n">
        <f aca="false">$B$2*((1+F40/$B$1)^$B$3-1)</f>
        <v>-1.62545693541338</v>
      </c>
      <c r="H40" s="0" t="n">
        <f aca="false">H39-G40</f>
        <v>1007.28491057199</v>
      </c>
      <c r="J40" s="0" t="n">
        <f aca="false">G40</f>
        <v>-1.62545693541338</v>
      </c>
      <c r="N40" s="0" t="n">
        <v>-1</v>
      </c>
      <c r="O40" s="0" t="n">
        <f aca="false">O39+N40</f>
        <v>989</v>
      </c>
      <c r="P40" s="0" t="n">
        <f aca="false">O40-$B$2</f>
        <v>-11</v>
      </c>
      <c r="Q40" s="15" t="n">
        <f aca="false">$B$1*((P40/$B$2+1)^(1/$B$3)-1)</f>
        <v>-49.6147085270084</v>
      </c>
      <c r="R40" s="15" t="n">
        <f aca="false">$B$1-Q40</f>
        <v>299.614708527008</v>
      </c>
      <c r="V40" s="0" t="n">
        <f aca="false">$B$1*((N40/$B$2+1)^(1/$B$3)-1)</f>
        <v>-4.95278379261632</v>
      </c>
      <c r="W40" s="0" t="n">
        <f aca="false">W39-V40</f>
        <v>304.48062171878</v>
      </c>
      <c r="X40" s="0" t="n">
        <f aca="false">V40+$B$1-W39</f>
        <v>-54.4806217187797</v>
      </c>
      <c r="Y40" s="0" t="n">
        <f aca="false">Y39-V40</f>
        <v>1054.48062171878</v>
      </c>
    </row>
    <row r="41" customFormat="false" ht="13.8" hidden="false" customHeight="false" outlineLevel="0" collapsed="false">
      <c r="D41" s="0" t="n">
        <v>-1</v>
      </c>
      <c r="E41" s="0" t="n">
        <f aca="false">E40+D41</f>
        <v>240.997</v>
      </c>
      <c r="F41" s="0" t="n">
        <f aca="false">E40-$B$1+D41</f>
        <v>-9.00300000000001</v>
      </c>
      <c r="G41" s="0" t="n">
        <f aca="false">$B$2*((1+F41/$B$1)^$B$3-1)</f>
        <v>-1.83214120556485</v>
      </c>
      <c r="H41" s="0" t="n">
        <f aca="false">H40-G41</f>
        <v>1009.11705177755</v>
      </c>
      <c r="J41" s="0" t="n">
        <f aca="false">G41</f>
        <v>-1.83214120556485</v>
      </c>
      <c r="N41" s="0" t="n">
        <v>-1</v>
      </c>
      <c r="O41" s="0" t="n">
        <f aca="false">O40+N41</f>
        <v>988</v>
      </c>
      <c r="P41" s="0" t="n">
        <f aca="false">O41-$B$2</f>
        <v>-12</v>
      </c>
      <c r="Q41" s="15" t="n">
        <f aca="false">$B$1*((P41/$B$2+1)^(1/$B$3)-1)</f>
        <v>-53.6282997397402</v>
      </c>
      <c r="R41" s="15" t="n">
        <f aca="false">$B$1-Q41</f>
        <v>303.62829973974</v>
      </c>
      <c r="V41" s="0" t="n">
        <f aca="false">$B$1*((N41/$B$2+1)^(1/$B$3)-1)</f>
        <v>-4.95278379261632</v>
      </c>
      <c r="W41" s="0" t="n">
        <f aca="false">W40-V41</f>
        <v>309.433405511396</v>
      </c>
      <c r="X41" s="0" t="n">
        <f aca="false">V41+$B$1-W40</f>
        <v>-59.433405511396</v>
      </c>
      <c r="Y41" s="0" t="n">
        <f aca="false">Y40-V41</f>
        <v>1059.4334055114</v>
      </c>
    </row>
    <row r="42" customFormat="false" ht="13.8" hidden="false" customHeight="false" outlineLevel="0" collapsed="false">
      <c r="D42" s="0" t="n">
        <v>-1</v>
      </c>
      <c r="N42" s="0" t="n">
        <v>-1</v>
      </c>
      <c r="O42" s="0" t="n">
        <f aca="false">O41+N42</f>
        <v>987</v>
      </c>
      <c r="P42" s="0" t="n">
        <f aca="false">O42-$B$2</f>
        <v>-13</v>
      </c>
      <c r="Q42" s="15" t="n">
        <f aca="false">$B$1*((P42/$B$2+1)^(1/$B$3)-1)</f>
        <v>-57.5654440394547</v>
      </c>
      <c r="R42" s="15" t="n">
        <f aca="false">$B$1-Q42</f>
        <v>307.565444039455</v>
      </c>
    </row>
    <row r="43" customFormat="false" ht="13.8" hidden="false" customHeight="false" outlineLevel="0" collapsed="false">
      <c r="D43" s="0" t="n">
        <v>-1</v>
      </c>
      <c r="N43" s="0" t="n">
        <v>-1</v>
      </c>
      <c r="O43" s="0" t="n">
        <f aca="false">O42+N43</f>
        <v>986</v>
      </c>
      <c r="P43" s="0" t="n">
        <f aca="false">O43-$B$2</f>
        <v>-14</v>
      </c>
      <c r="Q43" s="15" t="n">
        <f aca="false">$B$1*((P43/$B$2+1)^(1/$B$3)-1)</f>
        <v>-61.427522261912</v>
      </c>
      <c r="R43" s="15" t="n">
        <f aca="false">$B$1-Q43</f>
        <v>311.427522261912</v>
      </c>
    </row>
    <row r="44" customFormat="false" ht="13.8" hidden="false" customHeight="false" outlineLevel="0" collapsed="false">
      <c r="D44" s="0" t="n">
        <v>-1</v>
      </c>
      <c r="N44" s="0" t="n">
        <v>-1</v>
      </c>
      <c r="O44" s="0" t="n">
        <f aca="false">O43+N44</f>
        <v>985</v>
      </c>
      <c r="P44" s="0" t="n">
        <f aca="false">O44-$B$2</f>
        <v>-15</v>
      </c>
      <c r="Q44" s="15" t="n">
        <f aca="false">$B$1*((P44/$B$2+1)^(1/$B$3)-1)</f>
        <v>-65.2158916632246</v>
      </c>
      <c r="R44" s="15" t="n">
        <f aca="false">$B$1-Q44</f>
        <v>315.215891663225</v>
      </c>
    </row>
    <row r="45" customFormat="false" ht="13.8" hidden="false" customHeight="false" outlineLevel="0" collapsed="false">
      <c r="D45" s="0" t="n">
        <v>-1</v>
      </c>
      <c r="N45" s="0" t="n">
        <v>-1</v>
      </c>
      <c r="O45" s="0" t="n">
        <f aca="false">O44+N45</f>
        <v>984</v>
      </c>
      <c r="P45" s="0" t="n">
        <f aca="false">O45-$B$2</f>
        <v>-16</v>
      </c>
      <c r="Q45" s="15" t="n">
        <f aca="false">$B$1*((P45/$B$2+1)^(1/$B$3)-1)</f>
        <v>-68.9318862992084</v>
      </c>
      <c r="R45" s="15" t="n">
        <f aca="false">$B$1-Q45</f>
        <v>318.931886299208</v>
      </c>
    </row>
    <row r="46" customFormat="false" ht="13.8" hidden="false" customHeight="false" outlineLevel="0" collapsed="false">
      <c r="D46" s="0" t="n">
        <v>-1</v>
      </c>
      <c r="N46" s="0" t="n">
        <v>-1</v>
      </c>
      <c r="O46" s="0" t="n">
        <f aca="false">O45+N46</f>
        <v>983</v>
      </c>
      <c r="P46" s="0" t="n">
        <f aca="false">O46-$B$2</f>
        <v>-17</v>
      </c>
      <c r="Q46" s="15" t="n">
        <f aca="false">$B$1*((P46/$B$2+1)^(1/$B$3)-1)</f>
        <v>-72.5768173990057</v>
      </c>
      <c r="R46" s="15" t="n">
        <f aca="false">$B$1-Q46</f>
        <v>322.576817399006</v>
      </c>
    </row>
    <row r="47" customFormat="false" ht="13.8" hidden="false" customHeight="false" outlineLevel="0" collapsed="false">
      <c r="D47" s="0" t="n">
        <v>-1</v>
      </c>
      <c r="N47" s="0" t="n">
        <v>-1</v>
      </c>
      <c r="O47" s="0" t="n">
        <f aca="false">O46+N47</f>
        <v>982</v>
      </c>
      <c r="P47" s="0" t="n">
        <f aca="false">O47-$B$2</f>
        <v>-18</v>
      </c>
      <c r="Q47" s="15" t="n">
        <f aca="false">$B$1*((P47/$B$2+1)^(1/$B$3)-1)</f>
        <v>-76.1519737330625</v>
      </c>
      <c r="R47" s="15" t="n">
        <f aca="false">$B$1-Q47</f>
        <v>326.151973733062</v>
      </c>
    </row>
    <row r="48" customFormat="false" ht="13.8" hidden="false" customHeight="false" outlineLevel="0" collapsed="false">
      <c r="D48" s="0" t="n">
        <v>-1</v>
      </c>
      <c r="N48" s="0" t="n">
        <v>-1</v>
      </c>
      <c r="O48" s="0" t="n">
        <f aca="false">O47+N48</f>
        <v>981</v>
      </c>
      <c r="P48" s="0" t="n">
        <f aca="false">O48-$B$2</f>
        <v>-19</v>
      </c>
      <c r="Q48" s="15" t="n">
        <f aca="false">$B$1*((P48/$B$2+1)^(1/$B$3)-1)</f>
        <v>-79.6586219755379</v>
      </c>
      <c r="R48" s="15" t="n">
        <f aca="false">$B$1-Q48</f>
        <v>329.658621975538</v>
      </c>
    </row>
    <row r="49" customFormat="false" ht="13.8" hidden="false" customHeight="false" outlineLevel="0" collapsed="false">
      <c r="D49" s="0" t="n">
        <v>-1</v>
      </c>
      <c r="N49" s="0" t="n">
        <v>-1</v>
      </c>
      <c r="O49" s="0" t="n">
        <f aca="false">O48+N49</f>
        <v>980</v>
      </c>
      <c r="P49" s="0" t="n">
        <f aca="false">O49-$B$2</f>
        <v>-20</v>
      </c>
      <c r="Q49" s="15" t="n">
        <f aca="false">$B$1*((P49/$B$2+1)^(1/$B$3)-1)</f>
        <v>-83.0980070612264</v>
      </c>
      <c r="R49" s="15" t="n">
        <f aca="false">$B$1-Q49</f>
        <v>333.098007061226</v>
      </c>
    </row>
    <row r="50" customFormat="false" ht="13.8" hidden="false" customHeight="false" outlineLevel="0" collapsed="false">
      <c r="D50" s="0" t="n">
        <v>-1</v>
      </c>
      <c r="N50" s="0" t="n">
        <v>-1</v>
      </c>
      <c r="O50" s="0" t="n">
        <f aca="false">O49+N50</f>
        <v>979</v>
      </c>
      <c r="P50" s="0" t="n">
        <f aca="false">O50-$B$2</f>
        <v>-21</v>
      </c>
      <c r="Q50" s="15" t="n">
        <f aca="false">$B$1*((P50/$B$2+1)^(1/$B$3)-1)</f>
        <v>-86.471352537069</v>
      </c>
      <c r="R50" s="15" t="n">
        <f aca="false">$B$1-Q50</f>
        <v>336.471352537069</v>
      </c>
    </row>
    <row r="51" customFormat="false" ht="13.8" hidden="false" customHeight="false" outlineLevel="0" collapsed="false">
      <c r="D51" s="0" t="n">
        <v>-1</v>
      </c>
      <c r="N51" s="0" t="n">
        <v>-1</v>
      </c>
      <c r="O51" s="0" t="n">
        <f aca="false">O50+N51</f>
        <v>978</v>
      </c>
      <c r="P51" s="0" t="n">
        <f aca="false">O51-$B$2</f>
        <v>-22</v>
      </c>
      <c r="Q51" s="15" t="n">
        <f aca="false">$B$1*((P51/$B$2+1)^(1/$B$3)-1)</f>
        <v>-89.7798609083303</v>
      </c>
      <c r="R51" s="15" t="n">
        <f aca="false">$B$1-Q51</f>
        <v>339.77986090833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0" activeCellId="0" sqref="I30"/>
    </sheetView>
  </sheetViews>
  <sheetFormatPr defaultRowHeight="13.8" zeroHeight="false" outlineLevelRow="0" outlineLevelCol="0"/>
  <cols>
    <col collapsed="false" customWidth="true" hidden="false" outlineLevel="0" max="1" min="1" style="0" width="13.04"/>
    <col collapsed="false" customWidth="true" hidden="false" outlineLevel="0" max="8" min="2" style="0" width="9.14"/>
    <col collapsed="false" customWidth="true" hidden="false" outlineLevel="0" max="9" min="9" style="0" width="10.03"/>
    <col collapsed="false" customWidth="true" hidden="false" outlineLevel="0" max="10" min="10" style="0" width="10.83"/>
    <col collapsed="false" customWidth="true" hidden="false" outlineLevel="0" max="11" min="11" style="0" width="12.38"/>
    <col collapsed="false" customWidth="true" hidden="false" outlineLevel="0" max="12" min="12" style="0" width="9.14"/>
    <col collapsed="false" customWidth="true" hidden="false" outlineLevel="0" max="13" min="13" style="15" width="15.32"/>
    <col collapsed="false" customWidth="true" hidden="false" outlineLevel="0" max="23" min="14" style="0" width="9.14"/>
    <col collapsed="false" customWidth="true" hidden="false" outlineLevel="0" max="24" min="24" style="0" width="12.38"/>
    <col collapsed="false" customWidth="true" hidden="false" outlineLevel="0" max="26" min="25" style="0" width="9.14"/>
    <col collapsed="false" customWidth="true" hidden="false" outlineLevel="0" max="27" min="27" style="0" width="13.12"/>
    <col collapsed="false" customWidth="true" hidden="false" outlineLevel="0" max="1025" min="28" style="0" width="9.14"/>
  </cols>
  <sheetData>
    <row r="1" customFormat="false" ht="13.8" hidden="false" customHeight="false" outlineLevel="0" collapsed="false">
      <c r="A1" s="0" t="s">
        <v>38</v>
      </c>
      <c r="B1" s="0" t="n">
        <v>5.74325515</v>
      </c>
      <c r="D1" s="0" t="s">
        <v>45</v>
      </c>
      <c r="E1" s="0" t="s">
        <v>46</v>
      </c>
      <c r="F1" s="0" t="s">
        <v>47</v>
      </c>
      <c r="G1" s="0" t="s">
        <v>48</v>
      </c>
      <c r="H1" s="0" t="s">
        <v>49</v>
      </c>
      <c r="I1" s="0" t="s">
        <v>50</v>
      </c>
      <c r="J1" s="0" t="s">
        <v>51</v>
      </c>
      <c r="K1" s="0" t="s">
        <v>52</v>
      </c>
      <c r="M1" s="15" t="s">
        <v>74</v>
      </c>
    </row>
    <row r="2" customFormat="false" ht="13.8" hidden="false" customHeight="false" outlineLevel="0" collapsed="false">
      <c r="A2" s="0" t="s">
        <v>57</v>
      </c>
      <c r="B2" s="0" t="n">
        <v>99285.22290191</v>
      </c>
      <c r="D2" s="0" t="n">
        <v>900</v>
      </c>
      <c r="E2" s="0" t="n">
        <f aca="false">J3-$B$1</f>
        <v>99.82</v>
      </c>
      <c r="F2" s="0" t="n">
        <f aca="false">E2+D2</f>
        <v>999.82</v>
      </c>
      <c r="G2" s="0" t="n">
        <f aca="false">$B$2*((1+E2/$B$1)^$B$3-1)</f>
        <v>33552.0898680177</v>
      </c>
      <c r="H2" s="0" t="n">
        <f aca="false">$B$2*((1+F2/$B$1)^$B$3-1)</f>
        <v>67136.3964698352</v>
      </c>
      <c r="I2" s="0" t="n">
        <f aca="false">H2-G2</f>
        <v>33584.3066018175</v>
      </c>
      <c r="J2" s="0" t="n">
        <f aca="false">J3+D2</f>
        <v>1005.56325515</v>
      </c>
      <c r="K2" s="0" t="n">
        <f aca="false">K3-I2</f>
        <v>32148.8264320748</v>
      </c>
      <c r="M2" s="15" t="n">
        <f aca="false">20349.1426296836*EXP(-0.0000823154896075949*K2)</f>
        <v>1442.95398624001</v>
      </c>
    </row>
    <row r="3" customFormat="false" ht="13.8" hidden="false" customHeight="false" outlineLevel="0" collapsed="false">
      <c r="A3" s="0" t="s">
        <v>58</v>
      </c>
      <c r="B3" s="0" t="n">
        <v>0.1</v>
      </c>
      <c r="D3" s="0" t="n">
        <v>90</v>
      </c>
      <c r="E3" s="0" t="n">
        <f aca="false">J4-$B$1</f>
        <v>9.81999999999999</v>
      </c>
      <c r="F3" s="0" t="n">
        <f aca="false">E3+D3</f>
        <v>99.82</v>
      </c>
      <c r="G3" s="0" t="n">
        <f aca="false">$B$2*((1+E3/$B$1)^$B$3-1)</f>
        <v>10407.7603413216</v>
      </c>
      <c r="H3" s="0" t="n">
        <f aca="false">$B$2*((1+F3/$B$1)^$B$3-1)</f>
        <v>33552.0898680177</v>
      </c>
      <c r="I3" s="0" t="n">
        <f aca="false">H3-G3</f>
        <v>23144.3295266961</v>
      </c>
      <c r="J3" s="0" t="n">
        <f aca="false">J4+D3</f>
        <v>105.56325515</v>
      </c>
      <c r="K3" s="0" t="n">
        <f aca="false">K4-I3</f>
        <v>65733.1330338923</v>
      </c>
      <c r="M3" s="15" t="n">
        <f aca="false">20349.1426296836*EXP(-0.0000823154896075949*K3)</f>
        <v>90.9162751433064</v>
      </c>
    </row>
    <row r="4" customFormat="false" ht="13.8" hidden="false" customHeight="false" outlineLevel="0" collapsed="false">
      <c r="D4" s="0" t="n">
        <v>8</v>
      </c>
      <c r="E4" s="0" t="n">
        <f aca="false">J5-$B$1</f>
        <v>1.81999999999999</v>
      </c>
      <c r="F4" s="0" t="n">
        <f aca="false">E4+D4</f>
        <v>9.81999999999999</v>
      </c>
      <c r="G4" s="0" t="n">
        <f aca="false">$B$2*((1+E4/$B$1)^$B$3-1)</f>
        <v>2771.04422737819</v>
      </c>
      <c r="H4" s="0" t="n">
        <f aca="false">$B$2*((1+F4/$B$1)^$B$3-1)</f>
        <v>10407.7603413216</v>
      </c>
      <c r="I4" s="0" t="n">
        <f aca="false">H4-G4</f>
        <v>7636.7161139434</v>
      </c>
      <c r="J4" s="0" t="n">
        <f aca="false">J5+D4</f>
        <v>15.56325515</v>
      </c>
      <c r="K4" s="0" t="n">
        <f aca="false">K5-I4</f>
        <v>88877.4625605884</v>
      </c>
      <c r="M4" s="15" t="n">
        <f aca="false">20349.1426296836*EXP(-0.0000823154896075949*K4)</f>
        <v>13.5285492670509</v>
      </c>
    </row>
    <row r="5" customFormat="false" ht="13.8" hidden="false" customHeight="false" outlineLevel="0" collapsed="false">
      <c r="D5" s="0" t="n">
        <v>0.1</v>
      </c>
      <c r="E5" s="0" t="n">
        <f aca="false">J6-$B$1</f>
        <v>1.71999999999999</v>
      </c>
      <c r="F5" s="0" t="n">
        <f aca="false">E5+D5</f>
        <v>1.81999999999999</v>
      </c>
      <c r="G5" s="0" t="n">
        <f aca="false">$B$2*((1+E5/$B$1)^$B$3-1)</f>
        <v>2635.29762701831</v>
      </c>
      <c r="H5" s="0" t="n">
        <f aca="false">$B$2*((1+F5/$B$1)^$B$3-1)</f>
        <v>2771.04422737819</v>
      </c>
      <c r="I5" s="0" t="n">
        <f aca="false">H5-G5</f>
        <v>135.746600359882</v>
      </c>
      <c r="J5" s="0" t="n">
        <f aca="false">J6+D5</f>
        <v>7.56325514999999</v>
      </c>
      <c r="K5" s="0" t="n">
        <f aca="false">K6-I5</f>
        <v>96514.1786745318</v>
      </c>
      <c r="M5" s="15" t="n">
        <f aca="false">20349.1426296836*EXP(-0.0000823154896075949*K5)</f>
        <v>7.21514426442141</v>
      </c>
    </row>
    <row r="6" customFormat="false" ht="13.8" hidden="false" customHeight="false" outlineLevel="0" collapsed="false">
      <c r="D6" s="0" t="n">
        <v>0.1</v>
      </c>
      <c r="E6" s="0" t="n">
        <f aca="false">J7-$B$1</f>
        <v>1.61999999999999</v>
      </c>
      <c r="F6" s="0" t="n">
        <f aca="false">E6+D6</f>
        <v>1.71999999999999</v>
      </c>
      <c r="G6" s="0" t="n">
        <f aca="false">$B$2*((1+E6/$B$1)^$B$3-1)</f>
        <v>2497.90406545937</v>
      </c>
      <c r="H6" s="0" t="n">
        <f aca="false">$B$2*((1+F6/$B$1)^$B$3-1)</f>
        <v>2635.29762701831</v>
      </c>
      <c r="I6" s="0" t="n">
        <f aca="false">H6-G6</f>
        <v>137.393561558945</v>
      </c>
      <c r="J6" s="0" t="n">
        <f aca="false">J7+D6</f>
        <v>7.46325514999999</v>
      </c>
      <c r="K6" s="0" t="n">
        <f aca="false">K7-I6</f>
        <v>96649.9252748917</v>
      </c>
      <c r="M6" s="15" t="n">
        <f aca="false">20349.1426296836*EXP(-0.0000823154896075949*K6)</f>
        <v>7.13497066304334</v>
      </c>
    </row>
    <row r="7" customFormat="false" ht="13.8" hidden="false" customHeight="false" outlineLevel="0" collapsed="false">
      <c r="D7" s="0" t="n">
        <v>0.1</v>
      </c>
      <c r="E7" s="0" t="n">
        <f aca="false">J8-$B$1</f>
        <v>1.51999999999999</v>
      </c>
      <c r="F7" s="0" t="n">
        <f aca="false">E7+D7</f>
        <v>1.61999999999999</v>
      </c>
      <c r="G7" s="0" t="n">
        <f aca="false">$B$2*((1+E7/$B$1)^$B$3-1)</f>
        <v>2358.82078142055</v>
      </c>
      <c r="H7" s="0" t="n">
        <f aca="false">$B$2*((1+F7/$B$1)^$B$3-1)</f>
        <v>2497.90406545937</v>
      </c>
      <c r="I7" s="0" t="n">
        <f aca="false">H7-G7</f>
        <v>139.083284038822</v>
      </c>
      <c r="J7" s="0" t="n">
        <f aca="false">J8+D7</f>
        <v>7.36325514999999</v>
      </c>
      <c r="K7" s="0" t="n">
        <f aca="false">K8-I7</f>
        <v>96787.3188364506</v>
      </c>
      <c r="M7" s="15" t="n">
        <f aca="false">20349.1426296836*EXP(-0.0000823154896075949*K7)</f>
        <v>7.05473146098138</v>
      </c>
    </row>
    <row r="8" customFormat="false" ht="13.8" hidden="false" customHeight="false" outlineLevel="0" collapsed="false">
      <c r="D8" s="0" t="n">
        <v>0.1</v>
      </c>
      <c r="E8" s="0" t="n">
        <f aca="false">J9-$B$1</f>
        <v>1.41999999999999</v>
      </c>
      <c r="F8" s="0" t="n">
        <f aca="false">E8+D8</f>
        <v>1.51999999999999</v>
      </c>
      <c r="G8" s="0" t="n">
        <f aca="false">$B$2*((1+E8/$B$1)^$B$3-1)</f>
        <v>2218.00329553193</v>
      </c>
      <c r="H8" s="0" t="n">
        <f aca="false">$B$2*((1+F8/$B$1)^$B$3-1)</f>
        <v>2358.82078142055</v>
      </c>
      <c r="I8" s="0" t="n">
        <f aca="false">H8-G8</f>
        <v>140.817485888617</v>
      </c>
      <c r="J8" s="0" t="n">
        <f aca="false">J9+D8</f>
        <v>7.26325514999999</v>
      </c>
      <c r="K8" s="0" t="n">
        <f aca="false">K9-I8</f>
        <v>96926.4021204894</v>
      </c>
      <c r="M8" s="15" t="n">
        <f aca="false">20349.1426296836*EXP(-0.0000823154896075949*K8)</f>
        <v>6.9744244788689</v>
      </c>
    </row>
    <row r="9" customFormat="false" ht="13.8" hidden="false" customHeight="false" outlineLevel="0" collapsed="false">
      <c r="D9" s="0" t="n">
        <v>0.1</v>
      </c>
      <c r="E9" s="0" t="n">
        <f aca="false">J10-$B$1</f>
        <v>1.32</v>
      </c>
      <c r="F9" s="0" t="n">
        <f aca="false">E9+D9</f>
        <v>1.42</v>
      </c>
      <c r="G9" s="0" t="n">
        <f aca="false">$B$2*((1+E9/$B$1)^$B$3-1)</f>
        <v>2075.40531619439</v>
      </c>
      <c r="H9" s="0" t="n">
        <f aca="false">$B$2*((1+F9/$B$1)^$B$3-1)</f>
        <v>2218.00329553193</v>
      </c>
      <c r="I9" s="0" t="n">
        <f aca="false">H9-G9</f>
        <v>142.59797933754</v>
      </c>
      <c r="J9" s="0" t="n">
        <f aca="false">J10+D9</f>
        <v>7.16325514999999</v>
      </c>
      <c r="K9" s="0" t="n">
        <f aca="false">K10-I9</f>
        <v>97067.2196063781</v>
      </c>
      <c r="M9" s="15" t="n">
        <f aca="false">20349.1426296836*EXP(-0.0000823154896075949*K9)</f>
        <v>6.8940474579223</v>
      </c>
    </row>
    <row r="10" customFormat="false" ht="13.8" hidden="false" customHeight="false" outlineLevel="0" collapsed="false">
      <c r="D10" s="0" t="n">
        <v>0.1</v>
      </c>
      <c r="E10" s="0" t="n">
        <f aca="false">J11-$B$1</f>
        <v>1.22</v>
      </c>
      <c r="F10" s="0" t="n">
        <f aca="false">E10+D10</f>
        <v>1.32</v>
      </c>
      <c r="G10" s="0" t="n">
        <f aca="false">$B$2*((1+E10/$B$1)^$B$3-1)</f>
        <v>1930.97863886634</v>
      </c>
      <c r="H10" s="0" t="n">
        <f aca="false">$B$2*((1+F10/$B$1)^$B$3-1)</f>
        <v>2075.40531619439</v>
      </c>
      <c r="I10" s="0" t="n">
        <f aca="false">H10-G10</f>
        <v>144.426677328045</v>
      </c>
      <c r="J10" s="0" t="n">
        <f aca="false">J11+D10</f>
        <v>7.06325514999999</v>
      </c>
      <c r="K10" s="0" t="n">
        <f aca="false">K11-I10</f>
        <v>97209.8175857156</v>
      </c>
      <c r="M10" s="15" t="n">
        <f aca="false">20349.1426296836*EXP(-0.0000823154896075949*K10)</f>
        <v>6.81359805598355</v>
      </c>
    </row>
    <row r="11" customFormat="false" ht="13.8" hidden="false" customHeight="false" outlineLevel="0" collapsed="false">
      <c r="D11" s="0" t="n">
        <v>0.1</v>
      </c>
      <c r="E11" s="0" t="n">
        <f aca="false">J12-$B$1</f>
        <v>1.12</v>
      </c>
      <c r="F11" s="0" t="n">
        <f aca="false">E11+D11</f>
        <v>1.22</v>
      </c>
      <c r="G11" s="0" t="n">
        <f aca="false">$B$2*((1+E11/$B$1)^$B$3-1)</f>
        <v>1784.67303821625</v>
      </c>
      <c r="H11" s="0" t="n">
        <f aca="false">$B$2*((1+F11/$B$1)^$B$3-1)</f>
        <v>1930.97863886634</v>
      </c>
      <c r="I11" s="0" t="n">
        <f aca="false">H11-G11</f>
        <v>146.3056006501</v>
      </c>
      <c r="J11" s="0" t="n">
        <f aca="false">J12+D11</f>
        <v>6.96325515</v>
      </c>
      <c r="K11" s="0" t="n">
        <f aca="false">K12-I11</f>
        <v>97354.2442630436</v>
      </c>
      <c r="M11" s="15" t="n">
        <f aca="false">20349.1426296836*EXP(-0.0000823154896075949*K11)</f>
        <v>6.73307384330821</v>
      </c>
    </row>
    <row r="12" customFormat="false" ht="13.8" hidden="false" customHeight="false" outlineLevel="0" collapsed="false">
      <c r="D12" s="0" t="n">
        <v>0.1</v>
      </c>
      <c r="E12" s="0" t="n">
        <f aca="false">J13-$B$1</f>
        <v>1.02</v>
      </c>
      <c r="F12" s="0" t="n">
        <f aca="false">E12+D12</f>
        <v>1.12</v>
      </c>
      <c r="G12" s="0" t="n">
        <f aca="false">$B$2*((1+E12/$B$1)^$B$3-1)</f>
        <v>1636.43615252395</v>
      </c>
      <c r="H12" s="0" t="n">
        <f aca="false">$B$2*((1+F12/$B$1)^$B$3-1)</f>
        <v>1784.67303821625</v>
      </c>
      <c r="I12" s="0" t="n">
        <f aca="false">H12-G12</f>
        <v>148.236885692294</v>
      </c>
      <c r="J12" s="0" t="n">
        <f aca="false">J13+D12</f>
        <v>6.86325515</v>
      </c>
      <c r="K12" s="0" t="n">
        <f aca="false">K13-I12</f>
        <v>97500.5498636937</v>
      </c>
      <c r="M12" s="15" t="n">
        <f aca="false">20349.1426296836*EXP(-0.0000823154896075949*K12)</f>
        <v>6.65247229807867</v>
      </c>
    </row>
    <row r="13" customFormat="false" ht="13.8" hidden="false" customHeight="false" outlineLevel="0" collapsed="false">
      <c r="D13" s="0" t="n">
        <v>0.1</v>
      </c>
      <c r="E13" s="0" t="n">
        <f aca="false">J14-$B$1</f>
        <v>0.919999999999996</v>
      </c>
      <c r="F13" s="0" t="n">
        <f aca="false">E13+D13</f>
        <v>1.02</v>
      </c>
      <c r="G13" s="0" t="n">
        <f aca="false">$B$2*((1+E13/$B$1)^$B$3-1)</f>
        <v>1486.21335964944</v>
      </c>
      <c r="H13" s="0" t="n">
        <f aca="false">$B$2*((1+F13/$B$1)^$B$3-1)</f>
        <v>1636.43615252395</v>
      </c>
      <c r="I13" s="0" t="n">
        <f aca="false">H13-G13</f>
        <v>150.222792874513</v>
      </c>
      <c r="J13" s="0" t="n">
        <f aca="false">J14+D13</f>
        <v>6.76325515</v>
      </c>
      <c r="K13" s="0" t="n">
        <f aca="false">K14-I13</f>
        <v>97648.786749386</v>
      </c>
      <c r="M13" s="15" t="n">
        <f aca="false">20349.1426296836*EXP(-0.0000823154896075949*K13)</f>
        <v>6.57179080162071</v>
      </c>
    </row>
    <row r="14" customFormat="false" ht="13.8" hidden="false" customHeight="false" outlineLevel="0" collapsed="false">
      <c r="D14" s="0" t="n">
        <v>0.1</v>
      </c>
      <c r="E14" s="0" t="n">
        <f aca="false">J15-$B$1</f>
        <v>0.819999999999997</v>
      </c>
      <c r="F14" s="0" t="n">
        <f aca="false">E14+D14</f>
        <v>0.919999999999997</v>
      </c>
      <c r="G14" s="0" t="n">
        <f aca="false">$B$2*((1+E14/$B$1)^$B$3-1)</f>
        <v>1333.94764381797</v>
      </c>
      <c r="H14" s="0" t="n">
        <f aca="false">$B$2*((1+F14/$B$1)^$B$3-1)</f>
        <v>1486.21335964944</v>
      </c>
      <c r="I14" s="0" t="n">
        <f aca="false">H14-G14</f>
        <v>152.265715831471</v>
      </c>
      <c r="J14" s="0" t="n">
        <f aca="false">J15+D14</f>
        <v>6.66325515</v>
      </c>
      <c r="K14" s="0" t="n">
        <f aca="false">K15-I14</f>
        <v>97799.0095422606</v>
      </c>
      <c r="M14" s="15" t="n">
        <f aca="false">20349.1426296836*EXP(-0.0000823154896075949*K14)</f>
        <v>6.49102663329858</v>
      </c>
    </row>
    <row r="15" customFormat="false" ht="13.8" hidden="false" customHeight="false" outlineLevel="0" collapsed="false">
      <c r="D15" s="0" t="n">
        <v>0.1</v>
      </c>
      <c r="E15" s="0" t="n">
        <f aca="false">J16-$B$1</f>
        <v>0.719999999999997</v>
      </c>
      <c r="F15" s="0" t="n">
        <f aca="false">E15+D15</f>
        <v>0.819999999999997</v>
      </c>
      <c r="G15" s="0" t="n">
        <f aca="false">$B$2*((1+E15/$B$1)^$B$3-1)</f>
        <v>1179.57945238932</v>
      </c>
      <c r="H15" s="0" t="n">
        <f aca="false">$B$2*((1+F15/$B$1)^$B$3-1)</f>
        <v>1333.94764381799</v>
      </c>
      <c r="I15" s="0" t="n">
        <f aca="false">H15-G15</f>
        <v>154.368191428666</v>
      </c>
      <c r="J15" s="0" t="n">
        <f aca="false">J16+D15</f>
        <v>6.56325515</v>
      </c>
      <c r="K15" s="0" t="n">
        <f aca="false">K16-I15</f>
        <v>97951.275258092</v>
      </c>
      <c r="M15" s="15" t="n">
        <f aca="false">20349.1426296836*EXP(-0.0000823154896075949*K15)</f>
        <v>6.41017696506267</v>
      </c>
    </row>
    <row r="16" customFormat="false" ht="13.8" hidden="false" customHeight="false" outlineLevel="0" collapsed="false">
      <c r="D16" s="0" t="n">
        <v>0.1</v>
      </c>
      <c r="E16" s="0" t="n">
        <f aca="false">J17-$B$1</f>
        <v>0.619999999999997</v>
      </c>
      <c r="F16" s="0" t="n">
        <f aca="false">E16+D16</f>
        <v>0.719999999999997</v>
      </c>
      <c r="G16" s="0" t="n">
        <f aca="false">$B$2*((1+E16/$B$1)^$B$3-1)</f>
        <v>1023.04654169095</v>
      </c>
      <c r="H16" s="0" t="n">
        <f aca="false">$B$2*((1+F16/$B$1)^$B$3-1)</f>
        <v>1179.57945238932</v>
      </c>
      <c r="I16" s="0" t="n">
        <f aca="false">H16-G16</f>
        <v>156.532910698372</v>
      </c>
      <c r="J16" s="0" t="n">
        <f aca="false">J17+D16</f>
        <v>6.46325515</v>
      </c>
      <c r="K16" s="0" t="n">
        <f aca="false">K17-I16</f>
        <v>98105.6434495207</v>
      </c>
      <c r="M16" s="15" t="n">
        <f aca="false">20349.1426296836*EXP(-0.0000823154896075949*K16)</f>
        <v>6.32923885561982</v>
      </c>
    </row>
    <row r="17" customFormat="false" ht="13.8" hidden="false" customHeight="false" outlineLevel="0" collapsed="false">
      <c r="D17" s="0" t="n">
        <v>0.1</v>
      </c>
      <c r="E17" s="0" t="n">
        <f aca="false">J18-$B$1</f>
        <v>0.519999999999998</v>
      </c>
      <c r="F17" s="0" t="n">
        <f aca="false">E17+D17</f>
        <v>0.619999999999998</v>
      </c>
      <c r="G17" s="0" t="n">
        <f aca="false">$B$2*((1+E17/$B$1)^$B$3-1)</f>
        <v>864.283810893521</v>
      </c>
      <c r="H17" s="0" t="n">
        <f aca="false">$B$2*((1+F17/$B$1)^$B$3-1)</f>
        <v>1023.04654169095</v>
      </c>
      <c r="I17" s="0" t="n">
        <f aca="false">H17-G17</f>
        <v>158.762730797432</v>
      </c>
      <c r="J17" s="0" t="n">
        <f aca="false">J18+D17</f>
        <v>6.36325515</v>
      </c>
      <c r="K17" s="0" t="n">
        <f aca="false">K18-I17</f>
        <v>98262.1763602191</v>
      </c>
      <c r="M17" s="15" t="n">
        <f aca="false">20349.1426296836*EXP(-0.0000823154896075949*K17)</f>
        <v>6.24820924419438</v>
      </c>
    </row>
    <row r="18" customFormat="false" ht="13.8" hidden="false" customHeight="false" outlineLevel="0" collapsed="false">
      <c r="D18" s="0" t="n">
        <v>0.1</v>
      </c>
      <c r="E18" s="0" t="n">
        <f aca="false">J19-$B$1</f>
        <v>0.419999999999998</v>
      </c>
      <c r="F18" s="0" t="n">
        <f aca="false">E18+D18</f>
        <v>0.519999999999998</v>
      </c>
      <c r="G18" s="0" t="n">
        <f aca="false">$B$2*((1+E18/$B$1)^$B$3-1)</f>
        <v>703.22312279394</v>
      </c>
      <c r="H18" s="0" t="n">
        <f aca="false">$B$2*((1+F18/$B$1)^$B$3-1)</f>
        <v>864.283810893521</v>
      </c>
      <c r="I18" s="0" t="n">
        <f aca="false">H18-G18</f>
        <v>161.060688099581</v>
      </c>
      <c r="J18" s="0" t="n">
        <f aca="false">J19+D18</f>
        <v>6.26325515</v>
      </c>
      <c r="K18" s="0" t="n">
        <f aca="false">K19-I18</f>
        <v>98420.9390910165</v>
      </c>
      <c r="M18" s="15" t="n">
        <f aca="false">20349.1426296836*EXP(-0.0000823154896075949*K18)</f>
        <v>6.16708494384433</v>
      </c>
    </row>
    <row r="19" customFormat="false" ht="13.8" hidden="false" customHeight="false" outlineLevel="0" collapsed="false">
      <c r="D19" s="0" t="n">
        <v>0.1</v>
      </c>
      <c r="E19" s="0" t="n">
        <f aca="false">J20-$B$1</f>
        <v>0.319999999999998</v>
      </c>
      <c r="F19" s="0" t="n">
        <f aca="false">E19+D19</f>
        <v>0.419999999999998</v>
      </c>
      <c r="G19" s="0" t="n">
        <f aca="false">$B$2*((1+E19/$B$1)^$B$3-1)</f>
        <v>539.793110243175</v>
      </c>
      <c r="H19" s="0" t="n">
        <f aca="false">$B$2*((1+F19/$B$1)^$B$3-1)</f>
        <v>703.22312279394</v>
      </c>
      <c r="I19" s="0" t="n">
        <f aca="false">H19-G19</f>
        <v>163.430012550765</v>
      </c>
      <c r="J19" s="0" t="n">
        <f aca="false">J20+D19</f>
        <v>6.16325515</v>
      </c>
      <c r="K19" s="0" t="n">
        <f aca="false">K20-I19</f>
        <v>98581.9997791161</v>
      </c>
      <c r="M19" s="15" t="n">
        <f aca="false">20349.1426296836*EXP(-0.0000823154896075949*K19)</f>
        <v>6.08586263429324</v>
      </c>
    </row>
    <row r="20" customFormat="false" ht="13.8" hidden="false" customHeight="false" outlineLevel="0" collapsed="false">
      <c r="D20" s="0" t="n">
        <v>0.1</v>
      </c>
      <c r="E20" s="0" t="n">
        <f aca="false">J21-$B$1</f>
        <v>0.219999999999999</v>
      </c>
      <c r="F20" s="0" t="n">
        <f aca="false">E20+D20</f>
        <v>0.319999999999999</v>
      </c>
      <c r="G20" s="0" t="n">
        <f aca="false">$B$2*((1+E20/$B$1)^$B$3-1)</f>
        <v>373.918966811531</v>
      </c>
      <c r="H20" s="0" t="n">
        <f aca="false">$B$2*((1+F20/$B$1)^$B$3-1)</f>
        <v>539.793110243175</v>
      </c>
      <c r="I20" s="0" t="n">
        <f aca="false">H20-G20</f>
        <v>165.874143431644</v>
      </c>
      <c r="J20" s="0" t="n">
        <f aca="false">J21+D20</f>
        <v>6.06325515</v>
      </c>
      <c r="K20" s="0" t="n">
        <f aca="false">K21-I20</f>
        <v>98745.4297916668</v>
      </c>
      <c r="M20" s="15" t="n">
        <f aca="false">20349.1426296836*EXP(-0.0000823154896075949*K20)</f>
        <v>6.00453885423449</v>
      </c>
    </row>
    <row r="21" customFormat="false" ht="13.8" hidden="false" customHeight="false" outlineLevel="0" collapsed="false">
      <c r="D21" s="0" t="n">
        <v>0.1</v>
      </c>
      <c r="E21" s="0" t="n">
        <f aca="false">J22-$B$1</f>
        <v>0.119999999999999</v>
      </c>
      <c r="F21" s="0" t="n">
        <f aca="false">E21+D21</f>
        <v>0.219999999999999</v>
      </c>
      <c r="G21" s="0" t="n">
        <f aca="false">$B$2*((1+E21/$B$1)^$B$3-1)</f>
        <v>205.522220119428</v>
      </c>
      <c r="H21" s="0" t="n">
        <f aca="false">$B$2*((1+F21/$B$1)^$B$3-1)</f>
        <v>373.918966811531</v>
      </c>
      <c r="I21" s="0" t="n">
        <f aca="false">H21-G21</f>
        <v>168.396746692103</v>
      </c>
      <c r="J21" s="0" t="n">
        <f aca="false">J22+D21</f>
        <v>5.96325515</v>
      </c>
      <c r="K21" s="0" t="n">
        <f aca="false">K22-I21</f>
        <v>98911.3039350985</v>
      </c>
      <c r="M21" s="15" t="n">
        <f aca="false">20349.1426296836*EXP(-0.0000823154896075949*K21)</f>
        <v>5.92310999306001</v>
      </c>
    </row>
    <row r="22" customFormat="false" ht="13.8" hidden="false" customHeight="false" outlineLevel="0" collapsed="false">
      <c r="D22" s="0" t="n">
        <v>0.1</v>
      </c>
      <c r="E22" s="0" t="n">
        <f aca="false">J23-$B$1</f>
        <v>0.0199999999999996</v>
      </c>
      <c r="F22" s="0" t="n">
        <f aca="false">E22+D22</f>
        <v>0.12</v>
      </c>
      <c r="G22" s="0" t="n">
        <f aca="false">$B$2*((1+E22/$B$1)^$B$3-1)</f>
        <v>34.5204860756995</v>
      </c>
      <c r="H22" s="0" t="n">
        <f aca="false">$B$2*((1+F22/$B$1)^$B$3-1)</f>
        <v>205.522220119428</v>
      </c>
      <c r="I22" s="0" t="n">
        <f aca="false">H22-G22</f>
        <v>171.001734043728</v>
      </c>
      <c r="J22" s="0" t="n">
        <f aca="false">J23+D22</f>
        <v>5.86325515</v>
      </c>
      <c r="K22" s="0" t="n">
        <f aca="false">K23-I22</f>
        <v>99079.7006817906</v>
      </c>
      <c r="M22" s="15" t="n">
        <f aca="false">20349.1426296836*EXP(-0.0000823154896075949*K22)</f>
        <v>5.84157228195963</v>
      </c>
    </row>
    <row r="23" customFormat="false" ht="13.8" hidden="false" customHeight="false" outlineLevel="0" collapsed="false">
      <c r="D23" s="0" t="n">
        <v>0.01</v>
      </c>
      <c r="E23" s="0" t="n">
        <f aca="false">J24-$B$1</f>
        <v>0.00999999999999979</v>
      </c>
      <c r="F23" s="0" t="n">
        <f aca="false">E23+D23</f>
        <v>0.0199999999999998</v>
      </c>
      <c r="G23" s="0" t="n">
        <f aca="false">$B$2*((1+E23/$B$1)^$B$3-1)</f>
        <v>17.2737434185019</v>
      </c>
      <c r="H23" s="0" t="n">
        <f aca="false">$B$2*((1+F23/$B$1)^$B$3-1)</f>
        <v>34.5204860756995</v>
      </c>
      <c r="I23" s="0" t="n">
        <f aca="false">H23-G23</f>
        <v>17.2467426571976</v>
      </c>
      <c r="J23" s="0" t="n">
        <f aca="false">J24+D23</f>
        <v>5.76325515</v>
      </c>
      <c r="K23" s="0" t="n">
        <f aca="false">K24-I23</f>
        <v>99250.7024158343</v>
      </c>
      <c r="M23" s="15" t="n">
        <f aca="false">20349.1426296836*EXP(-0.0000823154896075949*K23)</f>
        <v>5.75992178433222</v>
      </c>
    </row>
    <row r="24" customFormat="false" ht="13.8" hidden="false" customHeight="false" outlineLevel="0" collapsed="false">
      <c r="D24" s="0" t="n">
        <v>0.01</v>
      </c>
      <c r="E24" s="0" t="n">
        <f aca="false">J25-$B$1</f>
        <v>0</v>
      </c>
      <c r="F24" s="0" t="n">
        <f aca="false">E24+D24</f>
        <v>0.01</v>
      </c>
      <c r="G24" s="0" t="n">
        <f aca="false">$B$2*((1+E24/$B$1)^$B$3-1)</f>
        <v>0</v>
      </c>
      <c r="H24" s="0" t="n">
        <f aca="false">$B$2*((1+F24/$B$1)^$B$3-1)</f>
        <v>17.2737434185019</v>
      </c>
      <c r="I24" s="0" t="n">
        <f aca="false">H24-G24</f>
        <v>17.2737434185019</v>
      </c>
      <c r="J24" s="0" t="n">
        <f aca="false">J25+D24</f>
        <v>5.75325515</v>
      </c>
      <c r="K24" s="0" t="n">
        <f aca="false">K25-I24</f>
        <v>99267.9491584915</v>
      </c>
      <c r="M24" s="15" t="n">
        <f aca="false">20349.1426296836*EXP(-0.0000823154896075949*K24)</f>
        <v>5.75175037449479</v>
      </c>
    </row>
    <row r="25" customFormat="false" ht="13.8" hidden="false" customHeight="false" outlineLevel="0" collapsed="false">
      <c r="D25" s="0" t="n">
        <v>0</v>
      </c>
      <c r="E25" s="0" t="n">
        <v>0</v>
      </c>
      <c r="F25" s="0" t="n">
        <f aca="false">E25+D25</f>
        <v>0</v>
      </c>
      <c r="G25" s="0" t="n">
        <v>0</v>
      </c>
      <c r="H25" s="0" t="n">
        <v>0</v>
      </c>
      <c r="I25" s="0" t="n">
        <v>0</v>
      </c>
      <c r="J25" s="0" t="n">
        <f aca="false">B1</f>
        <v>5.74325515</v>
      </c>
      <c r="K25" s="0" t="n">
        <f aca="false">B2</f>
        <v>99285.22290191</v>
      </c>
      <c r="M25" s="15" t="n">
        <f aca="false">20349.1426296836*EXP(-0.0000823154896075949*K25)</f>
        <v>5.74357779158483</v>
      </c>
    </row>
    <row r="26" customFormat="false" ht="13.8" hidden="false" customHeight="false" outlineLevel="0" collapsed="false">
      <c r="D26" s="0" t="n">
        <v>-0.01</v>
      </c>
      <c r="E26" s="0" t="n">
        <f aca="false">J25-$B$1</f>
        <v>0</v>
      </c>
      <c r="F26" s="0" t="n">
        <f aca="false">E26+D26</f>
        <v>-0.01</v>
      </c>
      <c r="G26" s="0" t="n">
        <f aca="false">$B$2*((1+E26/$B$1)^$B$3-1)</f>
        <v>0</v>
      </c>
      <c r="H26" s="0" t="n">
        <f aca="false">$B$2*((1+F26/$B$1)^$B$3-1)</f>
        <v>-17.3008335746203</v>
      </c>
      <c r="I26" s="0" t="n">
        <f aca="false">H26-G26</f>
        <v>-17.3008335746203</v>
      </c>
      <c r="J26" s="0" t="n">
        <f aca="false">J25+D26</f>
        <v>5.73325515</v>
      </c>
      <c r="K26" s="0" t="n">
        <f aca="false">K25-I26</f>
        <v>99302.5237354846</v>
      </c>
      <c r="M26" s="15" t="n">
        <f aca="false">20349.1426296836*EXP(-0.0000823154896075949*K26)</f>
        <v>5.73540403136734</v>
      </c>
    </row>
    <row r="27" customFormat="false" ht="13.8" hidden="false" customHeight="false" outlineLevel="0" collapsed="false">
      <c r="D27" s="0" t="n">
        <v>-0.01</v>
      </c>
      <c r="E27" s="0" t="n">
        <f aca="false">J26-$B$1</f>
        <v>-0.00999999999999979</v>
      </c>
      <c r="F27" s="0" t="n">
        <f aca="false">E27+D27</f>
        <v>-0.0199999999999998</v>
      </c>
      <c r="G27" s="0" t="n">
        <f aca="false">$B$2*((1+E27/$B$1)^$B$3-1)</f>
        <v>-17.3008335746203</v>
      </c>
      <c r="H27" s="0" t="n">
        <f aca="false">$B$2*((1+F27/$B$1)^$B$3-1)</f>
        <v>-34.6288471526952</v>
      </c>
      <c r="I27" s="0" t="n">
        <f aca="false">H27-G27</f>
        <v>-17.3280135780749</v>
      </c>
      <c r="J27" s="0" t="n">
        <f aca="false">J26+D27</f>
        <v>5.72325515</v>
      </c>
      <c r="K27" s="0" t="n">
        <f aca="false">K26-I27</f>
        <v>99319.8517490627</v>
      </c>
      <c r="M27" s="15" t="n">
        <f aca="false">20349.1426296836*EXP(-0.0000823154896075949*K27)</f>
        <v>5.72722908958818</v>
      </c>
    </row>
    <row r="28" customFormat="false" ht="13.8" hidden="false" customHeight="false" outlineLevel="0" collapsed="false">
      <c r="D28" s="0" t="n">
        <v>-0.01</v>
      </c>
      <c r="E28" s="0" t="n">
        <f aca="false">J27-$B$1</f>
        <v>-0.0199999999999996</v>
      </c>
      <c r="F28" s="0" t="n">
        <f aca="false">E28+D28</f>
        <v>-0.0299999999999996</v>
      </c>
      <c r="G28" s="0" t="n">
        <f aca="false">$B$2*((1+E28/$B$1)^$B$3-1)</f>
        <v>-34.6288471526952</v>
      </c>
      <c r="H28" s="0" t="n">
        <f aca="false">$B$2*((1+F28/$B$1)^$B$3-1)</f>
        <v>-51.9841310371692</v>
      </c>
      <c r="I28" s="0" t="n">
        <f aca="false">H28-G28</f>
        <v>-17.355283884474</v>
      </c>
      <c r="J28" s="0" t="n">
        <f aca="false">J27+D28</f>
        <v>5.71325515</v>
      </c>
      <c r="K28" s="0" t="n">
        <f aca="false">K27-I28</f>
        <v>99337.2070329472</v>
      </c>
      <c r="M28" s="15" t="n">
        <f aca="false">20349.1426296836*EXP(-0.0000823154896075949*K28)</f>
        <v>5.71905296197391</v>
      </c>
    </row>
    <row r="29" customFormat="false" ht="13.8" hidden="false" customHeight="false" outlineLevel="0" collapsed="false">
      <c r="D29" s="0" t="n">
        <v>-0.1</v>
      </c>
      <c r="E29" s="0" t="n">
        <f aca="false">J28-$B$1</f>
        <v>-0.0299999999999994</v>
      </c>
      <c r="F29" s="0" t="n">
        <f aca="false">E29+D29</f>
        <v>-0.129999999999999</v>
      </c>
      <c r="G29" s="0" t="n">
        <f aca="false">$B$2*((1+E29/$B$1)^$B$3-1)</f>
        <v>-51.9841310371692</v>
      </c>
      <c r="H29" s="0" t="n">
        <f aca="false">$B$2*((1+F29/$B$1)^$B$3-1)</f>
        <v>-227.057035464721</v>
      </c>
      <c r="I29" s="0" t="n">
        <f aca="false">H29-G29</f>
        <v>-175.072904427552</v>
      </c>
      <c r="J29" s="0" t="n">
        <f aca="false">J28+D29</f>
        <v>5.61325515</v>
      </c>
      <c r="K29" s="0" t="n">
        <f aca="false">K28-I29</f>
        <v>99512.2799373747</v>
      </c>
      <c r="M29" s="15" t="n">
        <f aca="false">20349.1426296836*EXP(-0.0000823154896075949*K29)</f>
        <v>5.63722551072972</v>
      </c>
    </row>
    <row r="30" customFormat="false" ht="13.8" hidden="false" customHeight="false" outlineLevel="0" collapsed="false">
      <c r="D30" s="0" t="n">
        <v>-0.1</v>
      </c>
      <c r="E30" s="0" t="n">
        <f aca="false">J29-$B$1</f>
        <v>-0.129999999999999</v>
      </c>
      <c r="F30" s="0" t="n">
        <f aca="false">E30+D30</f>
        <v>-0.229999999999999</v>
      </c>
      <c r="G30" s="0" t="n">
        <f aca="false">$B$2*((1+E30/$B$1)^$B$3-1)</f>
        <v>-227.057035464721</v>
      </c>
      <c r="H30" s="0" t="n">
        <f aca="false">$B$2*((1+F30/$B$1)^$B$3-1)</f>
        <v>-404.959810130111</v>
      </c>
      <c r="I30" s="0" t="n">
        <f aca="false">H30-G30</f>
        <v>-177.90277466539</v>
      </c>
      <c r="J30" s="0" t="n">
        <f aca="false">J29+D30</f>
        <v>5.51325515</v>
      </c>
      <c r="K30" s="0" t="n">
        <f aca="false">K29-I30</f>
        <v>99690.1827120401</v>
      </c>
      <c r="M30" s="15" t="n">
        <f aca="false">20349.1426296836*EXP(-0.0000823154896075949*K30)</f>
        <v>5.55527462743429</v>
      </c>
    </row>
    <row r="31" customFormat="false" ht="13.8" hidden="false" customHeight="false" outlineLevel="0" collapsed="false">
      <c r="D31" s="0" t="n">
        <v>-0.1</v>
      </c>
      <c r="E31" s="0" t="n">
        <f aca="false">J30-$B$1</f>
        <v>-0.229999999999999</v>
      </c>
      <c r="F31" s="0" t="n">
        <f aca="false">E31+D31</f>
        <v>-0.329999999999999</v>
      </c>
      <c r="G31" s="0" t="n">
        <f aca="false">$B$2*((1+E31/$B$1)^$B$3-1)</f>
        <v>-404.959810130111</v>
      </c>
      <c r="H31" s="0" t="n">
        <f aca="false">$B$2*((1+F31/$B$1)^$B$3-1)</f>
        <v>-585.790790302764</v>
      </c>
      <c r="I31" s="0" t="n">
        <f aca="false">H31-G31</f>
        <v>-180.830980172653</v>
      </c>
      <c r="J31" s="0" t="n">
        <f aca="false">J30+D31</f>
        <v>5.41325515</v>
      </c>
      <c r="K31" s="0" t="n">
        <f aca="false">K30-I31</f>
        <v>99871.0136922128</v>
      </c>
      <c r="M31" s="15" t="n">
        <f aca="false">20349.1426296836*EXP(-0.0000823154896075949*K31)</f>
        <v>5.47319570112541</v>
      </c>
    </row>
    <row r="32" customFormat="false" ht="13.8" hidden="false" customHeight="false" outlineLevel="0" collapsed="false">
      <c r="D32" s="0" t="n">
        <v>-0.1</v>
      </c>
      <c r="E32" s="0" t="n">
        <f aca="false">J31-$B$1</f>
        <v>-0.329999999999998</v>
      </c>
      <c r="F32" s="0" t="n">
        <f aca="false">E32+D32</f>
        <v>-0.429999999999998</v>
      </c>
      <c r="G32" s="0" t="n">
        <f aca="false">$B$2*((1+E32/$B$1)^$B$3-1)</f>
        <v>-585.790790302764</v>
      </c>
      <c r="H32" s="0" t="n">
        <f aca="false">$B$2*((1+F32/$B$1)^$B$3-1)</f>
        <v>-769.653624090946</v>
      </c>
      <c r="I32" s="0" t="n">
        <f aca="false">H32-G32</f>
        <v>-183.862833788182</v>
      </c>
      <c r="J32" s="0" t="n">
        <f aca="false">J31+D32</f>
        <v>5.31325515</v>
      </c>
      <c r="K32" s="0" t="n">
        <f aca="false">K31-I32</f>
        <v>100054.876526001</v>
      </c>
      <c r="M32" s="15" t="n">
        <f aca="false">20349.1426296836*EXP(-0.0000823154896075949*K32)</f>
        <v>5.39098389941958</v>
      </c>
    </row>
    <row r="33" customFormat="false" ht="13.8" hidden="false" customHeight="false" outlineLevel="0" collapsed="false">
      <c r="D33" s="0" t="n">
        <v>-0.1</v>
      </c>
      <c r="E33" s="0" t="n">
        <f aca="false">J32-$B$1</f>
        <v>-0.429999999999998</v>
      </c>
      <c r="F33" s="0" t="n">
        <f aca="false">E33+D33</f>
        <v>-0.529999999999998</v>
      </c>
      <c r="G33" s="0" t="n">
        <f aca="false">$B$2*((1+E33/$B$1)^$B$3-1)</f>
        <v>-769.653624090946</v>
      </c>
      <c r="H33" s="0" t="n">
        <f aca="false">$B$2*((1+F33/$B$1)^$B$3-1)</f>
        <v>-956.657665803646</v>
      </c>
      <c r="I33" s="0" t="n">
        <f aca="false">H33-G33</f>
        <v>-187.0040417127</v>
      </c>
      <c r="J33" s="0" t="n">
        <f aca="false">J32+D33</f>
        <v>5.21325515</v>
      </c>
      <c r="K33" s="0" t="n">
        <f aca="false">K32-I33</f>
        <v>100241.880567714</v>
      </c>
      <c r="M33" s="15" t="n">
        <f aca="false">20349.1426296836*EXP(-0.0000823154896075949*K33)</f>
        <v>5.30863415372666</v>
      </c>
    </row>
    <row r="34" customFormat="false" ht="13.8" hidden="false" customHeight="false" outlineLevel="0" collapsed="false">
      <c r="D34" s="0" t="n">
        <v>-0.1</v>
      </c>
      <c r="E34" s="0" t="n">
        <f aca="false">J33-$B$1</f>
        <v>-0.529999999999998</v>
      </c>
      <c r="F34" s="0" t="n">
        <f aca="false">E34+D34</f>
        <v>-0.629999999999998</v>
      </c>
      <c r="G34" s="0" t="n">
        <f aca="false">$B$2*((1+E34/$B$1)^$B$3-1)</f>
        <v>-956.657665803646</v>
      </c>
      <c r="H34" s="0" t="n">
        <f aca="false">$B$2*((1+F34/$B$1)^$B$3-1)</f>
        <v>-1146.91840661416</v>
      </c>
      <c r="I34" s="0" t="n">
        <f aca="false">H34-G34</f>
        <v>-190.260740810512</v>
      </c>
      <c r="J34" s="0" t="n">
        <f aca="false">J33+D34</f>
        <v>5.11325515</v>
      </c>
      <c r="K34" s="0" t="n">
        <f aca="false">K33-I34</f>
        <v>100432.141308524</v>
      </c>
      <c r="M34" s="15" t="n">
        <f aca="false">20349.1426296836*EXP(-0.0000823154896075949*K34)</f>
        <v>5.22614114317921</v>
      </c>
    </row>
    <row r="35" customFormat="false" ht="13.8" hidden="false" customHeight="false" outlineLevel="0" collapsed="false">
      <c r="D35" s="0" t="n">
        <v>-0.1</v>
      </c>
      <c r="E35" s="0" t="n">
        <f aca="false">J34-$B$1</f>
        <v>-0.629999999999997</v>
      </c>
      <c r="F35" s="0" t="n">
        <f aca="false">E35+D35</f>
        <v>-0.729999999999997</v>
      </c>
      <c r="G35" s="0" t="n">
        <f aca="false">$B$2*((1+E35/$B$1)^$B$3-1)</f>
        <v>-1146.91840661416</v>
      </c>
      <c r="H35" s="0" t="n">
        <f aca="false">$B$2*((1+F35/$B$1)^$B$3-1)</f>
        <v>-1340.55794686861</v>
      </c>
      <c r="I35" s="0" t="n">
        <f aca="false">H35-G35</f>
        <v>-193.639540254448</v>
      </c>
      <c r="J35" s="0" t="n">
        <f aca="false">J34+D35</f>
        <v>5.01325515</v>
      </c>
      <c r="K35" s="0" t="n">
        <f aca="false">K34-I35</f>
        <v>100625.780848779</v>
      </c>
      <c r="M35" s="15" t="n">
        <f aca="false">20349.1426296836*EXP(-0.0000823154896075949*K35)</f>
        <v>5.14349927713777</v>
      </c>
    </row>
    <row r="36" customFormat="false" ht="13.8" hidden="false" customHeight="false" outlineLevel="0" collapsed="false">
      <c r="D36" s="0" t="n">
        <v>-0.1</v>
      </c>
      <c r="E36" s="0" t="n">
        <f aca="false">J35-$B$1</f>
        <v>-0.729999999999997</v>
      </c>
      <c r="F36" s="0" t="n">
        <f aca="false">E36+D36</f>
        <v>-0.829999999999997</v>
      </c>
      <c r="G36" s="0" t="n">
        <f aca="false">$B$2*((1+E36/$B$1)^$B$3-1)</f>
        <v>-1340.55794686861</v>
      </c>
      <c r="H36" s="0" t="n">
        <f aca="false">$B$2*((1+F36/$B$1)^$B$3-1)</f>
        <v>-1537.70551498634</v>
      </c>
      <c r="I36" s="0" t="n">
        <f aca="false">H36-G36</f>
        <v>-197.147568117734</v>
      </c>
      <c r="J36" s="0" t="n">
        <f aca="false">J35+D36</f>
        <v>4.91325515</v>
      </c>
      <c r="K36" s="0" t="n">
        <f aca="false">K35-I36</f>
        <v>100822.928416896</v>
      </c>
      <c r="M36" s="15" t="n">
        <f aca="false">20349.1426296836*EXP(-0.0000823154896075949*K36)</f>
        <v>5.06070267611487</v>
      </c>
    </row>
    <row r="37" customFormat="false" ht="13.8" hidden="false" customHeight="false" outlineLevel="0" collapsed="false">
      <c r="D37" s="0" t="n">
        <v>-0.1</v>
      </c>
      <c r="E37" s="0" t="n">
        <f aca="false">J36-$B$1</f>
        <v>-0.829999999999997</v>
      </c>
      <c r="F37" s="0" t="n">
        <f aca="false">E37+D37</f>
        <v>-0.929999999999997</v>
      </c>
      <c r="G37" s="0" t="n">
        <f aca="false">$B$2*((1+E37/$B$1)^$B$3-1)</f>
        <v>-1537.70551498634</v>
      </c>
      <c r="H37" s="0" t="n">
        <f aca="false">$B$2*((1+F37/$B$1)^$B$3-1)</f>
        <v>-1738.4980385999</v>
      </c>
      <c r="I37" s="0" t="n">
        <f aca="false">H37-G37</f>
        <v>-200.792523613562</v>
      </c>
      <c r="J37" s="0" t="n">
        <f aca="false">J36+D37</f>
        <v>4.81325515</v>
      </c>
      <c r="K37" s="0" t="n">
        <f aca="false">K36-I37</f>
        <v>101023.72094051</v>
      </c>
      <c r="M37" s="15" t="n">
        <f aca="false">20349.1426296836*EXP(-0.0000823154896075949*K37)</f>
        <v>4.97774515094013</v>
      </c>
    </row>
    <row r="38" customFormat="false" ht="13.8" hidden="false" customHeight="false" outlineLevel="0" collapsed="false">
      <c r="D38" s="0" t="n">
        <v>-0.1</v>
      </c>
      <c r="E38" s="0" t="n">
        <f aca="false">J37-$B$1</f>
        <v>-0.929999999999996</v>
      </c>
      <c r="F38" s="0" t="n">
        <f aca="false">E38+D38</f>
        <v>-1.03</v>
      </c>
      <c r="G38" s="0" t="n">
        <f aca="false">$B$2*((1+E38/$B$1)^$B$3-1)</f>
        <v>-1738.4980385999</v>
      </c>
      <c r="H38" s="0" t="n">
        <f aca="false">$B$2*((1+F38/$B$1)^$B$3-1)</f>
        <v>-1943.0807744005</v>
      </c>
      <c r="I38" s="0" t="n">
        <f aca="false">H38-G38</f>
        <v>-204.582735800596</v>
      </c>
      <c r="J38" s="0" t="n">
        <f aca="false">J37+D38</f>
        <v>4.71325515</v>
      </c>
      <c r="K38" s="0" t="n">
        <f aca="false">K37-I38</f>
        <v>101228.303676311</v>
      </c>
      <c r="M38" s="15" t="n">
        <f aca="false">20349.1426296836*EXP(-0.0000823154896075949*K38)</f>
        <v>4.89462017996422</v>
      </c>
    </row>
    <row r="39" customFormat="false" ht="13.8" hidden="false" customHeight="false" outlineLevel="0" collapsed="false">
      <c r="D39" s="0" t="n">
        <v>-0.1</v>
      </c>
      <c r="E39" s="0" t="n">
        <f aca="false">J38-$B$1</f>
        <v>-1.03</v>
      </c>
      <c r="F39" s="0" t="n">
        <f aca="false">E39+D39</f>
        <v>-1.13</v>
      </c>
      <c r="G39" s="0" t="n">
        <f aca="false">$B$2*((1+E39/$B$1)^$B$3-1)</f>
        <v>-1943.0807744005</v>
      </c>
      <c r="H39" s="0" t="n">
        <f aca="false">$B$2*((1+F39/$B$1)^$B$3-1)</f>
        <v>-2151.60800411026</v>
      </c>
      <c r="I39" s="0" t="n">
        <f aca="false">H39-G39</f>
        <v>-208.52722970976</v>
      </c>
      <c r="J39" s="0" t="n">
        <f aca="false">J38+D39</f>
        <v>4.61325515</v>
      </c>
      <c r="K39" s="0" t="n">
        <f aca="false">K38-I39</f>
        <v>101436.83090602</v>
      </c>
      <c r="M39" s="15" t="n">
        <f aca="false">20349.1426296836*EXP(-0.0000823154896075949*K39)</f>
        <v>4.81132088407194</v>
      </c>
    </row>
    <row r="40" customFormat="false" ht="13.8" hidden="false" customHeight="false" outlineLevel="0" collapsed="false">
      <c r="D40" s="0" t="n">
        <v>-0.1</v>
      </c>
      <c r="E40" s="0" t="n">
        <f aca="false">J39-$B$1</f>
        <v>-1.13</v>
      </c>
      <c r="F40" s="0" t="n">
        <f aca="false">E40+D40</f>
        <v>-1.23</v>
      </c>
      <c r="G40" s="0" t="n">
        <f aca="false">$B$2*((1+E40/$B$1)^$B$3-1)</f>
        <v>-2151.60800411025</v>
      </c>
      <c r="H40" s="0" t="n">
        <f aca="false">$B$2*((1+F40/$B$1)^$B$3-1)</f>
        <v>-2364.2438051242</v>
      </c>
      <c r="I40" s="0" t="n">
        <f aca="false">H40-G40</f>
        <v>-212.635801013954</v>
      </c>
      <c r="J40" s="0" t="n">
        <f aca="false">J39+D40</f>
        <v>4.51325515</v>
      </c>
      <c r="K40" s="0" t="n">
        <f aca="false">K39-I40</f>
        <v>101649.466707034</v>
      </c>
      <c r="M40" s="15" t="n">
        <f aca="false">20349.1426296836*EXP(-0.0000823154896075949*K40)</f>
        <v>4.72783999924187</v>
      </c>
    </row>
    <row r="41" customFormat="false" ht="13.8" hidden="false" customHeight="false" outlineLevel="0" collapsed="false">
      <c r="D41" s="0" t="n">
        <v>-0.1</v>
      </c>
      <c r="E41" s="0" t="n">
        <f aca="false">J40-$B$1</f>
        <v>-1.23</v>
      </c>
      <c r="F41" s="0" t="n">
        <f aca="false">E41+D41</f>
        <v>-1.33</v>
      </c>
      <c r="G41" s="0" t="n">
        <f aca="false">$B$2*((1+E41/$B$1)^$B$3-1)</f>
        <v>-2364.2438051242</v>
      </c>
      <c r="H41" s="0" t="n">
        <f aca="false">$B$2*((1+F41/$B$1)^$B$3-1)</f>
        <v>-2581.16290568457</v>
      </c>
      <c r="I41" s="0" t="n">
        <f aca="false">H41-G41</f>
        <v>-216.919100560365</v>
      </c>
      <c r="J41" s="0" t="n">
        <f aca="false">J40+D41</f>
        <v>4.41325515000001</v>
      </c>
      <c r="K41" s="0" t="n">
        <f aca="false">K40-I41</f>
        <v>101866.385807595</v>
      </c>
      <c r="M41" s="15" t="n">
        <f aca="false">20349.1426296836*EXP(-0.0000823154896075949*K41)</f>
        <v>4.64416984635204</v>
      </c>
    </row>
    <row r="42" customFormat="false" ht="13.8" hidden="false" customHeight="false" outlineLevel="0" collapsed="false">
      <c r="D42" s="0" t="n">
        <v>-0.1</v>
      </c>
      <c r="E42" s="0" t="n">
        <f aca="false">J41-$B$1</f>
        <v>-1.32999999999999</v>
      </c>
      <c r="F42" s="0" t="n">
        <f aca="false">E42+D42</f>
        <v>-1.42999999999999</v>
      </c>
      <c r="G42" s="0" t="n">
        <f aca="false">$B$2*((1+E42/$B$1)^$B$3-1)</f>
        <v>-2581.16290568457</v>
      </c>
      <c r="H42" s="0" t="n">
        <f aca="false">$B$2*((1+F42/$B$1)^$B$3-1)</f>
        <v>-2802.55163600822</v>
      </c>
      <c r="I42" s="0" t="n">
        <f aca="false">H42-G42</f>
        <v>-221.388730323659</v>
      </c>
      <c r="J42" s="0" t="n">
        <f aca="false">J41+D42</f>
        <v>4.31325515000001</v>
      </c>
      <c r="K42" s="0" t="n">
        <f aca="false">K41-I42</f>
        <v>102087.774537918</v>
      </c>
      <c r="M42" s="15" t="n">
        <f aca="false">20349.1426296836*EXP(-0.0000823154896075949*K42)</f>
        <v>4.56030229788682</v>
      </c>
    </row>
    <row r="43" customFormat="false" ht="13.8" hidden="false" customHeight="false" outlineLevel="0" collapsed="false">
      <c r="D43" s="0" t="n">
        <v>-0.1</v>
      </c>
      <c r="E43" s="0" t="n">
        <f aca="false">J42-$B$1</f>
        <v>-1.42999999999999</v>
      </c>
      <c r="F43" s="0" t="n">
        <f aca="false">E43+D43</f>
        <v>-1.52999999999999</v>
      </c>
      <c r="G43" s="0" t="n">
        <f aca="false">$B$2*((1+E43/$B$1)^$B$3-1)</f>
        <v>-2802.55163600822</v>
      </c>
      <c r="H43" s="0" t="n">
        <f aca="false">$B$2*((1+F43/$B$1)^$B$3-1)</f>
        <v>-3028.60898863526</v>
      </c>
      <c r="I43" s="0" t="n">
        <f aca="false">H43-G43</f>
        <v>-226.057352627038</v>
      </c>
      <c r="J43" s="0" t="n">
        <f aca="false">J42+D43</f>
        <v>4.21325515000001</v>
      </c>
      <c r="K43" s="0" t="n">
        <f aca="false">K42-I43</f>
        <v>102313.831890545</v>
      </c>
      <c r="M43" s="15" t="n">
        <f aca="false">20349.1426296836*EXP(-0.0000823154896075949*K43)</f>
        <v>4.47622874114774</v>
      </c>
    </row>
    <row r="44" customFormat="false" ht="13.8" hidden="false" customHeight="false" outlineLevel="0" collapsed="false">
      <c r="D44" s="0" t="n">
        <v>-0.1</v>
      </c>
      <c r="E44" s="0" t="n">
        <f aca="false">J43-$B$1</f>
        <v>-1.52999999999999</v>
      </c>
      <c r="F44" s="0" t="n">
        <f aca="false">E44+D44</f>
        <v>-1.62999999999999</v>
      </c>
      <c r="G44" s="0" t="n">
        <f aca="false">$B$2*((1+E44/$B$1)^$B$3-1)</f>
        <v>-3028.60898863526</v>
      </c>
      <c r="H44" s="0" t="n">
        <f aca="false">$B$2*((1+F44/$B$1)^$B$3-1)</f>
        <v>-3259.54780346366</v>
      </c>
      <c r="I44" s="0" t="n">
        <f aca="false">H44-G44</f>
        <v>-230.938814828401</v>
      </c>
      <c r="J44" s="0" t="n">
        <f aca="false">J43+D44</f>
        <v>4.11325515000001</v>
      </c>
      <c r="K44" s="0" t="n">
        <f aca="false">K43-I44</f>
        <v>102544.770705374</v>
      </c>
      <c r="M44" s="15" t="n">
        <f aca="false">20349.1426296836*EXP(-0.0000823154896075949*K44)</f>
        <v>4.3919400375098</v>
      </c>
    </row>
    <row r="45" customFormat="false" ht="13.8" hidden="false" customHeight="false" outlineLevel="0" collapsed="false">
      <c r="D45" s="0" t="n">
        <v>-0.1</v>
      </c>
      <c r="E45" s="0" t="n">
        <f aca="false">J44-$B$1</f>
        <v>-1.62999999999999</v>
      </c>
      <c r="F45" s="0" t="n">
        <f aca="false">E45+D45</f>
        <v>-1.72999999999999</v>
      </c>
      <c r="G45" s="0" t="n">
        <f aca="false">$B$2*((1+E45/$B$1)^$B$3-1)</f>
        <v>-3259.54780346366</v>
      </c>
      <c r="H45" s="0" t="n">
        <f aca="false">$B$2*((1+F45/$B$1)^$B$3-1)</f>
        <v>-3495.59609555937</v>
      </c>
      <c r="I45" s="0" t="n">
        <f aca="false">H45-G45</f>
        <v>-236.048292095707</v>
      </c>
      <c r="J45" s="0" t="n">
        <f aca="false">J44+D45</f>
        <v>4.01325515000001</v>
      </c>
      <c r="K45" s="0" t="n">
        <f aca="false">K44-I45</f>
        <v>102780.818997469</v>
      </c>
      <c r="M45" s="15" t="n">
        <f aca="false">20349.1426296836*EXP(-0.0000823154896075949*K45)</f>
        <v>4.30742647719139</v>
      </c>
    </row>
    <row r="46" customFormat="false" ht="13.8" hidden="false" customHeight="false" outlineLevel="0" collapsed="false">
      <c r="D46" s="0" t="n">
        <v>-1</v>
      </c>
      <c r="E46" s="0" t="n">
        <f aca="false">J45-$B$1</f>
        <v>-1.72999999999999</v>
      </c>
      <c r="F46" s="0" t="n">
        <f aca="false">E46+D46</f>
        <v>-2.72999999999999</v>
      </c>
      <c r="G46" s="0" t="n">
        <f aca="false">$B$2*((1+E46/$B$1)^$B$3-1)</f>
        <v>-3495.59609555937</v>
      </c>
      <c r="H46" s="0" t="n">
        <f aca="false">$B$2*((1+F46/$B$1)^$B$3-1)</f>
        <v>-6201.78930869978</v>
      </c>
      <c r="I46" s="0" t="n">
        <f aca="false">H46-G46</f>
        <v>-2706.19321314041</v>
      </c>
      <c r="J46" s="0" t="n">
        <f aca="false">J45+D46</f>
        <v>3.01325515000001</v>
      </c>
      <c r="K46" s="0" t="n">
        <f aca="false">K45-I46</f>
        <v>105487.01221061</v>
      </c>
      <c r="M46" s="15" t="n">
        <f aca="false">20349.1426296836*EXP(-0.0000823154896075949*K46)</f>
        <v>3.44725754833202</v>
      </c>
    </row>
    <row r="47" customFormat="false" ht="13.8" hidden="false" customHeight="false" outlineLevel="0" collapsed="false">
      <c r="D47" s="0" t="n">
        <v>-1</v>
      </c>
      <c r="E47" s="0" t="n">
        <f aca="false">J46-$B$1</f>
        <v>-2.72999999999999</v>
      </c>
      <c r="F47" s="0" t="n">
        <f aca="false">E47+D47</f>
        <v>-3.72999999999999</v>
      </c>
      <c r="G47" s="0" t="n">
        <f aca="false">$B$2*((1+E47/$B$1)^$B$3-1)</f>
        <v>-6201.78930869978</v>
      </c>
      <c r="H47" s="0" t="n">
        <f aca="false">$B$2*((1+F47/$B$1)^$B$3-1)</f>
        <v>-9880.86551006059</v>
      </c>
      <c r="I47" s="0" t="n">
        <f aca="false">H47-G47</f>
        <v>-3679.0762013608</v>
      </c>
      <c r="J47" s="0" t="n">
        <f aca="false">J46+D47</f>
        <v>2.01325515000001</v>
      </c>
      <c r="K47" s="0" t="n">
        <f aca="false">K46-I47</f>
        <v>109166.088411971</v>
      </c>
      <c r="M47" s="15" t="n">
        <f aca="false">20349.1426296836*EXP(-0.0000823154896075949*K47)</f>
        <v>2.54653609751429</v>
      </c>
    </row>
    <row r="48" customFormat="false" ht="13.8" hidden="false" customHeight="false" outlineLevel="0" collapsed="false">
      <c r="D48" s="0" t="n">
        <v>-1</v>
      </c>
      <c r="E48" s="0" t="n">
        <f aca="false">J47-$B$1</f>
        <v>-3.72999999999999</v>
      </c>
      <c r="F48" s="0" t="n">
        <f aca="false">E48+D48</f>
        <v>-4.72999999999999</v>
      </c>
      <c r="G48" s="0" t="n">
        <f aca="false">$B$2*((1+E48/$B$1)^$B$3-1)</f>
        <v>-9880.86551006059</v>
      </c>
      <c r="H48" s="0" t="n">
        <f aca="false">$B$2*((1+F48/$B$1)^$B$3-1)</f>
        <v>-15813.2485232056</v>
      </c>
      <c r="I48" s="0" t="n">
        <f aca="false">H48-G48</f>
        <v>-5932.38301314504</v>
      </c>
      <c r="J48" s="0" t="n">
        <f aca="false">J47+D48</f>
        <v>1.01325515000001</v>
      </c>
      <c r="K48" s="0" t="n">
        <f aca="false">K47-I48</f>
        <v>115098.471425116</v>
      </c>
      <c r="M48" s="15" t="n">
        <f aca="false">20349.1426296836*EXP(-0.0000823154896075949*K48)</f>
        <v>1.56268739825429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2.8" hidden="false" customHeight="false" outlineLevel="0" collapsed="false">
      <c r="A1" s="0" t="s">
        <v>75</v>
      </c>
      <c r="B1" s="0" t="s">
        <v>74</v>
      </c>
      <c r="C1" s="0" t="s">
        <v>75</v>
      </c>
      <c r="E1" s="0" t="s">
        <v>76</v>
      </c>
    </row>
    <row r="2" customFormat="false" ht="13.8" hidden="false" customHeight="false" outlineLevel="0" collapsed="false">
      <c r="A2" s="0" t="n">
        <v>-5</v>
      </c>
      <c r="B2" s="0" t="n">
        <f aca="false">2/(1+EXP(A2))</f>
        <v>1.98661429815143</v>
      </c>
      <c r="C2" s="0" t="n">
        <f aca="false">LN(2/B2-1)</f>
        <v>-5.00000000000002</v>
      </c>
      <c r="E2" s="0" t="n">
        <f aca="false">EXP(-A2)</f>
        <v>148.413159102577</v>
      </c>
    </row>
    <row r="3" customFormat="false" ht="13.8" hidden="false" customHeight="false" outlineLevel="0" collapsed="false">
      <c r="A3" s="0" t="n">
        <v>-4</v>
      </c>
      <c r="B3" s="0" t="n">
        <f aca="false">2/(1+EXP(A3))</f>
        <v>1.96402758007582</v>
      </c>
      <c r="C3" s="0" t="n">
        <f aca="false">LN(2/B3-1)</f>
        <v>-4</v>
      </c>
      <c r="E3" s="0" t="n">
        <f aca="false">EXP(-A3)</f>
        <v>54.5981500331442</v>
      </c>
    </row>
    <row r="4" customFormat="false" ht="13.8" hidden="false" customHeight="false" outlineLevel="0" collapsed="false">
      <c r="A4" s="0" t="n">
        <v>-3</v>
      </c>
      <c r="B4" s="0" t="n">
        <f aca="false">2/(1+EXP(A4))</f>
        <v>1.90514825364487</v>
      </c>
      <c r="C4" s="0" t="n">
        <f aca="false">LN(2/B4-1)</f>
        <v>-3</v>
      </c>
      <c r="E4" s="0" t="n">
        <f aca="false">EXP(-A4)</f>
        <v>20.0855369231877</v>
      </c>
    </row>
    <row r="5" customFormat="false" ht="13.8" hidden="false" customHeight="false" outlineLevel="0" collapsed="false">
      <c r="A5" s="0" t="n">
        <v>-2</v>
      </c>
      <c r="B5" s="0" t="n">
        <f aca="false">2/(1+EXP(A5))</f>
        <v>1.76159415595576</v>
      </c>
      <c r="C5" s="0" t="n">
        <f aca="false">LN(2/B5-1)</f>
        <v>-2</v>
      </c>
      <c r="E5" s="0" t="n">
        <f aca="false">EXP(-A5)</f>
        <v>7.38905609893065</v>
      </c>
    </row>
    <row r="6" customFormat="false" ht="13.8" hidden="false" customHeight="false" outlineLevel="0" collapsed="false">
      <c r="A6" s="0" t="n">
        <v>-1</v>
      </c>
      <c r="B6" s="0" t="n">
        <f aca="false">2/(1+EXP(A6))</f>
        <v>1.46211715726001</v>
      </c>
      <c r="C6" s="0" t="n">
        <f aca="false">LN(2/B6-1)</f>
        <v>-1</v>
      </c>
      <c r="E6" s="0" t="n">
        <f aca="false">EXP(-A6)</f>
        <v>2.71828182845904</v>
      </c>
    </row>
    <row r="7" customFormat="false" ht="13.8" hidden="false" customHeight="false" outlineLevel="0" collapsed="false">
      <c r="A7" s="0" t="n">
        <f aca="false">A6+0.1</f>
        <v>-0.9</v>
      </c>
      <c r="B7" s="0" t="n">
        <f aca="false">2/(1+EXP(A7))</f>
        <v>1.42189900525001</v>
      </c>
      <c r="C7" s="0" t="n">
        <f aca="false">LN(2/B7-1)</f>
        <v>-0.9</v>
      </c>
      <c r="E7" s="0" t="n">
        <f aca="false">EXP(-A7)</f>
        <v>2.45960311115695</v>
      </c>
    </row>
    <row r="8" customFormat="false" ht="13.8" hidden="false" customHeight="false" outlineLevel="0" collapsed="false">
      <c r="A8" s="0" t="n">
        <f aca="false">A7+0.1</f>
        <v>-0.8</v>
      </c>
      <c r="B8" s="0" t="n">
        <f aca="false">2/(1+EXP(A8))</f>
        <v>1.37994896225523</v>
      </c>
      <c r="C8" s="0" t="n">
        <f aca="false">LN(2/B8-1)</f>
        <v>-0.8</v>
      </c>
      <c r="E8" s="0" t="n">
        <f aca="false">EXP(-A8)</f>
        <v>2.22554092849247</v>
      </c>
    </row>
    <row r="9" customFormat="false" ht="13.8" hidden="false" customHeight="false" outlineLevel="0" collapsed="false">
      <c r="A9" s="0" t="n">
        <f aca="false">A8+0.1</f>
        <v>-0.7</v>
      </c>
      <c r="B9" s="0" t="n">
        <f aca="false">2/(1+EXP(A9))</f>
        <v>1.33637554433633</v>
      </c>
      <c r="C9" s="0" t="n">
        <f aca="false">LN(2/B9-1)</f>
        <v>-0.7</v>
      </c>
      <c r="E9" s="0" t="n">
        <f aca="false">EXP(-A9)</f>
        <v>2.01375270747048</v>
      </c>
    </row>
    <row r="10" customFormat="false" ht="13.8" hidden="false" customHeight="false" outlineLevel="0" collapsed="false">
      <c r="A10" s="0" t="n">
        <f aca="false">A9+0.1</f>
        <v>-0.6</v>
      </c>
      <c r="B10" s="0" t="n">
        <f aca="false">2/(1+EXP(A10))</f>
        <v>1.29131261245159</v>
      </c>
      <c r="C10" s="0" t="n">
        <f aca="false">LN(2/B10-1)</f>
        <v>-0.6</v>
      </c>
      <c r="E10" s="0" t="n">
        <f aca="false">EXP(-A10)</f>
        <v>1.82211880039051</v>
      </c>
    </row>
    <row r="11" customFormat="false" ht="13.8" hidden="false" customHeight="false" outlineLevel="0" collapsed="false">
      <c r="A11" s="0" t="n">
        <f aca="false">A10+0.1</f>
        <v>-0.5</v>
      </c>
      <c r="B11" s="0" t="n">
        <f aca="false">2/(1+EXP(A11))</f>
        <v>1.24491866240371</v>
      </c>
      <c r="C11" s="0" t="n">
        <f aca="false">LN(2/B11-1)</f>
        <v>-0.500000000000001</v>
      </c>
      <c r="E11" s="0" t="n">
        <f aca="false">EXP(-A11)</f>
        <v>1.64872127070013</v>
      </c>
    </row>
    <row r="12" customFormat="false" ht="13.8" hidden="false" customHeight="false" outlineLevel="0" collapsed="false">
      <c r="A12" s="0" t="n">
        <f aca="false">A11+0.1</f>
        <v>-0.4</v>
      </c>
      <c r="B12" s="0" t="n">
        <f aca="false">2/(1+EXP(A12))</f>
        <v>1.1973753202249</v>
      </c>
      <c r="C12" s="0" t="n">
        <f aca="false">LN(2/B12-1)</f>
        <v>-0.400000000000001</v>
      </c>
      <c r="E12" s="0" t="n">
        <f aca="false">EXP(-A12)</f>
        <v>1.49182469764127</v>
      </c>
    </row>
    <row r="13" customFormat="false" ht="13.8" hidden="false" customHeight="false" outlineLevel="0" collapsed="false">
      <c r="A13" s="0" t="n">
        <f aca="false">A12+0.1</f>
        <v>-0.3</v>
      </c>
      <c r="B13" s="0" t="n">
        <f aca="false">2/(1+EXP(A13))</f>
        <v>1.14888503362332</v>
      </c>
      <c r="C13" s="0" t="n">
        <f aca="false">LN(2/B13-1)</f>
        <v>-0.3</v>
      </c>
      <c r="E13" s="0" t="n">
        <f aca="false">EXP(-A13)</f>
        <v>1.349858807576</v>
      </c>
    </row>
    <row r="14" customFormat="false" ht="13.8" hidden="false" customHeight="false" outlineLevel="0" collapsed="false">
      <c r="A14" s="0" t="n">
        <f aca="false">A13+0.1</f>
        <v>-0.2</v>
      </c>
      <c r="B14" s="0" t="n">
        <f aca="false">2/(1+EXP(A14))</f>
        <v>1.09966799462496</v>
      </c>
      <c r="C14" s="0" t="n">
        <f aca="false">LN(2/B14-1)</f>
        <v>-0.2</v>
      </c>
      <c r="E14" s="0" t="n">
        <f aca="false">EXP(-A14)</f>
        <v>1.22140275816017</v>
      </c>
    </row>
    <row r="15" customFormat="false" ht="13.8" hidden="false" customHeight="false" outlineLevel="0" collapsed="false">
      <c r="A15" s="0" t="n">
        <f aca="false">A14+0.1</f>
        <v>-0.1</v>
      </c>
      <c r="B15" s="0" t="n">
        <f aca="false">2/(1+EXP(A15))</f>
        <v>1.04995837495788</v>
      </c>
      <c r="C15" s="0" t="n">
        <f aca="false">LN(2/B15-1)</f>
        <v>-0.1</v>
      </c>
      <c r="E15" s="0" t="n">
        <f aca="false">EXP(-A15)</f>
        <v>1.10517091807565</v>
      </c>
    </row>
    <row r="16" customFormat="false" ht="13.8" hidden="false" customHeight="false" outlineLevel="0" collapsed="false">
      <c r="A16" s="0" t="n">
        <f aca="false">A15+0.1</f>
        <v>0</v>
      </c>
      <c r="B16" s="0" t="n">
        <f aca="false">2/(1+EXP(A16))</f>
        <v>1</v>
      </c>
      <c r="C16" s="0" t="n">
        <f aca="false">LN(2/B16-1)</f>
        <v>0</v>
      </c>
      <c r="E16" s="0" t="n">
        <f aca="false">EXP(-A16)</f>
        <v>1</v>
      </c>
    </row>
    <row r="17" customFormat="false" ht="13.8" hidden="false" customHeight="false" outlineLevel="0" collapsed="false">
      <c r="A17" s="0" t="n">
        <f aca="false">A16+0.1</f>
        <v>0.1</v>
      </c>
      <c r="B17" s="0" t="n">
        <f aca="false">2/(1+EXP(A17))</f>
        <v>0.95004162504212</v>
      </c>
      <c r="C17" s="0" t="n">
        <f aca="false">LN(2/B17-1)</f>
        <v>0.1</v>
      </c>
      <c r="E17" s="0" t="n">
        <f aca="false">EXP(-A17)</f>
        <v>0.90483741803596</v>
      </c>
    </row>
    <row r="18" customFormat="false" ht="13.8" hidden="false" customHeight="false" outlineLevel="0" collapsed="false">
      <c r="A18" s="0" t="n">
        <f aca="false">A17+0.1</f>
        <v>0.2</v>
      </c>
      <c r="B18" s="0" t="n">
        <f aca="false">2/(1+EXP(A18))</f>
        <v>0.900332005375044</v>
      </c>
      <c r="C18" s="0" t="n">
        <f aca="false">LN(2/B18-1)</f>
        <v>0.2</v>
      </c>
      <c r="E18" s="0" t="n">
        <f aca="false">EXP(-A18)</f>
        <v>0.818730753077982</v>
      </c>
    </row>
    <row r="19" customFormat="false" ht="13.8" hidden="false" customHeight="false" outlineLevel="0" collapsed="false">
      <c r="A19" s="0" t="n">
        <f aca="false">A18+0.1</f>
        <v>0.3</v>
      </c>
      <c r="B19" s="0" t="n">
        <f aca="false">2/(1+EXP(A19))</f>
        <v>0.851114966376682</v>
      </c>
      <c r="C19" s="0" t="n">
        <f aca="false">LN(2/B19-1)</f>
        <v>0.3</v>
      </c>
      <c r="E19" s="0" t="n">
        <f aca="false">EXP(-A19)</f>
        <v>0.740818220681718</v>
      </c>
    </row>
    <row r="20" customFormat="false" ht="13.8" hidden="false" customHeight="false" outlineLevel="0" collapsed="false">
      <c r="A20" s="0" t="n">
        <f aca="false">A19+0.1</f>
        <v>0.4</v>
      </c>
      <c r="B20" s="0" t="n">
        <f aca="false">2/(1+EXP(A20))</f>
        <v>0.802624679775096</v>
      </c>
      <c r="C20" s="0" t="n">
        <f aca="false">LN(2/B20-1)</f>
        <v>0.4</v>
      </c>
      <c r="E20" s="0" t="n">
        <f aca="false">EXP(-A20)</f>
        <v>0.670320046035639</v>
      </c>
    </row>
    <row r="21" customFormat="false" ht="13.8" hidden="false" customHeight="false" outlineLevel="0" collapsed="false">
      <c r="A21" s="0" t="n">
        <f aca="false">A20+0.1</f>
        <v>0.5</v>
      </c>
      <c r="B21" s="0" t="n">
        <f aca="false">2/(1+EXP(A21))</f>
        <v>0.755081337596291</v>
      </c>
      <c r="C21" s="0" t="n">
        <f aca="false">LN(2/B21-1)</f>
        <v>0.5</v>
      </c>
      <c r="E21" s="0" t="n">
        <f aca="false">EXP(-A21)</f>
        <v>0.606530659712633</v>
      </c>
    </row>
    <row r="22" customFormat="false" ht="13.8" hidden="false" customHeight="false" outlineLevel="0" collapsed="false">
      <c r="A22" s="0" t="n">
        <f aca="false">A21+0.1</f>
        <v>0.6</v>
      </c>
      <c r="B22" s="0" t="n">
        <f aca="false">2/(1+EXP(A22))</f>
        <v>0.708687387548409</v>
      </c>
      <c r="C22" s="0" t="n">
        <f aca="false">LN(2/B22-1)</f>
        <v>0.6</v>
      </c>
      <c r="E22" s="0" t="n">
        <f aca="false">EXP(-A22)</f>
        <v>0.548811636094026</v>
      </c>
    </row>
    <row r="23" customFormat="false" ht="13.8" hidden="false" customHeight="false" outlineLevel="0" collapsed="false">
      <c r="A23" s="0" t="n">
        <f aca="false">A22+0.1</f>
        <v>0.7</v>
      </c>
      <c r="B23" s="0" t="n">
        <f aca="false">2/(1+EXP(A23))</f>
        <v>0.663624455663668</v>
      </c>
      <c r="C23" s="0" t="n">
        <f aca="false">LN(2/B23-1)</f>
        <v>0.7</v>
      </c>
      <c r="E23" s="0" t="n">
        <f aca="false">EXP(-A23)</f>
        <v>0.49658530379141</v>
      </c>
    </row>
    <row r="24" customFormat="false" ht="13.8" hidden="false" customHeight="false" outlineLevel="0" collapsed="false">
      <c r="A24" s="0" t="n">
        <f aca="false">A23+0.1</f>
        <v>0.8</v>
      </c>
      <c r="B24" s="0" t="n">
        <f aca="false">2/(1+EXP(A24))</f>
        <v>0.620051037744775</v>
      </c>
      <c r="C24" s="0" t="n">
        <f aca="false">LN(2/B24-1)</f>
        <v>0.8</v>
      </c>
      <c r="E24" s="0" t="n">
        <f aca="false">EXP(-A24)</f>
        <v>0.449328964117222</v>
      </c>
    </row>
    <row r="25" customFormat="false" ht="13.8" hidden="false" customHeight="false" outlineLevel="0" collapsed="false">
      <c r="A25" s="0" t="n">
        <f aca="false">A24+0.1</f>
        <v>0.9</v>
      </c>
      <c r="B25" s="0" t="n">
        <f aca="false">2/(1+EXP(A25))</f>
        <v>0.578100994749992</v>
      </c>
      <c r="C25" s="0" t="n">
        <f aca="false">LN(2/B25-1)</f>
        <v>0.9</v>
      </c>
      <c r="E25" s="0" t="n">
        <f aca="false">EXP(-A25)</f>
        <v>0.406569659740599</v>
      </c>
    </row>
    <row r="26" customFormat="false" ht="13.8" hidden="false" customHeight="false" outlineLevel="0" collapsed="false">
      <c r="A26" s="0" t="n">
        <f aca="false">A25+0.1</f>
        <v>1</v>
      </c>
      <c r="B26" s="0" t="n">
        <f aca="false">2/(1+EXP(A26))</f>
        <v>0.53788284273999</v>
      </c>
      <c r="C26" s="0" t="n">
        <f aca="false">LN(2/B26-1)</f>
        <v>1</v>
      </c>
      <c r="E26" s="0" t="n">
        <f aca="false">EXP(-A26)</f>
        <v>0.367879441171442</v>
      </c>
    </row>
    <row r="27" customFormat="false" ht="13.8" hidden="false" customHeight="false" outlineLevel="0" collapsed="false">
      <c r="A27" s="0" t="n">
        <v>2</v>
      </c>
      <c r="B27" s="0" t="n">
        <f aca="false">2/(1+EXP(A27))</f>
        <v>0.238405844044235</v>
      </c>
      <c r="C27" s="0" t="n">
        <f aca="false">LN(2/B27-1)</f>
        <v>2</v>
      </c>
      <c r="E27" s="0" t="n">
        <f aca="false">EXP(-A27)</f>
        <v>0.135335283236613</v>
      </c>
    </row>
    <row r="28" customFormat="false" ht="13.8" hidden="false" customHeight="false" outlineLevel="0" collapsed="false">
      <c r="A28" s="0" t="n">
        <v>3</v>
      </c>
      <c r="B28" s="0" t="n">
        <f aca="false">2/(1+EXP(A28))</f>
        <v>0.0948517463551336</v>
      </c>
      <c r="C28" s="0" t="n">
        <f aca="false">LN(2/B28-1)</f>
        <v>3</v>
      </c>
      <c r="E28" s="0" t="n">
        <f aca="false">EXP(-A28)</f>
        <v>0.049787068367864</v>
      </c>
    </row>
    <row r="29" customFormat="false" ht="13.8" hidden="false" customHeight="false" outlineLevel="0" collapsed="false">
      <c r="A29" s="0" t="n">
        <v>4</v>
      </c>
      <c r="B29" s="0" t="n">
        <f aca="false">2/(1+EXP(A29))</f>
        <v>0.0359724199241831</v>
      </c>
      <c r="C29" s="0" t="n">
        <f aca="false">LN(2/B29-1)</f>
        <v>4</v>
      </c>
      <c r="E29" s="0" t="n">
        <f aca="false">EXP(-A29)</f>
        <v>0.0183156388887342</v>
      </c>
    </row>
    <row r="30" customFormat="false" ht="13.8" hidden="false" customHeight="false" outlineLevel="0" collapsed="false">
      <c r="A30" s="0" t="n">
        <v>5</v>
      </c>
      <c r="B30" s="0" t="n">
        <f aca="false">2/(1+EXP(A30))</f>
        <v>0.0133857018485697</v>
      </c>
      <c r="C30" s="0" t="n">
        <f aca="false">LN(2/B30-1)</f>
        <v>5</v>
      </c>
      <c r="E30" s="0" t="n">
        <f aca="false">EXP(-A30)</f>
        <v>0.00673794699908547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3.8" zeroHeight="false" outlineLevelRow="0" outlineLevelCol="0"/>
  <cols>
    <col collapsed="false" customWidth="true" hidden="false" outlineLevel="0" max="1" min="1" style="0" width="18.11"/>
    <col collapsed="false" customWidth="true" hidden="false" outlineLevel="0" max="2" min="2" style="0" width="17.86"/>
    <col collapsed="false" customWidth="true" hidden="false" outlineLevel="0" max="3" min="3" style="0" width="13.12"/>
    <col collapsed="false" customWidth="true" hidden="false" outlineLevel="0" max="4" min="4" style="0" width="13.04"/>
    <col collapsed="false" customWidth="true" hidden="false" outlineLevel="0" max="5" min="5" style="0" width="18"/>
    <col collapsed="false" customWidth="true" hidden="false" outlineLevel="0" max="6" min="6" style="0" width="13.04"/>
    <col collapsed="false" customWidth="true" hidden="false" outlineLevel="0" max="7" min="7" style="0" width="18"/>
    <col collapsed="false" customWidth="true" hidden="false" outlineLevel="0" max="1025" min="8" style="0" width="9.14"/>
  </cols>
  <sheetData>
    <row r="1" customFormat="false" ht="13.8" hidden="false" customHeight="false" outlineLevel="0" collapsed="false">
      <c r="A1" s="0" t="s">
        <v>77</v>
      </c>
      <c r="B1" s="0" t="n">
        <v>200</v>
      </c>
    </row>
    <row r="2" customFormat="false" ht="13.8" hidden="false" customHeight="false" outlineLevel="0" collapsed="false">
      <c r="A2" s="0" t="s">
        <v>78</v>
      </c>
      <c r="B2" s="0" t="n">
        <v>25</v>
      </c>
    </row>
    <row r="3" customFormat="false" ht="13.8" hidden="false" customHeight="false" outlineLevel="0" collapsed="false">
      <c r="A3" s="0" t="s">
        <v>79</v>
      </c>
      <c r="B3" s="0" t="n">
        <v>10000</v>
      </c>
    </row>
    <row r="4" customFormat="false" ht="13.8" hidden="false" customHeight="false" outlineLevel="0" collapsed="false">
      <c r="A4" s="0" t="s">
        <v>80</v>
      </c>
      <c r="B4" s="0" t="n">
        <f aca="false">B2*B1/B3</f>
        <v>0.5</v>
      </c>
    </row>
    <row r="6" customFormat="false" ht="13.8" hidden="false" customHeight="false" outlineLevel="0" collapsed="false">
      <c r="A6" s="0" t="s">
        <v>81</v>
      </c>
      <c r="B6" s="0" t="s">
        <v>82</v>
      </c>
      <c r="C6" s="0" t="s">
        <v>43</v>
      </c>
      <c r="D6" s="0" t="s">
        <v>44</v>
      </c>
    </row>
    <row r="7" customFormat="false" ht="13.8" hidden="false" customHeight="false" outlineLevel="0" collapsed="false">
      <c r="A7" s="0" t="n">
        <v>5</v>
      </c>
      <c r="B7" s="0" t="n">
        <f aca="false">$B$3*A7</f>
        <v>50000</v>
      </c>
      <c r="C7" s="0" t="n">
        <f aca="false">$B$3+B7</f>
        <v>60000</v>
      </c>
      <c r="D7" s="0" t="n">
        <f aca="false">2/(1+EXP(A7))*$B$2</f>
        <v>0.334642546214243</v>
      </c>
    </row>
    <row r="8" customFormat="false" ht="13.8" hidden="false" customHeight="false" outlineLevel="0" collapsed="false">
      <c r="A8" s="0" t="n">
        <v>4</v>
      </c>
      <c r="B8" s="0" t="n">
        <f aca="false">$B$3*A8</f>
        <v>40000</v>
      </c>
      <c r="C8" s="0" t="n">
        <f aca="false">$B$3+B8</f>
        <v>50000</v>
      </c>
      <c r="D8" s="0" t="n">
        <f aca="false">2/(1+EXP(A8))*$B$2</f>
        <v>0.899310498104578</v>
      </c>
    </row>
    <row r="9" customFormat="false" ht="13.8" hidden="false" customHeight="false" outlineLevel="0" collapsed="false">
      <c r="A9" s="0" t="n">
        <v>3</v>
      </c>
      <c r="B9" s="0" t="n">
        <f aca="false">$B$3*A9</f>
        <v>30000</v>
      </c>
      <c r="C9" s="0" t="n">
        <f aca="false">$B$3+B9</f>
        <v>40000</v>
      </c>
      <c r="D9" s="0" t="n">
        <f aca="false">2/(1+EXP(A9))*$B$2</f>
        <v>2.37129365887834</v>
      </c>
    </row>
    <row r="10" customFormat="false" ht="13.8" hidden="false" customHeight="false" outlineLevel="0" collapsed="false">
      <c r="A10" s="0" t="n">
        <v>2</v>
      </c>
      <c r="B10" s="0" t="n">
        <f aca="false">$B$3*A10</f>
        <v>20000</v>
      </c>
      <c r="C10" s="0" t="n">
        <f aca="false">$B$3+B10</f>
        <v>30000</v>
      </c>
      <c r="D10" s="0" t="n">
        <f aca="false">2/(1+EXP(A10))*$B$2</f>
        <v>5.96014610110588</v>
      </c>
    </row>
    <row r="11" customFormat="false" ht="13.8" hidden="false" customHeight="false" outlineLevel="0" collapsed="false">
      <c r="A11" s="0" t="n">
        <v>1</v>
      </c>
      <c r="B11" s="0" t="n">
        <f aca="false">$B$3*A11</f>
        <v>10000</v>
      </c>
      <c r="C11" s="0" t="n">
        <f aca="false">$B$3+B11</f>
        <v>20000</v>
      </c>
      <c r="D11" s="0" t="n">
        <f aca="false">2/(1+EXP(A11))*$B$2</f>
        <v>13.4470710684998</v>
      </c>
    </row>
    <row r="12" customFormat="false" ht="13.8" hidden="false" customHeight="false" outlineLevel="0" collapsed="false">
      <c r="A12" s="0" t="n">
        <v>0.9</v>
      </c>
      <c r="B12" s="0" t="n">
        <f aca="false">$B$3*A12</f>
        <v>9000</v>
      </c>
      <c r="C12" s="0" t="n">
        <f aca="false">$B$3+B12</f>
        <v>19000</v>
      </c>
      <c r="D12" s="0" t="n">
        <f aca="false">2/(1+EXP(A12))*$B$2</f>
        <v>14.4525248687498</v>
      </c>
    </row>
    <row r="13" customFormat="false" ht="13.8" hidden="false" customHeight="false" outlineLevel="0" collapsed="false">
      <c r="A13" s="0" t="n">
        <v>0.8</v>
      </c>
      <c r="B13" s="0" t="n">
        <f aca="false">$B$3*A13</f>
        <v>8000</v>
      </c>
      <c r="C13" s="0" t="n">
        <f aca="false">$B$3+B13</f>
        <v>18000</v>
      </c>
      <c r="D13" s="0" t="n">
        <f aca="false">2/(1+EXP(A13))*$B$2</f>
        <v>15.5012759436194</v>
      </c>
    </row>
    <row r="14" customFormat="false" ht="13.8" hidden="false" customHeight="false" outlineLevel="0" collapsed="false">
      <c r="A14" s="0" t="n">
        <v>0.7</v>
      </c>
      <c r="B14" s="0" t="n">
        <f aca="false">$B$3*A14</f>
        <v>7000</v>
      </c>
      <c r="C14" s="0" t="n">
        <f aca="false">$B$3+B14</f>
        <v>17000</v>
      </c>
      <c r="D14" s="0" t="n">
        <f aca="false">2/(1+EXP(A14))*$B$2</f>
        <v>16.5906113915917</v>
      </c>
    </row>
    <row r="15" customFormat="false" ht="13.8" hidden="false" customHeight="false" outlineLevel="0" collapsed="false">
      <c r="A15" s="0" t="n">
        <v>0.6</v>
      </c>
      <c r="B15" s="0" t="n">
        <f aca="false">$B$3*A15</f>
        <v>6000</v>
      </c>
      <c r="C15" s="0" t="n">
        <f aca="false">$B$3+B15</f>
        <v>16000</v>
      </c>
      <c r="D15" s="0" t="n">
        <f aca="false">2/(1+EXP(A15))*$B$2</f>
        <v>17.7171846887102</v>
      </c>
    </row>
    <row r="16" customFormat="false" ht="13.8" hidden="false" customHeight="false" outlineLevel="0" collapsed="false">
      <c r="A16" s="0" t="n">
        <v>0.5</v>
      </c>
      <c r="B16" s="0" t="n">
        <f aca="false">$B$3*A16</f>
        <v>5000</v>
      </c>
      <c r="C16" s="0" t="n">
        <f aca="false">$B$3+B16</f>
        <v>15000</v>
      </c>
      <c r="D16" s="0" t="n">
        <f aca="false">2/(1+EXP(A16))*$B$2</f>
        <v>18.8770334399073</v>
      </c>
    </row>
    <row r="17" customFormat="false" ht="13.8" hidden="false" customHeight="false" outlineLevel="0" collapsed="false">
      <c r="A17" s="0" t="n">
        <v>0.4</v>
      </c>
      <c r="B17" s="0" t="n">
        <f aca="false">$B$3*A17</f>
        <v>4000</v>
      </c>
      <c r="C17" s="0" t="n">
        <f aca="false">$B$3+B17</f>
        <v>14000</v>
      </c>
      <c r="D17" s="0" t="n">
        <f aca="false">2/(1+EXP(A17))*$B$2</f>
        <v>20.0656169943774</v>
      </c>
    </row>
    <row r="18" customFormat="false" ht="13.8" hidden="false" customHeight="false" outlineLevel="0" collapsed="false">
      <c r="A18" s="0" t="n">
        <v>0.3</v>
      </c>
      <c r="B18" s="0" t="n">
        <f aca="false">$B$3*A18</f>
        <v>3000</v>
      </c>
      <c r="C18" s="0" t="n">
        <f aca="false">$B$3+B18</f>
        <v>13000</v>
      </c>
      <c r="D18" s="0" t="n">
        <f aca="false">2/(1+EXP(A18))*$B$2</f>
        <v>21.2778741594171</v>
      </c>
    </row>
    <row r="19" customFormat="false" ht="13.8" hidden="false" customHeight="false" outlineLevel="0" collapsed="false">
      <c r="A19" s="0" t="n">
        <v>0.2</v>
      </c>
      <c r="B19" s="0" t="n">
        <f aca="false">$B$3*A19</f>
        <v>2000</v>
      </c>
      <c r="C19" s="0" t="n">
        <f aca="false">$B$3+B19</f>
        <v>12000</v>
      </c>
      <c r="D19" s="0" t="n">
        <f aca="false">2/(1+EXP(A19))*$B$2</f>
        <v>22.5083001343761</v>
      </c>
    </row>
    <row r="20" customFormat="false" ht="13.8" hidden="false" customHeight="false" outlineLevel="0" collapsed="false">
      <c r="A20" s="0" t="n">
        <v>0.1</v>
      </c>
      <c r="B20" s="0" t="n">
        <f aca="false">$B$3*A20</f>
        <v>1000</v>
      </c>
      <c r="C20" s="0" t="n">
        <f aca="false">$B$3+B20</f>
        <v>11000</v>
      </c>
      <c r="D20" s="0" t="n">
        <f aca="false">2/(1+EXP(A20))*$B$2</f>
        <v>23.751040626053</v>
      </c>
    </row>
    <row r="21" customFormat="false" ht="13.8" hidden="false" customHeight="false" outlineLevel="0" collapsed="false">
      <c r="A21" s="0" t="n">
        <v>0</v>
      </c>
      <c r="B21" s="0" t="n">
        <v>0</v>
      </c>
      <c r="C21" s="0" t="n">
        <f aca="false">$B$3+B21</f>
        <v>10000</v>
      </c>
      <c r="D21" s="0" t="n">
        <f aca="false">2/(1+EXP(A21))*$B$2</f>
        <v>25</v>
      </c>
    </row>
    <row r="22" customFormat="false" ht="13.8" hidden="false" customHeight="false" outlineLevel="0" collapsed="false">
      <c r="A22" s="0" t="n">
        <v>-0.1</v>
      </c>
      <c r="B22" s="0" t="n">
        <f aca="false">$B$3*A22</f>
        <v>-1000</v>
      </c>
      <c r="C22" s="0" t="n">
        <f aca="false">$B$3+B22</f>
        <v>9000</v>
      </c>
      <c r="D22" s="0" t="n">
        <f aca="false">2/(1+EXP(A22))*$B$2</f>
        <v>26.248959373947</v>
      </c>
    </row>
    <row r="23" customFormat="false" ht="13.8" hidden="false" customHeight="false" outlineLevel="0" collapsed="false">
      <c r="A23" s="0" t="n">
        <v>-0.2</v>
      </c>
      <c r="B23" s="0" t="n">
        <f aca="false">$B$3*A23</f>
        <v>-2000</v>
      </c>
      <c r="C23" s="0" t="n">
        <f aca="false">$B$3+B23</f>
        <v>8000</v>
      </c>
      <c r="D23" s="0" t="n">
        <f aca="false">2/(1+EXP(A23))*$B$2</f>
        <v>27.4916998656239</v>
      </c>
    </row>
    <row r="24" customFormat="false" ht="13.8" hidden="false" customHeight="false" outlineLevel="0" collapsed="false">
      <c r="A24" s="0" t="n">
        <v>-0.3</v>
      </c>
      <c r="B24" s="0" t="n">
        <f aca="false">$B$3*A24</f>
        <v>-3000</v>
      </c>
      <c r="C24" s="0" t="n">
        <f aca="false">$B$3+B24</f>
        <v>7000</v>
      </c>
      <c r="D24" s="0" t="n">
        <f aca="false">2/(1+EXP(A24))*$B$2</f>
        <v>28.722125840583</v>
      </c>
    </row>
    <row r="25" customFormat="false" ht="13.8" hidden="false" customHeight="false" outlineLevel="0" collapsed="false">
      <c r="A25" s="0" t="n">
        <v>-0.4</v>
      </c>
      <c r="B25" s="0" t="n">
        <f aca="false">$B$3*A25</f>
        <v>-4000</v>
      </c>
      <c r="C25" s="0" t="n">
        <f aca="false">$B$3+B25</f>
        <v>6000</v>
      </c>
      <c r="D25" s="0" t="n">
        <f aca="false">2/(1+EXP(A25))*$B$2</f>
        <v>29.9343830056226</v>
      </c>
    </row>
    <row r="26" customFormat="false" ht="13.8" hidden="false" customHeight="false" outlineLevel="0" collapsed="false">
      <c r="A26" s="0" t="n">
        <v>-0.5</v>
      </c>
      <c r="B26" s="0" t="n">
        <f aca="false">$B$3*A26</f>
        <v>-5000</v>
      </c>
      <c r="C26" s="0" t="n">
        <f aca="false">$B$3+B26</f>
        <v>5000</v>
      </c>
      <c r="D26" s="0" t="n">
        <f aca="false">2/(1+EXP(A26))*$B$2</f>
        <v>31.1229665600927</v>
      </c>
    </row>
    <row r="27" customFormat="false" ht="13.8" hidden="false" customHeight="false" outlineLevel="0" collapsed="false">
      <c r="A27" s="0" t="n">
        <v>-0.6</v>
      </c>
      <c r="B27" s="0" t="n">
        <f aca="false">$B$3*A27</f>
        <v>-6000</v>
      </c>
      <c r="C27" s="0" t="n">
        <f aca="false">$B$3+B27</f>
        <v>4000</v>
      </c>
      <c r="D27" s="0" t="n">
        <f aca="false">2/(1+EXP(A27))*$B$2</f>
        <v>32.2828153112898</v>
      </c>
    </row>
    <row r="28" customFormat="false" ht="13.8" hidden="false" customHeight="false" outlineLevel="0" collapsed="false">
      <c r="A28" s="0" t="n">
        <v>-0.7</v>
      </c>
      <c r="B28" s="0" t="n">
        <f aca="false">$B$3*A28</f>
        <v>-7000</v>
      </c>
      <c r="C28" s="0" t="n">
        <f aca="false">$B$3+B28</f>
        <v>3000</v>
      </c>
      <c r="D28" s="0" t="n">
        <f aca="false">2/(1+EXP(A28))*$B$2</f>
        <v>33.4093886084083</v>
      </c>
    </row>
    <row r="29" customFormat="false" ht="13.8" hidden="false" customHeight="false" outlineLevel="0" collapsed="false">
      <c r="A29" s="0" t="n">
        <v>-0.8</v>
      </c>
      <c r="B29" s="0" t="n">
        <f aca="false">$B$3*A29</f>
        <v>-8000</v>
      </c>
      <c r="C29" s="0" t="n">
        <f aca="false">$B$3+B29</f>
        <v>2000</v>
      </c>
      <c r="D29" s="0" t="n">
        <f aca="false">2/(1+EXP(A29))*$B$2</f>
        <v>34.4987240563806</v>
      </c>
    </row>
    <row r="30" customFormat="false" ht="13.8" hidden="false" customHeight="false" outlineLevel="0" collapsed="false">
      <c r="A30" s="0" t="n">
        <v>-0.9</v>
      </c>
      <c r="B30" s="0" t="n">
        <f aca="false">$B$3*A30</f>
        <v>-9000</v>
      </c>
      <c r="C30" s="0" t="n">
        <f aca="false">$B$3+B30</f>
        <v>1000</v>
      </c>
      <c r="D30" s="0" t="n">
        <f aca="false">2/(1+EXP(A30))*$B$2</f>
        <v>35.5474751312502</v>
      </c>
    </row>
    <row r="31" customFormat="false" ht="13.8" hidden="false" customHeight="false" outlineLevel="0" collapsed="false">
      <c r="A31" s="0" t="n">
        <v>-1</v>
      </c>
      <c r="B31" s="0" t="n">
        <f aca="false">$B$3*A31</f>
        <v>-10000</v>
      </c>
      <c r="C31" s="0" t="n">
        <f aca="false">$B$3+B31</f>
        <v>0</v>
      </c>
      <c r="D31" s="0" t="n">
        <f aca="false">2/(1+EXP(A31))*$B$2</f>
        <v>36.5529289315002</v>
      </c>
    </row>
    <row r="32" customFormat="false" ht="13.8" hidden="false" customHeight="false" outlineLevel="0" collapsed="false">
      <c r="A32" s="0" t="n">
        <v>-1.1</v>
      </c>
      <c r="B32" s="0" t="n">
        <f aca="false">$B$3*A32</f>
        <v>-11000</v>
      </c>
      <c r="C32" s="0" t="n">
        <f aca="false">$B$3+B32</f>
        <v>-1000</v>
      </c>
      <c r="D32" s="0" t="n">
        <f aca="false">2/(1+EXP(A32))*$B$2</f>
        <v>37.5130052797559</v>
      </c>
    </row>
    <row r="33" customFormat="false" ht="13.8" hidden="false" customHeight="false" outlineLevel="0" collapsed="false">
      <c r="A33" s="0" t="n">
        <v>-1.3</v>
      </c>
      <c r="B33" s="0" t="n">
        <f aca="false">$B$3*A33</f>
        <v>-13000</v>
      </c>
      <c r="C33" s="0" t="n">
        <f aca="false">$B$3+B33</f>
        <v>-3000</v>
      </c>
      <c r="D33" s="0" t="n">
        <f aca="false">2/(1+EXP(A33))*$B$2</f>
        <v>39.2917491521279</v>
      </c>
    </row>
    <row r="34" customFormat="false" ht="13.8" hidden="false" customHeight="false" outlineLevel="0" collapsed="false">
      <c r="A34" s="0" t="n">
        <v>-1.5</v>
      </c>
      <c r="B34" s="0" t="n">
        <f aca="false">$B$3*A34</f>
        <v>-15000</v>
      </c>
      <c r="C34" s="0" t="n">
        <f aca="false">$B$3+B34</f>
        <v>-5000</v>
      </c>
      <c r="D34" s="0" t="n">
        <f aca="false">2/(1+EXP(A34))*$B$2</f>
        <v>40.8787238096822</v>
      </c>
    </row>
    <row r="35" customFormat="false" ht="13.8" hidden="false" customHeight="false" outlineLevel="0" collapsed="false">
      <c r="A35" s="0" t="n">
        <v>-1.7</v>
      </c>
      <c r="B35" s="0" t="n">
        <f aca="false">$B$3*A35</f>
        <v>-17000</v>
      </c>
      <c r="C35" s="0" t="n">
        <f aca="false">$B$3+B35</f>
        <v>-7000</v>
      </c>
      <c r="D35" s="0" t="n">
        <f aca="false">2/(1+EXP(A35))*$B$2</f>
        <v>42.2767367458233</v>
      </c>
    </row>
    <row r="36" customFormat="false" ht="13.8" hidden="false" customHeight="false" outlineLevel="0" collapsed="false">
      <c r="A36" s="0" t="n">
        <v>-1.9</v>
      </c>
      <c r="B36" s="0" t="n">
        <f aca="false">$B$3*A36</f>
        <v>-19000</v>
      </c>
      <c r="C36" s="0" t="n">
        <f aca="false">$B$3+B36</f>
        <v>-9000</v>
      </c>
      <c r="D36" s="0" t="n">
        <f aca="false">2/(1+EXP(A36))*$B$2</f>
        <v>43.4945762818501</v>
      </c>
    </row>
    <row r="37" customFormat="false" ht="13.8" hidden="false" customHeight="false" outlineLevel="0" collapsed="false">
      <c r="A37" s="0" t="n">
        <v>-2</v>
      </c>
      <c r="B37" s="0" t="n">
        <f aca="false">$B$3*A37</f>
        <v>-20000</v>
      </c>
      <c r="C37" s="0" t="n">
        <f aca="false">$B$3+B37</f>
        <v>-10000</v>
      </c>
      <c r="D37" s="0" t="n">
        <f aca="false">2/(1+EXP(A37))*$B$2</f>
        <v>44.0398538988941</v>
      </c>
    </row>
    <row r="38" customFormat="false" ht="13.8" hidden="false" customHeight="false" outlineLevel="0" collapsed="false">
      <c r="A38" s="0" t="n">
        <v>-2.5</v>
      </c>
      <c r="B38" s="0" t="n">
        <f aca="false">$B$3*A38</f>
        <v>-25000</v>
      </c>
      <c r="C38" s="0" t="n">
        <f aca="false">$B$3+B38</f>
        <v>-15000</v>
      </c>
      <c r="D38" s="0" t="n">
        <f aca="false">2/(1+EXP(A38))*$B$2</f>
        <v>46.2070909989378</v>
      </c>
    </row>
    <row r="39" customFormat="false" ht="13.8" hidden="false" customHeight="false" outlineLevel="0" collapsed="false">
      <c r="A39" s="0" t="n">
        <v>-3</v>
      </c>
      <c r="B39" s="0" t="n">
        <f aca="false">$B$3*A39</f>
        <v>-30000</v>
      </c>
      <c r="C39" s="0" t="n">
        <f aca="false">$B$3+B39</f>
        <v>-20000</v>
      </c>
      <c r="D39" s="0" t="n">
        <f aca="false">2/(1+EXP(A39))*$B$2</f>
        <v>47.6287063411217</v>
      </c>
    </row>
    <row r="40" customFormat="false" ht="13.8" hidden="false" customHeight="false" outlineLevel="0" collapsed="false">
      <c r="A40" s="0" t="n">
        <v>-4</v>
      </c>
      <c r="B40" s="0" t="n">
        <f aca="false">$B$3*A40</f>
        <v>-40000</v>
      </c>
      <c r="C40" s="0" t="n">
        <f aca="false">$B$3+B40</f>
        <v>-30000</v>
      </c>
      <c r="D40" s="0" t="n">
        <f aca="false">2/(1+EXP(A40))*$B$2</f>
        <v>49.1006895018954</v>
      </c>
    </row>
    <row r="41" customFormat="false" ht="13.8" hidden="false" customHeight="false" outlineLevel="0" collapsed="false">
      <c r="A41" s="0" t="n">
        <v>-5</v>
      </c>
      <c r="B41" s="0" t="n">
        <f aca="false">$B$3*A41</f>
        <v>-50000</v>
      </c>
      <c r="C41" s="0" t="n">
        <f aca="false">$B$3+B41</f>
        <v>-40000</v>
      </c>
      <c r="D41" s="0" t="n">
        <f aca="false">2/(1+EXP(A41))*$B$2</f>
        <v>49.6653574537858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3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H36" activeCellId="0" sqref="H36"/>
    </sheetView>
  </sheetViews>
  <sheetFormatPr defaultRowHeight="13.8" zeroHeight="false" outlineLevelRow="0" outlineLevelCol="0"/>
  <cols>
    <col collapsed="false" customWidth="true" hidden="false" outlineLevel="0" max="1" min="1" style="0" width="18.11"/>
    <col collapsed="false" customWidth="true" hidden="false" outlineLevel="0" max="2" min="2" style="0" width="17.86"/>
    <col collapsed="false" customWidth="true" hidden="false" outlineLevel="0" max="3" min="3" style="0" width="13.12"/>
    <col collapsed="false" customWidth="true" hidden="false" outlineLevel="0" max="4" min="4" style="0" width="13.04"/>
    <col collapsed="false" customWidth="true" hidden="false" outlineLevel="0" max="5" min="5" style="0" width="18"/>
    <col collapsed="false" customWidth="true" hidden="false" outlineLevel="0" max="6" min="6" style="0" width="13.04"/>
    <col collapsed="false" customWidth="true" hidden="false" outlineLevel="0" max="7" min="7" style="0" width="18"/>
    <col collapsed="false" customWidth="true" hidden="false" outlineLevel="0" max="1025" min="8" style="0" width="9.14"/>
  </cols>
  <sheetData>
    <row r="1" customFormat="false" ht="13.8" hidden="false" customHeight="false" outlineLevel="0" collapsed="false">
      <c r="A1" s="0" t="s">
        <v>77</v>
      </c>
      <c r="B1" s="0" t="n">
        <v>200</v>
      </c>
      <c r="E1" s="0" t="s">
        <v>83</v>
      </c>
    </row>
    <row r="2" customFormat="false" ht="13.8" hidden="false" customHeight="false" outlineLevel="0" collapsed="false">
      <c r="A2" s="0" t="s">
        <v>78</v>
      </c>
      <c r="B2" s="0" t="n">
        <v>25</v>
      </c>
      <c r="E2" s="0" t="s">
        <v>84</v>
      </c>
    </row>
    <row r="3" customFormat="false" ht="13.8" hidden="false" customHeight="false" outlineLevel="0" collapsed="false">
      <c r="A3" s="0" t="s">
        <v>79</v>
      </c>
      <c r="B3" s="0" t="n">
        <v>5000</v>
      </c>
    </row>
    <row r="4" customFormat="false" ht="13.8" hidden="false" customHeight="false" outlineLevel="0" collapsed="false">
      <c r="A4" s="0" t="s">
        <v>80</v>
      </c>
      <c r="B4" s="0" t="n">
        <f aca="false">B2*B1/B3</f>
        <v>1</v>
      </c>
    </row>
    <row r="6" customFormat="false" ht="13.8" hidden="false" customHeight="false" outlineLevel="0" collapsed="false">
      <c r="A6" s="0" t="s">
        <v>85</v>
      </c>
      <c r="B6" s="0" t="n">
        <v>100000</v>
      </c>
    </row>
    <row r="8" customFormat="false" ht="13.8" hidden="false" customHeight="false" outlineLevel="0" collapsed="false">
      <c r="A8" s="0" t="s">
        <v>81</v>
      </c>
      <c r="B8" s="0" t="s">
        <v>82</v>
      </c>
      <c r="C8" s="0" t="s">
        <v>43</v>
      </c>
      <c r="D8" s="0" t="s">
        <v>44</v>
      </c>
      <c r="E8" s="0" t="s">
        <v>86</v>
      </c>
      <c r="F8" s="13" t="s">
        <v>87</v>
      </c>
    </row>
    <row r="9" customFormat="false" ht="13.8" hidden="false" customHeight="false" outlineLevel="0" collapsed="false">
      <c r="A9" s="0" t="n">
        <v>5</v>
      </c>
      <c r="B9" s="0" t="n">
        <f aca="false">$B$3*A9</f>
        <v>25000</v>
      </c>
      <c r="C9" s="0" t="n">
        <f aca="false">$B$3+B9</f>
        <v>30000</v>
      </c>
      <c r="D9" s="0" t="n">
        <f aca="false">$B$2*EXP(-A9)</f>
        <v>0.168448674977137</v>
      </c>
      <c r="E9" s="0" t="n">
        <f aca="false">D9*$B$1</f>
        <v>33.6897349954273</v>
      </c>
      <c r="F9" s="0" t="n">
        <f aca="false">E9/C9</f>
        <v>0.00112299116651424</v>
      </c>
    </row>
    <row r="10" customFormat="false" ht="13.8" hidden="false" customHeight="false" outlineLevel="0" collapsed="false">
      <c r="A10" s="0" t="n">
        <v>4</v>
      </c>
      <c r="B10" s="0" t="n">
        <f aca="false">$B$3*A10</f>
        <v>20000</v>
      </c>
      <c r="C10" s="0" t="n">
        <f aca="false">$B$3+B10</f>
        <v>25000</v>
      </c>
      <c r="D10" s="0" t="n">
        <f aca="false">$B$2*EXP(-A10)</f>
        <v>0.457890972218354</v>
      </c>
      <c r="E10" s="0" t="n">
        <f aca="false">D10*$B$1</f>
        <v>91.5781944436709</v>
      </c>
      <c r="F10" s="0" t="n">
        <f aca="false">E10/C10</f>
        <v>0.00366312777774684</v>
      </c>
    </row>
    <row r="11" customFormat="false" ht="13.8" hidden="false" customHeight="false" outlineLevel="0" collapsed="false">
      <c r="A11" s="0" t="n">
        <v>3</v>
      </c>
      <c r="B11" s="0" t="n">
        <f aca="false">$B$3*A11</f>
        <v>15000</v>
      </c>
      <c r="C11" s="0" t="n">
        <f aca="false">$B$3+B11</f>
        <v>20000</v>
      </c>
      <c r="D11" s="0" t="n">
        <f aca="false">$B$2*EXP(-A11)</f>
        <v>1.2446767091966</v>
      </c>
      <c r="E11" s="0" t="n">
        <f aca="false">D11*$B$1</f>
        <v>248.93534183932</v>
      </c>
      <c r="F11" s="0" t="n">
        <f aca="false">E11/C11</f>
        <v>0.012446767091966</v>
      </c>
    </row>
    <row r="12" customFormat="false" ht="13.8" hidden="false" customHeight="false" outlineLevel="0" collapsed="false">
      <c r="A12" s="0" t="n">
        <v>2</v>
      </c>
      <c r="B12" s="0" t="n">
        <f aca="false">$B$3*A12</f>
        <v>10000</v>
      </c>
      <c r="C12" s="0" t="n">
        <f aca="false">$B$3+B12</f>
        <v>15000</v>
      </c>
      <c r="D12" s="0" t="n">
        <f aca="false">$B$2*EXP(-A12)</f>
        <v>3.38338208091532</v>
      </c>
      <c r="E12" s="0" t="n">
        <f aca="false">D12*$B$1</f>
        <v>676.676416183064</v>
      </c>
      <c r="F12" s="0" t="n">
        <f aca="false">E12/C12</f>
        <v>0.0451117610788709</v>
      </c>
    </row>
    <row r="13" customFormat="false" ht="13.8" hidden="false" customHeight="false" outlineLevel="0" collapsed="false">
      <c r="A13" s="0" t="n">
        <v>1</v>
      </c>
      <c r="B13" s="0" t="n">
        <f aca="false">$B$3*A13</f>
        <v>5000</v>
      </c>
      <c r="C13" s="0" t="n">
        <f aca="false">$B$3+B13</f>
        <v>10000</v>
      </c>
      <c r="D13" s="0" t="n">
        <f aca="false">$B$2*EXP(-A13)</f>
        <v>9.19698602928606</v>
      </c>
      <c r="E13" s="0" t="n">
        <f aca="false">D13*$B$1</f>
        <v>1839.39720585721</v>
      </c>
      <c r="F13" s="0" t="n">
        <f aca="false">E13/C13</f>
        <v>0.183939720585721</v>
      </c>
    </row>
    <row r="14" customFormat="false" ht="13.8" hidden="false" customHeight="false" outlineLevel="0" collapsed="false">
      <c r="A14" s="0" t="n">
        <v>0.9</v>
      </c>
      <c r="B14" s="0" t="n">
        <f aca="false">$B$3*A14</f>
        <v>4500</v>
      </c>
      <c r="C14" s="0" t="n">
        <f aca="false">$B$3+B14</f>
        <v>9500</v>
      </c>
      <c r="D14" s="0" t="n">
        <f aca="false">$B$2*EXP(-A14)</f>
        <v>10.164241493515</v>
      </c>
      <c r="E14" s="0" t="n">
        <f aca="false">D14*$B$1</f>
        <v>2032.848298703</v>
      </c>
      <c r="F14" s="0" t="n">
        <f aca="false">E14/C14</f>
        <v>0.213984031442421</v>
      </c>
    </row>
    <row r="15" customFormat="false" ht="13.8" hidden="false" customHeight="false" outlineLevel="0" collapsed="false">
      <c r="A15" s="0" t="n">
        <v>0.8</v>
      </c>
      <c r="B15" s="0" t="n">
        <f aca="false">$B$3*A15</f>
        <v>4000</v>
      </c>
      <c r="C15" s="0" t="n">
        <f aca="false">$B$3+B15</f>
        <v>9000</v>
      </c>
      <c r="D15" s="0" t="n">
        <f aca="false">$B$2*EXP(-A15)</f>
        <v>11.2332241029305</v>
      </c>
      <c r="E15" s="0" t="n">
        <f aca="false">D15*$B$1</f>
        <v>2246.64482058611</v>
      </c>
      <c r="F15" s="0" t="n">
        <f aca="false">E15/C15</f>
        <v>0.249627202287345</v>
      </c>
    </row>
    <row r="16" customFormat="false" ht="13.8" hidden="false" customHeight="false" outlineLevel="0" collapsed="false">
      <c r="A16" s="0" t="n">
        <v>0.7</v>
      </c>
      <c r="B16" s="0" t="n">
        <f aca="false">$B$3*A16</f>
        <v>3500</v>
      </c>
      <c r="C16" s="0" t="n">
        <f aca="false">$B$3+B16</f>
        <v>8500</v>
      </c>
      <c r="D16" s="0" t="n">
        <f aca="false">$B$2*EXP(-A16)</f>
        <v>12.4146325947852</v>
      </c>
      <c r="E16" s="0" t="n">
        <f aca="false">D16*$B$1</f>
        <v>2482.92651895705</v>
      </c>
      <c r="F16" s="0" t="n">
        <f aca="false">E16/C16</f>
        <v>0.292109002230241</v>
      </c>
    </row>
    <row r="17" customFormat="false" ht="13.8" hidden="false" customHeight="false" outlineLevel="0" collapsed="false">
      <c r="A17" s="0" t="n">
        <v>0.6</v>
      </c>
      <c r="B17" s="0" t="n">
        <f aca="false">$B$3*A17</f>
        <v>3000</v>
      </c>
      <c r="C17" s="0" t="n">
        <f aca="false">$B$3+B17</f>
        <v>8000</v>
      </c>
      <c r="D17" s="0" t="n">
        <f aca="false">$B$2*EXP(-A17)</f>
        <v>13.7202909023507</v>
      </c>
      <c r="E17" s="0" t="n">
        <f aca="false">D17*$B$1</f>
        <v>2744.05818047013</v>
      </c>
      <c r="F17" s="0" t="n">
        <f aca="false">E17/C17</f>
        <v>0.343007272558766</v>
      </c>
    </row>
    <row r="18" customFormat="false" ht="13.8" hidden="false" customHeight="false" outlineLevel="0" collapsed="false">
      <c r="A18" s="0" t="n">
        <v>0.5</v>
      </c>
      <c r="B18" s="0" t="n">
        <f aca="false">$B$3*A18</f>
        <v>2500</v>
      </c>
      <c r="C18" s="0" t="n">
        <f aca="false">$B$3+B18</f>
        <v>7500</v>
      </c>
      <c r="D18" s="0" t="n">
        <f aca="false">$B$2*EXP(-A18)</f>
        <v>15.1632664928158</v>
      </c>
      <c r="E18" s="0" t="n">
        <f aca="false">D18*$B$1</f>
        <v>3032.65329856317</v>
      </c>
      <c r="F18" s="0" t="n">
        <f aca="false">E18/C18</f>
        <v>0.404353773141756</v>
      </c>
    </row>
    <row r="19" customFormat="false" ht="13.8" hidden="false" customHeight="false" outlineLevel="0" collapsed="false">
      <c r="A19" s="0" t="n">
        <v>0.4</v>
      </c>
      <c r="B19" s="0" t="n">
        <f aca="false">$B$3*A19</f>
        <v>2000</v>
      </c>
      <c r="C19" s="0" t="n">
        <f aca="false">$B$3+B19</f>
        <v>7000</v>
      </c>
      <c r="D19" s="0" t="n">
        <f aca="false">$B$2*EXP(-A19)</f>
        <v>16.758001150891</v>
      </c>
      <c r="E19" s="0" t="n">
        <f aca="false">D19*$B$1</f>
        <v>3351.6002301782</v>
      </c>
      <c r="F19" s="0" t="n">
        <f aca="false">E19/C19</f>
        <v>0.4788000328826</v>
      </c>
    </row>
    <row r="20" customFormat="false" ht="13.8" hidden="false" customHeight="false" outlineLevel="0" collapsed="false">
      <c r="A20" s="0" t="n">
        <v>0.3</v>
      </c>
      <c r="B20" s="0" t="n">
        <f aca="false">$B$3*A20</f>
        <v>1500</v>
      </c>
      <c r="C20" s="0" t="n">
        <f aca="false">$B$3+B20</f>
        <v>6500</v>
      </c>
      <c r="D20" s="0" t="n">
        <f aca="false">$B$2*EXP(-A20)</f>
        <v>18.5204555170429</v>
      </c>
      <c r="E20" s="0" t="n">
        <f aca="false">D20*$B$1</f>
        <v>3704.09110340859</v>
      </c>
      <c r="F20" s="0" t="n">
        <f aca="false">E20/C20</f>
        <v>0.569860169755168</v>
      </c>
    </row>
    <row r="21" customFormat="false" ht="13.8" hidden="false" customHeight="false" outlineLevel="0" collapsed="false">
      <c r="A21" s="0" t="n">
        <v>0.2</v>
      </c>
      <c r="B21" s="0" t="n">
        <f aca="false">$B$3*A21</f>
        <v>1000</v>
      </c>
      <c r="C21" s="0" t="n">
        <f aca="false">$B$3+B21</f>
        <v>6000</v>
      </c>
      <c r="D21" s="0" t="n">
        <f aca="false">$B$2*EXP(-A21)</f>
        <v>20.4682688269495</v>
      </c>
      <c r="E21" s="0" t="n">
        <f aca="false">D21*$B$1</f>
        <v>4093.65376538991</v>
      </c>
      <c r="F21" s="0" t="n">
        <f aca="false">E21/C21</f>
        <v>0.682275627564985</v>
      </c>
    </row>
    <row r="22" customFormat="false" ht="13.8" hidden="false" customHeight="false" outlineLevel="0" collapsed="false">
      <c r="A22" s="0" t="n">
        <v>0.1</v>
      </c>
      <c r="B22" s="0" t="n">
        <f aca="false">$B$3*A22</f>
        <v>500</v>
      </c>
      <c r="C22" s="0" t="n">
        <f aca="false">$B$3+B22</f>
        <v>5500</v>
      </c>
      <c r="D22" s="0" t="n">
        <f aca="false">$B$2*EXP(-A22)</f>
        <v>22.620935450899</v>
      </c>
      <c r="E22" s="0" t="n">
        <f aca="false">D22*$B$1</f>
        <v>4524.1870901798</v>
      </c>
      <c r="F22" s="0" t="n">
        <f aca="false">E22/C22</f>
        <v>0.822579470941781</v>
      </c>
    </row>
    <row r="23" customFormat="false" ht="13.8" hidden="false" customHeight="false" outlineLevel="0" collapsed="false">
      <c r="A23" s="0" t="n">
        <v>0</v>
      </c>
      <c r="B23" s="0" t="n">
        <v>0</v>
      </c>
      <c r="C23" s="0" t="n">
        <f aca="false">$B$3+B23</f>
        <v>5000</v>
      </c>
      <c r="D23" s="0" t="n">
        <f aca="false">$B$2*(1-A23)</f>
        <v>25</v>
      </c>
      <c r="E23" s="0" t="n">
        <f aca="false">D23*$B$1</f>
        <v>5000</v>
      </c>
      <c r="F23" s="11" t="n">
        <f aca="false">E23/C23</f>
        <v>1</v>
      </c>
    </row>
    <row r="24" customFormat="false" ht="13.8" hidden="false" customHeight="false" outlineLevel="0" collapsed="false">
      <c r="A24" s="0" t="n">
        <v>-0.1</v>
      </c>
      <c r="B24" s="0" t="n">
        <f aca="false">$B$3*A24</f>
        <v>-500</v>
      </c>
      <c r="C24" s="0" t="n">
        <f aca="false">$B$3+B24</f>
        <v>4500</v>
      </c>
      <c r="D24" s="0" t="n">
        <f aca="false">$B$2*(1-A24)</f>
        <v>27.5</v>
      </c>
      <c r="E24" s="0" t="n">
        <f aca="false">D24*$B$1</f>
        <v>5500</v>
      </c>
      <c r="F24" s="0" t="n">
        <v>1</v>
      </c>
    </row>
    <row r="25" customFormat="false" ht="13.8" hidden="false" customHeight="false" outlineLevel="0" collapsed="false">
      <c r="A25" s="0" t="n">
        <v>-0.2</v>
      </c>
      <c r="B25" s="0" t="n">
        <f aca="false">$B$3*A25</f>
        <v>-1000</v>
      </c>
      <c r="C25" s="0" t="n">
        <f aca="false">$B$3+B25</f>
        <v>4000</v>
      </c>
      <c r="D25" s="0" t="n">
        <f aca="false">$B$2*(1-A25)</f>
        <v>30</v>
      </c>
      <c r="E25" s="0" t="n">
        <f aca="false">D25*$B$1</f>
        <v>6000</v>
      </c>
      <c r="F25" s="0" t="n">
        <v>1</v>
      </c>
    </row>
    <row r="26" customFormat="false" ht="13.8" hidden="false" customHeight="false" outlineLevel="0" collapsed="false">
      <c r="A26" s="0" t="n">
        <v>-0.3</v>
      </c>
      <c r="B26" s="0" t="n">
        <f aca="false">$B$3*A26</f>
        <v>-1500</v>
      </c>
      <c r="C26" s="0" t="n">
        <f aca="false">$B$3+B26</f>
        <v>3500</v>
      </c>
      <c r="D26" s="0" t="n">
        <f aca="false">$B$2*(1-A26)</f>
        <v>32.5</v>
      </c>
      <c r="E26" s="0" t="n">
        <f aca="false">D26*$B$1</f>
        <v>6500</v>
      </c>
      <c r="F26" s="0" t="n">
        <v>1</v>
      </c>
    </row>
    <row r="27" customFormat="false" ht="13.8" hidden="false" customHeight="false" outlineLevel="0" collapsed="false">
      <c r="A27" s="0" t="n">
        <v>-0.4</v>
      </c>
      <c r="B27" s="0" t="n">
        <f aca="false">$B$3*A27</f>
        <v>-2000</v>
      </c>
      <c r="C27" s="0" t="n">
        <f aca="false">$B$3+B27</f>
        <v>3000</v>
      </c>
      <c r="D27" s="0" t="n">
        <f aca="false">$B$2*(1-A27)</f>
        <v>35</v>
      </c>
      <c r="E27" s="0" t="n">
        <f aca="false">D27*$B$1</f>
        <v>7000</v>
      </c>
      <c r="F27" s="0" t="n">
        <v>1</v>
      </c>
    </row>
    <row r="28" customFormat="false" ht="13.8" hidden="false" customHeight="false" outlineLevel="0" collapsed="false">
      <c r="A28" s="0" t="n">
        <v>-0.5</v>
      </c>
      <c r="B28" s="0" t="n">
        <f aca="false">$B$3*A28</f>
        <v>-2500</v>
      </c>
      <c r="C28" s="0" t="n">
        <f aca="false">$B$3+B28</f>
        <v>2500</v>
      </c>
      <c r="D28" s="0" t="n">
        <f aca="false">$B$2*(1-A28)</f>
        <v>37.5</v>
      </c>
      <c r="E28" s="0" t="n">
        <f aca="false">D28*$B$1</f>
        <v>7500</v>
      </c>
      <c r="F28" s="0" t="n">
        <v>1</v>
      </c>
    </row>
    <row r="29" customFormat="false" ht="13.8" hidden="false" customHeight="false" outlineLevel="0" collapsed="false">
      <c r="A29" s="0" t="n">
        <v>-0.6</v>
      </c>
      <c r="B29" s="0" t="n">
        <f aca="false">$B$3*A29</f>
        <v>-3000</v>
      </c>
      <c r="C29" s="0" t="n">
        <f aca="false">$B$3+B29</f>
        <v>2000</v>
      </c>
      <c r="D29" s="0" t="n">
        <f aca="false">$B$2*(1-A29)</f>
        <v>40</v>
      </c>
      <c r="E29" s="0" t="n">
        <f aca="false">D29*$B$1</f>
        <v>8000</v>
      </c>
      <c r="F29" s="0" t="n">
        <v>1</v>
      </c>
    </row>
    <row r="30" customFormat="false" ht="13.8" hidden="false" customHeight="false" outlineLevel="0" collapsed="false">
      <c r="A30" s="0" t="n">
        <v>-0.7</v>
      </c>
      <c r="B30" s="0" t="n">
        <f aca="false">$B$3*A30</f>
        <v>-3500</v>
      </c>
      <c r="C30" s="0" t="n">
        <f aca="false">$B$3+B30</f>
        <v>1500</v>
      </c>
      <c r="D30" s="0" t="n">
        <f aca="false">$B$2*(1-A30)</f>
        <v>42.5</v>
      </c>
      <c r="E30" s="0" t="n">
        <f aca="false">D30*$B$1</f>
        <v>8500</v>
      </c>
      <c r="F30" s="0" t="n">
        <v>1</v>
      </c>
    </row>
    <row r="31" customFormat="false" ht="13.8" hidden="false" customHeight="false" outlineLevel="0" collapsed="false">
      <c r="A31" s="0" t="n">
        <v>-0.8</v>
      </c>
      <c r="B31" s="0" t="n">
        <f aca="false">$B$3*A31</f>
        <v>-4000</v>
      </c>
      <c r="C31" s="0" t="n">
        <f aca="false">$B$3+B31</f>
        <v>1000</v>
      </c>
      <c r="D31" s="0" t="n">
        <f aca="false">$B$2*(1-A31)</f>
        <v>45</v>
      </c>
      <c r="E31" s="0" t="n">
        <f aca="false">D31*$B$1</f>
        <v>9000</v>
      </c>
      <c r="F31" s="0" t="n">
        <v>1</v>
      </c>
      <c r="H31" s="0" t="s">
        <v>88</v>
      </c>
    </row>
    <row r="32" customFormat="false" ht="13.8" hidden="false" customHeight="false" outlineLevel="0" collapsed="false">
      <c r="A32" s="0" t="n">
        <v>-0.9</v>
      </c>
      <c r="B32" s="0" t="n">
        <f aca="false">$B$3*A32</f>
        <v>-4500</v>
      </c>
      <c r="C32" s="0" t="n">
        <f aca="false">$B$3+B32</f>
        <v>500</v>
      </c>
      <c r="D32" s="0" t="n">
        <f aca="false">$B$2*(1-A32)</f>
        <v>47.5</v>
      </c>
      <c r="E32" s="0" t="n">
        <f aca="false">D32*$B$1</f>
        <v>9500</v>
      </c>
      <c r="F32" s="0" t="n">
        <v>1</v>
      </c>
      <c r="H32" s="0" t="n">
        <f aca="false">25/5000</f>
        <v>0.005</v>
      </c>
      <c r="I32" s="0" t="s">
        <v>89</v>
      </c>
    </row>
    <row r="33" customFormat="false" ht="13.8" hidden="false" customHeight="false" outlineLevel="0" collapsed="false">
      <c r="A33" s="0" t="n">
        <v>-1</v>
      </c>
      <c r="B33" s="0" t="n">
        <f aca="false">$B$3*A33</f>
        <v>-5000</v>
      </c>
      <c r="C33" s="0" t="n">
        <f aca="false">$B$3+B33</f>
        <v>0</v>
      </c>
      <c r="D33" s="0" t="n">
        <f aca="false">$B$2*(1-A33)</f>
        <v>50</v>
      </c>
      <c r="E33" s="0" t="n">
        <f aca="false">D33*$B$1</f>
        <v>10000</v>
      </c>
      <c r="F33" s="0" t="n">
        <v>1</v>
      </c>
      <c r="H33" s="0" t="n">
        <f aca="false">H32*B1</f>
        <v>1</v>
      </c>
      <c r="I33" s="0" t="s">
        <v>90</v>
      </c>
    </row>
    <row r="34" customFormat="false" ht="13.8" hidden="false" customHeight="false" outlineLevel="0" collapsed="false">
      <c r="A34" s="0" t="n">
        <v>-1.1</v>
      </c>
      <c r="B34" s="0" t="n">
        <f aca="false">$B$3*A34</f>
        <v>-5500</v>
      </c>
      <c r="C34" s="0" t="n">
        <f aca="false">$B$3+B34</f>
        <v>-500</v>
      </c>
      <c r="D34" s="0" t="n">
        <f aca="false">$B$2*(1-A34)</f>
        <v>52.5</v>
      </c>
      <c r="E34" s="0" t="n">
        <f aca="false">D34*$B$1</f>
        <v>10500</v>
      </c>
      <c r="F34" s="0" t="n">
        <v>1</v>
      </c>
    </row>
    <row r="35" customFormat="false" ht="13.8" hidden="false" customHeight="false" outlineLevel="0" collapsed="false">
      <c r="A35" s="0" t="n">
        <v>-1.3</v>
      </c>
      <c r="B35" s="0" t="n">
        <f aca="false">$B$3*A35</f>
        <v>-6500</v>
      </c>
      <c r="C35" s="0" t="n">
        <f aca="false">$B$3+B35</f>
        <v>-1500</v>
      </c>
      <c r="D35" s="0" t="n">
        <f aca="false">$B$2*(1-A35)</f>
        <v>57.5</v>
      </c>
      <c r="E35" s="0" t="n">
        <f aca="false">D35*$B$1</f>
        <v>11500</v>
      </c>
      <c r="F35" s="0" t="n">
        <v>1</v>
      </c>
    </row>
    <row r="36" customFormat="false" ht="13.8" hidden="false" customHeight="false" outlineLevel="0" collapsed="false">
      <c r="A36" s="0" t="n">
        <v>-1.5</v>
      </c>
      <c r="B36" s="0" t="n">
        <f aca="false">$B$3*A36</f>
        <v>-7500</v>
      </c>
      <c r="C36" s="0" t="n">
        <f aca="false">$B$3+B36</f>
        <v>-2500</v>
      </c>
      <c r="D36" s="0" t="n">
        <f aca="false">$B$2*(1-A36)</f>
        <v>62.5</v>
      </c>
      <c r="E36" s="0" t="n">
        <f aca="false">D36*$B$1</f>
        <v>12500</v>
      </c>
      <c r="F36" s="0" t="n">
        <v>1</v>
      </c>
      <c r="H36" s="0" t="s">
        <v>91</v>
      </c>
    </row>
    <row r="37" customFormat="false" ht="13.8" hidden="false" customHeight="false" outlineLevel="0" collapsed="false">
      <c r="A37" s="0" t="n">
        <v>-1.7</v>
      </c>
      <c r="B37" s="0" t="n">
        <f aca="false">$B$3*A37</f>
        <v>-8500</v>
      </c>
      <c r="C37" s="0" t="n">
        <f aca="false">$B$3+B37</f>
        <v>-3500</v>
      </c>
      <c r="D37" s="0" t="n">
        <f aca="false">$B$2*(1-A37)</f>
        <v>67.5</v>
      </c>
      <c r="E37" s="0" t="n">
        <f aca="false">D37*$B$1</f>
        <v>13500</v>
      </c>
      <c r="F37" s="0" t="n">
        <v>1</v>
      </c>
    </row>
    <row r="38" customFormat="false" ht="13.8" hidden="false" customHeight="false" outlineLevel="0" collapsed="false">
      <c r="A38" s="0" t="n">
        <v>-1.9</v>
      </c>
      <c r="B38" s="0" t="n">
        <f aca="false">$B$3*A38</f>
        <v>-9500</v>
      </c>
      <c r="C38" s="0" t="n">
        <f aca="false">$B$3+B38</f>
        <v>-4500</v>
      </c>
      <c r="D38" s="0" t="n">
        <f aca="false">$B$2*(1-A38)</f>
        <v>72.5</v>
      </c>
      <c r="E38" s="0" t="n">
        <f aca="false">D38*$B$1</f>
        <v>14500</v>
      </c>
      <c r="F38" s="0" t="n">
        <v>1</v>
      </c>
    </row>
    <row r="39" customFormat="false" ht="13.8" hidden="false" customHeight="false" outlineLevel="0" collapsed="false">
      <c r="A39" s="0" t="n">
        <v>-2</v>
      </c>
      <c r="B39" s="0" t="n">
        <f aca="false">$B$3*A39</f>
        <v>-10000</v>
      </c>
      <c r="C39" s="0" t="n">
        <f aca="false">$B$3+B39</f>
        <v>-5000</v>
      </c>
      <c r="D39" s="0" t="n">
        <f aca="false">$B$2*(1-A39)</f>
        <v>75</v>
      </c>
      <c r="E39" s="0" t="n">
        <f aca="false">D39*$B$1</f>
        <v>15000</v>
      </c>
      <c r="F39" s="0" t="n">
        <v>1</v>
      </c>
    </row>
    <row r="40" customFormat="false" ht="13.8" hidden="false" customHeight="false" outlineLevel="0" collapsed="false">
      <c r="A40" s="0" t="n">
        <v>-2.5</v>
      </c>
      <c r="B40" s="0" t="n">
        <f aca="false">$B$3*A40</f>
        <v>-12500</v>
      </c>
      <c r="C40" s="0" t="n">
        <f aca="false">$B$3+B40</f>
        <v>-7500</v>
      </c>
      <c r="D40" s="0" t="n">
        <f aca="false">$B$2*(1-A40)</f>
        <v>87.5</v>
      </c>
      <c r="E40" s="0" t="n">
        <f aca="false">D40*$B$1</f>
        <v>17500</v>
      </c>
      <c r="F40" s="0" t="n">
        <v>1</v>
      </c>
    </row>
    <row r="41" customFormat="false" ht="13.8" hidden="false" customHeight="false" outlineLevel="0" collapsed="false">
      <c r="A41" s="0" t="n">
        <v>-3</v>
      </c>
      <c r="B41" s="0" t="n">
        <f aca="false">$B$3*A41</f>
        <v>-15000</v>
      </c>
      <c r="C41" s="0" t="n">
        <f aca="false">$B$3+B41</f>
        <v>-10000</v>
      </c>
      <c r="D41" s="0" t="n">
        <f aca="false">$B$2*(1-A41)</f>
        <v>100</v>
      </c>
      <c r="E41" s="0" t="n">
        <f aca="false">D41*$B$1</f>
        <v>20000</v>
      </c>
      <c r="F41" s="0" t="n">
        <v>1</v>
      </c>
    </row>
    <row r="42" customFormat="false" ht="13.8" hidden="false" customHeight="false" outlineLevel="0" collapsed="false">
      <c r="A42" s="0" t="n">
        <v>-4</v>
      </c>
      <c r="B42" s="0" t="n">
        <f aca="false">$B$3*A42</f>
        <v>-20000</v>
      </c>
      <c r="C42" s="0" t="n">
        <f aca="false">$B$3+B42</f>
        <v>-15000</v>
      </c>
      <c r="D42" s="0" t="n">
        <f aca="false">$B$2*(1-A42)</f>
        <v>125</v>
      </c>
      <c r="E42" s="0" t="n">
        <f aca="false">D42*$B$1</f>
        <v>25000</v>
      </c>
      <c r="F42" s="0" t="n">
        <v>1</v>
      </c>
    </row>
    <row r="43" customFormat="false" ht="13.8" hidden="false" customHeight="false" outlineLevel="0" collapsed="false">
      <c r="A43" s="0" t="n">
        <v>-5</v>
      </c>
      <c r="B43" s="0" t="n">
        <f aca="false">$B$3*A43</f>
        <v>-25000</v>
      </c>
      <c r="C43" s="0" t="n">
        <f aca="false">$B$3+B43</f>
        <v>-20000</v>
      </c>
      <c r="D43" s="0" t="n">
        <f aca="false">$B$2*(1-A43)</f>
        <v>150</v>
      </c>
      <c r="E43" s="0" t="n">
        <f aca="false">D43*$B$1</f>
        <v>30000</v>
      </c>
      <c r="F43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7" activeCellId="0" sqref="O27"/>
    </sheetView>
  </sheetViews>
  <sheetFormatPr defaultRowHeight="13.8" zeroHeight="false" outlineLevelRow="0" outlineLevelCol="0"/>
  <cols>
    <col collapsed="false" customWidth="true" hidden="false" outlineLevel="0" max="1" min="1" style="0" width="18.11"/>
    <col collapsed="false" customWidth="true" hidden="false" outlineLevel="0" max="2" min="2" style="0" width="17.86"/>
    <col collapsed="false" customWidth="true" hidden="false" outlineLevel="0" max="3" min="3" style="0" width="13.12"/>
    <col collapsed="false" customWidth="true" hidden="false" outlineLevel="0" max="4" min="4" style="0" width="13.04"/>
    <col collapsed="false" customWidth="true" hidden="false" outlineLevel="0" max="5" min="5" style="0" width="18"/>
    <col collapsed="false" customWidth="true" hidden="false" outlineLevel="0" max="6" min="6" style="0" width="13.04"/>
    <col collapsed="false" customWidth="true" hidden="false" outlineLevel="0" max="7" min="7" style="0" width="18"/>
    <col collapsed="false" customWidth="true" hidden="false" outlineLevel="0" max="20" min="8" style="0" width="9.14"/>
    <col collapsed="false" customWidth="true" hidden="false" outlineLevel="0" max="21" min="21" style="0" width="12.38"/>
    <col collapsed="false" customWidth="true" hidden="false" outlineLevel="0" max="22" min="22" style="0" width="10.83"/>
    <col collapsed="false" customWidth="true" hidden="false" outlineLevel="0" max="29" min="23" style="0" width="9.14"/>
    <col collapsed="false" customWidth="true" hidden="false" outlineLevel="0" max="30" min="30" style="0" width="10.83"/>
    <col collapsed="false" customWidth="true" hidden="false" outlineLevel="0" max="31" min="31" style="0" width="12.38"/>
    <col collapsed="false" customWidth="true" hidden="false" outlineLevel="0" max="1025" min="32" style="0" width="9.14"/>
  </cols>
  <sheetData>
    <row r="1" customFormat="false" ht="13.8" hidden="false" customHeight="false" outlineLevel="0" collapsed="false">
      <c r="A1" s="0" t="s">
        <v>77</v>
      </c>
      <c r="B1" s="0" t="n">
        <v>200</v>
      </c>
      <c r="E1" s="0" t="s">
        <v>83</v>
      </c>
    </row>
    <row r="2" customFormat="false" ht="13.8" hidden="false" customHeight="false" outlineLevel="0" collapsed="false">
      <c r="A2" s="0" t="s">
        <v>78</v>
      </c>
      <c r="B2" s="0" t="n">
        <v>25</v>
      </c>
      <c r="E2" s="0" t="s">
        <v>84</v>
      </c>
    </row>
    <row r="3" customFormat="false" ht="13.8" hidden="false" customHeight="false" outlineLevel="0" collapsed="false">
      <c r="A3" s="0" t="s">
        <v>79</v>
      </c>
      <c r="B3" s="0" t="n">
        <v>5000</v>
      </c>
    </row>
    <row r="4" customFormat="false" ht="13.8" hidden="false" customHeight="false" outlineLevel="0" collapsed="false">
      <c r="A4" s="0" t="s">
        <v>80</v>
      </c>
      <c r="B4" s="0" t="n">
        <f aca="false">B2*B1/B3</f>
        <v>1</v>
      </c>
    </row>
    <row r="6" customFormat="false" ht="13.8" hidden="false" customHeight="false" outlineLevel="0" collapsed="false">
      <c r="A6" s="0" t="s">
        <v>85</v>
      </c>
      <c r="B6" s="0" t="n">
        <v>100000</v>
      </c>
    </row>
    <row r="7" customFormat="false" ht="13.8" hidden="false" customHeight="false" outlineLevel="0" collapsed="false">
      <c r="AG7" s="0" t="s">
        <v>92</v>
      </c>
      <c r="AH7" s="0" t="n">
        <v>4</v>
      </c>
    </row>
    <row r="8" customFormat="false" ht="13.8" hidden="false" customHeight="false" outlineLevel="0" collapsed="false">
      <c r="A8" s="0" t="s">
        <v>81</v>
      </c>
      <c r="B8" s="0" t="s">
        <v>82</v>
      </c>
      <c r="C8" s="0" t="s">
        <v>43</v>
      </c>
      <c r="D8" s="0" t="s">
        <v>44</v>
      </c>
      <c r="E8" s="0" t="s">
        <v>93</v>
      </c>
      <c r="F8" s="13" t="s">
        <v>87</v>
      </c>
      <c r="O8" s="0" t="s">
        <v>55</v>
      </c>
      <c r="P8" s="0" t="s">
        <v>48</v>
      </c>
      <c r="Q8" s="0" t="s">
        <v>49</v>
      </c>
      <c r="R8" s="0" t="s">
        <v>46</v>
      </c>
      <c r="S8" s="0" t="s">
        <v>47</v>
      </c>
      <c r="T8" s="0" t="s">
        <v>56</v>
      </c>
      <c r="U8" s="0" t="s">
        <v>52</v>
      </c>
      <c r="V8" s="0" t="s">
        <v>51</v>
      </c>
      <c r="X8" s="0" t="s">
        <v>45</v>
      </c>
      <c r="Y8" s="0" t="s">
        <v>46</v>
      </c>
      <c r="Z8" s="0" t="s">
        <v>47</v>
      </c>
      <c r="AA8" s="0" t="s">
        <v>48</v>
      </c>
      <c r="AB8" s="0" t="s">
        <v>49</v>
      </c>
      <c r="AC8" s="0" t="s">
        <v>94</v>
      </c>
      <c r="AD8" s="0" t="s">
        <v>51</v>
      </c>
      <c r="AE8" s="0" t="s">
        <v>52</v>
      </c>
      <c r="AG8" s="0" t="s">
        <v>95</v>
      </c>
      <c r="AH8" s="0" t="n">
        <v>5</v>
      </c>
    </row>
    <row r="9" customFormat="false" ht="13.8" hidden="false" customHeight="false" outlineLevel="0" collapsed="false">
      <c r="A9" s="0" t="n">
        <v>5</v>
      </c>
      <c r="B9" s="0" t="n">
        <f aca="false">$B$3*A9</f>
        <v>25000</v>
      </c>
      <c r="C9" s="0" t="n">
        <f aca="false">$B$3+B9</f>
        <v>30000</v>
      </c>
      <c r="D9" s="0" t="n">
        <f aca="false">$B$2*EXP(-B9/$B$3)</f>
        <v>0.168448674977137</v>
      </c>
      <c r="E9" s="0" t="n">
        <f aca="false">D9*$B$1</f>
        <v>33.6897349954273</v>
      </c>
      <c r="F9" s="0" t="n">
        <f aca="false">E9/C9</f>
        <v>0.00112299116651424</v>
      </c>
      <c r="O9" s="0" t="n">
        <f aca="false">B9-B10</f>
        <v>5000</v>
      </c>
      <c r="P9" s="0" t="n">
        <f aca="false">U10-$B$3</f>
        <v>20000</v>
      </c>
      <c r="Q9" s="0" t="n">
        <f aca="false">O9+P9</f>
        <v>25000</v>
      </c>
      <c r="R9" s="0" t="n">
        <f aca="false">$B$2*EXP(-P9/$B$3)</f>
        <v>0.457890972218354</v>
      </c>
      <c r="S9" s="0" t="n">
        <f aca="false">$B$2*EXP(-Q9/$B$3)</f>
        <v>0.168448674977137</v>
      </c>
      <c r="T9" s="0" t="n">
        <f aca="false">S9-R9</f>
        <v>-0.289442297241218</v>
      </c>
      <c r="U9" s="0" t="n">
        <f aca="false">U10+O9</f>
        <v>30000</v>
      </c>
      <c r="V9" s="0" t="n">
        <f aca="false">V10+T9</f>
        <v>0.168448674977139</v>
      </c>
      <c r="X9" s="0" t="n">
        <f aca="false">T9</f>
        <v>-0.289442297241218</v>
      </c>
      <c r="Y9" s="0" t="n">
        <f aca="false">AD10</f>
        <v>0.457890972218357</v>
      </c>
      <c r="Z9" s="0" t="n">
        <f aca="false">Y9+X9</f>
        <v>0.168448674977139</v>
      </c>
      <c r="AA9" s="0" t="n">
        <f aca="false">-$B$3*LN(Y9/$B$2)</f>
        <v>20000</v>
      </c>
      <c r="AB9" s="0" t="n">
        <f aca="false">-$B$3*LN(Z9/$B$2)</f>
        <v>24999.9999999999</v>
      </c>
      <c r="AC9" s="0" t="n">
        <f aca="false">AB9-AA9</f>
        <v>4999.99999999995</v>
      </c>
      <c r="AD9" s="0" t="n">
        <f aca="false">Z9</f>
        <v>0.168448674977139</v>
      </c>
      <c r="AE9" s="0" t="n">
        <f aca="false">$B$3+AB9</f>
        <v>29999.9999999999</v>
      </c>
    </row>
    <row r="10" customFormat="false" ht="13.8" hidden="false" customHeight="false" outlineLevel="0" collapsed="false">
      <c r="A10" s="0" t="n">
        <v>4</v>
      </c>
      <c r="B10" s="0" t="n">
        <f aca="false">$B$3*A10</f>
        <v>20000</v>
      </c>
      <c r="C10" s="0" t="n">
        <f aca="false">$B$3+B10</f>
        <v>25000</v>
      </c>
      <c r="D10" s="0" t="n">
        <f aca="false">$B$2*EXP(-B10/$B$3)</f>
        <v>0.457890972218354</v>
      </c>
      <c r="E10" s="0" t="n">
        <f aca="false">D10*$B$1</f>
        <v>91.5781944436709</v>
      </c>
      <c r="F10" s="0" t="n">
        <f aca="false">E10/C10</f>
        <v>0.00366312777774684</v>
      </c>
      <c r="O10" s="0" t="n">
        <f aca="false">B10-B11</f>
        <v>5000</v>
      </c>
      <c r="P10" s="0" t="n">
        <f aca="false">U11-$B$3</f>
        <v>15000</v>
      </c>
      <c r="Q10" s="0" t="n">
        <f aca="false">O10+P10</f>
        <v>20000</v>
      </c>
      <c r="R10" s="0" t="n">
        <f aca="false">$B$2*EXP(-P10/$B$3)</f>
        <v>1.2446767091966</v>
      </c>
      <c r="S10" s="0" t="n">
        <f aca="false">$B$2*EXP(-Q10/$B$3)</f>
        <v>0.457890972218354</v>
      </c>
      <c r="T10" s="0" t="n">
        <f aca="false">S10-R10</f>
        <v>-0.786785736978244</v>
      </c>
      <c r="U10" s="0" t="n">
        <f aca="false">U11+O10</f>
        <v>25000</v>
      </c>
      <c r="V10" s="0" t="n">
        <f aca="false">V11+T10</f>
        <v>0.457890972218357</v>
      </c>
      <c r="X10" s="0" t="n">
        <f aca="false">T10</f>
        <v>-0.786785736978244</v>
      </c>
      <c r="Y10" s="0" t="n">
        <f aca="false">AD11</f>
        <v>1.2446767091966</v>
      </c>
      <c r="Z10" s="0" t="n">
        <f aca="false">Y10+X10</f>
        <v>0.457890972218357</v>
      </c>
      <c r="AA10" s="0" t="n">
        <f aca="false">-$B$3*LN(Y10/$B$2)</f>
        <v>15000</v>
      </c>
      <c r="AB10" s="0" t="n">
        <f aca="false">-$B$3*LN(Z10/$B$2)</f>
        <v>20000</v>
      </c>
      <c r="AC10" s="0" t="n">
        <f aca="false">AB10-AA10</f>
        <v>4999.99999999998</v>
      </c>
      <c r="AD10" s="0" t="n">
        <f aca="false">Z10</f>
        <v>0.457890972218357</v>
      </c>
      <c r="AE10" s="0" t="n">
        <f aca="false">$B$3+AB10</f>
        <v>25000</v>
      </c>
    </row>
    <row r="11" customFormat="false" ht="13.8" hidden="false" customHeight="false" outlineLevel="0" collapsed="false">
      <c r="A11" s="0" t="n">
        <v>3</v>
      </c>
      <c r="B11" s="0" t="n">
        <f aca="false">$B$3*A11</f>
        <v>15000</v>
      </c>
      <c r="C11" s="0" t="n">
        <f aca="false">$B$3+B11</f>
        <v>20000</v>
      </c>
      <c r="D11" s="0" t="n">
        <f aca="false">$B$2*EXP(-B11/$B$3)</f>
        <v>1.2446767091966</v>
      </c>
      <c r="E11" s="0" t="n">
        <f aca="false">D11*$B$1</f>
        <v>248.93534183932</v>
      </c>
      <c r="F11" s="0" t="n">
        <f aca="false">E11/C11</f>
        <v>0.012446767091966</v>
      </c>
      <c r="O11" s="0" t="n">
        <f aca="false">B11-B12</f>
        <v>5000</v>
      </c>
      <c r="P11" s="0" t="n">
        <f aca="false">U12-$B$3</f>
        <v>10000</v>
      </c>
      <c r="Q11" s="0" t="n">
        <f aca="false">O11+P11</f>
        <v>15000</v>
      </c>
      <c r="R11" s="0" t="n">
        <f aca="false">$B$2*EXP(-P11/$B$3)</f>
        <v>3.38338208091532</v>
      </c>
      <c r="S11" s="0" t="n">
        <f aca="false">$B$2*EXP(-Q11/$B$3)</f>
        <v>1.2446767091966</v>
      </c>
      <c r="T11" s="0" t="n">
        <f aca="false">S11-R11</f>
        <v>-2.13870537171872</v>
      </c>
      <c r="U11" s="0" t="n">
        <f aca="false">U12+O11</f>
        <v>20000</v>
      </c>
      <c r="V11" s="0" t="n">
        <f aca="false">V12+T11</f>
        <v>1.2446767091966</v>
      </c>
      <c r="X11" s="0" t="n">
        <f aca="false">T11</f>
        <v>-2.13870537171872</v>
      </c>
      <c r="Y11" s="0" t="n">
        <f aca="false">AD12</f>
        <v>3.38338208091532</v>
      </c>
      <c r="Z11" s="0" t="n">
        <f aca="false">Y11+X11</f>
        <v>1.2446767091966</v>
      </c>
      <c r="AA11" s="0" t="n">
        <f aca="false">-$B$3*LN(Y11/$B$2)</f>
        <v>10000</v>
      </c>
      <c r="AB11" s="0" t="n">
        <f aca="false">-$B$3*LN(Z11/$B$2)</f>
        <v>15000</v>
      </c>
      <c r="AC11" s="0" t="n">
        <f aca="false">AB11-AA11</f>
        <v>5000</v>
      </c>
      <c r="AD11" s="0" t="n">
        <f aca="false">Z11</f>
        <v>1.2446767091966</v>
      </c>
      <c r="AE11" s="0" t="n">
        <f aca="false">$B$3+AB11</f>
        <v>20000</v>
      </c>
    </row>
    <row r="12" customFormat="false" ht="13.8" hidden="false" customHeight="false" outlineLevel="0" collapsed="false">
      <c r="A12" s="0" t="n">
        <v>2</v>
      </c>
      <c r="B12" s="0" t="n">
        <f aca="false">$B$3*A12</f>
        <v>10000</v>
      </c>
      <c r="C12" s="0" t="n">
        <f aca="false">$B$3+B12</f>
        <v>15000</v>
      </c>
      <c r="D12" s="0" t="n">
        <f aca="false">$B$2*EXP(-B12/$B$3)</f>
        <v>3.38338208091532</v>
      </c>
      <c r="E12" s="0" t="n">
        <f aca="false">D12*$B$1</f>
        <v>676.676416183064</v>
      </c>
      <c r="F12" s="0" t="n">
        <f aca="false">E12/C12</f>
        <v>0.0451117610788709</v>
      </c>
      <c r="O12" s="0" t="n">
        <f aca="false">B12-B13</f>
        <v>5000</v>
      </c>
      <c r="P12" s="0" t="n">
        <f aca="false">U13-$B$3</f>
        <v>5000</v>
      </c>
      <c r="Q12" s="0" t="n">
        <f aca="false">O12+P12</f>
        <v>10000</v>
      </c>
      <c r="R12" s="0" t="n">
        <f aca="false">$B$2*EXP(-P12/$B$3)</f>
        <v>9.19698602928606</v>
      </c>
      <c r="S12" s="0" t="n">
        <f aca="false">$B$2*EXP(-Q12/$B$3)</f>
        <v>3.38338208091532</v>
      </c>
      <c r="T12" s="0" t="n">
        <f aca="false">S12-R12</f>
        <v>-5.81360394837074</v>
      </c>
      <c r="U12" s="0" t="n">
        <f aca="false">U13+O12</f>
        <v>15000</v>
      </c>
      <c r="V12" s="0" t="n">
        <f aca="false">V13+T12</f>
        <v>3.38338208091532</v>
      </c>
      <c r="X12" s="0" t="n">
        <f aca="false">T12</f>
        <v>-5.81360394837074</v>
      </c>
      <c r="Y12" s="0" t="n">
        <f aca="false">AD13</f>
        <v>9.19698602928606</v>
      </c>
      <c r="Z12" s="0" t="n">
        <f aca="false">Y12+X12</f>
        <v>3.38338208091532</v>
      </c>
      <c r="AA12" s="0" t="n">
        <f aca="false">-$B$3*LN(Y12/$B$2)</f>
        <v>5000</v>
      </c>
      <c r="AB12" s="0" t="n">
        <f aca="false">-$B$3*LN(Z12/$B$2)</f>
        <v>10000</v>
      </c>
      <c r="AC12" s="0" t="n">
        <f aca="false">AB12-AA12</f>
        <v>5000</v>
      </c>
      <c r="AD12" s="0" t="n">
        <f aca="false">Z12</f>
        <v>3.38338208091532</v>
      </c>
      <c r="AE12" s="0" t="n">
        <f aca="false">$B$3+AB12</f>
        <v>15000</v>
      </c>
    </row>
    <row r="13" customFormat="false" ht="13.8" hidden="false" customHeight="false" outlineLevel="0" collapsed="false">
      <c r="A13" s="0" t="n">
        <v>1</v>
      </c>
      <c r="B13" s="0" t="n">
        <f aca="false">$B$3*A13</f>
        <v>5000</v>
      </c>
      <c r="C13" s="0" t="n">
        <f aca="false">$B$3+B13</f>
        <v>10000</v>
      </c>
      <c r="D13" s="0" t="n">
        <f aca="false">$B$2*EXP(-B13/$B$3)</f>
        <v>9.19698602928606</v>
      </c>
      <c r="E13" s="0" t="n">
        <f aca="false">D13*$B$1</f>
        <v>1839.39720585721</v>
      </c>
      <c r="F13" s="0" t="n">
        <f aca="false">E13/C13</f>
        <v>0.183939720585721</v>
      </c>
      <c r="O13" s="0" t="n">
        <f aca="false">B13-B14</f>
        <v>500</v>
      </c>
      <c r="P13" s="0" t="n">
        <f aca="false">U14-$B$3</f>
        <v>4500</v>
      </c>
      <c r="Q13" s="0" t="n">
        <f aca="false">O13+P13</f>
        <v>5000</v>
      </c>
      <c r="R13" s="0" t="n">
        <f aca="false">$B$2*EXP(-P13/$B$3)</f>
        <v>10.164241493515</v>
      </c>
      <c r="S13" s="0" t="n">
        <f aca="false">$B$2*EXP(-Q13/$B$3)</f>
        <v>9.19698602928606</v>
      </c>
      <c r="T13" s="0" t="n">
        <f aca="false">S13-R13</f>
        <v>-0.967255464228918</v>
      </c>
      <c r="U13" s="0" t="n">
        <f aca="false">U14+O13</f>
        <v>10000</v>
      </c>
      <c r="V13" s="0" t="n">
        <f aca="false">V14+T13</f>
        <v>9.19698602928606</v>
      </c>
      <c r="X13" s="0" t="n">
        <f aca="false">T13</f>
        <v>-0.967255464228918</v>
      </c>
      <c r="Y13" s="0" t="n">
        <f aca="false">AD14</f>
        <v>10.164241493515</v>
      </c>
      <c r="Z13" s="0" t="n">
        <f aca="false">Y13+X13</f>
        <v>9.19698602928606</v>
      </c>
      <c r="AA13" s="0" t="n">
        <f aca="false">-$B$3*LN(Y13/$B$2)</f>
        <v>4500</v>
      </c>
      <c r="AB13" s="0" t="n">
        <f aca="false">-$B$3*LN(Z13/$B$2)</f>
        <v>5000</v>
      </c>
      <c r="AC13" s="0" t="n">
        <f aca="false">AB13-AA13</f>
        <v>499.999999999998</v>
      </c>
      <c r="AD13" s="0" t="n">
        <f aca="false">Z13</f>
        <v>9.19698602928606</v>
      </c>
      <c r="AE13" s="0" t="n">
        <f aca="false">$B$3+AB13</f>
        <v>10000</v>
      </c>
      <c r="AF13" s="0" t="n">
        <v>1</v>
      </c>
      <c r="AG13" s="0" t="n">
        <f aca="false">$AH$7*EXP(-AF13/$AH$8)</f>
        <v>3.27492301231193</v>
      </c>
      <c r="AH13" s="0" t="n">
        <f aca="false">-$AH$8*LN(AG13/$AH$7)</f>
        <v>1</v>
      </c>
    </row>
    <row r="14" customFormat="false" ht="13.8" hidden="false" customHeight="false" outlineLevel="0" collapsed="false">
      <c r="A14" s="0" t="n">
        <v>0.9</v>
      </c>
      <c r="B14" s="0" t="n">
        <f aca="false">$B$3*A14</f>
        <v>4500</v>
      </c>
      <c r="C14" s="0" t="n">
        <f aca="false">$B$3+B14</f>
        <v>9500</v>
      </c>
      <c r="D14" s="0" t="n">
        <f aca="false">$B$2*EXP(-B14/$B$3)</f>
        <v>10.164241493515</v>
      </c>
      <c r="E14" s="0" t="n">
        <f aca="false">D14*$B$1</f>
        <v>2032.848298703</v>
      </c>
      <c r="F14" s="0" t="n">
        <f aca="false">E14/C14</f>
        <v>0.213984031442421</v>
      </c>
      <c r="O14" s="0" t="n">
        <f aca="false">B14-B15</f>
        <v>500</v>
      </c>
      <c r="P14" s="0" t="n">
        <f aca="false">U15-$B$3</f>
        <v>4000</v>
      </c>
      <c r="Q14" s="0" t="n">
        <f aca="false">O14+P14</f>
        <v>4500</v>
      </c>
      <c r="R14" s="0" t="n">
        <f aca="false">$B$2*EXP(-P14/$B$3)</f>
        <v>11.2332241029305</v>
      </c>
      <c r="S14" s="0" t="n">
        <f aca="false">$B$2*EXP(-Q14/$B$3)</f>
        <v>10.164241493515</v>
      </c>
      <c r="T14" s="0" t="n">
        <f aca="false">S14-R14</f>
        <v>-1.06898260941556</v>
      </c>
      <c r="U14" s="0" t="n">
        <f aca="false">U15+O14</f>
        <v>9500</v>
      </c>
      <c r="V14" s="0" t="n">
        <f aca="false">V15+T14</f>
        <v>10.164241493515</v>
      </c>
      <c r="X14" s="0" t="n">
        <f aca="false">T14</f>
        <v>-1.06898260941556</v>
      </c>
      <c r="Y14" s="0" t="n">
        <f aca="false">AD15</f>
        <v>11.2332241029305</v>
      </c>
      <c r="Z14" s="0" t="n">
        <f aca="false">Y14+X14</f>
        <v>10.164241493515</v>
      </c>
      <c r="AA14" s="0" t="n">
        <f aca="false">-$B$3*LN(Y14/$B$2)</f>
        <v>4000</v>
      </c>
      <c r="AB14" s="0" t="n">
        <f aca="false">-$B$3*LN(Z14/$B$2)</f>
        <v>4500</v>
      </c>
      <c r="AC14" s="0" t="n">
        <f aca="false">AB14-AA14</f>
        <v>500</v>
      </c>
      <c r="AD14" s="0" t="n">
        <f aca="false">Z14</f>
        <v>10.164241493515</v>
      </c>
      <c r="AE14" s="0" t="n">
        <f aca="false">$B$3+AB14</f>
        <v>9500</v>
      </c>
      <c r="AF14" s="0" t="n">
        <v>2</v>
      </c>
      <c r="AG14" s="0" t="n">
        <f aca="false">$AH$7*EXP(-AF14/$AH$8)</f>
        <v>2.68128018414256</v>
      </c>
      <c r="AH14" s="0" t="n">
        <f aca="false">-$AH$8*LN(AG14/$AH$7)</f>
        <v>2</v>
      </c>
    </row>
    <row r="15" customFormat="false" ht="13.8" hidden="false" customHeight="false" outlineLevel="0" collapsed="false">
      <c r="A15" s="0" t="n">
        <v>0.8</v>
      </c>
      <c r="B15" s="0" t="n">
        <f aca="false">$B$3*A15</f>
        <v>4000</v>
      </c>
      <c r="C15" s="0" t="n">
        <f aca="false">$B$3+B15</f>
        <v>9000</v>
      </c>
      <c r="D15" s="0" t="n">
        <f aca="false">$B$2*EXP(-B15/$B$3)</f>
        <v>11.2332241029305</v>
      </c>
      <c r="E15" s="0" t="n">
        <f aca="false">D15*$B$1</f>
        <v>2246.64482058611</v>
      </c>
      <c r="F15" s="0" t="n">
        <f aca="false">E15/C15</f>
        <v>0.249627202287345</v>
      </c>
      <c r="O15" s="0" t="n">
        <f aca="false">B15-B16</f>
        <v>500</v>
      </c>
      <c r="P15" s="0" t="n">
        <f aca="false">U16-$B$3</f>
        <v>3500</v>
      </c>
      <c r="Q15" s="0" t="n">
        <f aca="false">O15+P15</f>
        <v>4000</v>
      </c>
      <c r="R15" s="0" t="n">
        <f aca="false">$B$2*EXP(-P15/$B$3)</f>
        <v>12.4146325947852</v>
      </c>
      <c r="S15" s="0" t="n">
        <f aca="false">$B$2*EXP(-Q15/$B$3)</f>
        <v>11.2332241029305</v>
      </c>
      <c r="T15" s="0" t="n">
        <f aca="false">S15-R15</f>
        <v>-1.1814084918547</v>
      </c>
      <c r="U15" s="0" t="n">
        <f aca="false">U16+O15</f>
        <v>9000</v>
      </c>
      <c r="V15" s="0" t="n">
        <f aca="false">V16+T15</f>
        <v>11.2332241029305</v>
      </c>
      <c r="X15" s="0" t="n">
        <f aca="false">T15</f>
        <v>-1.1814084918547</v>
      </c>
      <c r="Y15" s="0" t="n">
        <f aca="false">AD16</f>
        <v>12.4146325947852</v>
      </c>
      <c r="Z15" s="0" t="n">
        <f aca="false">Y15+X15</f>
        <v>11.2332241029305</v>
      </c>
      <c r="AA15" s="0" t="n">
        <f aca="false">-$B$3*LN(Y15/$B$2)</f>
        <v>3500</v>
      </c>
      <c r="AB15" s="0" t="n">
        <f aca="false">-$B$3*LN(Z15/$B$2)</f>
        <v>4000</v>
      </c>
      <c r="AC15" s="0" t="n">
        <f aca="false">AB15-AA15</f>
        <v>500</v>
      </c>
      <c r="AD15" s="0" t="n">
        <f aca="false">Z15</f>
        <v>11.2332241029305</v>
      </c>
      <c r="AE15" s="0" t="n">
        <f aca="false">$B$3+AB15</f>
        <v>9000</v>
      </c>
      <c r="AF15" s="0" t="n">
        <v>3</v>
      </c>
      <c r="AG15" s="0" t="n">
        <f aca="false">$AH$7*EXP(-AF15/$AH$8)</f>
        <v>2.19524654437611</v>
      </c>
      <c r="AH15" s="0" t="n">
        <f aca="false">-$AH$8*LN(AG15/$AH$7)</f>
        <v>3</v>
      </c>
    </row>
    <row r="16" customFormat="false" ht="13.8" hidden="false" customHeight="false" outlineLevel="0" collapsed="false">
      <c r="A16" s="0" t="n">
        <v>0.7</v>
      </c>
      <c r="B16" s="0" t="n">
        <f aca="false">$B$3*A16</f>
        <v>3500</v>
      </c>
      <c r="C16" s="0" t="n">
        <f aca="false">$B$3+B16</f>
        <v>8500</v>
      </c>
      <c r="D16" s="0" t="n">
        <f aca="false">$B$2*EXP(-B16/$B$3)</f>
        <v>12.4146325947852</v>
      </c>
      <c r="E16" s="0" t="n">
        <f aca="false">D16*$B$1</f>
        <v>2482.92651895705</v>
      </c>
      <c r="F16" s="0" t="n">
        <f aca="false">E16/C16</f>
        <v>0.292109002230241</v>
      </c>
      <c r="O16" s="0" t="n">
        <f aca="false">B16-B17</f>
        <v>500</v>
      </c>
      <c r="P16" s="0" t="n">
        <f aca="false">U17-$B$3</f>
        <v>3000</v>
      </c>
      <c r="Q16" s="0" t="n">
        <f aca="false">O16+P16</f>
        <v>3500</v>
      </c>
      <c r="R16" s="0" t="n">
        <f aca="false">$B$2*EXP(-P16/$B$3)</f>
        <v>13.7202909023507</v>
      </c>
      <c r="S16" s="0" t="n">
        <f aca="false">$B$2*EXP(-Q16/$B$3)</f>
        <v>12.4146325947852</v>
      </c>
      <c r="T16" s="0" t="n">
        <f aca="false">S16-R16</f>
        <v>-1.30565830756542</v>
      </c>
      <c r="U16" s="0" t="n">
        <f aca="false">U17+O16</f>
        <v>8500</v>
      </c>
      <c r="V16" s="0" t="n">
        <f aca="false">V17+T16</f>
        <v>12.4146325947852</v>
      </c>
      <c r="X16" s="0" t="n">
        <f aca="false">T16</f>
        <v>-1.30565830756542</v>
      </c>
      <c r="Y16" s="0" t="n">
        <f aca="false">AD17</f>
        <v>13.7202909023507</v>
      </c>
      <c r="Z16" s="0" t="n">
        <f aca="false">Y16+X16</f>
        <v>12.4146325947852</v>
      </c>
      <c r="AA16" s="0" t="n">
        <f aca="false">-$B$3*LN(Y16/$B$2)</f>
        <v>3000</v>
      </c>
      <c r="AB16" s="0" t="n">
        <f aca="false">-$B$3*LN(Z16/$B$2)</f>
        <v>3500</v>
      </c>
      <c r="AC16" s="0" t="n">
        <f aca="false">AB16-AA16</f>
        <v>499.999999999999</v>
      </c>
      <c r="AD16" s="0" t="n">
        <f aca="false">Z16</f>
        <v>12.4146325947852</v>
      </c>
      <c r="AE16" s="0" t="n">
        <f aca="false">$B$3+AB16</f>
        <v>8500</v>
      </c>
    </row>
    <row r="17" customFormat="false" ht="13.8" hidden="false" customHeight="false" outlineLevel="0" collapsed="false">
      <c r="A17" s="0" t="n">
        <v>0.6</v>
      </c>
      <c r="B17" s="0" t="n">
        <f aca="false">$B$3*A17</f>
        <v>3000</v>
      </c>
      <c r="C17" s="0" t="n">
        <f aca="false">$B$3+B17</f>
        <v>8000</v>
      </c>
      <c r="D17" s="0" t="n">
        <f aca="false">$B$2*EXP(-B17/$B$3)</f>
        <v>13.7202909023507</v>
      </c>
      <c r="E17" s="0" t="n">
        <f aca="false">D17*$B$1</f>
        <v>2744.05818047013</v>
      </c>
      <c r="F17" s="0" t="n">
        <f aca="false">E17/C17</f>
        <v>0.343007272558766</v>
      </c>
      <c r="O17" s="0" t="n">
        <f aca="false">B17-B18</f>
        <v>500</v>
      </c>
      <c r="P17" s="0" t="n">
        <f aca="false">U18-$B$3</f>
        <v>2500</v>
      </c>
      <c r="Q17" s="0" t="n">
        <f aca="false">O17+P17</f>
        <v>3000</v>
      </c>
      <c r="R17" s="0" t="n">
        <f aca="false">$B$2*EXP(-P17/$B$3)</f>
        <v>15.1632664928158</v>
      </c>
      <c r="S17" s="0" t="n">
        <f aca="false">$B$2*EXP(-Q17/$B$3)</f>
        <v>13.7202909023507</v>
      </c>
      <c r="T17" s="0" t="n">
        <f aca="false">S17-R17</f>
        <v>-1.44297559046518</v>
      </c>
      <c r="U17" s="0" t="n">
        <f aca="false">U18+O17</f>
        <v>8000</v>
      </c>
      <c r="V17" s="0" t="n">
        <f aca="false">V18+T17</f>
        <v>13.7202909023507</v>
      </c>
      <c r="X17" s="0" t="n">
        <f aca="false">T17</f>
        <v>-1.44297559046518</v>
      </c>
      <c r="Y17" s="0" t="n">
        <f aca="false">AD18</f>
        <v>15.1632664928158</v>
      </c>
      <c r="Z17" s="0" t="n">
        <f aca="false">Y17+X17</f>
        <v>13.7202909023507</v>
      </c>
      <c r="AA17" s="0" t="n">
        <f aca="false">-$B$3*LN(Y17/$B$2)</f>
        <v>2500</v>
      </c>
      <c r="AB17" s="0" t="n">
        <f aca="false">-$B$3*LN(Z17/$B$2)</f>
        <v>3000</v>
      </c>
      <c r="AC17" s="0" t="n">
        <f aca="false">AB17-AA17</f>
        <v>500</v>
      </c>
      <c r="AD17" s="0" t="n">
        <f aca="false">Z17</f>
        <v>13.7202909023507</v>
      </c>
      <c r="AE17" s="0" t="n">
        <f aca="false">$B$3+AB17</f>
        <v>8000</v>
      </c>
    </row>
    <row r="18" customFormat="false" ht="13.8" hidden="false" customHeight="false" outlineLevel="0" collapsed="false">
      <c r="A18" s="0" t="n">
        <v>0.5</v>
      </c>
      <c r="B18" s="0" t="n">
        <f aca="false">$B$3*A18</f>
        <v>2500</v>
      </c>
      <c r="C18" s="0" t="n">
        <f aca="false">$B$3+B18</f>
        <v>7500</v>
      </c>
      <c r="D18" s="0" t="n">
        <f aca="false">$B$2*EXP(-B18/$B$3)</f>
        <v>15.1632664928158</v>
      </c>
      <c r="E18" s="0" t="n">
        <f aca="false">D18*$B$1</f>
        <v>3032.65329856317</v>
      </c>
      <c r="F18" s="0" t="n">
        <f aca="false">E18/C18</f>
        <v>0.404353773141756</v>
      </c>
      <c r="O18" s="0" t="n">
        <f aca="false">B18-B19</f>
        <v>500</v>
      </c>
      <c r="P18" s="0" t="n">
        <f aca="false">U19-$B$3</f>
        <v>2000</v>
      </c>
      <c r="Q18" s="0" t="n">
        <f aca="false">O18+P18</f>
        <v>2500</v>
      </c>
      <c r="R18" s="0" t="n">
        <f aca="false">$B$2*EXP(-P18/$B$3)</f>
        <v>16.758001150891</v>
      </c>
      <c r="S18" s="0" t="n">
        <f aca="false">$B$2*EXP(-Q18/$B$3)</f>
        <v>15.1632664928158</v>
      </c>
      <c r="T18" s="0" t="n">
        <f aca="false">S18-R18</f>
        <v>-1.59473465807515</v>
      </c>
      <c r="U18" s="0" t="n">
        <f aca="false">U19+O18</f>
        <v>7500</v>
      </c>
      <c r="V18" s="0" t="n">
        <f aca="false">V19+T18</f>
        <v>15.1632664928158</v>
      </c>
      <c r="X18" s="0" t="n">
        <f aca="false">T18</f>
        <v>-1.59473465807515</v>
      </c>
      <c r="Y18" s="0" t="n">
        <f aca="false">AD19</f>
        <v>16.758001150891</v>
      </c>
      <c r="Z18" s="0" t="n">
        <f aca="false">Y18+X18</f>
        <v>15.1632664928158</v>
      </c>
      <c r="AA18" s="0" t="n">
        <f aca="false">-$B$3*LN(Y18/$B$2)</f>
        <v>2000</v>
      </c>
      <c r="AB18" s="0" t="n">
        <f aca="false">-$B$3*LN(Z18/$B$2)</f>
        <v>2500</v>
      </c>
      <c r="AC18" s="0" t="n">
        <f aca="false">AB18-AA18</f>
        <v>500</v>
      </c>
      <c r="AD18" s="0" t="n">
        <f aca="false">Z18</f>
        <v>15.1632664928158</v>
      </c>
      <c r="AE18" s="0" t="n">
        <f aca="false">$B$3+AB18</f>
        <v>7500</v>
      </c>
    </row>
    <row r="19" customFormat="false" ht="13.8" hidden="false" customHeight="false" outlineLevel="0" collapsed="false">
      <c r="A19" s="0" t="n">
        <v>0.4</v>
      </c>
      <c r="B19" s="0" t="n">
        <f aca="false">$B$3*A19</f>
        <v>2000</v>
      </c>
      <c r="C19" s="0" t="n">
        <f aca="false">$B$3+B19</f>
        <v>7000</v>
      </c>
      <c r="D19" s="0" t="n">
        <f aca="false">$B$2*EXP(-B19/$B$3)</f>
        <v>16.758001150891</v>
      </c>
      <c r="E19" s="0" t="n">
        <f aca="false">D19*$B$1</f>
        <v>3351.6002301782</v>
      </c>
      <c r="F19" s="0" t="n">
        <f aca="false">E19/C19</f>
        <v>0.4788000328826</v>
      </c>
      <c r="O19" s="0" t="n">
        <f aca="false">B19-B20</f>
        <v>500</v>
      </c>
      <c r="P19" s="0" t="n">
        <f aca="false">U20-$B$3</f>
        <v>1500</v>
      </c>
      <c r="Q19" s="0" t="n">
        <f aca="false">O19+P19</f>
        <v>2000</v>
      </c>
      <c r="R19" s="0" t="n">
        <f aca="false">$B$2*EXP(-P19/$B$3)</f>
        <v>18.5204555170429</v>
      </c>
      <c r="S19" s="0" t="n">
        <f aca="false">$B$2*EXP(-Q19/$B$3)</f>
        <v>16.758001150891</v>
      </c>
      <c r="T19" s="0" t="n">
        <f aca="false">S19-R19</f>
        <v>-1.76245436615196</v>
      </c>
      <c r="U19" s="0" t="n">
        <f aca="false">U20+O19</f>
        <v>7000</v>
      </c>
      <c r="V19" s="0" t="n">
        <f aca="false">V20+T19</f>
        <v>16.758001150891</v>
      </c>
      <c r="X19" s="0" t="n">
        <f aca="false">T19</f>
        <v>-1.76245436615196</v>
      </c>
      <c r="Y19" s="0" t="n">
        <f aca="false">AD20</f>
        <v>18.5204555170429</v>
      </c>
      <c r="Z19" s="0" t="n">
        <f aca="false">Y19+X19</f>
        <v>16.758001150891</v>
      </c>
      <c r="AA19" s="0" t="n">
        <f aca="false">-$B$3*LN(Y19/$B$2)</f>
        <v>1500</v>
      </c>
      <c r="AB19" s="0" t="n">
        <f aca="false">-$B$3*LN(Z19/$B$2)</f>
        <v>2000</v>
      </c>
      <c r="AC19" s="0" t="n">
        <f aca="false">AB19-AA19</f>
        <v>500</v>
      </c>
      <c r="AD19" s="0" t="n">
        <f aca="false">Z19</f>
        <v>16.758001150891</v>
      </c>
      <c r="AE19" s="0" t="n">
        <f aca="false">$B$3+AB19</f>
        <v>7000</v>
      </c>
    </row>
    <row r="20" customFormat="false" ht="13.8" hidden="false" customHeight="false" outlineLevel="0" collapsed="false">
      <c r="A20" s="0" t="n">
        <v>0.3</v>
      </c>
      <c r="B20" s="0" t="n">
        <f aca="false">$B$3*A20</f>
        <v>1500</v>
      </c>
      <c r="C20" s="0" t="n">
        <f aca="false">$B$3+B20</f>
        <v>6500</v>
      </c>
      <c r="D20" s="0" t="n">
        <f aca="false">$B$2*EXP(-B20/$B$3)</f>
        <v>18.5204555170429</v>
      </c>
      <c r="E20" s="0" t="n">
        <f aca="false">D20*$B$1</f>
        <v>3704.09110340859</v>
      </c>
      <c r="F20" s="0" t="n">
        <f aca="false">E20/C20</f>
        <v>0.569860169755168</v>
      </c>
      <c r="O20" s="0" t="n">
        <f aca="false">B20-B21</f>
        <v>500</v>
      </c>
      <c r="P20" s="0" t="n">
        <f aca="false">U21-$B$3</f>
        <v>1000</v>
      </c>
      <c r="Q20" s="0" t="n">
        <f aca="false">O20+P20</f>
        <v>1500</v>
      </c>
      <c r="R20" s="0" t="n">
        <f aca="false">$B$2*EXP(-P20/$B$3)</f>
        <v>20.4682688269495</v>
      </c>
      <c r="S20" s="0" t="n">
        <f aca="false">$B$2*EXP(-Q20/$B$3)</f>
        <v>18.5204555170429</v>
      </c>
      <c r="T20" s="0" t="n">
        <f aca="false">S20-R20</f>
        <v>-1.9478133099066</v>
      </c>
      <c r="U20" s="0" t="n">
        <f aca="false">U21+O20</f>
        <v>6500</v>
      </c>
      <c r="V20" s="0" t="n">
        <f aca="false">V21+T20</f>
        <v>18.5204555170429</v>
      </c>
      <c r="X20" s="0" t="n">
        <f aca="false">T20</f>
        <v>-1.9478133099066</v>
      </c>
      <c r="Y20" s="0" t="n">
        <f aca="false">AD21</f>
        <v>20.4682688269495</v>
      </c>
      <c r="Z20" s="0" t="n">
        <f aca="false">Y20+X20</f>
        <v>18.5204555170429</v>
      </c>
      <c r="AA20" s="0" t="n">
        <f aca="false">-$B$3*LN(Y20/$B$2)</f>
        <v>1000</v>
      </c>
      <c r="AB20" s="0" t="n">
        <f aca="false">-$B$3*LN(Z20/$B$2)</f>
        <v>1500</v>
      </c>
      <c r="AC20" s="0" t="n">
        <f aca="false">AB20-AA20</f>
        <v>500</v>
      </c>
      <c r="AD20" s="0" t="n">
        <f aca="false">Z20</f>
        <v>18.5204555170429</v>
      </c>
      <c r="AE20" s="0" t="n">
        <f aca="false">$B$3+AB20</f>
        <v>6500</v>
      </c>
    </row>
    <row r="21" customFormat="false" ht="13.8" hidden="false" customHeight="false" outlineLevel="0" collapsed="false">
      <c r="A21" s="0" t="n">
        <v>0.2</v>
      </c>
      <c r="B21" s="0" t="n">
        <f aca="false">$B$3*A21</f>
        <v>1000</v>
      </c>
      <c r="C21" s="0" t="n">
        <f aca="false">$B$3+B21</f>
        <v>6000</v>
      </c>
      <c r="D21" s="0" t="n">
        <f aca="false">$B$2*EXP(-B21/$B$3)</f>
        <v>20.4682688269495</v>
      </c>
      <c r="E21" s="0" t="n">
        <f aca="false">D21*$B$1</f>
        <v>4093.65376538991</v>
      </c>
      <c r="F21" s="0" t="n">
        <f aca="false">E21/C21</f>
        <v>0.682275627564985</v>
      </c>
      <c r="O21" s="0" t="n">
        <f aca="false">B21-B22</f>
        <v>500</v>
      </c>
      <c r="P21" s="0" t="n">
        <f aca="false">U22-$B$3</f>
        <v>500</v>
      </c>
      <c r="Q21" s="0" t="n">
        <f aca="false">O21+P21</f>
        <v>1000</v>
      </c>
      <c r="R21" s="0" t="n">
        <f aca="false">$B$2*EXP(-P21/$B$3)</f>
        <v>22.620935450899</v>
      </c>
      <c r="S21" s="0" t="n">
        <f aca="false">$B$2*EXP(-Q21/$B$3)</f>
        <v>20.4682688269495</v>
      </c>
      <c r="T21" s="0" t="n">
        <f aca="false">S21-R21</f>
        <v>-2.15266662394944</v>
      </c>
      <c r="U21" s="0" t="n">
        <f aca="false">U22+O21</f>
        <v>6000</v>
      </c>
      <c r="V21" s="0" t="n">
        <f aca="false">V22+T21</f>
        <v>20.4682688269495</v>
      </c>
      <c r="X21" s="0" t="n">
        <f aca="false">T21</f>
        <v>-2.15266662394944</v>
      </c>
      <c r="Y21" s="0" t="n">
        <f aca="false">AD22</f>
        <v>22.620935450899</v>
      </c>
      <c r="Z21" s="0" t="n">
        <f aca="false">Y21+X21</f>
        <v>20.4682688269495</v>
      </c>
      <c r="AA21" s="0" t="n">
        <f aca="false">-$B$3*LN(Y21/$B$2)</f>
        <v>500</v>
      </c>
      <c r="AB21" s="0" t="n">
        <f aca="false">-$B$3*LN(Z21/$B$2)</f>
        <v>1000</v>
      </c>
      <c r="AC21" s="0" t="n">
        <f aca="false">AB21-AA21</f>
        <v>499.999999999999</v>
      </c>
      <c r="AD21" s="0" t="n">
        <f aca="false">Z21</f>
        <v>20.4682688269495</v>
      </c>
      <c r="AE21" s="0" t="n">
        <f aca="false">$B$3+AB21</f>
        <v>6000</v>
      </c>
    </row>
    <row r="22" customFormat="false" ht="13.8" hidden="false" customHeight="false" outlineLevel="0" collapsed="false">
      <c r="A22" s="0" t="n">
        <v>0.1</v>
      </c>
      <c r="B22" s="0" t="n">
        <f aca="false">$B$3*A22</f>
        <v>500</v>
      </c>
      <c r="C22" s="0" t="n">
        <f aca="false">$B$3+B22</f>
        <v>5500</v>
      </c>
      <c r="D22" s="0" t="n">
        <f aca="false">$B$2*EXP(-B22/$B$3)</f>
        <v>22.620935450899</v>
      </c>
      <c r="E22" s="0" t="n">
        <f aca="false">D22*$B$1</f>
        <v>4524.1870901798</v>
      </c>
      <c r="F22" s="0" t="n">
        <f aca="false">E22/C22</f>
        <v>0.822579470941781</v>
      </c>
      <c r="O22" s="0" t="n">
        <f aca="false">B22-B23</f>
        <v>500</v>
      </c>
      <c r="P22" s="0" t="n">
        <f aca="false">U23-$B$3</f>
        <v>0</v>
      </c>
      <c r="Q22" s="0" t="n">
        <f aca="false">O22+P22</f>
        <v>500</v>
      </c>
      <c r="R22" s="0" t="n">
        <f aca="false">$B$2*EXP(-P22/$B$3)</f>
        <v>25</v>
      </c>
      <c r="S22" s="0" t="n">
        <f aca="false">$B$2*EXP(-Q22/$B$3)</f>
        <v>22.620935450899</v>
      </c>
      <c r="T22" s="0" t="n">
        <f aca="false">S22-R22</f>
        <v>-2.37906454910101</v>
      </c>
      <c r="U22" s="0" t="n">
        <f aca="false">U23+O22</f>
        <v>5500</v>
      </c>
      <c r="V22" s="0" t="n">
        <f aca="false">V23+T22</f>
        <v>22.620935450899</v>
      </c>
      <c r="X22" s="0" t="n">
        <f aca="false">T22</f>
        <v>-2.37906454910101</v>
      </c>
      <c r="Y22" s="0" t="n">
        <f aca="false">AD23</f>
        <v>25</v>
      </c>
      <c r="Z22" s="0" t="n">
        <f aca="false">Y22+X22</f>
        <v>22.620935450899</v>
      </c>
      <c r="AA22" s="0" t="n">
        <f aca="false">-$B$3*LN(Y22/$B$2)</f>
        <v>-0</v>
      </c>
      <c r="AB22" s="0" t="n">
        <f aca="false">-$B$3*LN(Z22/$B$2)</f>
        <v>500</v>
      </c>
      <c r="AC22" s="0" t="n">
        <f aca="false">AB22-AA22</f>
        <v>500</v>
      </c>
      <c r="AD22" s="0" t="n">
        <f aca="false">Z22</f>
        <v>22.620935450899</v>
      </c>
      <c r="AE22" s="0" t="n">
        <f aca="false">$B$3+AB22</f>
        <v>5500</v>
      </c>
    </row>
    <row r="23" customFormat="false" ht="13.8" hidden="false" customHeight="false" outlineLevel="0" collapsed="false">
      <c r="A23" s="0" t="n">
        <v>0</v>
      </c>
      <c r="B23" s="0" t="n">
        <v>0</v>
      </c>
      <c r="C23" s="0" t="n">
        <f aca="false">$B$3+B23</f>
        <v>5000</v>
      </c>
      <c r="D23" s="0" t="n">
        <f aca="false">$B$2*EXP(-B23/$B$3)</f>
        <v>25</v>
      </c>
      <c r="E23" s="0" t="n">
        <f aca="false">D23*$B$1</f>
        <v>5000</v>
      </c>
      <c r="F23" s="11" t="n">
        <f aca="false">E23/C23</f>
        <v>1</v>
      </c>
      <c r="O23" s="0" t="n">
        <v>0</v>
      </c>
      <c r="P23" s="0" t="n">
        <f aca="false">C23-$B$3</f>
        <v>0</v>
      </c>
      <c r="Q23" s="0" t="n">
        <f aca="false">O23+P23</f>
        <v>0</v>
      </c>
      <c r="R23" s="0" t="n">
        <f aca="false">$B$2*EXP(-P23/$B$3)</f>
        <v>25</v>
      </c>
      <c r="S23" s="0" t="n">
        <f aca="false">$B$2*EXP(-Q23/$B$3)</f>
        <v>25</v>
      </c>
      <c r="T23" s="0" t="n">
        <f aca="false">S23-R23</f>
        <v>0</v>
      </c>
      <c r="U23" s="0" t="n">
        <f aca="false">$B$3</f>
        <v>5000</v>
      </c>
      <c r="V23" s="0" t="n">
        <f aca="false">$B$2-T23</f>
        <v>25</v>
      </c>
      <c r="X23" s="0" t="n">
        <v>0</v>
      </c>
      <c r="Y23" s="0" t="n">
        <f aca="false">$B$2</f>
        <v>25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f aca="false">$B$2</f>
        <v>25</v>
      </c>
    </row>
    <row r="24" customFormat="false" ht="13.8" hidden="false" customHeight="false" outlineLevel="0" collapsed="false">
      <c r="A24" s="0" t="n">
        <v>-0.1</v>
      </c>
      <c r="B24" s="0" t="n">
        <f aca="false">$B$3*A24</f>
        <v>-500</v>
      </c>
      <c r="C24" s="0" t="n">
        <f aca="false">$B$3+B24</f>
        <v>4500</v>
      </c>
      <c r="D24" s="0" t="n">
        <f aca="false">$B$2*EXP(-B24/$B$3)</f>
        <v>27.6292729518912</v>
      </c>
      <c r="E24" s="0" t="n">
        <f aca="false">D24*$B$1</f>
        <v>5525.85459037824</v>
      </c>
      <c r="F24" s="13" t="n">
        <f aca="false">-1*(E24-E23)/(C24-C23)</f>
        <v>1.05170918075648</v>
      </c>
      <c r="O24" s="0" t="n">
        <f aca="false">B24-B23</f>
        <v>-500</v>
      </c>
      <c r="P24" s="0" t="n">
        <f aca="false">U23-$B$3</f>
        <v>0</v>
      </c>
      <c r="Q24" s="0" t="n">
        <f aca="false">O24+P24</f>
        <v>-500</v>
      </c>
      <c r="R24" s="0" t="n">
        <f aca="false">$B$2*EXP(-P24/$B$3)</f>
        <v>25</v>
      </c>
      <c r="S24" s="0" t="n">
        <f aca="false">$B$2*EXP(-Q24/$B$3)</f>
        <v>27.6292729518912</v>
      </c>
      <c r="T24" s="0" t="n">
        <f aca="false">S24-R24</f>
        <v>2.62927295189119</v>
      </c>
      <c r="U24" s="0" t="n">
        <f aca="false">U23+O24</f>
        <v>4500</v>
      </c>
      <c r="V24" s="0" t="n">
        <f aca="false">V23+T24</f>
        <v>27.6292729518912</v>
      </c>
      <c r="X24" s="0" t="n">
        <f aca="false">T24</f>
        <v>2.62927295189119</v>
      </c>
      <c r="Y24" s="0" t="n">
        <f aca="false">AD23</f>
        <v>25</v>
      </c>
      <c r="Z24" s="0" t="n">
        <f aca="false">Y24+X24</f>
        <v>27.6292729518912</v>
      </c>
      <c r="AA24" s="0" t="n">
        <f aca="false">-$B$3*LN(Y24/$B$2)</f>
        <v>-0</v>
      </c>
      <c r="AB24" s="0" t="n">
        <f aca="false">-$B$3*LN(Z24/$B$2)</f>
        <v>-500</v>
      </c>
      <c r="AC24" s="0" t="n">
        <f aca="false">AB24-AA24</f>
        <v>-500</v>
      </c>
      <c r="AD24" s="0" t="n">
        <f aca="false">Z24</f>
        <v>27.6292729518912</v>
      </c>
      <c r="AE24" s="0" t="n">
        <f aca="false">$B$3+AB24</f>
        <v>4500</v>
      </c>
    </row>
    <row r="25" customFormat="false" ht="13.8" hidden="false" customHeight="false" outlineLevel="0" collapsed="false">
      <c r="A25" s="0" t="n">
        <v>-0.2</v>
      </c>
      <c r="B25" s="0" t="n">
        <f aca="false">$B$3*A25</f>
        <v>-1000</v>
      </c>
      <c r="C25" s="0" t="n">
        <f aca="false">$B$3+B25</f>
        <v>4000</v>
      </c>
      <c r="D25" s="0" t="n">
        <f aca="false">$B$2*EXP(-B25/$B$3)</f>
        <v>30.5350689540042</v>
      </c>
      <c r="E25" s="0" t="n">
        <f aca="false">D25*$B$1</f>
        <v>6107.01379080085</v>
      </c>
      <c r="F25" s="13" t="n">
        <f aca="false">-1*(E25-E24)/(C25-C24)</f>
        <v>1.16231840084522</v>
      </c>
      <c r="O25" s="0" t="n">
        <f aca="false">B25-B24</f>
        <v>-500</v>
      </c>
      <c r="P25" s="0" t="n">
        <f aca="false">U24-$B$3</f>
        <v>-500</v>
      </c>
      <c r="Q25" s="0" t="n">
        <f aca="false">O25+P25</f>
        <v>-1000</v>
      </c>
      <c r="R25" s="0" t="n">
        <f aca="false">$B$2*EXP(-P25/$B$3)</f>
        <v>27.6292729518912</v>
      </c>
      <c r="S25" s="0" t="n">
        <f aca="false">$B$2*EXP(-Q25/$B$3)</f>
        <v>30.5350689540042</v>
      </c>
      <c r="T25" s="0" t="n">
        <f aca="false">S25-R25</f>
        <v>2.90579600211305</v>
      </c>
      <c r="U25" s="0" t="n">
        <f aca="false">U24+O25</f>
        <v>4000</v>
      </c>
      <c r="V25" s="0" t="n">
        <f aca="false">V24+T25</f>
        <v>30.5350689540042</v>
      </c>
      <c r="X25" s="0" t="n">
        <f aca="false">T25</f>
        <v>2.90579600211305</v>
      </c>
      <c r="Y25" s="0" t="n">
        <f aca="false">AD24</f>
        <v>27.6292729518912</v>
      </c>
      <c r="Z25" s="0" t="n">
        <f aca="false">Y25+X25</f>
        <v>30.5350689540042</v>
      </c>
      <c r="AA25" s="0" t="n">
        <f aca="false">-$B$3*LN(Y25/$B$2)</f>
        <v>-500</v>
      </c>
      <c r="AB25" s="0" t="n">
        <f aca="false">-$B$3*LN(Z25/$B$2)</f>
        <v>-1000</v>
      </c>
      <c r="AC25" s="0" t="n">
        <f aca="false">AB25-AA25</f>
        <v>-500</v>
      </c>
      <c r="AD25" s="0" t="n">
        <f aca="false">Z25</f>
        <v>30.5350689540042</v>
      </c>
      <c r="AE25" s="0" t="n">
        <f aca="false">$B$3+AB25</f>
        <v>4000</v>
      </c>
    </row>
    <row r="26" customFormat="false" ht="13.8" hidden="false" customHeight="false" outlineLevel="0" collapsed="false">
      <c r="A26" s="0" t="n">
        <v>-0.3</v>
      </c>
      <c r="B26" s="0" t="n">
        <f aca="false">$B$3*A26</f>
        <v>-1500</v>
      </c>
      <c r="C26" s="0" t="n">
        <f aca="false">$B$3+B26</f>
        <v>3500</v>
      </c>
      <c r="D26" s="0" t="n">
        <f aca="false">$B$2*EXP(-B26/$B$3)</f>
        <v>33.7464701894001</v>
      </c>
      <c r="E26" s="0" t="n">
        <f aca="false">D26*$B$1</f>
        <v>6749.29403788002</v>
      </c>
      <c r="F26" s="13" t="n">
        <f aca="false">-1*(E26-E25)/(C26-C25)</f>
        <v>1.28456049415833</v>
      </c>
      <c r="O26" s="0" t="n">
        <f aca="false">B26-B25</f>
        <v>-500</v>
      </c>
      <c r="P26" s="0" t="n">
        <f aca="false">U25-$B$3</f>
        <v>-1000</v>
      </c>
      <c r="Q26" s="0" t="n">
        <f aca="false">O26+P26</f>
        <v>-1500</v>
      </c>
      <c r="R26" s="0" t="n">
        <f aca="false">$B$2*EXP(-P26/$B$3)</f>
        <v>30.5350689540042</v>
      </c>
      <c r="S26" s="0" t="n">
        <f aca="false">$B$2*EXP(-Q26/$B$3)</f>
        <v>33.7464701894001</v>
      </c>
      <c r="T26" s="0" t="n">
        <f aca="false">S26-R26</f>
        <v>3.21140123539583</v>
      </c>
      <c r="U26" s="0" t="n">
        <f aca="false">U25+O26</f>
        <v>3500</v>
      </c>
      <c r="V26" s="0" t="n">
        <f aca="false">V25+T26</f>
        <v>33.7464701894001</v>
      </c>
      <c r="X26" s="0" t="n">
        <f aca="false">T26</f>
        <v>3.21140123539583</v>
      </c>
      <c r="Y26" s="0" t="n">
        <f aca="false">AD25</f>
        <v>30.5350689540042</v>
      </c>
      <c r="Z26" s="0" t="n">
        <f aca="false">Y26+X26</f>
        <v>33.7464701894001</v>
      </c>
      <c r="AA26" s="0" t="n">
        <f aca="false">-$B$3*LN(Y26/$B$2)</f>
        <v>-1000</v>
      </c>
      <c r="AB26" s="0" t="n">
        <f aca="false">-$B$3*LN(Z26/$B$2)</f>
        <v>-1500</v>
      </c>
      <c r="AC26" s="0" t="n">
        <f aca="false">AB26-AA26</f>
        <v>-500</v>
      </c>
      <c r="AD26" s="0" t="n">
        <f aca="false">Z26</f>
        <v>33.7464701894001</v>
      </c>
      <c r="AE26" s="0" t="n">
        <f aca="false">$B$3+AB26</f>
        <v>3500</v>
      </c>
    </row>
    <row r="27" customFormat="false" ht="13.8" hidden="false" customHeight="false" outlineLevel="0" collapsed="false">
      <c r="A27" s="0" t="n">
        <v>-0.4</v>
      </c>
      <c r="B27" s="0" t="n">
        <f aca="false">$B$3*A27</f>
        <v>-2000</v>
      </c>
      <c r="C27" s="0" t="n">
        <f aca="false">$B$3+B27</f>
        <v>3000</v>
      </c>
      <c r="D27" s="0" t="n">
        <f aca="false">$B$2*EXP(-B27/$B$3)</f>
        <v>37.2956174410318</v>
      </c>
      <c r="E27" s="0" t="n">
        <f aca="false">D27*$B$1</f>
        <v>7459.12348820635</v>
      </c>
      <c r="F27" s="13" t="n">
        <f aca="false">-1*(E27-E26)/(C27-C26)</f>
        <v>1.41965890065267</v>
      </c>
      <c r="O27" s="0" t="n">
        <f aca="false">B27-B26</f>
        <v>-500</v>
      </c>
      <c r="P27" s="0" t="n">
        <f aca="false">U26-$B$3</f>
        <v>-1500</v>
      </c>
      <c r="Q27" s="0" t="n">
        <f aca="false">O27+P27</f>
        <v>-2000</v>
      </c>
      <c r="R27" s="0" t="n">
        <f aca="false">$B$2*EXP(-P27/$B$3)</f>
        <v>33.7464701894001</v>
      </c>
      <c r="S27" s="0" t="n">
        <f aca="false">$B$2*EXP(-Q27/$B$3)</f>
        <v>37.2956174410318</v>
      </c>
      <c r="T27" s="0" t="n">
        <f aca="false">S27-R27</f>
        <v>3.54914725163168</v>
      </c>
      <c r="U27" s="0" t="n">
        <f aca="false">U26+O27</f>
        <v>3000</v>
      </c>
      <c r="V27" s="0" t="n">
        <f aca="false">V26+T27</f>
        <v>37.2956174410318</v>
      </c>
      <c r="X27" s="0" t="n">
        <f aca="false">T27</f>
        <v>3.54914725163168</v>
      </c>
      <c r="Y27" s="0" t="n">
        <f aca="false">AD26</f>
        <v>33.7464701894001</v>
      </c>
      <c r="Z27" s="0" t="n">
        <f aca="false">Y27+X27</f>
        <v>37.2956174410318</v>
      </c>
      <c r="AA27" s="0" t="n">
        <f aca="false">-$B$3*LN(Y27/$B$2)</f>
        <v>-1500</v>
      </c>
      <c r="AB27" s="0" t="n">
        <f aca="false">-$B$3*LN(Z27/$B$2)</f>
        <v>-2000</v>
      </c>
      <c r="AC27" s="0" t="n">
        <f aca="false">AB27-AA27</f>
        <v>-500</v>
      </c>
      <c r="AD27" s="0" t="n">
        <f aca="false">Z27</f>
        <v>37.2956174410318</v>
      </c>
      <c r="AE27" s="0" t="n">
        <f aca="false">$B$3+AB27</f>
        <v>3000</v>
      </c>
    </row>
    <row r="28" customFormat="false" ht="13.8" hidden="false" customHeight="false" outlineLevel="0" collapsed="false">
      <c r="A28" s="0" t="n">
        <v>-0.5</v>
      </c>
      <c r="B28" s="0" t="n">
        <f aca="false">$B$3*A28</f>
        <v>-2500</v>
      </c>
      <c r="C28" s="0" t="n">
        <f aca="false">$B$3+B28</f>
        <v>2500</v>
      </c>
      <c r="D28" s="0" t="n">
        <f aca="false">$B$2*EXP(-B28/$B$3)</f>
        <v>41.2180317675032</v>
      </c>
      <c r="E28" s="0" t="n">
        <f aca="false">D28*$B$1</f>
        <v>8243.60635350064</v>
      </c>
      <c r="F28" s="13" t="n">
        <f aca="false">-1*(E28-E27)/(C28-C27)</f>
        <v>1.56896573058858</v>
      </c>
      <c r="O28" s="0" t="n">
        <f aca="false">B28-B27</f>
        <v>-500</v>
      </c>
      <c r="P28" s="0" t="n">
        <f aca="false">U27-$B$3</f>
        <v>-2000</v>
      </c>
      <c r="Q28" s="0" t="n">
        <f aca="false">O28+P28</f>
        <v>-2500</v>
      </c>
      <c r="R28" s="0" t="n">
        <f aca="false">$B$2*EXP(-P28/$B$3)</f>
        <v>37.2956174410318</v>
      </c>
      <c r="S28" s="0" t="n">
        <f aca="false">$B$2*EXP(-Q28/$B$3)</f>
        <v>41.2180317675032</v>
      </c>
      <c r="T28" s="0" t="n">
        <f aca="false">S28-R28</f>
        <v>3.92241432647145</v>
      </c>
      <c r="U28" s="0" t="n">
        <f aca="false">U27+O28</f>
        <v>2500</v>
      </c>
      <c r="V28" s="0" t="n">
        <f aca="false">V27+T28</f>
        <v>41.2180317675032</v>
      </c>
      <c r="X28" s="0" t="n">
        <f aca="false">T28</f>
        <v>3.92241432647145</v>
      </c>
      <c r="Y28" s="0" t="n">
        <f aca="false">AD27</f>
        <v>37.2956174410318</v>
      </c>
      <c r="Z28" s="0" t="n">
        <f aca="false">Y28+X28</f>
        <v>41.2180317675032</v>
      </c>
      <c r="AA28" s="0" t="n">
        <f aca="false">-$B$3*LN(Y28/$B$2)</f>
        <v>-2000</v>
      </c>
      <c r="AB28" s="0" t="n">
        <f aca="false">-$B$3*LN(Z28/$B$2)</f>
        <v>-2500</v>
      </c>
      <c r="AC28" s="0" t="n">
        <f aca="false">AB28-AA28</f>
        <v>-500</v>
      </c>
      <c r="AD28" s="0" t="n">
        <f aca="false">Z28</f>
        <v>41.2180317675032</v>
      </c>
      <c r="AE28" s="0" t="n">
        <f aca="false">$B$3+AB28</f>
        <v>2500</v>
      </c>
    </row>
    <row r="29" customFormat="false" ht="13.8" hidden="false" customHeight="false" outlineLevel="0" collapsed="false">
      <c r="A29" s="0" t="n">
        <v>-0.6</v>
      </c>
      <c r="B29" s="0" t="n">
        <f aca="false">$B$3*A29</f>
        <v>-3000</v>
      </c>
      <c r="C29" s="0" t="n">
        <f aca="false">$B$3+B29</f>
        <v>2000</v>
      </c>
      <c r="D29" s="0" t="n">
        <f aca="false">$B$2*EXP(-B29/$B$3)</f>
        <v>45.5529700097627</v>
      </c>
      <c r="E29" s="0" t="n">
        <f aca="false">D29*$B$1</f>
        <v>9110.59400195255</v>
      </c>
      <c r="F29" s="13" t="n">
        <f aca="false">-1*(E29-E28)/(C29-C28)</f>
        <v>1.73397529690381</v>
      </c>
      <c r="O29" s="0" t="n">
        <f aca="false">B29-B28</f>
        <v>-500</v>
      </c>
      <c r="P29" s="0" t="n">
        <f aca="false">U28-$B$3</f>
        <v>-2500</v>
      </c>
      <c r="Q29" s="0" t="n">
        <f aca="false">O29+P29</f>
        <v>-3000</v>
      </c>
      <c r="R29" s="0" t="n">
        <f aca="false">$B$2*EXP(-P29/$B$3)</f>
        <v>41.2180317675032</v>
      </c>
      <c r="S29" s="0" t="n">
        <f aca="false">$B$2*EXP(-Q29/$B$3)</f>
        <v>45.5529700097627</v>
      </c>
      <c r="T29" s="0" t="n">
        <f aca="false">S29-R29</f>
        <v>4.33493824225953</v>
      </c>
      <c r="U29" s="0" t="n">
        <f aca="false">U28+O29</f>
        <v>2000</v>
      </c>
      <c r="V29" s="0" t="n">
        <f aca="false">V28+T29</f>
        <v>45.5529700097627</v>
      </c>
      <c r="X29" s="0" t="n">
        <f aca="false">T29</f>
        <v>4.33493824225953</v>
      </c>
      <c r="Y29" s="0" t="n">
        <f aca="false">AD28</f>
        <v>41.2180317675032</v>
      </c>
      <c r="Z29" s="0" t="n">
        <f aca="false">Y29+X29</f>
        <v>45.5529700097627</v>
      </c>
      <c r="AA29" s="0" t="n">
        <f aca="false">-$B$3*LN(Y29/$B$2)</f>
        <v>-2500</v>
      </c>
      <c r="AB29" s="0" t="n">
        <f aca="false">-$B$3*LN(Z29/$B$2)</f>
        <v>-3000</v>
      </c>
      <c r="AC29" s="0" t="n">
        <f aca="false">AB29-AA29</f>
        <v>-500.000000000001</v>
      </c>
      <c r="AD29" s="0" t="n">
        <f aca="false">Z29</f>
        <v>45.5529700097627</v>
      </c>
      <c r="AE29" s="0" t="n">
        <f aca="false">$B$3+AB29</f>
        <v>2000</v>
      </c>
    </row>
    <row r="30" customFormat="false" ht="13.8" hidden="false" customHeight="false" outlineLevel="0" collapsed="false">
      <c r="A30" s="0" t="n">
        <v>-0.7</v>
      </c>
      <c r="B30" s="0" t="n">
        <f aca="false">$B$3*A30</f>
        <v>-3500</v>
      </c>
      <c r="C30" s="0" t="n">
        <f aca="false">$B$3+B30</f>
        <v>1500</v>
      </c>
      <c r="D30" s="0" t="n">
        <f aca="false">$B$2*EXP(-B30/$B$3)</f>
        <v>50.3438176867619</v>
      </c>
      <c r="E30" s="0" t="n">
        <f aca="false">D30*$B$1</f>
        <v>10068.7635373524</v>
      </c>
      <c r="F30" s="13" t="n">
        <f aca="false">-1*(E30-E29)/(C30-C29)</f>
        <v>1.91633907079967</v>
      </c>
      <c r="O30" s="0" t="n">
        <f aca="false">B30-B29</f>
        <v>-500</v>
      </c>
      <c r="P30" s="0" t="n">
        <f aca="false">U29-$B$3</f>
        <v>-3000</v>
      </c>
      <c r="Q30" s="0" t="n">
        <f aca="false">O30+P30</f>
        <v>-3500</v>
      </c>
      <c r="R30" s="0" t="n">
        <f aca="false">$B$2*EXP(-P30/$B$3)</f>
        <v>45.5529700097627</v>
      </c>
      <c r="S30" s="0" t="n">
        <f aca="false">$B$2*EXP(-Q30/$B$3)</f>
        <v>50.3438176867619</v>
      </c>
      <c r="T30" s="0" t="n">
        <f aca="false">S30-R30</f>
        <v>4.79084767699919</v>
      </c>
      <c r="U30" s="0" t="n">
        <f aca="false">U29+O30</f>
        <v>1500</v>
      </c>
      <c r="V30" s="0" t="n">
        <f aca="false">V29+T30</f>
        <v>50.3438176867619</v>
      </c>
      <c r="X30" s="0" t="n">
        <f aca="false">T30</f>
        <v>4.79084767699919</v>
      </c>
      <c r="Y30" s="0" t="n">
        <f aca="false">AD29</f>
        <v>45.5529700097627</v>
      </c>
      <c r="Z30" s="0" t="n">
        <f aca="false">Y30+X30</f>
        <v>50.3438176867619</v>
      </c>
      <c r="AA30" s="0" t="n">
        <f aca="false">-$B$3*LN(Y30/$B$2)</f>
        <v>-3000</v>
      </c>
      <c r="AB30" s="0" t="n">
        <f aca="false">-$B$3*LN(Z30/$B$2)</f>
        <v>-3500</v>
      </c>
      <c r="AC30" s="0" t="n">
        <f aca="false">AB30-AA30</f>
        <v>-500</v>
      </c>
      <c r="AD30" s="0" t="n">
        <f aca="false">Z30</f>
        <v>50.3438176867619</v>
      </c>
      <c r="AE30" s="0" t="n">
        <f aca="false">$B$3+AB30</f>
        <v>1500</v>
      </c>
    </row>
    <row r="31" customFormat="false" ht="13.8" hidden="false" customHeight="false" outlineLevel="0" collapsed="false">
      <c r="A31" s="0" t="n">
        <v>-0.8</v>
      </c>
      <c r="B31" s="0" t="n">
        <f aca="false">$B$3*A31</f>
        <v>-4000</v>
      </c>
      <c r="C31" s="0" t="n">
        <f aca="false">$B$3+B31</f>
        <v>1000</v>
      </c>
      <c r="D31" s="0" t="n">
        <f aca="false">$B$2*EXP(-B31/$B$3)</f>
        <v>55.6385232123117</v>
      </c>
      <c r="E31" s="0" t="n">
        <f aca="false">D31*$B$1</f>
        <v>11127.7046424623</v>
      </c>
      <c r="F31" s="13" t="n">
        <f aca="false">-1*(E31-E30)/(C31-C30)</f>
        <v>2.11788221021991</v>
      </c>
      <c r="O31" s="0" t="n">
        <f aca="false">B31-B30</f>
        <v>-500</v>
      </c>
      <c r="P31" s="0" t="n">
        <f aca="false">U30-$B$3</f>
        <v>-3500</v>
      </c>
      <c r="Q31" s="0" t="n">
        <f aca="false">O31+P31</f>
        <v>-4000</v>
      </c>
      <c r="R31" s="0" t="n">
        <f aca="false">$B$2*EXP(-P31/$B$3)</f>
        <v>50.3438176867619</v>
      </c>
      <c r="S31" s="0" t="n">
        <f aca="false">$B$2*EXP(-Q31/$B$3)</f>
        <v>55.6385232123117</v>
      </c>
      <c r="T31" s="0" t="n">
        <f aca="false">S31-R31</f>
        <v>5.29470552554978</v>
      </c>
      <c r="U31" s="0" t="n">
        <f aca="false">U30+O31</f>
        <v>1000</v>
      </c>
      <c r="V31" s="0" t="n">
        <f aca="false">V30+T31</f>
        <v>55.6385232123117</v>
      </c>
      <c r="X31" s="0" t="n">
        <f aca="false">T31</f>
        <v>5.29470552554978</v>
      </c>
      <c r="Y31" s="0" t="n">
        <f aca="false">AD30</f>
        <v>50.3438176867619</v>
      </c>
      <c r="Z31" s="0" t="n">
        <f aca="false">Y31+X31</f>
        <v>55.6385232123117</v>
      </c>
      <c r="AA31" s="0" t="n">
        <f aca="false">-$B$3*LN(Y31/$B$2)</f>
        <v>-3500</v>
      </c>
      <c r="AB31" s="0" t="n">
        <f aca="false">-$B$3*LN(Z31/$B$2)</f>
        <v>-4000</v>
      </c>
      <c r="AC31" s="0" t="n">
        <f aca="false">AB31-AA31</f>
        <v>-500</v>
      </c>
      <c r="AD31" s="0" t="n">
        <f aca="false">Z31</f>
        <v>55.6385232123117</v>
      </c>
      <c r="AE31" s="0" t="n">
        <f aca="false">$B$3+AB31</f>
        <v>999.999999999999</v>
      </c>
    </row>
    <row r="32" customFormat="false" ht="13.8" hidden="false" customHeight="false" outlineLevel="0" collapsed="false">
      <c r="A32" s="0" t="n">
        <v>-0.9</v>
      </c>
      <c r="B32" s="0" t="n">
        <f aca="false">$B$3*A32</f>
        <v>-4500</v>
      </c>
      <c r="C32" s="0" t="n">
        <f aca="false">$B$3+B32</f>
        <v>500</v>
      </c>
      <c r="D32" s="0" t="n">
        <f aca="false">$B$2*EXP(-B32/$B$3)</f>
        <v>61.4900777789237</v>
      </c>
      <c r="E32" s="0" t="n">
        <f aca="false">D32*$B$1</f>
        <v>12298.0155557848</v>
      </c>
      <c r="F32" s="13" t="n">
        <f aca="false">-1*(E32-E31)/(C32-C31)</f>
        <v>2.34062182664482</v>
      </c>
      <c r="O32" s="0" t="n">
        <f aca="false">B32-B31</f>
        <v>-500</v>
      </c>
      <c r="P32" s="0" t="n">
        <f aca="false">U31-$B$3</f>
        <v>-4000</v>
      </c>
      <c r="Q32" s="0" t="n">
        <f aca="false">O32+P32</f>
        <v>-4500</v>
      </c>
      <c r="R32" s="0" t="n">
        <f aca="false">$B$2*EXP(-P32/$B$3)</f>
        <v>55.6385232123117</v>
      </c>
      <c r="S32" s="0" t="n">
        <f aca="false">$B$2*EXP(-Q32/$B$3)</f>
        <v>61.4900777789237</v>
      </c>
      <c r="T32" s="0" t="n">
        <f aca="false">S32-R32</f>
        <v>5.85155456661205</v>
      </c>
      <c r="U32" s="0" t="n">
        <f aca="false">U31+O32</f>
        <v>500</v>
      </c>
      <c r="V32" s="0" t="n">
        <f aca="false">V31+T32</f>
        <v>61.4900777789237</v>
      </c>
      <c r="X32" s="0" t="n">
        <f aca="false">T32</f>
        <v>5.85155456661205</v>
      </c>
      <c r="Y32" s="0" t="n">
        <f aca="false">AD31</f>
        <v>55.6385232123117</v>
      </c>
      <c r="Z32" s="0" t="n">
        <f aca="false">Y32+X32</f>
        <v>61.4900777789237</v>
      </c>
      <c r="AA32" s="0" t="n">
        <f aca="false">-$B$3*LN(Y32/$B$2)</f>
        <v>-4000</v>
      </c>
      <c r="AB32" s="0" t="n">
        <f aca="false">-$B$3*LN(Z32/$B$2)</f>
        <v>-4500</v>
      </c>
      <c r="AC32" s="0" t="n">
        <f aca="false">AB32-AA32</f>
        <v>-499.999999999999</v>
      </c>
      <c r="AD32" s="0" t="n">
        <f aca="false">Z32</f>
        <v>61.4900777789237</v>
      </c>
      <c r="AE32" s="0" t="n">
        <f aca="false">$B$3+AB32</f>
        <v>500</v>
      </c>
    </row>
    <row r="33" customFormat="false" ht="13.8" hidden="false" customHeight="false" outlineLevel="0" collapsed="false">
      <c r="A33" s="0" t="n">
        <v>-1</v>
      </c>
      <c r="B33" s="0" t="n">
        <f aca="false">$B$3*A33</f>
        <v>-5000</v>
      </c>
      <c r="C33" s="0" t="n">
        <f aca="false">$B$3+B33</f>
        <v>0</v>
      </c>
      <c r="D33" s="0" t="n">
        <f aca="false">$B$2*EXP(-B33/$B$3)</f>
        <v>67.9570457114761</v>
      </c>
      <c r="E33" s="0" t="n">
        <f aca="false">D33*$B$1</f>
        <v>13591.4091422952</v>
      </c>
      <c r="F33" s="13" t="n">
        <f aca="false">-1*(E33-E32)/(C33-C32)</f>
        <v>2.58678717302095</v>
      </c>
      <c r="O33" s="0" t="n">
        <f aca="false">B33-B32</f>
        <v>-500</v>
      </c>
      <c r="P33" s="0" t="n">
        <f aca="false">U32-$B$3</f>
        <v>-4500</v>
      </c>
      <c r="Q33" s="0" t="n">
        <f aca="false">O33+P33</f>
        <v>-5000</v>
      </c>
      <c r="R33" s="0" t="n">
        <f aca="false">$B$2*EXP(-P33/$B$3)</f>
        <v>61.4900777789237</v>
      </c>
      <c r="S33" s="0" t="n">
        <f aca="false">$B$2*EXP(-Q33/$B$3)</f>
        <v>67.9570457114761</v>
      </c>
      <c r="T33" s="0" t="n">
        <f aca="false">S33-R33</f>
        <v>6.46696793255238</v>
      </c>
      <c r="U33" s="0" t="n">
        <f aca="false">U32+O33</f>
        <v>0</v>
      </c>
      <c r="V33" s="0" t="n">
        <f aca="false">V32+T33</f>
        <v>67.9570457114761</v>
      </c>
      <c r="X33" s="0" t="n">
        <f aca="false">T33</f>
        <v>6.46696793255238</v>
      </c>
      <c r="Y33" s="0" t="n">
        <f aca="false">AD32</f>
        <v>61.4900777789237</v>
      </c>
      <c r="Z33" s="0" t="n">
        <f aca="false">Y33+X33</f>
        <v>67.9570457114761</v>
      </c>
      <c r="AA33" s="0" t="n">
        <f aca="false">-$B$3*LN(Y33/$B$2)</f>
        <v>-4500</v>
      </c>
      <c r="AB33" s="0" t="n">
        <f aca="false">-$B$3*LN(Z33/$B$2)</f>
        <v>-5000</v>
      </c>
      <c r="AC33" s="0" t="n">
        <f aca="false">AB33-AA33</f>
        <v>-500</v>
      </c>
      <c r="AD33" s="0" t="n">
        <f aca="false">Z33</f>
        <v>67.9570457114761</v>
      </c>
      <c r="AE33" s="0" t="n">
        <f aca="false">$B$3+AB33</f>
        <v>0</v>
      </c>
    </row>
    <row r="34" customFormat="false" ht="13.8" hidden="false" customHeight="false" outlineLevel="0" collapsed="false">
      <c r="A34" s="0" t="n">
        <v>-1.1</v>
      </c>
      <c r="B34" s="0" t="n">
        <f aca="false">$B$3*A34</f>
        <v>-5500</v>
      </c>
      <c r="C34" s="0" t="n">
        <f aca="false">$B$3+B34</f>
        <v>-500</v>
      </c>
      <c r="D34" s="0" t="n">
        <f aca="false">$B$2*EXP(-B34/$B$3)</f>
        <v>75.1041505986608</v>
      </c>
      <c r="E34" s="0" t="n">
        <f aca="false">D34*$B$1</f>
        <v>15020.8301197322</v>
      </c>
      <c r="F34" s="13" t="n">
        <f aca="false">-1*(E34-E33)/(C34-C33)</f>
        <v>2.85884195487388</v>
      </c>
      <c r="O34" s="0" t="n">
        <f aca="false">B34-B33</f>
        <v>-500</v>
      </c>
      <c r="P34" s="0" t="n">
        <f aca="false">U33-$B$3</f>
        <v>-5000</v>
      </c>
      <c r="Q34" s="0" t="n">
        <f aca="false">O34+P34</f>
        <v>-5500</v>
      </c>
      <c r="R34" s="0" t="n">
        <f aca="false">$B$2*EXP(-P34/$B$3)</f>
        <v>67.9570457114761</v>
      </c>
      <c r="S34" s="0" t="n">
        <f aca="false">$B$2*EXP(-Q34/$B$3)</f>
        <v>75.1041505986608</v>
      </c>
      <c r="T34" s="0" t="n">
        <f aca="false">S34-R34</f>
        <v>7.14710488718471</v>
      </c>
      <c r="U34" s="0" t="n">
        <f aca="false">U33+O34</f>
        <v>-500</v>
      </c>
      <c r="V34" s="0" t="n">
        <f aca="false">V33+T34</f>
        <v>75.1041505986608</v>
      </c>
      <c r="X34" s="0" t="n">
        <f aca="false">T34</f>
        <v>7.14710488718471</v>
      </c>
      <c r="Y34" s="0" t="n">
        <f aca="false">AD33</f>
        <v>67.9570457114761</v>
      </c>
      <c r="Z34" s="0" t="n">
        <f aca="false">Y34+X34</f>
        <v>75.1041505986608</v>
      </c>
      <c r="AA34" s="0" t="n">
        <f aca="false">-$B$3*LN(Y34/$B$2)</f>
        <v>-5000</v>
      </c>
      <c r="AB34" s="0" t="n">
        <f aca="false">-$B$3*LN(Z34/$B$2)</f>
        <v>-5500</v>
      </c>
      <c r="AC34" s="0" t="n">
        <f aca="false">AB34-AA34</f>
        <v>-500</v>
      </c>
      <c r="AD34" s="0" t="n">
        <f aca="false">Z34</f>
        <v>75.1041505986608</v>
      </c>
      <c r="AE34" s="0" t="n">
        <f aca="false">$B$3+AB34</f>
        <v>-500</v>
      </c>
    </row>
    <row r="35" customFormat="false" ht="13.8" hidden="false" customHeight="false" outlineLevel="0" collapsed="false">
      <c r="A35" s="0" t="n">
        <v>-1.3</v>
      </c>
      <c r="B35" s="0" t="n">
        <f aca="false">$B$3*A35</f>
        <v>-6500</v>
      </c>
      <c r="C35" s="0" t="n">
        <f aca="false">$B$3+B35</f>
        <v>-1500</v>
      </c>
      <c r="D35" s="0" t="n">
        <f aca="false">$B$2*EXP(-B35/$B$3)</f>
        <v>91.7324166904811</v>
      </c>
      <c r="E35" s="0" t="n">
        <f aca="false">D35*$B$1</f>
        <v>18346.4833380962</v>
      </c>
      <c r="F35" s="13" t="n">
        <f aca="false">-1*(E35-E34)/(C35-C34)</f>
        <v>3.32565321836406</v>
      </c>
      <c r="O35" s="0" t="n">
        <f aca="false">B35-B34</f>
        <v>-1000</v>
      </c>
      <c r="P35" s="0" t="n">
        <f aca="false">U34-$B$3</f>
        <v>-5500</v>
      </c>
      <c r="Q35" s="0" t="n">
        <f aca="false">O35+P35</f>
        <v>-6500</v>
      </c>
      <c r="R35" s="0" t="n">
        <f aca="false">$B$2*EXP(-P35/$B$3)</f>
        <v>75.1041505986608</v>
      </c>
      <c r="S35" s="0" t="n">
        <f aca="false">$B$2*EXP(-Q35/$B$3)</f>
        <v>91.7324166904811</v>
      </c>
      <c r="T35" s="0" t="n">
        <f aca="false">S35-R35</f>
        <v>16.6282660918203</v>
      </c>
      <c r="U35" s="0" t="n">
        <f aca="false">U34+O35</f>
        <v>-1500</v>
      </c>
      <c r="V35" s="0" t="n">
        <f aca="false">V34+T35</f>
        <v>91.7324166904811</v>
      </c>
      <c r="X35" s="0" t="n">
        <f aca="false">T35</f>
        <v>16.6282660918203</v>
      </c>
      <c r="Y35" s="0" t="n">
        <f aca="false">AD34</f>
        <v>75.1041505986608</v>
      </c>
      <c r="Z35" s="0" t="n">
        <f aca="false">Y35+X35</f>
        <v>91.7324166904811</v>
      </c>
      <c r="AA35" s="0" t="n">
        <f aca="false">-$B$3*LN(Y35/$B$2)</f>
        <v>-5500</v>
      </c>
      <c r="AB35" s="0" t="n">
        <f aca="false">-$B$3*LN(Z35/$B$2)</f>
        <v>-6500</v>
      </c>
      <c r="AC35" s="0" t="n">
        <f aca="false">AB35-AA35</f>
        <v>-1000</v>
      </c>
      <c r="AD35" s="0" t="n">
        <f aca="false">Z35</f>
        <v>91.7324166904811</v>
      </c>
      <c r="AE35" s="0" t="n">
        <f aca="false">$B$3+AB35</f>
        <v>-1500</v>
      </c>
    </row>
    <row r="36" customFormat="false" ht="13.8" hidden="false" customHeight="false" outlineLevel="0" collapsed="false">
      <c r="A36" s="0" t="n">
        <v>-1.5</v>
      </c>
      <c r="B36" s="0" t="n">
        <f aca="false">$B$3*A36</f>
        <v>-7500</v>
      </c>
      <c r="C36" s="0" t="n">
        <f aca="false">$B$3+B36</f>
        <v>-2500</v>
      </c>
      <c r="D36" s="0" t="n">
        <f aca="false">$B$2*EXP(-B36/$B$3)</f>
        <v>112.042226758452</v>
      </c>
      <c r="E36" s="0" t="n">
        <f aca="false">D36*$B$1</f>
        <v>22408.4453516903</v>
      </c>
      <c r="F36" s="13" t="n">
        <f aca="false">-1*(E36-E35)/(C36-C35)</f>
        <v>4.0619620135941</v>
      </c>
      <c r="O36" s="0" t="n">
        <f aca="false">B36-B35</f>
        <v>-1000</v>
      </c>
      <c r="P36" s="0" t="n">
        <f aca="false">U35-$B$3</f>
        <v>-6500</v>
      </c>
      <c r="Q36" s="0" t="n">
        <f aca="false">O36+P36</f>
        <v>-7500</v>
      </c>
      <c r="R36" s="0" t="n">
        <f aca="false">$B$2*EXP(-P36/$B$3)</f>
        <v>91.7324166904811</v>
      </c>
      <c r="S36" s="0" t="n">
        <f aca="false">$B$2*EXP(-Q36/$B$3)</f>
        <v>112.042226758452</v>
      </c>
      <c r="T36" s="0" t="n">
        <f aca="false">S36-R36</f>
        <v>20.3098100679705</v>
      </c>
      <c r="U36" s="0" t="n">
        <f aca="false">U35+O36</f>
        <v>-2500</v>
      </c>
      <c r="V36" s="0" t="n">
        <f aca="false">V35+T36</f>
        <v>112.042226758452</v>
      </c>
      <c r="X36" s="0" t="n">
        <f aca="false">T36</f>
        <v>20.3098100679705</v>
      </c>
      <c r="Y36" s="0" t="n">
        <f aca="false">AD35</f>
        <v>91.7324166904811</v>
      </c>
      <c r="Z36" s="0" t="n">
        <f aca="false">Y36+X36</f>
        <v>112.042226758452</v>
      </c>
      <c r="AA36" s="0" t="n">
        <f aca="false">-$B$3*LN(Y36/$B$2)</f>
        <v>-6500</v>
      </c>
      <c r="AB36" s="0" t="n">
        <f aca="false">-$B$3*LN(Z36/$B$2)</f>
        <v>-7500</v>
      </c>
      <c r="AC36" s="0" t="n">
        <f aca="false">AB36-AA36</f>
        <v>-1000</v>
      </c>
      <c r="AD36" s="0" t="n">
        <f aca="false">Z36</f>
        <v>112.042226758452</v>
      </c>
      <c r="AE36" s="0" t="n">
        <f aca="false">$B$3+AB36</f>
        <v>-2500</v>
      </c>
    </row>
    <row r="37" customFormat="false" ht="13.8" hidden="false" customHeight="false" outlineLevel="0" collapsed="false">
      <c r="A37" s="0" t="n">
        <v>-1.7</v>
      </c>
      <c r="B37" s="0" t="n">
        <f aca="false">$B$3*A37</f>
        <v>-8500</v>
      </c>
      <c r="C37" s="0" t="n">
        <f aca="false">$B$3+B37</f>
        <v>-3500</v>
      </c>
      <c r="D37" s="0" t="n">
        <f aca="false">$B$2*EXP(-B37/$B$3)</f>
        <v>136.84868479318</v>
      </c>
      <c r="E37" s="0" t="n">
        <f aca="false">D37*$B$1</f>
        <v>27369.736958636</v>
      </c>
      <c r="F37" s="13" t="n">
        <f aca="false">-1*(E37-E36)/(C37-C36)</f>
        <v>4.96129160694567</v>
      </c>
      <c r="O37" s="0" t="n">
        <f aca="false">B37-B36</f>
        <v>-1000</v>
      </c>
      <c r="P37" s="0" t="n">
        <f aca="false">U36-$B$3</f>
        <v>-7500</v>
      </c>
      <c r="Q37" s="0" t="n">
        <f aca="false">O37+P37</f>
        <v>-8500</v>
      </c>
      <c r="R37" s="0" t="n">
        <f aca="false">$B$2*EXP(-P37/$B$3)</f>
        <v>112.042226758452</v>
      </c>
      <c r="S37" s="0" t="n">
        <f aca="false">$B$2*EXP(-Q37/$B$3)</f>
        <v>136.84868479318</v>
      </c>
      <c r="T37" s="0" t="n">
        <f aca="false">S37-R37</f>
        <v>24.8064580347284</v>
      </c>
      <c r="U37" s="0" t="n">
        <f aca="false">U36+O37</f>
        <v>-3500</v>
      </c>
      <c r="V37" s="0" t="n">
        <f aca="false">V36+T37</f>
        <v>136.84868479318</v>
      </c>
      <c r="X37" s="0" t="n">
        <f aca="false">T37</f>
        <v>24.8064580347284</v>
      </c>
      <c r="Y37" s="0" t="n">
        <f aca="false">AD36</f>
        <v>112.042226758452</v>
      </c>
      <c r="Z37" s="0" t="n">
        <f aca="false">Y37+X37</f>
        <v>136.84868479318</v>
      </c>
      <c r="AA37" s="0" t="n">
        <f aca="false">-$B$3*LN(Y37/$B$2)</f>
        <v>-7500</v>
      </c>
      <c r="AB37" s="0" t="n">
        <f aca="false">-$B$3*LN(Z37/$B$2)</f>
        <v>-8500</v>
      </c>
      <c r="AC37" s="0" t="n">
        <f aca="false">AB37-AA37</f>
        <v>-1000</v>
      </c>
      <c r="AD37" s="0" t="n">
        <f aca="false">Z37</f>
        <v>136.84868479318</v>
      </c>
      <c r="AE37" s="0" t="n">
        <f aca="false">$B$3+AB37</f>
        <v>-3500</v>
      </c>
    </row>
    <row r="38" customFormat="false" ht="13.8" hidden="false" customHeight="false" outlineLevel="0" collapsed="false">
      <c r="A38" s="0" t="n">
        <v>-1.9</v>
      </c>
      <c r="B38" s="0" t="n">
        <f aca="false">$B$3*A38</f>
        <v>-9500</v>
      </c>
      <c r="C38" s="0" t="n">
        <f aca="false">$B$3+B38</f>
        <v>-4500</v>
      </c>
      <c r="D38" s="0" t="n">
        <f aca="false">$B$2*EXP(-B38/$B$3)</f>
        <v>167.147361056982</v>
      </c>
      <c r="E38" s="0" t="n">
        <f aca="false">D38*$B$1</f>
        <v>33429.4722113963</v>
      </c>
      <c r="F38" s="13" t="n">
        <f aca="false">-1*(E38-E37)/(C38-C37)</f>
        <v>6.05973525276035</v>
      </c>
      <c r="O38" s="0" t="n">
        <f aca="false">B38-B37</f>
        <v>-1000</v>
      </c>
      <c r="P38" s="0" t="n">
        <f aca="false">U37-$B$3</f>
        <v>-8500</v>
      </c>
      <c r="Q38" s="0" t="n">
        <f aca="false">O38+P38</f>
        <v>-9500</v>
      </c>
      <c r="R38" s="0" t="n">
        <f aca="false">$B$2*EXP(-P38/$B$3)</f>
        <v>136.84868479318</v>
      </c>
      <c r="S38" s="0" t="n">
        <f aca="false">$B$2*EXP(-Q38/$B$3)</f>
        <v>167.147361056982</v>
      </c>
      <c r="T38" s="0" t="n">
        <f aca="false">S38-R38</f>
        <v>30.2986762638017</v>
      </c>
      <c r="U38" s="0" t="n">
        <f aca="false">U37+O38</f>
        <v>-4500</v>
      </c>
      <c r="V38" s="0" t="n">
        <f aca="false">V37+T38</f>
        <v>167.147361056982</v>
      </c>
      <c r="X38" s="0" t="n">
        <f aca="false">T38</f>
        <v>30.2986762638017</v>
      </c>
      <c r="Y38" s="0" t="n">
        <f aca="false">AD37</f>
        <v>136.84868479318</v>
      </c>
      <c r="Z38" s="0" t="n">
        <f aca="false">Y38+X38</f>
        <v>167.147361056982</v>
      </c>
      <c r="AA38" s="0" t="n">
        <f aca="false">-$B$3*LN(Y38/$B$2)</f>
        <v>-8500</v>
      </c>
      <c r="AB38" s="0" t="n">
        <f aca="false">-$B$3*LN(Z38/$B$2)</f>
        <v>-9500</v>
      </c>
      <c r="AC38" s="0" t="n">
        <f aca="false">AB38-AA38</f>
        <v>-1000</v>
      </c>
      <c r="AD38" s="0" t="n">
        <f aca="false">Z38</f>
        <v>167.147361056982</v>
      </c>
      <c r="AE38" s="0" t="n">
        <f aca="false">$B$3+AB38</f>
        <v>-4500</v>
      </c>
    </row>
    <row r="39" customFormat="false" ht="13.8" hidden="false" customHeight="false" outlineLevel="0" collapsed="false">
      <c r="A39" s="0" t="n">
        <v>-2</v>
      </c>
      <c r="B39" s="0" t="n">
        <f aca="false">$B$3*A39</f>
        <v>-10000</v>
      </c>
      <c r="C39" s="0" t="n">
        <f aca="false">$B$3+B39</f>
        <v>-5000</v>
      </c>
      <c r="D39" s="0" t="n">
        <f aca="false">$B$2*EXP(-B39/$B$3)</f>
        <v>184.726402473266</v>
      </c>
      <c r="E39" s="0" t="n">
        <f aca="false">D39*$B$1</f>
        <v>36945.2804946533</v>
      </c>
      <c r="F39" s="13" t="n">
        <f aca="false">-1*(E39-E38)/(C39-C38)</f>
        <v>7.03161656651383</v>
      </c>
      <c r="O39" s="0" t="n">
        <f aca="false">B39-B38</f>
        <v>-500</v>
      </c>
      <c r="P39" s="0" t="n">
        <f aca="false">U38-$B$3</f>
        <v>-9500</v>
      </c>
      <c r="Q39" s="0" t="n">
        <f aca="false">O39+P39</f>
        <v>-10000</v>
      </c>
      <c r="R39" s="0" t="n">
        <f aca="false">$B$2*EXP(-P39/$B$3)</f>
        <v>167.147361056982</v>
      </c>
      <c r="S39" s="0" t="n">
        <f aca="false">$B$2*EXP(-Q39/$B$3)</f>
        <v>184.726402473266</v>
      </c>
      <c r="T39" s="0" t="n">
        <f aca="false">S39-R39</f>
        <v>17.5790414162846</v>
      </c>
      <c r="U39" s="0" t="n">
        <f aca="false">U38+O39</f>
        <v>-5000</v>
      </c>
      <c r="V39" s="0" t="n">
        <f aca="false">V38+T39</f>
        <v>184.726402473266</v>
      </c>
      <c r="X39" s="0" t="n">
        <f aca="false">T39</f>
        <v>17.5790414162846</v>
      </c>
      <c r="Y39" s="0" t="n">
        <f aca="false">AD38</f>
        <v>167.147361056982</v>
      </c>
      <c r="Z39" s="0" t="n">
        <f aca="false">Y39+X39</f>
        <v>184.726402473266</v>
      </c>
      <c r="AA39" s="0" t="n">
        <f aca="false">-$B$3*LN(Y39/$B$2)</f>
        <v>-9500</v>
      </c>
      <c r="AB39" s="0" t="n">
        <f aca="false">-$B$3*LN(Z39/$B$2)</f>
        <v>-10000</v>
      </c>
      <c r="AC39" s="0" t="n">
        <f aca="false">AB39-AA39</f>
        <v>-500</v>
      </c>
      <c r="AD39" s="0" t="n">
        <f aca="false">Z39</f>
        <v>184.726402473266</v>
      </c>
      <c r="AE39" s="0" t="n">
        <f aca="false">$B$3+AB39</f>
        <v>-5000</v>
      </c>
    </row>
    <row r="40" customFormat="false" ht="13.8" hidden="false" customHeight="false" outlineLevel="0" collapsed="false">
      <c r="A40" s="0" t="n">
        <v>-2.5</v>
      </c>
      <c r="B40" s="0" t="n">
        <f aca="false">$B$3*A40</f>
        <v>-12500</v>
      </c>
      <c r="C40" s="0" t="n">
        <f aca="false">$B$3+B40</f>
        <v>-7500</v>
      </c>
      <c r="D40" s="0" t="n">
        <f aca="false">$B$2*EXP(-B40/$B$3)</f>
        <v>304.562349017587</v>
      </c>
      <c r="E40" s="0" t="n">
        <f aca="false">D40*$B$1</f>
        <v>60912.4698035174</v>
      </c>
      <c r="F40" s="13" t="n">
        <f aca="false">-1*(E40-E39)/(C40-C39)</f>
        <v>9.58687572354564</v>
      </c>
      <c r="O40" s="0" t="n">
        <f aca="false">B40-B39</f>
        <v>-2500</v>
      </c>
      <c r="P40" s="0" t="n">
        <f aca="false">U39-$B$3</f>
        <v>-10000</v>
      </c>
      <c r="Q40" s="0" t="n">
        <f aca="false">O40+P40</f>
        <v>-12500</v>
      </c>
      <c r="R40" s="0" t="n">
        <f aca="false">$B$2*EXP(-P40/$B$3)</f>
        <v>184.726402473266</v>
      </c>
      <c r="S40" s="0" t="n">
        <f aca="false">$B$2*EXP(-Q40/$B$3)</f>
        <v>304.562349017587</v>
      </c>
      <c r="T40" s="0" t="n">
        <f aca="false">S40-R40</f>
        <v>119.835946544321</v>
      </c>
      <c r="U40" s="0" t="n">
        <f aca="false">U39+O40</f>
        <v>-7500</v>
      </c>
      <c r="V40" s="0" t="n">
        <f aca="false">V39+T40</f>
        <v>304.562349017587</v>
      </c>
      <c r="X40" s="0" t="n">
        <f aca="false">T40</f>
        <v>119.835946544321</v>
      </c>
      <c r="Y40" s="0" t="n">
        <f aca="false">AD39</f>
        <v>184.726402473266</v>
      </c>
      <c r="Z40" s="0" t="n">
        <f aca="false">Y40+X40</f>
        <v>304.562349017587</v>
      </c>
      <c r="AA40" s="0" t="n">
        <f aca="false">-$B$3*LN(Y40/$B$2)</f>
        <v>-10000</v>
      </c>
      <c r="AB40" s="0" t="n">
        <f aca="false">-$B$3*LN(Z40/$B$2)</f>
        <v>-12500</v>
      </c>
      <c r="AC40" s="0" t="n">
        <f aca="false">AB40-AA40</f>
        <v>-2500</v>
      </c>
      <c r="AD40" s="0" t="n">
        <f aca="false">Z40</f>
        <v>304.562349017587</v>
      </c>
      <c r="AE40" s="0" t="n">
        <f aca="false">$B$3+AB40</f>
        <v>-7500</v>
      </c>
    </row>
    <row r="41" customFormat="false" ht="13.8" hidden="false" customHeight="false" outlineLevel="0" collapsed="false">
      <c r="A41" s="0" t="n">
        <v>-3</v>
      </c>
      <c r="B41" s="0" t="n">
        <f aca="false">$B$3*A41</f>
        <v>-15000</v>
      </c>
      <c r="C41" s="0" t="n">
        <f aca="false">$B$3+B41</f>
        <v>-10000</v>
      </c>
      <c r="D41" s="0" t="n">
        <f aca="false">$B$2*EXP(-B41/$B$3)</f>
        <v>502.138423079692</v>
      </c>
      <c r="E41" s="0" t="n">
        <f aca="false">D41*$B$1</f>
        <v>100427.684615938</v>
      </c>
      <c r="F41" s="13" t="n">
        <f aca="false">-1*(E41-E40)/(C41-C40)</f>
        <v>15.8060859249684</v>
      </c>
      <c r="O41" s="0" t="n">
        <f aca="false">B41-B40</f>
        <v>-2500</v>
      </c>
      <c r="P41" s="0" t="n">
        <f aca="false">U40-$B$3</f>
        <v>-12500</v>
      </c>
      <c r="Q41" s="0" t="n">
        <f aca="false">O41+P41</f>
        <v>-15000</v>
      </c>
      <c r="R41" s="0" t="n">
        <f aca="false">$B$2*EXP(-P41/$B$3)</f>
        <v>304.562349017587</v>
      </c>
      <c r="S41" s="0" t="n">
        <f aca="false">$B$2*EXP(-Q41/$B$3)</f>
        <v>502.138423079692</v>
      </c>
      <c r="T41" s="0" t="n">
        <f aca="false">S41-R41</f>
        <v>197.576074062105</v>
      </c>
      <c r="U41" s="0" t="n">
        <f aca="false">U40+O41</f>
        <v>-10000</v>
      </c>
      <c r="V41" s="0" t="n">
        <f aca="false">V40+T41</f>
        <v>502.138423079692</v>
      </c>
      <c r="X41" s="0" t="n">
        <f aca="false">T41</f>
        <v>197.576074062105</v>
      </c>
      <c r="Y41" s="0" t="n">
        <f aca="false">AD40</f>
        <v>304.562349017587</v>
      </c>
      <c r="Z41" s="0" t="n">
        <f aca="false">Y41+X41</f>
        <v>502.138423079692</v>
      </c>
      <c r="AA41" s="0" t="n">
        <f aca="false">-$B$3*LN(Y41/$B$2)</f>
        <v>-12500</v>
      </c>
      <c r="AB41" s="0" t="n">
        <f aca="false">-$B$3*LN(Z41/$B$2)</f>
        <v>-15000</v>
      </c>
      <c r="AC41" s="0" t="n">
        <f aca="false">AB41-AA41</f>
        <v>-2500</v>
      </c>
      <c r="AD41" s="0" t="n">
        <f aca="false">Z41</f>
        <v>502.138423079692</v>
      </c>
      <c r="AE41" s="0" t="n">
        <f aca="false">$B$3+AB41</f>
        <v>-10000</v>
      </c>
    </row>
    <row r="42" customFormat="false" ht="13.8" hidden="false" customHeight="false" outlineLevel="0" collapsed="false">
      <c r="A42" s="0" t="n">
        <v>-4</v>
      </c>
      <c r="B42" s="0" t="n">
        <f aca="false">$B$3*A42</f>
        <v>-20000</v>
      </c>
      <c r="C42" s="0" t="n">
        <f aca="false">$B$3+B42</f>
        <v>-15000</v>
      </c>
      <c r="D42" s="0" t="n">
        <f aca="false">$B$2*EXP(-B42/$B$3)</f>
        <v>1364.95375082861</v>
      </c>
      <c r="E42" s="0" t="n">
        <f aca="false">D42*$B$1</f>
        <v>272990.750165721</v>
      </c>
      <c r="F42" s="13" t="n">
        <f aca="false">-1*(E42-E41)/(C42-C41)</f>
        <v>34.5126131099566</v>
      </c>
      <c r="O42" s="0" t="n">
        <f aca="false">B42-B41</f>
        <v>-5000</v>
      </c>
      <c r="P42" s="0" t="n">
        <f aca="false">U41-$B$3</f>
        <v>-15000</v>
      </c>
      <c r="Q42" s="0" t="n">
        <f aca="false">O42+P42</f>
        <v>-20000</v>
      </c>
      <c r="R42" s="0" t="n">
        <f aca="false">$B$2*EXP(-P42/$B$3)</f>
        <v>502.138423079692</v>
      </c>
      <c r="S42" s="0" t="n">
        <f aca="false">$B$2*EXP(-Q42/$B$3)</f>
        <v>1364.95375082861</v>
      </c>
      <c r="T42" s="0" t="n">
        <f aca="false">S42-R42</f>
        <v>862.815327748914</v>
      </c>
      <c r="U42" s="0" t="n">
        <f aca="false">U41+O42</f>
        <v>-15000</v>
      </c>
      <c r="V42" s="0" t="n">
        <f aca="false">V41+T42</f>
        <v>1364.95375082861</v>
      </c>
      <c r="X42" s="0" t="n">
        <f aca="false">T42</f>
        <v>862.815327748914</v>
      </c>
      <c r="Y42" s="0" t="n">
        <f aca="false">AD41</f>
        <v>502.138423079692</v>
      </c>
      <c r="Z42" s="0" t="n">
        <f aca="false">Y42+X42</f>
        <v>1364.95375082861</v>
      </c>
      <c r="AA42" s="0" t="n">
        <f aca="false">-$B$3*LN(Y42/$B$2)</f>
        <v>-15000</v>
      </c>
      <c r="AB42" s="0" t="n">
        <f aca="false">-$B$3*LN(Z42/$B$2)</f>
        <v>-20000</v>
      </c>
      <c r="AC42" s="0" t="n">
        <f aca="false">AB42-AA42</f>
        <v>-5000</v>
      </c>
      <c r="AD42" s="0" t="n">
        <f aca="false">Z42</f>
        <v>1364.95375082861</v>
      </c>
      <c r="AE42" s="0" t="n">
        <f aca="false">$B$3+AB42</f>
        <v>-15000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2" activeCellId="0" sqref="D42"/>
    </sheetView>
  </sheetViews>
  <sheetFormatPr defaultRowHeight="15" zeroHeight="false" outlineLevelRow="0" outlineLevelCol="0"/>
  <cols>
    <col collapsed="false" customWidth="true" hidden="false" outlineLevel="0" max="1" min="1" style="0" width="15.85"/>
    <col collapsed="false" customWidth="true" hidden="false" outlineLevel="0" max="2" min="2" style="0" width="14.14"/>
    <col collapsed="false" customWidth="true" hidden="false" outlineLevel="0" max="3" min="3" style="0" width="15.71"/>
    <col collapsed="false" customWidth="true" hidden="false" outlineLevel="0" max="4" min="4" style="0" width="8.53"/>
    <col collapsed="false" customWidth="true" hidden="false" outlineLevel="0" max="5" min="5" style="0" width="11.14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0" t="s">
        <v>2</v>
      </c>
    </row>
    <row r="3" customFormat="false" ht="15" hidden="false" customHeight="false" outlineLevel="0" collapsed="false">
      <c r="A3" s="0" t="s">
        <v>3</v>
      </c>
      <c r="B3" s="0" t="s">
        <v>4</v>
      </c>
      <c r="C3" s="0" t="s">
        <v>5</v>
      </c>
      <c r="D3" s="0" t="s">
        <v>6</v>
      </c>
    </row>
    <row r="4" customFormat="false" ht="15" hidden="false" customHeight="false" outlineLevel="0" collapsed="false">
      <c r="A4" s="0" t="n">
        <v>2.5</v>
      </c>
      <c r="B4" s="0" t="n">
        <v>2000</v>
      </c>
      <c r="C4" s="0" t="n">
        <f aca="false">B4/B7</f>
        <v>2</v>
      </c>
      <c r="D4" s="0" t="n">
        <v>0.5</v>
      </c>
    </row>
    <row r="6" customFormat="false" ht="15" hidden="false" customHeight="false" outlineLevel="0" collapsed="false">
      <c r="A6" s="0" t="s">
        <v>7</v>
      </c>
      <c r="B6" s="0" t="n">
        <v>250</v>
      </c>
    </row>
    <row r="7" customFormat="false" ht="15" hidden="false" customHeight="false" outlineLevel="0" collapsed="false">
      <c r="A7" s="0" t="s">
        <v>8</v>
      </c>
      <c r="B7" s="0" t="n">
        <v>1000</v>
      </c>
    </row>
    <row r="8" customFormat="false" ht="15" hidden="false" customHeight="false" outlineLevel="0" collapsed="false">
      <c r="A8" s="0" t="s">
        <v>9</v>
      </c>
      <c r="B8" s="0" t="n">
        <f aca="false">B6/(B7*D4)</f>
        <v>0.5</v>
      </c>
      <c r="C8" s="0" t="s">
        <v>10</v>
      </c>
      <c r="G8" s="1" t="s">
        <v>11</v>
      </c>
      <c r="H8" s="2" t="s">
        <v>12</v>
      </c>
      <c r="I8" s="2"/>
      <c r="J8" s="2"/>
      <c r="K8" s="2" t="s">
        <v>13</v>
      </c>
      <c r="L8" s="2"/>
      <c r="M8" s="2"/>
      <c r="N8" s="2"/>
      <c r="O8" s="2"/>
      <c r="P8" s="3"/>
    </row>
    <row r="9" customFormat="false" ht="15" hidden="false" customHeight="false" outlineLevel="0" collapsed="false">
      <c r="G9" s="4" t="s">
        <v>14</v>
      </c>
      <c r="H9" s="5" t="s">
        <v>15</v>
      </c>
      <c r="I9" s="5"/>
      <c r="J9" s="5"/>
      <c r="K9" s="5"/>
      <c r="L9" s="5"/>
      <c r="M9" s="5"/>
      <c r="N9" s="5"/>
      <c r="O9" s="5"/>
      <c r="P9" s="6"/>
    </row>
    <row r="10" customFormat="false" ht="15" hidden="false" customHeight="false" outlineLevel="0" collapsed="false">
      <c r="G10" s="4" t="s">
        <v>16</v>
      </c>
      <c r="H10" s="5" t="s">
        <v>17</v>
      </c>
      <c r="I10" s="5"/>
      <c r="J10" s="5"/>
      <c r="K10" s="5"/>
      <c r="L10" s="5"/>
      <c r="M10" s="5"/>
      <c r="N10" s="5"/>
      <c r="O10" s="5"/>
      <c r="P10" s="6"/>
    </row>
    <row r="11" customFormat="false" ht="15" hidden="false" customHeight="false" outlineLevel="0" collapsed="false">
      <c r="G11" s="7" t="s">
        <v>18</v>
      </c>
      <c r="H11" s="8" t="s">
        <v>19</v>
      </c>
      <c r="I11" s="8"/>
      <c r="J11" s="8"/>
      <c r="K11" s="8" t="s">
        <v>20</v>
      </c>
      <c r="L11" s="8"/>
      <c r="M11" s="8"/>
      <c r="N11" s="8"/>
      <c r="O11" s="8"/>
      <c r="P11" s="9"/>
    </row>
    <row r="12" customFormat="false" ht="15" hidden="false" customHeight="false" outlineLevel="0" collapsed="false">
      <c r="A12" s="0" t="s">
        <v>21</v>
      </c>
    </row>
    <row r="13" customFormat="false" ht="15" hidden="false" customHeight="false" outlineLevel="0" collapsed="false">
      <c r="A13" s="0" t="s">
        <v>18</v>
      </c>
      <c r="B13" s="0" t="n">
        <v>10</v>
      </c>
    </row>
    <row r="14" customFormat="false" ht="15" hidden="false" customHeight="false" outlineLevel="0" collapsed="false">
      <c r="A14" s="0" t="s">
        <v>14</v>
      </c>
      <c r="B14" s="0" t="n">
        <f aca="false">B7*((1+B13/B6)^(0.5)-1)</f>
        <v>19.803902718557</v>
      </c>
    </row>
    <row r="15" customFormat="false" ht="15" hidden="false" customHeight="false" outlineLevel="0" collapsed="false">
      <c r="A15" s="0" t="s">
        <v>22</v>
      </c>
      <c r="B15" s="0" t="n">
        <f aca="false">B13/B14</f>
        <v>0.504950975679638</v>
      </c>
      <c r="C15" s="0" t="s">
        <v>23</v>
      </c>
    </row>
    <row r="18" customFormat="false" ht="15" hidden="false" customHeight="false" outlineLevel="0" collapsed="false">
      <c r="A18" s="0" t="s">
        <v>24</v>
      </c>
    </row>
    <row r="19" customFormat="false" ht="15" hidden="false" customHeight="false" outlineLevel="0" collapsed="false">
      <c r="A19" s="0" t="s">
        <v>18</v>
      </c>
      <c r="B19" s="0" t="s">
        <v>14</v>
      </c>
      <c r="C19" s="0" t="s">
        <v>25</v>
      </c>
      <c r="D19" s="0" t="s">
        <v>11</v>
      </c>
      <c r="E19" s="0" t="s">
        <v>26</v>
      </c>
    </row>
    <row r="20" customFormat="false" ht="15" hidden="false" customHeight="false" outlineLevel="0" collapsed="false">
      <c r="A20" s="0" t="n">
        <f aca="false">A21-5</f>
        <v>-250</v>
      </c>
      <c r="B20" s="0" t="n">
        <f aca="false">$B$7*((1+A20/$B$6)^$D$4-1)</f>
        <v>-1000</v>
      </c>
      <c r="C20" s="0" t="n">
        <f aca="false">A20/B20</f>
        <v>0.25</v>
      </c>
      <c r="D20" s="0" t="n">
        <f aca="false">$B$7-B20</f>
        <v>2000</v>
      </c>
      <c r="E20" s="0" t="n">
        <f aca="false">$A$4*$D$4*C20</f>
        <v>0.3125</v>
      </c>
    </row>
    <row r="21" customFormat="false" ht="15" hidden="false" customHeight="false" outlineLevel="0" collapsed="false">
      <c r="A21" s="0" t="n">
        <f aca="false">A22-5</f>
        <v>-245</v>
      </c>
      <c r="B21" s="0" t="n">
        <f aca="false">$B$7*((1+A21/$B$6)^$D$4-1)</f>
        <v>-858.57864376269</v>
      </c>
      <c r="C21" s="0" t="n">
        <f aca="false">A21/B21</f>
        <v>0.285355339059327</v>
      </c>
      <c r="D21" s="0" t="n">
        <f aca="false">$B$7-B21</f>
        <v>1858.57864376269</v>
      </c>
      <c r="E21" s="0" t="n">
        <f aca="false">$A$4*$D$4*C21</f>
        <v>0.356694173824159</v>
      </c>
    </row>
    <row r="22" customFormat="false" ht="15" hidden="false" customHeight="false" outlineLevel="0" collapsed="false">
      <c r="A22" s="0" t="n">
        <f aca="false">A23-5</f>
        <v>-240</v>
      </c>
      <c r="B22" s="0" t="n">
        <f aca="false">$B$7*((1+A22/$B$6)^$D$4-1)</f>
        <v>-800</v>
      </c>
      <c r="C22" s="0" t="n">
        <f aca="false">A22/B22</f>
        <v>0.3</v>
      </c>
      <c r="D22" s="0" t="n">
        <f aca="false">$B$7-B22</f>
        <v>1800</v>
      </c>
      <c r="E22" s="0" t="n">
        <f aca="false">$A$4*$D$4*C22</f>
        <v>0.375</v>
      </c>
    </row>
    <row r="23" customFormat="false" ht="15" hidden="false" customHeight="false" outlineLevel="0" collapsed="false">
      <c r="A23" s="0" t="n">
        <f aca="false">A24-5</f>
        <v>-235</v>
      </c>
      <c r="B23" s="0" t="n">
        <f aca="false">$B$7*((1+A23/$B$6)^$D$4-1)</f>
        <v>-755.051025721682</v>
      </c>
      <c r="C23" s="0" t="n">
        <f aca="false">A23/B23</f>
        <v>0.31123724356958</v>
      </c>
      <c r="D23" s="0" t="n">
        <f aca="false">$B$7-B23</f>
        <v>1755.05102572168</v>
      </c>
      <c r="E23" s="0" t="n">
        <f aca="false">$A$4*$D$4*C23</f>
        <v>0.389046554461974</v>
      </c>
    </row>
    <row r="24" customFormat="false" ht="15" hidden="false" customHeight="false" outlineLevel="0" collapsed="false">
      <c r="A24" s="0" t="n">
        <f aca="false">A25-5</f>
        <v>-230</v>
      </c>
      <c r="B24" s="0" t="n">
        <f aca="false">$B$7*((1+A24/$B$6)^$D$4-1)</f>
        <v>-717.157287525381</v>
      </c>
      <c r="C24" s="0" t="n">
        <f aca="false">A24/B24</f>
        <v>0.320710678118655</v>
      </c>
      <c r="D24" s="0" t="n">
        <f aca="false">$B$7-B24</f>
        <v>1717.15728752538</v>
      </c>
      <c r="E24" s="0" t="n">
        <f aca="false">$A$4*$D$4*C24</f>
        <v>0.400888347648318</v>
      </c>
    </row>
    <row r="25" customFormat="false" ht="15" hidden="false" customHeight="false" outlineLevel="0" collapsed="false">
      <c r="A25" s="0" t="n">
        <f aca="false">A26-5</f>
        <v>-225</v>
      </c>
      <c r="B25" s="0" t="n">
        <f aca="false">$B$7*((1+A25/$B$6)^$D$4-1)</f>
        <v>-683.772233983162</v>
      </c>
      <c r="C25" s="0" t="n">
        <f aca="false">A25/B25</f>
        <v>0.329056941504209</v>
      </c>
      <c r="D25" s="0" t="n">
        <f aca="false">$B$7-B25</f>
        <v>1683.77223398316</v>
      </c>
      <c r="E25" s="0" t="n">
        <f aca="false">$A$4*$D$4*C25</f>
        <v>0.411321176880262</v>
      </c>
    </row>
    <row r="26" customFormat="false" ht="15" hidden="false" customHeight="false" outlineLevel="0" collapsed="false">
      <c r="A26" s="0" t="n">
        <f aca="false">A27-5</f>
        <v>-220</v>
      </c>
      <c r="B26" s="0" t="n">
        <f aca="false">$B$7*((1+A26/$B$6)^$D$4-1)</f>
        <v>-653.589838486225</v>
      </c>
      <c r="C26" s="0" t="n">
        <f aca="false">A26/B26</f>
        <v>0.336602540378444</v>
      </c>
      <c r="D26" s="0" t="n">
        <f aca="false">$B$7-B26</f>
        <v>1653.58983848622</v>
      </c>
      <c r="E26" s="0" t="n">
        <f aca="false">$A$4*$D$4*C26</f>
        <v>0.420753175473055</v>
      </c>
    </row>
    <row r="27" customFormat="false" ht="15" hidden="false" customHeight="false" outlineLevel="0" collapsed="false">
      <c r="A27" s="0" t="n">
        <f aca="false">A28-5</f>
        <v>-215</v>
      </c>
      <c r="B27" s="0" t="n">
        <f aca="false">$B$7*((1+A27/$B$6)^$D$4-1)</f>
        <v>-625.834261322606</v>
      </c>
      <c r="C27" s="0" t="n">
        <f aca="false">A27/B27</f>
        <v>0.343541434669349</v>
      </c>
      <c r="D27" s="0" t="n">
        <f aca="false">$B$7-B27</f>
        <v>1625.83426132261</v>
      </c>
      <c r="E27" s="0" t="n">
        <f aca="false">$A$4*$D$4*C27</f>
        <v>0.429426793336686</v>
      </c>
    </row>
    <row r="28" customFormat="false" ht="15" hidden="false" customHeight="false" outlineLevel="0" collapsed="false">
      <c r="A28" s="0" t="n">
        <f aca="false">A29-5</f>
        <v>-210</v>
      </c>
      <c r="B28" s="0" t="n">
        <f aca="false">$B$7*((1+A28/$B$6)^$D$4-1)</f>
        <v>-600</v>
      </c>
      <c r="C28" s="0" t="n">
        <f aca="false">A28/B28</f>
        <v>0.35</v>
      </c>
      <c r="D28" s="0" t="n">
        <f aca="false">$B$7-B28</f>
        <v>1600</v>
      </c>
      <c r="E28" s="0" t="n">
        <f aca="false">$A$4*$D$4*C28</f>
        <v>0.4375</v>
      </c>
    </row>
    <row r="29" customFormat="false" ht="15" hidden="false" customHeight="false" outlineLevel="0" collapsed="false">
      <c r="A29" s="0" t="n">
        <f aca="false">A30-5</f>
        <v>-205</v>
      </c>
      <c r="B29" s="0" t="n">
        <f aca="false">$B$7*((1+A29/$B$6)^$D$4-1)</f>
        <v>-575.735931288071</v>
      </c>
      <c r="C29" s="0" t="n">
        <f aca="false">A29/B29</f>
        <v>0.356066017177982</v>
      </c>
      <c r="D29" s="0" t="n">
        <f aca="false">$B$7-B29</f>
        <v>1575.73593128807</v>
      </c>
      <c r="E29" s="0" t="n">
        <f aca="false">$A$4*$D$4*C29</f>
        <v>0.445082521472478</v>
      </c>
    </row>
    <row r="30" customFormat="false" ht="15" hidden="false" customHeight="false" outlineLevel="0" collapsed="false">
      <c r="A30" s="0" t="n">
        <f aca="false">A31-100</f>
        <v>-200</v>
      </c>
      <c r="B30" s="0" t="n">
        <f aca="false">$B$7*((1+A30/$B$6)^$D$4-1)</f>
        <v>-552.786404500042</v>
      </c>
      <c r="C30" s="0" t="n">
        <f aca="false">A30/B30</f>
        <v>0.361803398874989</v>
      </c>
      <c r="D30" s="0" t="n">
        <f aca="false">$B$7-B30</f>
        <v>1552.78640450004</v>
      </c>
      <c r="E30" s="0" t="n">
        <f aca="false">$A$4*$D$4*C30</f>
        <v>0.452254248593737</v>
      </c>
    </row>
    <row r="31" customFormat="false" ht="15" hidden="false" customHeight="false" outlineLevel="0" collapsed="false">
      <c r="A31" s="0" t="n">
        <f aca="false">A32-10</f>
        <v>-100</v>
      </c>
      <c r="B31" s="0" t="n">
        <f aca="false">$B$7*((1+A31/$B$6)^$D$4-1)</f>
        <v>-225.403330758517</v>
      </c>
      <c r="C31" s="0" t="n">
        <f aca="false">A31/B31</f>
        <v>0.443649167310371</v>
      </c>
      <c r="D31" s="0" t="n">
        <f aca="false">$B$7-B31</f>
        <v>1225.40333075852</v>
      </c>
      <c r="E31" s="0" t="n">
        <f aca="false">$A$4*$D$4*C31</f>
        <v>0.554561459137964</v>
      </c>
    </row>
    <row r="32" customFormat="false" ht="15" hidden="false" customHeight="false" outlineLevel="0" collapsed="false">
      <c r="A32" s="0" t="n">
        <f aca="false">A33-10</f>
        <v>-90</v>
      </c>
      <c r="B32" s="0" t="n">
        <f aca="false">$B$7*((1+A32/$B$6)^$D$4-1)</f>
        <v>-200</v>
      </c>
      <c r="C32" s="0" t="n">
        <f aca="false">A32/B32</f>
        <v>0.45</v>
      </c>
      <c r="D32" s="0" t="n">
        <f aca="false">$B$7-B32</f>
        <v>1200</v>
      </c>
      <c r="E32" s="0" t="n">
        <f aca="false">$A$4*$D$4*C32</f>
        <v>0.5625</v>
      </c>
    </row>
    <row r="33" customFormat="false" ht="15" hidden="false" customHeight="false" outlineLevel="0" collapsed="false">
      <c r="A33" s="0" t="n">
        <f aca="false">A34-10</f>
        <v>-80</v>
      </c>
      <c r="B33" s="0" t="n">
        <f aca="false">$B$7*((1+A33/$B$6)^$D$4-1)</f>
        <v>-175.378874876468</v>
      </c>
      <c r="C33" s="0" t="n">
        <f aca="false">A33/B33</f>
        <v>0.456155281280883</v>
      </c>
      <c r="D33" s="0" t="n">
        <f aca="false">$B$7-B33</f>
        <v>1175.37887487647</v>
      </c>
      <c r="E33" s="0" t="n">
        <f aca="false">$A$4*$D$4*C33</f>
        <v>0.570194101601104</v>
      </c>
    </row>
    <row r="34" customFormat="false" ht="15" hidden="false" customHeight="false" outlineLevel="0" collapsed="false">
      <c r="A34" s="0" t="n">
        <f aca="false">A35-10</f>
        <v>-70</v>
      </c>
      <c r="B34" s="0" t="n">
        <f aca="false">$B$7*((1+A34/$B$6)^$D$4-1)</f>
        <v>-151.471862576143</v>
      </c>
      <c r="C34" s="0" t="n">
        <f aca="false">A34/B34</f>
        <v>0.462132034355964</v>
      </c>
      <c r="D34" s="0" t="n">
        <f aca="false">$B$7-B34</f>
        <v>1151.47186257614</v>
      </c>
      <c r="E34" s="0" t="n">
        <f aca="false">$A$4*$D$4*C34</f>
        <v>0.577665042944955</v>
      </c>
    </row>
    <row r="35" customFormat="false" ht="15" hidden="false" customHeight="false" outlineLevel="0" collapsed="false">
      <c r="A35" s="0" t="n">
        <f aca="false">A36-10</f>
        <v>-60</v>
      </c>
      <c r="B35" s="0" t="n">
        <f aca="false">$B$7*((1+A35/$B$6)^$D$4-1)</f>
        <v>-128.220211291865</v>
      </c>
      <c r="C35" s="0" t="n">
        <f aca="false">A35/B35</f>
        <v>0.467944947177034</v>
      </c>
      <c r="D35" s="0" t="n">
        <f aca="false">$B$7-B35</f>
        <v>1128.22021129187</v>
      </c>
      <c r="E35" s="0" t="n">
        <f aca="false">$A$4*$D$4*C35</f>
        <v>0.584931183971292</v>
      </c>
    </row>
    <row r="36" customFormat="false" ht="15" hidden="false" customHeight="false" outlineLevel="0" collapsed="false">
      <c r="A36" s="0" t="n">
        <f aca="false">A37-10</f>
        <v>-50</v>
      </c>
      <c r="B36" s="0" t="n">
        <f aca="false">$B$7*((1+A36/$B$6)^$D$4-1)</f>
        <v>-105.572809000084</v>
      </c>
      <c r="C36" s="0" t="n">
        <f aca="false">A36/B36</f>
        <v>0.473606797749979</v>
      </c>
      <c r="D36" s="0" t="n">
        <f aca="false">$B$7-B36</f>
        <v>1105.57280900008</v>
      </c>
      <c r="E36" s="0" t="n">
        <f aca="false">$A$4*$D$4*C36</f>
        <v>0.592008497187473</v>
      </c>
    </row>
    <row r="37" customFormat="false" ht="15" hidden="false" customHeight="false" outlineLevel="0" collapsed="false">
      <c r="A37" s="0" t="n">
        <f aca="false">A38-10</f>
        <v>-40</v>
      </c>
      <c r="B37" s="0" t="n">
        <f aca="false">$B$7*((1+A37/$B$6)^$D$4-1)</f>
        <v>-83.484861008832</v>
      </c>
      <c r="C37" s="0" t="n">
        <f aca="false">A37/B37</f>
        <v>0.479128784747792</v>
      </c>
      <c r="D37" s="0" t="n">
        <f aca="false">$B$7-B37</f>
        <v>1083.48486100883</v>
      </c>
      <c r="E37" s="0" t="n">
        <f aca="false">$A$4*$D$4*C37</f>
        <v>0.59891098093474</v>
      </c>
    </row>
    <row r="38" customFormat="false" ht="15" hidden="false" customHeight="false" outlineLevel="0" collapsed="false">
      <c r="A38" s="0" t="n">
        <f aca="false">A39-10</f>
        <v>-30</v>
      </c>
      <c r="B38" s="0" t="n">
        <f aca="false">$B$7*((1+A38/$B$6)^$D$4-1)</f>
        <v>-61.9168480353141</v>
      </c>
      <c r="C38" s="0" t="n">
        <f aca="false">A38/B38</f>
        <v>0.484520787991172</v>
      </c>
      <c r="D38" s="0" t="n">
        <f aca="false">$B$7-B38</f>
        <v>1061.91684803531</v>
      </c>
      <c r="E38" s="0" t="n">
        <f aca="false">$A$4*$D$4*C38</f>
        <v>0.605650984988965</v>
      </c>
    </row>
    <row r="39" customFormat="false" ht="15" hidden="false" customHeight="false" outlineLevel="0" collapsed="false">
      <c r="A39" s="0" t="n">
        <f aca="false">A40-10</f>
        <v>-20</v>
      </c>
      <c r="B39" s="0" t="n">
        <f aca="false">$B$7*((1+A39/$B$6)^$D$4-1)</f>
        <v>-40.8336953374561</v>
      </c>
      <c r="C39" s="0" t="n">
        <f aca="false">A39/B39</f>
        <v>0.489791576165636</v>
      </c>
      <c r="D39" s="0" t="n">
        <f aca="false">$B$7-B39</f>
        <v>1040.83369533746</v>
      </c>
      <c r="E39" s="0" t="n">
        <f aca="false">$A$4*$D$4*C39</f>
        <v>0.612239470207045</v>
      </c>
    </row>
    <row r="40" customFormat="false" ht="15" hidden="false" customHeight="false" outlineLevel="0" collapsed="false">
      <c r="A40" s="0" t="n">
        <f aca="false">A41-10</f>
        <v>-10</v>
      </c>
      <c r="B40" s="0" t="n">
        <f aca="false">$B$7*((1+A40/$B$6)^$D$4-1)</f>
        <v>-20.2041028867288</v>
      </c>
      <c r="C40" s="0" t="n">
        <f aca="false">A40/B40</f>
        <v>0.494948974278317</v>
      </c>
      <c r="D40" s="0" t="n">
        <f aca="false">$B$7-B40</f>
        <v>1020.20410288673</v>
      </c>
      <c r="E40" s="0" t="n">
        <f aca="false">$A$4*$D$4*C40</f>
        <v>0.618686217847896</v>
      </c>
    </row>
    <row r="41" customFormat="false" ht="15" hidden="false" customHeight="false" outlineLevel="0" collapsed="false">
      <c r="A41" s="0" t="n">
        <v>0</v>
      </c>
      <c r="B41" s="0" t="n">
        <f aca="false">$B$7*((1+A41/$B$6)^$D$4-1)</f>
        <v>0</v>
      </c>
      <c r="C41" s="0" t="n">
        <f aca="false">B8</f>
        <v>0.5</v>
      </c>
      <c r="D41" s="0" t="n">
        <f aca="false">$B$7-B41</f>
        <v>1000</v>
      </c>
      <c r="E41" s="0" t="n">
        <f aca="false">$A$4*$D$4*C41</f>
        <v>0.625</v>
      </c>
    </row>
    <row r="42" customFormat="false" ht="15" hidden="false" customHeight="false" outlineLevel="0" collapsed="false">
      <c r="A42" s="0" t="n">
        <v>10</v>
      </c>
      <c r="B42" s="0" t="n">
        <f aca="false">$B$7*((1+A42/$B$6)^$D$4-1)</f>
        <v>19.803902718557</v>
      </c>
      <c r="C42" s="0" t="n">
        <f aca="false">A42/B42</f>
        <v>0.504950975679638</v>
      </c>
      <c r="D42" s="0" t="n">
        <f aca="false">$B$7-B42</f>
        <v>980.196097281443</v>
      </c>
      <c r="E42" s="0" t="n">
        <f aca="false">$A$4*$D$4*C42</f>
        <v>0.631188719599547</v>
      </c>
    </row>
    <row r="43" customFormat="false" ht="15" hidden="false" customHeight="false" outlineLevel="0" collapsed="false">
      <c r="A43" s="0" t="n">
        <v>20</v>
      </c>
      <c r="B43" s="0" t="n">
        <f aca="false">$B$7*((1+A43/$B$6)^$D$4-1)</f>
        <v>39.2304845413265</v>
      </c>
      <c r="C43" s="0" t="n">
        <f aca="false">A43/B43</f>
        <v>0.50980762113533</v>
      </c>
      <c r="D43" s="0" t="n">
        <f aca="false">$B$7-B43</f>
        <v>960.769515458673</v>
      </c>
      <c r="E43" s="0" t="n">
        <f aca="false">$A$4*$D$4*C43</f>
        <v>0.637259526419163</v>
      </c>
    </row>
    <row r="44" customFormat="false" ht="15" hidden="false" customHeight="false" outlineLevel="0" collapsed="false">
      <c r="A44" s="0" t="n">
        <v>30</v>
      </c>
      <c r="B44" s="0" t="n">
        <f aca="false">$B$7*((1+A44/$B$6)^$D$4-1)</f>
        <v>58.3005244258363</v>
      </c>
      <c r="C44" s="0" t="n">
        <f aca="false">A44/B44</f>
        <v>0.514575131106458</v>
      </c>
      <c r="D44" s="0" t="n">
        <f aca="false">$B$7-B44</f>
        <v>941.699475574164</v>
      </c>
      <c r="E44" s="0" t="n">
        <f aca="false">$A$4*$D$4*C44</f>
        <v>0.643218913883073</v>
      </c>
    </row>
    <row r="45" customFormat="false" ht="15" hidden="false" customHeight="false" outlineLevel="0" collapsed="false">
      <c r="A45" s="0" t="n">
        <v>40</v>
      </c>
      <c r="B45" s="0" t="n">
        <f aca="false">$B$7*((1+A45/$B$6)^$D$4-1)</f>
        <v>77.0329614269008</v>
      </c>
      <c r="C45" s="0" t="n">
        <f aca="false">A45/B45</f>
        <v>0.519258240356726</v>
      </c>
      <c r="D45" s="0" t="n">
        <f aca="false">$B$7-B45</f>
        <v>922.967038573099</v>
      </c>
      <c r="E45" s="0" t="n">
        <f aca="false">$A$4*$D$4*C45</f>
        <v>0.649072800445907</v>
      </c>
    </row>
    <row r="46" customFormat="false" ht="15" hidden="false" customHeight="false" outlineLevel="0" collapsed="false">
      <c r="A46" s="0" t="n">
        <v>50</v>
      </c>
      <c r="B46" s="0" t="n">
        <f aca="false">$B$7*((1+A46/$B$6)^$D$4-1)</f>
        <v>95.4451150103322</v>
      </c>
      <c r="C46" s="0" t="n">
        <f aca="false">A46/B46</f>
        <v>0.523861278752583</v>
      </c>
      <c r="D46" s="0" t="n">
        <f aca="false">$B$7-B46</f>
        <v>904.554884989668</v>
      </c>
      <c r="E46" s="0" t="n">
        <f aca="false">$A$4*$D$4*C46</f>
        <v>0.654826598440729</v>
      </c>
    </row>
    <row r="47" customFormat="false" ht="15" hidden="false" customHeight="false" outlineLevel="0" collapsed="false">
      <c r="A47" s="0" t="n">
        <v>60</v>
      </c>
      <c r="B47" s="0" t="n">
        <f aca="false">$B$7*((1+A47/$B$6)^$D$4-1)</f>
        <v>113.552872566004</v>
      </c>
      <c r="C47" s="0" t="n">
        <f aca="false">A47/B47</f>
        <v>0.528388218141501</v>
      </c>
      <c r="D47" s="0" t="n">
        <f aca="false">$B$7-B47</f>
        <v>886.447127433996</v>
      </c>
      <c r="E47" s="0" t="n">
        <f aca="false">$A$4*$D$4*C47</f>
        <v>0.660485272676876</v>
      </c>
    </row>
    <row r="48" customFormat="false" ht="15" hidden="false" customHeight="false" outlineLevel="0" collapsed="false">
      <c r="A48" s="0" t="n">
        <v>70</v>
      </c>
      <c r="B48" s="0" t="n">
        <f aca="false">$B$7*((1+A48/$B$6)^$D$4-1)</f>
        <v>131.370849898476</v>
      </c>
      <c r="C48" s="0" t="n">
        <f aca="false">A48/B48</f>
        <v>0.532842712474619</v>
      </c>
      <c r="D48" s="0" t="n">
        <f aca="false">$B$7-B48</f>
        <v>868.629150101524</v>
      </c>
      <c r="E48" s="0" t="n">
        <f aca="false">$A$4*$D$4*C48</f>
        <v>0.666053390593274</v>
      </c>
    </row>
    <row r="49" customFormat="false" ht="15" hidden="false" customHeight="false" outlineLevel="0" collapsed="false">
      <c r="A49" s="0" t="n">
        <v>80</v>
      </c>
      <c r="B49" s="0" t="n">
        <f aca="false">$B$7*((1+A49/$B$6)^$D$4-1)</f>
        <v>148.912529307606</v>
      </c>
      <c r="C49" s="0" t="n">
        <f aca="false">A49/B49</f>
        <v>0.537228132326902</v>
      </c>
      <c r="D49" s="0" t="n">
        <f aca="false">$B$7-B49</f>
        <v>851.087470692394</v>
      </c>
      <c r="E49" s="0" t="n">
        <f aca="false">$A$4*$D$4*C49</f>
        <v>0.671535165408627</v>
      </c>
    </row>
    <row r="50" customFormat="false" ht="15" hidden="false" customHeight="false" outlineLevel="0" collapsed="false">
      <c r="A50" s="0" t="n">
        <v>90</v>
      </c>
      <c r="B50" s="0" t="n">
        <f aca="false">$B$7*((1+A50/$B$6)^$D$4-1)</f>
        <v>166.19037896906</v>
      </c>
      <c r="C50" s="0" t="n">
        <f aca="false">A50/B50</f>
        <v>0.541547594742265</v>
      </c>
      <c r="D50" s="0" t="n">
        <f aca="false">$B$7-B50</f>
        <v>833.80962103094</v>
      </c>
      <c r="E50" s="0" t="n">
        <f aca="false">$A$4*$D$4*C50</f>
        <v>0.676934493427832</v>
      </c>
    </row>
    <row r="51" customFormat="false" ht="15" hidden="false" customHeight="false" outlineLevel="0" collapsed="false">
      <c r="A51" s="0" t="n">
        <v>100</v>
      </c>
      <c r="B51" s="0" t="n">
        <f aca="false">$B$7*((1+A51/$B$6)^$D$4-1)</f>
        <v>183.215956619923</v>
      </c>
      <c r="C51" s="0" t="n">
        <f aca="false">A51/B51</f>
        <v>0.545803989154981</v>
      </c>
      <c r="D51" s="0" t="n">
        <f aca="false">$B$7-B51</f>
        <v>816.784043380077</v>
      </c>
      <c r="E51" s="0" t="n">
        <f aca="false">$A$4*$D$4*C51</f>
        <v>0.682254986443726</v>
      </c>
    </row>
    <row r="52" customFormat="false" ht="15" hidden="false" customHeight="false" outlineLevel="0" collapsed="false">
      <c r="A52" s="0" t="n">
        <v>200</v>
      </c>
      <c r="B52" s="0" t="n">
        <f aca="false">$B$7*((1+A52/$B$6)^$D$4-1)</f>
        <v>341.640786499874</v>
      </c>
      <c r="C52" s="0" t="n">
        <f aca="false">A52/B52</f>
        <v>0.585410196624968</v>
      </c>
      <c r="D52" s="0" t="n">
        <f aca="false">$B$7-B52</f>
        <v>658.359213500126</v>
      </c>
      <c r="E52" s="0" t="n">
        <f aca="false">$A$4*$D$4*C52</f>
        <v>0.73176274578121</v>
      </c>
    </row>
    <row r="53" customFormat="false" ht="15" hidden="false" customHeight="false" outlineLevel="0" collapsed="false">
      <c r="A53" s="0" t="n">
        <v>300</v>
      </c>
      <c r="B53" s="0" t="n">
        <f aca="false">$B$7*((1+A53/$B$6)^$D$4-1)</f>
        <v>483.239697419133</v>
      </c>
      <c r="C53" s="0" t="n">
        <f aca="false">A53/B53</f>
        <v>0.620809924354783</v>
      </c>
      <c r="D53" s="0" t="n">
        <f aca="false">$B$7-B53</f>
        <v>516.760302580867</v>
      </c>
      <c r="E53" s="0" t="n">
        <f aca="false">$A$4*$D$4*C53</f>
        <v>0.776012405443479</v>
      </c>
    </row>
    <row r="54" customFormat="false" ht="15" hidden="false" customHeight="false" outlineLevel="0" collapsed="false">
      <c r="A54" s="0" t="n">
        <v>400</v>
      </c>
      <c r="B54" s="0" t="n">
        <f aca="false">$B$7*((1+A54/$B$6)^$D$4-1)</f>
        <v>612.45154965971</v>
      </c>
      <c r="C54" s="0" t="n">
        <f aca="false">A54/B54</f>
        <v>0.653112887414927</v>
      </c>
      <c r="D54" s="0" t="n">
        <f aca="false">$B$7-B54</f>
        <v>387.54845034029</v>
      </c>
      <c r="E54" s="0" t="n">
        <f aca="false">$A$4*$D$4*C54</f>
        <v>0.816391109268659</v>
      </c>
    </row>
    <row r="55" customFormat="false" ht="15" hidden="false" customHeight="false" outlineLevel="0" collapsed="false">
      <c r="A55" s="0" t="n">
        <v>500</v>
      </c>
      <c r="B55" s="0" t="n">
        <f aca="false">$B$7*((1+A55/$B$6)^$D$4-1)</f>
        <v>732.050807568877</v>
      </c>
      <c r="C55" s="0" t="n">
        <f aca="false">A55/B55</f>
        <v>0.683012701892219</v>
      </c>
      <c r="D55" s="0" t="n">
        <f aca="false">$B$7-B55</f>
        <v>267.949192431123</v>
      </c>
      <c r="E55" s="0" t="n">
        <f aca="false">$A$4*$D$4*C55</f>
        <v>0.853765877365274</v>
      </c>
    </row>
    <row r="56" customFormat="false" ht="15" hidden="false" customHeight="false" outlineLevel="0" collapsed="false">
      <c r="A56" s="0" t="n">
        <v>600</v>
      </c>
      <c r="B56" s="0" t="n">
        <f aca="false">$B$7*((1+A56/$B$6)^$D$4-1)</f>
        <v>843.908891458577</v>
      </c>
      <c r="C56" s="0" t="n">
        <f aca="false">A56/B56</f>
        <v>0.710977222864644</v>
      </c>
      <c r="D56" s="0" t="n">
        <f aca="false">$B$7-B56</f>
        <v>156.091108541423</v>
      </c>
      <c r="E56" s="0" t="n">
        <f aca="false">$A$4*$D$4*C56</f>
        <v>0.888721528580805</v>
      </c>
    </row>
    <row r="57" customFormat="false" ht="15" hidden="false" customHeight="false" outlineLevel="0" collapsed="false">
      <c r="A57" s="0" t="n">
        <v>700</v>
      </c>
      <c r="B57" s="0" t="n">
        <f aca="false">$B$7*((1+A57/$B$6)^$D$4-1)</f>
        <v>949.358868961793</v>
      </c>
      <c r="C57" s="0" t="n">
        <f aca="false">A57/B57</f>
        <v>0.737339717240448</v>
      </c>
      <c r="D57" s="0" t="n">
        <f aca="false">$B$7-B57</f>
        <v>50.6411310382073</v>
      </c>
      <c r="E57" s="0" t="n">
        <f aca="false">$A$4*$D$4*C57</f>
        <v>0.92167464655056</v>
      </c>
    </row>
    <row r="58" customFormat="false" ht="15" hidden="false" customHeight="false" outlineLevel="0" collapsed="false">
      <c r="A58" s="10" t="n">
        <v>800</v>
      </c>
      <c r="B58" s="10" t="n">
        <f aca="false">$B$7*((1+A58/$B$6)^$D$4-1)</f>
        <v>1049.39015319192</v>
      </c>
      <c r="C58" s="10" t="n">
        <f aca="false">A58/B58</f>
        <v>0.76234753829798</v>
      </c>
      <c r="D58" s="10" t="n">
        <f aca="false">$B$7-B58</f>
        <v>-49.3901531919198</v>
      </c>
      <c r="E58" s="10" t="n">
        <f aca="false">$A$4*$D$4*C58</f>
        <v>0.952934422872475</v>
      </c>
    </row>
    <row r="59" customFormat="false" ht="15" hidden="false" customHeight="false" outlineLevel="0" collapsed="false">
      <c r="A59" s="10" t="n">
        <v>900</v>
      </c>
      <c r="B59" s="10" t="n">
        <f aca="false">$B$7*((1+A59/$B$6)^$D$4-1)</f>
        <v>1144.76105895272</v>
      </c>
      <c r="C59" s="10" t="n">
        <f aca="false">A59/B59</f>
        <v>0.78619026473818</v>
      </c>
      <c r="D59" s="10" t="n">
        <f aca="false">$B$7-B59</f>
        <v>-144.761058952722</v>
      </c>
      <c r="E59" s="10" t="n">
        <f aca="false">$A$4*$D$4*C59</f>
        <v>0.982737830922726</v>
      </c>
    </row>
    <row r="60" customFormat="false" ht="15" hidden="false" customHeight="false" outlineLevel="0" collapsed="false">
      <c r="A60" s="10" t="n">
        <v>1000</v>
      </c>
      <c r="B60" s="10" t="n">
        <f aca="false">$B$7*((1+A60/$B$6)^$D$4-1)</f>
        <v>1236.06797749979</v>
      </c>
      <c r="C60" s="10" t="n">
        <f aca="false">A60/B60</f>
        <v>0.809016994374947</v>
      </c>
      <c r="D60" s="10" t="n">
        <f aca="false">$B$7-B60</f>
        <v>-236.06797749979</v>
      </c>
      <c r="E60" s="10" t="n">
        <f aca="false">$A$4*$D$4*C60</f>
        <v>1.01127124296868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3.8" zeroHeight="false" outlineLevelRow="0" outlineLevelCol="0"/>
  <cols>
    <col collapsed="false" customWidth="true" hidden="false" outlineLevel="0" max="1" min="1" style="0" width="18.11"/>
    <col collapsed="false" customWidth="true" hidden="false" outlineLevel="0" max="2" min="2" style="0" width="17.86"/>
    <col collapsed="false" customWidth="true" hidden="false" outlineLevel="0" max="3" min="3" style="0" width="13.12"/>
    <col collapsed="false" customWidth="true" hidden="false" outlineLevel="0" max="4" min="4" style="0" width="13.04"/>
    <col collapsed="false" customWidth="true" hidden="false" outlineLevel="0" max="5" min="5" style="0" width="18"/>
    <col collapsed="false" customWidth="true" hidden="false" outlineLevel="0" max="6" min="6" style="0" width="13.04"/>
    <col collapsed="false" customWidth="true" hidden="false" outlineLevel="0" max="7" min="7" style="0" width="18"/>
    <col collapsed="false" customWidth="true" hidden="false" outlineLevel="0" max="20" min="8" style="0" width="9.14"/>
    <col collapsed="false" customWidth="true" hidden="false" outlineLevel="0" max="21" min="21" style="0" width="12.38"/>
    <col collapsed="false" customWidth="true" hidden="false" outlineLevel="0" max="22" min="22" style="0" width="10.83"/>
    <col collapsed="false" customWidth="true" hidden="false" outlineLevel="0" max="23" min="23" style="0" width="9.14"/>
    <col collapsed="false" customWidth="true" hidden="false" outlineLevel="0" max="24" min="24" style="15" width="11.9"/>
    <col collapsed="false" customWidth="true" hidden="false" outlineLevel="0" max="29" min="25" style="0" width="9.14"/>
    <col collapsed="false" customWidth="true" hidden="false" outlineLevel="0" max="30" min="30" style="15" width="13.34"/>
    <col collapsed="false" customWidth="true" hidden="false" outlineLevel="0" max="31" min="31" style="0" width="12.38"/>
    <col collapsed="false" customWidth="true" hidden="false" outlineLevel="0" max="41" min="32" style="0" width="9.14"/>
    <col collapsed="false" customWidth="true" hidden="false" outlineLevel="0" max="42" min="42" style="0" width="10.83"/>
    <col collapsed="false" customWidth="true" hidden="false" outlineLevel="0" max="1025" min="43" style="0" width="9.14"/>
  </cols>
  <sheetData>
    <row r="1" customFormat="false" ht="13.8" hidden="false" customHeight="false" outlineLevel="0" collapsed="false">
      <c r="A1" s="0" t="s">
        <v>77</v>
      </c>
      <c r="B1" s="0" t="n">
        <v>200</v>
      </c>
      <c r="E1" s="0" t="s">
        <v>83</v>
      </c>
    </row>
    <row r="2" customFormat="false" ht="13.8" hidden="false" customHeight="false" outlineLevel="0" collapsed="false">
      <c r="A2" s="0" t="s">
        <v>78</v>
      </c>
      <c r="B2" s="0" t="n">
        <v>25</v>
      </c>
      <c r="E2" s="0" t="s">
        <v>84</v>
      </c>
    </row>
    <row r="3" customFormat="false" ht="13.8" hidden="false" customHeight="false" outlineLevel="0" collapsed="false">
      <c r="A3" s="0" t="s">
        <v>79</v>
      </c>
      <c r="B3" s="0" t="n">
        <v>5000</v>
      </c>
    </row>
    <row r="4" customFormat="false" ht="13.8" hidden="false" customHeight="false" outlineLevel="0" collapsed="false">
      <c r="A4" s="0" t="s">
        <v>80</v>
      </c>
      <c r="B4" s="0" t="n">
        <f aca="false">B2*B1/B3</f>
        <v>1</v>
      </c>
    </row>
    <row r="6" customFormat="false" ht="13.8" hidden="false" customHeight="false" outlineLevel="0" collapsed="false">
      <c r="A6" s="0" t="s">
        <v>85</v>
      </c>
      <c r="B6" s="0" t="n">
        <v>100000</v>
      </c>
    </row>
    <row r="8" customFormat="false" ht="13.8" hidden="false" customHeight="false" outlineLevel="0" collapsed="false">
      <c r="A8" s="0" t="s">
        <v>81</v>
      </c>
      <c r="B8" s="0" t="s">
        <v>82</v>
      </c>
      <c r="C8" s="0" t="s">
        <v>43</v>
      </c>
      <c r="D8" s="0" t="s">
        <v>44</v>
      </c>
      <c r="E8" s="0" t="s">
        <v>93</v>
      </c>
      <c r="F8" s="13" t="s">
        <v>87</v>
      </c>
      <c r="O8" s="0" t="s">
        <v>55</v>
      </c>
      <c r="P8" s="0" t="s">
        <v>48</v>
      </c>
      <c r="Q8" s="0" t="s">
        <v>49</v>
      </c>
      <c r="R8" s="0" t="s">
        <v>46</v>
      </c>
      <c r="S8" s="0" t="s">
        <v>47</v>
      </c>
      <c r="T8" s="0" t="s">
        <v>56</v>
      </c>
      <c r="U8" s="0" t="s">
        <v>52</v>
      </c>
      <c r="V8" s="0" t="s">
        <v>51</v>
      </c>
      <c r="X8" s="15" t="s">
        <v>45</v>
      </c>
      <c r="Y8" s="0" t="s">
        <v>46</v>
      </c>
      <c r="Z8" s="0" t="s">
        <v>47</v>
      </c>
      <c r="AA8" s="0" t="s">
        <v>48</v>
      </c>
      <c r="AB8" s="0" t="s">
        <v>49</v>
      </c>
      <c r="AC8" s="0" t="s">
        <v>94</v>
      </c>
      <c r="AD8" s="15" t="s">
        <v>51</v>
      </c>
      <c r="AE8" s="0" t="s">
        <v>52</v>
      </c>
      <c r="AJ8" s="0" t="s">
        <v>45</v>
      </c>
      <c r="AK8" s="0" t="s">
        <v>46</v>
      </c>
      <c r="AL8" s="0" t="s">
        <v>47</v>
      </c>
      <c r="AM8" s="0" t="s">
        <v>48</v>
      </c>
      <c r="AN8" s="0" t="s">
        <v>49</v>
      </c>
      <c r="AO8" s="0" t="s">
        <v>94</v>
      </c>
      <c r="AP8" s="0" t="s">
        <v>51</v>
      </c>
      <c r="AQ8" s="0" t="s">
        <v>52</v>
      </c>
    </row>
    <row r="9" customFormat="false" ht="13.8" hidden="false" customHeight="false" outlineLevel="0" collapsed="false">
      <c r="A9" s="0" t="n">
        <v>5</v>
      </c>
      <c r="B9" s="0" t="n">
        <f aca="false">$B$3*A9</f>
        <v>25000</v>
      </c>
      <c r="C9" s="0" t="n">
        <f aca="false">$B$3+B9</f>
        <v>30000</v>
      </c>
      <c r="D9" s="0" t="n">
        <f aca="false">$B$2*EXP(-B9/$B$3)</f>
        <v>0.168448674977137</v>
      </c>
      <c r="E9" s="0" t="n">
        <f aca="false">D9*$B$1</f>
        <v>33.6897349954273</v>
      </c>
      <c r="F9" s="0" t="n">
        <f aca="false">E9/C9</f>
        <v>0.00112299116651424</v>
      </c>
      <c r="O9" s="0" t="n">
        <f aca="false">B9-B10</f>
        <v>5000</v>
      </c>
      <c r="P9" s="0" t="n">
        <f aca="false">U10-$B$3</f>
        <v>20000</v>
      </c>
      <c r="Q9" s="0" t="n">
        <f aca="false">O9+P9</f>
        <v>25000</v>
      </c>
      <c r="R9" s="0" t="n">
        <f aca="false">$B$2*EXP(-P9/$B$3)</f>
        <v>0.457890972218354</v>
      </c>
      <c r="S9" s="0" t="n">
        <f aca="false">$B$2*EXP(-Q9/$B$3)</f>
        <v>0.168448674977137</v>
      </c>
      <c r="T9" s="0" t="n">
        <f aca="false">S9-R9</f>
        <v>-0.289442297241218</v>
      </c>
      <c r="U9" s="0" t="n">
        <f aca="false">U10+O9</f>
        <v>30000</v>
      </c>
      <c r="V9" s="0" t="n">
        <f aca="false">V10+T9</f>
        <v>0.168448674977139</v>
      </c>
      <c r="X9" s="15" t="n">
        <f aca="false">T9</f>
        <v>-0.289442297241218</v>
      </c>
      <c r="Y9" s="0" t="n">
        <f aca="false">AD10</f>
        <v>0.457890972218378</v>
      </c>
      <c r="Z9" s="0" t="n">
        <f aca="false">Y9+X9</f>
        <v>0.16844867497716</v>
      </c>
      <c r="AA9" s="0" t="n">
        <f aca="false">-$B$3*LN(Y9/$B$2)</f>
        <v>19999.9999999997</v>
      </c>
      <c r="AB9" s="0" t="n">
        <f aca="false">-$B$3*LN(Z9/$B$2)</f>
        <v>24999.9999999993</v>
      </c>
      <c r="AC9" s="0" t="n">
        <f aca="false">AB9-AA9</f>
        <v>4999.99999999957</v>
      </c>
      <c r="AD9" s="15" t="n">
        <f aca="false">Z9</f>
        <v>0.16844867497716</v>
      </c>
      <c r="AE9" s="0" t="n">
        <f aca="false">$B$3+AB9</f>
        <v>29999.9999999993</v>
      </c>
      <c r="AJ9" s="13"/>
    </row>
    <row r="10" customFormat="false" ht="13.8" hidden="false" customHeight="false" outlineLevel="0" collapsed="false">
      <c r="A10" s="0" t="n">
        <v>4</v>
      </c>
      <c r="B10" s="0" t="n">
        <f aca="false">$B$3*A10</f>
        <v>20000</v>
      </c>
      <c r="C10" s="0" t="n">
        <f aca="false">$B$3+B10</f>
        <v>25000</v>
      </c>
      <c r="D10" s="0" t="n">
        <f aca="false">$B$2*EXP(-B10/$B$3)</f>
        <v>0.457890972218354</v>
      </c>
      <c r="E10" s="0" t="n">
        <f aca="false">D10*$B$1</f>
        <v>91.5781944436709</v>
      </c>
      <c r="F10" s="0" t="n">
        <f aca="false">E10/C10</f>
        <v>0.00366312777774684</v>
      </c>
      <c r="O10" s="0" t="n">
        <f aca="false">B10-B11</f>
        <v>5000</v>
      </c>
      <c r="P10" s="0" t="n">
        <f aca="false">U11-$B$3</f>
        <v>15000</v>
      </c>
      <c r="Q10" s="0" t="n">
        <f aca="false">O10+P10</f>
        <v>20000</v>
      </c>
      <c r="R10" s="0" t="n">
        <f aca="false">$B$2*EXP(-P10/$B$3)</f>
        <v>1.2446767091966</v>
      </c>
      <c r="S10" s="0" t="n">
        <f aca="false">$B$2*EXP(-Q10/$B$3)</f>
        <v>0.457890972218354</v>
      </c>
      <c r="T10" s="0" t="n">
        <f aca="false">S10-R10</f>
        <v>-0.786785736978244</v>
      </c>
      <c r="U10" s="0" t="n">
        <f aca="false">U11+O10</f>
        <v>25000</v>
      </c>
      <c r="V10" s="0" t="n">
        <f aca="false">V11+T10</f>
        <v>0.457890972218357</v>
      </c>
      <c r="X10" s="15" t="n">
        <f aca="false">T10</f>
        <v>-0.786785736978244</v>
      </c>
      <c r="Y10" s="0" t="n">
        <f aca="false">AD11</f>
        <v>1.24467670919662</v>
      </c>
      <c r="Z10" s="0" t="n">
        <f aca="false">Y10+X10</f>
        <v>0.457890972218378</v>
      </c>
      <c r="AA10" s="0" t="n">
        <f aca="false">-$B$3*LN(Y10/$B$2)</f>
        <v>14999.9999999999</v>
      </c>
      <c r="AB10" s="0" t="n">
        <f aca="false">-$B$3*LN(Z10/$B$2)</f>
        <v>19999.9999999997</v>
      </c>
      <c r="AC10" s="0" t="n">
        <f aca="false">AB10-AA10</f>
        <v>4999.99999999984</v>
      </c>
      <c r="AD10" s="15" t="n">
        <f aca="false">Z10</f>
        <v>0.457890972218378</v>
      </c>
      <c r="AE10" s="0" t="n">
        <f aca="false">$B$3+AB10</f>
        <v>24999.9999999997</v>
      </c>
    </row>
    <row r="11" customFormat="false" ht="13.8" hidden="false" customHeight="false" outlineLevel="0" collapsed="false">
      <c r="A11" s="0" t="n">
        <v>3</v>
      </c>
      <c r="B11" s="0" t="n">
        <f aca="false">$B$3*A11</f>
        <v>15000</v>
      </c>
      <c r="C11" s="0" t="n">
        <f aca="false">$B$3+B11</f>
        <v>20000</v>
      </c>
      <c r="D11" s="0" t="n">
        <f aca="false">$B$2*EXP(-B11/$B$3)</f>
        <v>1.2446767091966</v>
      </c>
      <c r="E11" s="0" t="n">
        <f aca="false">D11*$B$1</f>
        <v>248.93534183932</v>
      </c>
      <c r="F11" s="0" t="n">
        <f aca="false">E11/C11</f>
        <v>0.012446767091966</v>
      </c>
      <c r="O11" s="0" t="n">
        <f aca="false">B11-B12</f>
        <v>5000</v>
      </c>
      <c r="P11" s="0" t="n">
        <f aca="false">U12-$B$3</f>
        <v>10000</v>
      </c>
      <c r="Q11" s="0" t="n">
        <f aca="false">O11+P11</f>
        <v>15000</v>
      </c>
      <c r="R11" s="0" t="n">
        <f aca="false">$B$2*EXP(-P11/$B$3)</f>
        <v>3.38338208091532</v>
      </c>
      <c r="S11" s="0" t="n">
        <f aca="false">$B$2*EXP(-Q11/$B$3)</f>
        <v>1.2446767091966</v>
      </c>
      <c r="T11" s="0" t="n">
        <f aca="false">S11-R11</f>
        <v>-2.13870537171872</v>
      </c>
      <c r="U11" s="0" t="n">
        <f aca="false">U12+O11</f>
        <v>20000</v>
      </c>
      <c r="V11" s="0" t="n">
        <f aca="false">V12+T11</f>
        <v>1.2446767091966</v>
      </c>
      <c r="X11" s="15" t="n">
        <f aca="false">T11</f>
        <v>-2.13870537171872</v>
      </c>
      <c r="Y11" s="0" t="n">
        <f aca="false">AD12</f>
        <v>3.38338208091534</v>
      </c>
      <c r="Z11" s="0" t="n">
        <f aca="false">Y11+X11</f>
        <v>1.24467670919662</v>
      </c>
      <c r="AA11" s="0" t="n">
        <f aca="false">-$B$3*LN(Y11/$B$2)</f>
        <v>9999.99999999996</v>
      </c>
      <c r="AB11" s="0" t="n">
        <f aca="false">-$B$3*LN(Z11/$B$2)</f>
        <v>14999.9999999999</v>
      </c>
      <c r="AC11" s="0" t="n">
        <f aca="false">AB11-AA11</f>
        <v>4999.99999999994</v>
      </c>
      <c r="AD11" s="15" t="n">
        <f aca="false">Z11</f>
        <v>1.24467670919662</v>
      </c>
      <c r="AE11" s="0" t="n">
        <f aca="false">$B$3+AB11</f>
        <v>19999.9999999999</v>
      </c>
    </row>
    <row r="12" customFormat="false" ht="13.8" hidden="false" customHeight="false" outlineLevel="0" collapsed="false">
      <c r="A12" s="0" t="n">
        <v>2</v>
      </c>
      <c r="B12" s="0" t="n">
        <f aca="false">$B$3*A12</f>
        <v>10000</v>
      </c>
      <c r="C12" s="0" t="n">
        <f aca="false">$B$3+B12</f>
        <v>15000</v>
      </c>
      <c r="D12" s="0" t="n">
        <f aca="false">$B$2*EXP(-B12/$B$3)</f>
        <v>3.38338208091532</v>
      </c>
      <c r="E12" s="0" t="n">
        <f aca="false">D12*$B$1</f>
        <v>676.676416183064</v>
      </c>
      <c r="F12" s="0" t="n">
        <f aca="false">E12/C12</f>
        <v>0.0451117610788709</v>
      </c>
      <c r="O12" s="0" t="n">
        <f aca="false">B12-B13</f>
        <v>5000</v>
      </c>
      <c r="P12" s="0" t="n">
        <f aca="false">U13-$B$3</f>
        <v>5000</v>
      </c>
      <c r="Q12" s="0" t="n">
        <f aca="false">O12+P12</f>
        <v>10000</v>
      </c>
      <c r="R12" s="0" t="n">
        <f aca="false">$B$2*EXP(-P12/$B$3)</f>
        <v>9.19698602928606</v>
      </c>
      <c r="S12" s="0" t="n">
        <f aca="false">$B$2*EXP(-Q12/$B$3)</f>
        <v>3.38338208091532</v>
      </c>
      <c r="T12" s="0" t="n">
        <f aca="false">S12-R12</f>
        <v>-5.81360394837074</v>
      </c>
      <c r="U12" s="0" t="n">
        <f aca="false">U13+O12</f>
        <v>15000</v>
      </c>
      <c r="V12" s="0" t="n">
        <f aca="false">V13+T12</f>
        <v>3.38338208091532</v>
      </c>
      <c r="X12" s="15" t="n">
        <f aca="false">T12</f>
        <v>-5.81360394837074</v>
      </c>
      <c r="Y12" s="0" t="n">
        <f aca="false">AD13</f>
        <v>9.19698602928608</v>
      </c>
      <c r="Z12" s="0" t="n">
        <f aca="false">Y12+X12</f>
        <v>3.38338208091534</v>
      </c>
      <c r="AA12" s="0" t="n">
        <f aca="false">-$B$3*LN(Y12/$B$2)</f>
        <v>4999.99999999999</v>
      </c>
      <c r="AB12" s="0" t="n">
        <f aca="false">-$B$3*LN(Z12/$B$2)</f>
        <v>9999.99999999996</v>
      </c>
      <c r="AC12" s="0" t="n">
        <f aca="false">AB12-AA12</f>
        <v>4999.99999999998</v>
      </c>
      <c r="AD12" s="15" t="n">
        <f aca="false">Z12</f>
        <v>3.38338208091534</v>
      </c>
      <c r="AE12" s="0" t="n">
        <f aca="false">$B$3+AB12</f>
        <v>15000</v>
      </c>
    </row>
    <row r="13" customFormat="false" ht="13.8" hidden="false" customHeight="false" outlineLevel="0" collapsed="false">
      <c r="A13" s="0" t="n">
        <v>1</v>
      </c>
      <c r="B13" s="0" t="n">
        <f aca="false">$B$3*A13</f>
        <v>5000</v>
      </c>
      <c r="C13" s="0" t="n">
        <f aca="false">$B$3+B13</f>
        <v>10000</v>
      </c>
      <c r="D13" s="0" t="n">
        <f aca="false">$B$2*EXP(-B13/$B$3)</f>
        <v>9.19698602928606</v>
      </c>
      <c r="E13" s="0" t="n">
        <f aca="false">D13*$B$1</f>
        <v>1839.39720585721</v>
      </c>
      <c r="F13" s="0" t="n">
        <f aca="false">E13/C13</f>
        <v>0.183939720585721</v>
      </c>
      <c r="O13" s="0" t="n">
        <f aca="false">B13-B14</f>
        <v>500</v>
      </c>
      <c r="P13" s="0" t="n">
        <f aca="false">U14-$B$3</f>
        <v>4500</v>
      </c>
      <c r="Q13" s="0" t="n">
        <f aca="false">O13+P13</f>
        <v>5000</v>
      </c>
      <c r="R13" s="0" t="n">
        <f aca="false">$B$2*EXP(-P13/$B$3)</f>
        <v>10.164241493515</v>
      </c>
      <c r="S13" s="0" t="n">
        <f aca="false">$B$2*EXP(-Q13/$B$3)</f>
        <v>9.19698602928606</v>
      </c>
      <c r="T13" s="0" t="n">
        <f aca="false">S13-R13</f>
        <v>-0.967255464228918</v>
      </c>
      <c r="U13" s="0" t="n">
        <f aca="false">U14+O13</f>
        <v>10000</v>
      </c>
      <c r="V13" s="0" t="n">
        <f aca="false">V14+T13</f>
        <v>9.19698602928606</v>
      </c>
      <c r="X13" s="15" t="n">
        <f aca="false">T13</f>
        <v>-0.967255464228918</v>
      </c>
      <c r="Y13" s="0" t="n">
        <f aca="false">AD14</f>
        <v>10.164241493515</v>
      </c>
      <c r="Z13" s="0" t="n">
        <f aca="false">Y13+X13</f>
        <v>9.19698602928608</v>
      </c>
      <c r="AA13" s="0" t="n">
        <f aca="false">-$B$3*LN(Y13/$B$2)</f>
        <v>4500</v>
      </c>
      <c r="AB13" s="0" t="n">
        <f aca="false">-$B$3*LN(Z13/$B$2)</f>
        <v>4999.99999999999</v>
      </c>
      <c r="AC13" s="0" t="n">
        <f aca="false">AB13-AA13</f>
        <v>499.999999999987</v>
      </c>
      <c r="AD13" s="15" t="n">
        <f aca="false">Z13</f>
        <v>9.19698602928608</v>
      </c>
      <c r="AE13" s="0" t="n">
        <f aca="false">$B$3+AB13</f>
        <v>9999.99999999999</v>
      </c>
    </row>
    <row r="14" customFormat="false" ht="13.8" hidden="false" customHeight="false" outlineLevel="0" collapsed="false">
      <c r="A14" s="0" t="n">
        <v>0.9</v>
      </c>
      <c r="B14" s="0" t="n">
        <f aca="false">$B$3*A14</f>
        <v>4500</v>
      </c>
      <c r="C14" s="0" t="n">
        <f aca="false">$B$3+B14</f>
        <v>9500</v>
      </c>
      <c r="D14" s="0" t="n">
        <f aca="false">$B$2*EXP(-B14/$B$3)</f>
        <v>10.164241493515</v>
      </c>
      <c r="E14" s="0" t="n">
        <f aca="false">D14*$B$1</f>
        <v>2032.848298703</v>
      </c>
      <c r="F14" s="0" t="n">
        <f aca="false">E14/C14</f>
        <v>0.213984031442421</v>
      </c>
      <c r="O14" s="0" t="n">
        <f aca="false">B14-B15</f>
        <v>500</v>
      </c>
      <c r="P14" s="0" t="n">
        <f aca="false">U15-$B$3</f>
        <v>4000</v>
      </c>
      <c r="Q14" s="0" t="n">
        <f aca="false">O14+P14</f>
        <v>4500</v>
      </c>
      <c r="R14" s="0" t="n">
        <f aca="false">$B$2*EXP(-P14/$B$3)</f>
        <v>11.2332241029305</v>
      </c>
      <c r="S14" s="0" t="n">
        <f aca="false">$B$2*EXP(-Q14/$B$3)</f>
        <v>10.164241493515</v>
      </c>
      <c r="T14" s="0" t="n">
        <f aca="false">S14-R14</f>
        <v>-1.06898260941556</v>
      </c>
      <c r="U14" s="0" t="n">
        <f aca="false">U15+O14</f>
        <v>9500</v>
      </c>
      <c r="V14" s="0" t="n">
        <f aca="false">V15+T14</f>
        <v>10.164241493515</v>
      </c>
      <c r="X14" s="15" t="n">
        <f aca="false">T14</f>
        <v>-1.06898260941556</v>
      </c>
      <c r="Y14" s="0" t="n">
        <f aca="false">AD15</f>
        <v>11.2332241029305</v>
      </c>
      <c r="Z14" s="0" t="n">
        <f aca="false">Y14+X14</f>
        <v>10.164241493515</v>
      </c>
      <c r="AA14" s="0" t="n">
        <f aca="false">-$B$3*LN(Y14/$B$2)</f>
        <v>4000</v>
      </c>
      <c r="AB14" s="0" t="n">
        <f aca="false">-$B$3*LN(Z14/$B$2)</f>
        <v>4500</v>
      </c>
      <c r="AC14" s="0" t="n">
        <f aca="false">AB14-AA14</f>
        <v>500</v>
      </c>
      <c r="AD14" s="15" t="n">
        <f aca="false">Z14</f>
        <v>10.164241493515</v>
      </c>
      <c r="AE14" s="0" t="n">
        <f aca="false">$B$3+AB14</f>
        <v>9500</v>
      </c>
    </row>
    <row r="15" customFormat="false" ht="13.8" hidden="false" customHeight="false" outlineLevel="0" collapsed="false">
      <c r="A15" s="0" t="n">
        <v>0.8</v>
      </c>
      <c r="B15" s="0" t="n">
        <f aca="false">$B$3*A15</f>
        <v>4000</v>
      </c>
      <c r="C15" s="0" t="n">
        <f aca="false">$B$3+B15</f>
        <v>9000</v>
      </c>
      <c r="D15" s="0" t="n">
        <f aca="false">$B$2*EXP(-B15/$B$3)</f>
        <v>11.2332241029305</v>
      </c>
      <c r="E15" s="0" t="n">
        <f aca="false">D15*$B$1</f>
        <v>2246.64482058611</v>
      </c>
      <c r="F15" s="0" t="n">
        <f aca="false">E15/C15</f>
        <v>0.249627202287345</v>
      </c>
      <c r="O15" s="16" t="n">
        <f aca="false">B15-B16</f>
        <v>500</v>
      </c>
      <c r="P15" s="16" t="n">
        <f aca="false">U16-$B$3</f>
        <v>3500</v>
      </c>
      <c r="Q15" s="16" t="n">
        <f aca="false">O15+P15</f>
        <v>4000</v>
      </c>
      <c r="R15" s="16" t="n">
        <f aca="false">$B$2*EXP(-P15/$B$3)</f>
        <v>12.4146325947852</v>
      </c>
      <c r="S15" s="16" t="n">
        <f aca="false">$B$2*EXP(-Q15/$B$3)</f>
        <v>11.2332241029305</v>
      </c>
      <c r="T15" s="16" t="n">
        <f aca="false">S15-R15</f>
        <v>-1.1814084918547</v>
      </c>
      <c r="U15" s="16" t="n">
        <f aca="false">U16+O15</f>
        <v>9000</v>
      </c>
      <c r="V15" s="16" t="n">
        <f aca="false">V16+T15</f>
        <v>11.2332241029305</v>
      </c>
      <c r="X15" s="17" t="n">
        <f aca="false">T15</f>
        <v>-1.1814084918547</v>
      </c>
      <c r="Y15" s="16" t="n">
        <f aca="false">AD16</f>
        <v>12.4146325947852</v>
      </c>
      <c r="Z15" s="16" t="n">
        <f aca="false">Y15+X15</f>
        <v>11.2332241029305</v>
      </c>
      <c r="AA15" s="16" t="n">
        <f aca="false">-$B$3*LN(Y15/$B$2)</f>
        <v>3500</v>
      </c>
      <c r="AB15" s="16" t="n">
        <f aca="false">-$B$3*LN(Z15/$B$2)</f>
        <v>4000</v>
      </c>
      <c r="AC15" s="16" t="n">
        <f aca="false">AB15-AA15</f>
        <v>500</v>
      </c>
      <c r="AD15" s="17" t="n">
        <f aca="false">Z15</f>
        <v>11.2332241029305</v>
      </c>
      <c r="AE15" s="16" t="n">
        <f aca="false">$B$3+AB15</f>
        <v>9000</v>
      </c>
    </row>
    <row r="16" customFormat="false" ht="13.8" hidden="false" customHeight="false" outlineLevel="0" collapsed="false">
      <c r="A16" s="0" t="n">
        <v>0.7</v>
      </c>
      <c r="B16" s="0" t="n">
        <f aca="false">$B$3*A16</f>
        <v>3500</v>
      </c>
      <c r="C16" s="0" t="n">
        <f aca="false">$B$3+B16</f>
        <v>8500</v>
      </c>
      <c r="D16" s="0" t="n">
        <f aca="false">$B$2*EXP(-B16/$B$3)</f>
        <v>12.4146325947852</v>
      </c>
      <c r="E16" s="0" t="n">
        <f aca="false">D16*$B$1</f>
        <v>2482.92651895705</v>
      </c>
      <c r="F16" s="0" t="n">
        <f aca="false">E16/C16</f>
        <v>0.292109002230241</v>
      </c>
      <c r="O16" s="0" t="n">
        <f aca="false">B16-B17</f>
        <v>500</v>
      </c>
      <c r="P16" s="0" t="n">
        <f aca="false">U17-$B$3</f>
        <v>3000</v>
      </c>
      <c r="Q16" s="0" t="n">
        <f aca="false">O16+P16</f>
        <v>3500</v>
      </c>
      <c r="R16" s="0" t="n">
        <f aca="false">$B$2*EXP(-P16/$B$3)</f>
        <v>13.7202909023507</v>
      </c>
      <c r="S16" s="0" t="n">
        <f aca="false">$B$2*EXP(-Q16/$B$3)</f>
        <v>12.4146325947852</v>
      </c>
      <c r="T16" s="0" t="n">
        <f aca="false">S16-R16</f>
        <v>-1.30565830756542</v>
      </c>
      <c r="U16" s="0" t="n">
        <f aca="false">U17+O16</f>
        <v>8500</v>
      </c>
      <c r="V16" s="0" t="n">
        <f aca="false">V17+T16</f>
        <v>12.4146325947852</v>
      </c>
      <c r="X16" s="15" t="n">
        <f aca="false">T16</f>
        <v>-1.30565830756542</v>
      </c>
      <c r="Y16" s="0" t="n">
        <f aca="false">AD17</f>
        <v>13.7202909023507</v>
      </c>
      <c r="Z16" s="0" t="n">
        <f aca="false">Y16+X16</f>
        <v>12.4146325947852</v>
      </c>
      <c r="AA16" s="0" t="n">
        <f aca="false">-$B$3*LN(Y16/$B$2)</f>
        <v>3000</v>
      </c>
      <c r="AB16" s="0" t="n">
        <f aca="false">-$B$3*LN(Z16/$B$2)</f>
        <v>3500</v>
      </c>
      <c r="AC16" s="0" t="n">
        <f aca="false">AB16-AA16</f>
        <v>499.999999999999</v>
      </c>
      <c r="AD16" s="15" t="n">
        <f aca="false">Z16</f>
        <v>12.4146325947852</v>
      </c>
      <c r="AE16" s="0" t="n">
        <f aca="false">$B$3+AB16</f>
        <v>8500</v>
      </c>
    </row>
    <row r="17" customFormat="false" ht="13.8" hidden="false" customHeight="false" outlineLevel="0" collapsed="false">
      <c r="A17" s="0" t="n">
        <v>0.6</v>
      </c>
      <c r="B17" s="0" t="n">
        <f aca="false">$B$3*A17</f>
        <v>3000</v>
      </c>
      <c r="C17" s="0" t="n">
        <f aca="false">$B$3+B17</f>
        <v>8000</v>
      </c>
      <c r="D17" s="0" t="n">
        <f aca="false">$B$2*EXP(-B17/$B$3)</f>
        <v>13.7202909023507</v>
      </c>
      <c r="E17" s="0" t="n">
        <f aca="false">D17*$B$1</f>
        <v>2744.05818047013</v>
      </c>
      <c r="F17" s="0" t="n">
        <f aca="false">E17/C17</f>
        <v>0.343007272558766</v>
      </c>
      <c r="O17" s="0" t="n">
        <f aca="false">B17-B18</f>
        <v>500</v>
      </c>
      <c r="P17" s="0" t="n">
        <f aca="false">U18-$B$3</f>
        <v>2500</v>
      </c>
      <c r="Q17" s="0" t="n">
        <f aca="false">O17+P17</f>
        <v>3000</v>
      </c>
      <c r="R17" s="0" t="n">
        <f aca="false">$B$2*EXP(-P17/$B$3)</f>
        <v>15.1632664928158</v>
      </c>
      <c r="S17" s="0" t="n">
        <f aca="false">$B$2*EXP(-Q17/$B$3)</f>
        <v>13.7202909023507</v>
      </c>
      <c r="T17" s="0" t="n">
        <f aca="false">S17-R17</f>
        <v>-1.44297559046518</v>
      </c>
      <c r="U17" s="0" t="n">
        <f aca="false">U18+O17</f>
        <v>8000</v>
      </c>
      <c r="V17" s="0" t="n">
        <f aca="false">V18+T17</f>
        <v>13.7202909023507</v>
      </c>
      <c r="X17" s="15" t="n">
        <f aca="false">T17</f>
        <v>-1.44297559046518</v>
      </c>
      <c r="Y17" s="0" t="n">
        <f aca="false">AD18</f>
        <v>15.1632664928158</v>
      </c>
      <c r="Z17" s="0" t="n">
        <f aca="false">Y17+X17</f>
        <v>13.7202909023507</v>
      </c>
      <c r="AA17" s="0" t="n">
        <f aca="false">-$B$3*LN(Y17/$B$2)</f>
        <v>2500</v>
      </c>
      <c r="AB17" s="0" t="n">
        <f aca="false">-$B$3*LN(Z17/$B$2)</f>
        <v>3000</v>
      </c>
      <c r="AC17" s="0" t="n">
        <f aca="false">AB17-AA17</f>
        <v>500</v>
      </c>
      <c r="AD17" s="15" t="n">
        <f aca="false">Z17</f>
        <v>13.7202909023507</v>
      </c>
      <c r="AE17" s="0" t="n">
        <f aca="false">$B$3+AB17</f>
        <v>8000</v>
      </c>
    </row>
    <row r="18" customFormat="false" ht="13.8" hidden="false" customHeight="false" outlineLevel="0" collapsed="false">
      <c r="A18" s="0" t="n">
        <v>0.5</v>
      </c>
      <c r="B18" s="0" t="n">
        <f aca="false">$B$3*A18</f>
        <v>2500</v>
      </c>
      <c r="C18" s="0" t="n">
        <f aca="false">$B$3+B18</f>
        <v>7500</v>
      </c>
      <c r="D18" s="0" t="n">
        <f aca="false">$B$2*EXP(-B18/$B$3)</f>
        <v>15.1632664928158</v>
      </c>
      <c r="E18" s="0" t="n">
        <f aca="false">D18*$B$1</f>
        <v>3032.65329856317</v>
      </c>
      <c r="F18" s="0" t="n">
        <f aca="false">E18/C18</f>
        <v>0.404353773141756</v>
      </c>
      <c r="O18" s="0" t="n">
        <f aca="false">B18-B19</f>
        <v>500</v>
      </c>
      <c r="P18" s="0" t="n">
        <f aca="false">U19-$B$3</f>
        <v>2000</v>
      </c>
      <c r="Q18" s="0" t="n">
        <f aca="false">O18+P18</f>
        <v>2500</v>
      </c>
      <c r="R18" s="0" t="n">
        <f aca="false">$B$2*EXP(-P18/$B$3)</f>
        <v>16.758001150891</v>
      </c>
      <c r="S18" s="0" t="n">
        <f aca="false">$B$2*EXP(-Q18/$B$3)</f>
        <v>15.1632664928158</v>
      </c>
      <c r="T18" s="0" t="n">
        <f aca="false">S18-R18</f>
        <v>-1.59473465807515</v>
      </c>
      <c r="U18" s="0" t="n">
        <f aca="false">U19+O18</f>
        <v>7500</v>
      </c>
      <c r="V18" s="0" t="n">
        <f aca="false">V19+T18</f>
        <v>15.1632664928158</v>
      </c>
      <c r="X18" s="15" t="n">
        <f aca="false">T18</f>
        <v>-1.59473465807515</v>
      </c>
      <c r="Y18" s="0" t="n">
        <f aca="false">AD19</f>
        <v>16.758001150891</v>
      </c>
      <c r="Z18" s="0" t="n">
        <f aca="false">Y18+X18</f>
        <v>15.1632664928158</v>
      </c>
      <c r="AA18" s="0" t="n">
        <f aca="false">-$B$3*LN(Y18/$B$2)</f>
        <v>2000</v>
      </c>
      <c r="AB18" s="0" t="n">
        <f aca="false">-$B$3*LN(Z18/$B$2)</f>
        <v>2500</v>
      </c>
      <c r="AC18" s="0" t="n">
        <f aca="false">AB18-AA18</f>
        <v>500</v>
      </c>
      <c r="AD18" s="15" t="n">
        <f aca="false">Z18</f>
        <v>15.1632664928158</v>
      </c>
      <c r="AE18" s="0" t="n">
        <f aca="false">$B$3+AB18</f>
        <v>7500</v>
      </c>
    </row>
    <row r="19" customFormat="false" ht="13.8" hidden="false" customHeight="false" outlineLevel="0" collapsed="false">
      <c r="A19" s="0" t="n">
        <v>0.4</v>
      </c>
      <c r="B19" s="0" t="n">
        <f aca="false">$B$3*A19</f>
        <v>2000</v>
      </c>
      <c r="C19" s="0" t="n">
        <f aca="false">$B$3+B19</f>
        <v>7000</v>
      </c>
      <c r="D19" s="0" t="n">
        <f aca="false">$B$2*EXP(-B19/$B$3)</f>
        <v>16.758001150891</v>
      </c>
      <c r="E19" s="0" t="n">
        <f aca="false">D19*$B$1</f>
        <v>3351.6002301782</v>
      </c>
      <c r="F19" s="0" t="n">
        <f aca="false">E19/C19</f>
        <v>0.4788000328826</v>
      </c>
      <c r="O19" s="0" t="n">
        <f aca="false">B19-B20</f>
        <v>500</v>
      </c>
      <c r="P19" s="0" t="n">
        <f aca="false">U20-$B$3</f>
        <v>1500</v>
      </c>
      <c r="Q19" s="0" t="n">
        <f aca="false">O19+P19</f>
        <v>2000</v>
      </c>
      <c r="R19" s="0" t="n">
        <f aca="false">$B$2*EXP(-P19/$B$3)</f>
        <v>18.5204555170429</v>
      </c>
      <c r="S19" s="0" t="n">
        <f aca="false">$B$2*EXP(-Q19/$B$3)</f>
        <v>16.758001150891</v>
      </c>
      <c r="T19" s="0" t="n">
        <f aca="false">S19-R19</f>
        <v>-1.76245436615196</v>
      </c>
      <c r="U19" s="0" t="n">
        <f aca="false">U20+O19</f>
        <v>7000</v>
      </c>
      <c r="V19" s="0" t="n">
        <f aca="false">V20+T19</f>
        <v>16.758001150891</v>
      </c>
      <c r="X19" s="15" t="n">
        <f aca="false">T19</f>
        <v>-1.76245436615196</v>
      </c>
      <c r="Y19" s="0" t="n">
        <f aca="false">AD20</f>
        <v>18.5204555170429</v>
      </c>
      <c r="Z19" s="0" t="n">
        <f aca="false">Y19+X19</f>
        <v>16.758001150891</v>
      </c>
      <c r="AA19" s="0" t="n">
        <f aca="false">-$B$3*LN(Y19/$B$2)</f>
        <v>1500</v>
      </c>
      <c r="AB19" s="0" t="n">
        <f aca="false">-$B$3*LN(Z19/$B$2)</f>
        <v>2000</v>
      </c>
      <c r="AC19" s="0" t="n">
        <f aca="false">AB19-AA19</f>
        <v>500</v>
      </c>
      <c r="AD19" s="15" t="n">
        <f aca="false">Z19</f>
        <v>16.758001150891</v>
      </c>
      <c r="AE19" s="0" t="n">
        <f aca="false">$B$3+AB19</f>
        <v>7000</v>
      </c>
    </row>
    <row r="20" customFormat="false" ht="13.8" hidden="false" customHeight="false" outlineLevel="0" collapsed="false">
      <c r="A20" s="0" t="n">
        <v>0.3</v>
      </c>
      <c r="B20" s="0" t="n">
        <f aca="false">$B$3*A20</f>
        <v>1500</v>
      </c>
      <c r="C20" s="0" t="n">
        <f aca="false">$B$3+B20</f>
        <v>6500</v>
      </c>
      <c r="D20" s="0" t="n">
        <f aca="false">$B$2*EXP(-B20/$B$3)</f>
        <v>18.5204555170429</v>
      </c>
      <c r="E20" s="0" t="n">
        <f aca="false">D20*$B$1</f>
        <v>3704.09110340859</v>
      </c>
      <c r="F20" s="0" t="n">
        <f aca="false">E20/C20</f>
        <v>0.569860169755168</v>
      </c>
      <c r="O20" s="0" t="n">
        <f aca="false">B20-B21</f>
        <v>500</v>
      </c>
      <c r="P20" s="0" t="n">
        <f aca="false">U21-$B$3</f>
        <v>1000</v>
      </c>
      <c r="Q20" s="0" t="n">
        <f aca="false">O20+P20</f>
        <v>1500</v>
      </c>
      <c r="R20" s="0" t="n">
        <f aca="false">$B$2*EXP(-P20/$B$3)</f>
        <v>20.4682688269495</v>
      </c>
      <c r="S20" s="0" t="n">
        <f aca="false">$B$2*EXP(-Q20/$B$3)</f>
        <v>18.5204555170429</v>
      </c>
      <c r="T20" s="0" t="n">
        <f aca="false">S20-R20</f>
        <v>-1.9478133099066</v>
      </c>
      <c r="U20" s="0" t="n">
        <f aca="false">U21+O20</f>
        <v>6500</v>
      </c>
      <c r="V20" s="0" t="n">
        <f aca="false">V21+T20</f>
        <v>18.5204555170429</v>
      </c>
      <c r="X20" s="15" t="n">
        <f aca="false">T20</f>
        <v>-1.9478133099066</v>
      </c>
      <c r="Y20" s="0" t="n">
        <f aca="false">AD21</f>
        <v>20.4682688269495</v>
      </c>
      <c r="Z20" s="0" t="n">
        <f aca="false">Y20+X20</f>
        <v>18.5204555170429</v>
      </c>
      <c r="AA20" s="0" t="n">
        <f aca="false">-$B$3*LN(Y20/$B$2)</f>
        <v>1000</v>
      </c>
      <c r="AB20" s="0" t="n">
        <f aca="false">-$B$3*LN(Z20/$B$2)</f>
        <v>1500</v>
      </c>
      <c r="AC20" s="0" t="n">
        <f aca="false">AB20-AA20</f>
        <v>500</v>
      </c>
      <c r="AD20" s="15" t="n">
        <f aca="false">Z20</f>
        <v>18.5204555170429</v>
      </c>
      <c r="AE20" s="0" t="n">
        <f aca="false">$B$3+AB20</f>
        <v>6500</v>
      </c>
      <c r="AJ20" s="0" t="n">
        <v>-0.01</v>
      </c>
      <c r="AK20" s="0" t="n">
        <f aca="false">AP21</f>
        <v>5.71311929</v>
      </c>
      <c r="AL20" s="0" t="n">
        <f aca="false">AK20+AJ20</f>
        <v>5.70311929</v>
      </c>
      <c r="AM20" s="0" t="n">
        <f aca="false">-$B$3*LN(AK20/$B$2)</f>
        <v>7380.55332447884</v>
      </c>
      <c r="AN20" s="0" t="n">
        <f aca="false">-$B$3*LN(AL20/$B$2)</f>
        <v>7389.31277925681</v>
      </c>
      <c r="AO20" s="0" t="n">
        <f aca="false">AN20-AM20</f>
        <v>8.75945477796904</v>
      </c>
      <c r="AP20" s="0" t="n">
        <f aca="false">AL20</f>
        <v>5.70311929</v>
      </c>
      <c r="AQ20" s="0" t="n">
        <f aca="false">$B$3+AN20</f>
        <v>12389.3127792568</v>
      </c>
    </row>
    <row r="21" customFormat="false" ht="13.8" hidden="false" customHeight="false" outlineLevel="0" collapsed="false">
      <c r="A21" s="0" t="n">
        <v>0.2</v>
      </c>
      <c r="B21" s="0" t="n">
        <f aca="false">$B$3*A21</f>
        <v>1000</v>
      </c>
      <c r="C21" s="0" t="n">
        <f aca="false">$B$3+B21</f>
        <v>6000</v>
      </c>
      <c r="D21" s="0" t="n">
        <f aca="false">$B$2*EXP(-B21/$B$3)</f>
        <v>20.4682688269495</v>
      </c>
      <c r="E21" s="0" t="n">
        <f aca="false">D21*$B$1</f>
        <v>4093.65376538991</v>
      </c>
      <c r="F21" s="0" t="n">
        <f aca="false">E21/C21</f>
        <v>0.682275627564985</v>
      </c>
      <c r="O21" s="0" t="n">
        <f aca="false">B21-B22</f>
        <v>500</v>
      </c>
      <c r="P21" s="0" t="n">
        <f aca="false">U22-$B$3</f>
        <v>500</v>
      </c>
      <c r="Q21" s="0" t="n">
        <f aca="false">O21+P21</f>
        <v>1000</v>
      </c>
      <c r="R21" s="0" t="n">
        <f aca="false">$B$2*EXP(-P21/$B$3)</f>
        <v>22.620935450899</v>
      </c>
      <c r="S21" s="0" t="n">
        <f aca="false">$B$2*EXP(-Q21/$B$3)</f>
        <v>20.4682688269495</v>
      </c>
      <c r="T21" s="0" t="n">
        <f aca="false">S21-R21</f>
        <v>-2.15266662394944</v>
      </c>
      <c r="U21" s="0" t="n">
        <f aca="false">U22+O21</f>
        <v>6000</v>
      </c>
      <c r="V21" s="0" t="n">
        <f aca="false">V22+T21</f>
        <v>20.4682688269495</v>
      </c>
      <c r="X21" s="15" t="n">
        <f aca="false">T21</f>
        <v>-2.15266662394944</v>
      </c>
      <c r="Y21" s="0" t="n">
        <f aca="false">AD22</f>
        <v>22.620935450899</v>
      </c>
      <c r="Z21" s="0" t="n">
        <f aca="false">Y21+X21</f>
        <v>20.4682688269495</v>
      </c>
      <c r="AA21" s="0" t="n">
        <f aca="false">-$B$3*LN(Y21/$B$2)</f>
        <v>500</v>
      </c>
      <c r="AB21" s="0" t="n">
        <f aca="false">-$B$3*LN(Z21/$B$2)</f>
        <v>1000</v>
      </c>
      <c r="AC21" s="0" t="n">
        <f aca="false">AB21-AA21</f>
        <v>499.999999999999</v>
      </c>
      <c r="AD21" s="15" t="n">
        <f aca="false">Z21</f>
        <v>20.4682688269495</v>
      </c>
      <c r="AE21" s="0" t="n">
        <f aca="false">$B$3+AB21</f>
        <v>6000</v>
      </c>
      <c r="AJ21" s="0" t="n">
        <v>-0.01</v>
      </c>
      <c r="AK21" s="0" t="n">
        <f aca="false">AP22</f>
        <v>5.72311929</v>
      </c>
      <c r="AL21" s="0" t="n">
        <f aca="false">AK21+AJ21</f>
        <v>5.71311929</v>
      </c>
      <c r="AM21" s="0" t="n">
        <f aca="false">-$B$3*LN(AK21/$B$2)</f>
        <v>7371.80918847756</v>
      </c>
      <c r="AN21" s="0" t="n">
        <f aca="false">-$B$3*LN(AL21/$B$2)</f>
        <v>7380.55332447884</v>
      </c>
      <c r="AO21" s="0" t="n">
        <f aca="false">AN21-AM21</f>
        <v>8.74413600128355</v>
      </c>
      <c r="AP21" s="0" t="n">
        <f aca="false">AL21</f>
        <v>5.71311929</v>
      </c>
      <c r="AQ21" s="0" t="n">
        <f aca="false">$B$3+AN21</f>
        <v>12380.5533244788</v>
      </c>
    </row>
    <row r="22" customFormat="false" ht="13.8" hidden="false" customHeight="false" outlineLevel="0" collapsed="false">
      <c r="A22" s="0" t="n">
        <v>0.1</v>
      </c>
      <c r="B22" s="0" t="n">
        <f aca="false">$B$3*A22</f>
        <v>500</v>
      </c>
      <c r="C22" s="0" t="n">
        <f aca="false">$B$3+B22</f>
        <v>5500</v>
      </c>
      <c r="D22" s="0" t="n">
        <f aca="false">$B$2*EXP(-B22/$B$3)</f>
        <v>22.620935450899</v>
      </c>
      <c r="E22" s="0" t="n">
        <f aca="false">D22*$B$1</f>
        <v>4524.1870901798</v>
      </c>
      <c r="F22" s="0" t="n">
        <f aca="false">E22/C22</f>
        <v>0.822579470941781</v>
      </c>
      <c r="O22" s="0" t="n">
        <f aca="false">B22-B23</f>
        <v>500</v>
      </c>
      <c r="P22" s="0" t="n">
        <f aca="false">U23-$B$3</f>
        <v>0</v>
      </c>
      <c r="Q22" s="0" t="n">
        <f aca="false">O22+P22</f>
        <v>500</v>
      </c>
      <c r="R22" s="0" t="n">
        <f aca="false">$B$2*EXP(-P22/$B$3)</f>
        <v>25</v>
      </c>
      <c r="S22" s="0" t="n">
        <f aca="false">$B$2*EXP(-Q22/$B$3)</f>
        <v>22.620935450899</v>
      </c>
      <c r="T22" s="0" t="n">
        <f aca="false">S22-R22</f>
        <v>-2.37906454910101</v>
      </c>
      <c r="U22" s="0" t="n">
        <f aca="false">U23+O22</f>
        <v>5500</v>
      </c>
      <c r="V22" s="0" t="n">
        <f aca="false">V23+T22</f>
        <v>22.620935450899</v>
      </c>
      <c r="X22" s="15" t="n">
        <f aca="false">T22</f>
        <v>-2.37906454910101</v>
      </c>
      <c r="Y22" s="0" t="n">
        <f aca="false">AD23</f>
        <v>25</v>
      </c>
      <c r="Z22" s="0" t="n">
        <f aca="false">Y22+X22</f>
        <v>22.620935450899</v>
      </c>
      <c r="AA22" s="0" t="n">
        <f aca="false">-$B$3*LN(Y22/$B$2)</f>
        <v>-0</v>
      </c>
      <c r="AB22" s="0" t="n">
        <f aca="false">-$B$3*LN(Z22/$B$2)</f>
        <v>500</v>
      </c>
      <c r="AC22" s="0" t="n">
        <f aca="false">AB22-AA22</f>
        <v>500</v>
      </c>
      <c r="AD22" s="15" t="n">
        <f aca="false">Z22</f>
        <v>22.620935450899</v>
      </c>
      <c r="AE22" s="0" t="n">
        <f aca="false">$B$3+AB22</f>
        <v>5500</v>
      </c>
      <c r="AJ22" s="0" t="n">
        <v>-0.01</v>
      </c>
      <c r="AK22" s="0" t="n">
        <f aca="false">AP23</f>
        <v>5.73311929</v>
      </c>
      <c r="AL22" s="0" t="n">
        <f aca="false">AK22+AJ22</f>
        <v>5.72311929</v>
      </c>
      <c r="AM22" s="0" t="n">
        <f aca="false">-$B$3*LN(AK22/$B$2)</f>
        <v>7363.08031776669</v>
      </c>
      <c r="AN22" s="0" t="n">
        <f aca="false">-$B$3*LN(AL22/$B$2)</f>
        <v>7371.80918847756</v>
      </c>
      <c r="AO22" s="0" t="n">
        <f aca="false">AN22-AM22</f>
        <v>8.72887071087098</v>
      </c>
      <c r="AP22" s="0" t="n">
        <f aca="false">AL22</f>
        <v>5.72311929</v>
      </c>
      <c r="AQ22" s="0" t="n">
        <f aca="false">$B$3+AN22</f>
        <v>12371.8091884776</v>
      </c>
    </row>
    <row r="23" s="11" customFormat="true" ht="13.8" hidden="false" customHeight="false" outlineLevel="0" collapsed="false">
      <c r="A23" s="11" t="n">
        <v>0</v>
      </c>
      <c r="B23" s="11" t="n">
        <v>0</v>
      </c>
      <c r="C23" s="11" t="n">
        <f aca="false">$B$3+B23</f>
        <v>5000</v>
      </c>
      <c r="D23" s="11" t="n">
        <f aca="false">$B$2*EXP(-B23/$B$3)</f>
        <v>25</v>
      </c>
      <c r="E23" s="11" t="n">
        <f aca="false">D23*$B$1</f>
        <v>5000</v>
      </c>
      <c r="F23" s="11" t="n">
        <f aca="false">E23/C23</f>
        <v>1</v>
      </c>
      <c r="O23" s="11" t="n">
        <v>0</v>
      </c>
      <c r="P23" s="11" t="n">
        <f aca="false">C23-$B$3</f>
        <v>0</v>
      </c>
      <c r="Q23" s="11" t="n">
        <f aca="false">O23+P23</f>
        <v>0</v>
      </c>
      <c r="R23" s="11" t="n">
        <f aca="false">$B$2*EXP(-P23/$B$3)</f>
        <v>25</v>
      </c>
      <c r="S23" s="11" t="n">
        <f aca="false">$B$2*EXP(-Q23/$B$3)</f>
        <v>25</v>
      </c>
      <c r="T23" s="11" t="n">
        <f aca="false">S23-R23</f>
        <v>0</v>
      </c>
      <c r="U23" s="11" t="n">
        <f aca="false">$B$3</f>
        <v>5000</v>
      </c>
      <c r="V23" s="11" t="n">
        <f aca="false">$B$2-T23</f>
        <v>25</v>
      </c>
      <c r="X23" s="18" t="n">
        <v>0</v>
      </c>
      <c r="Y23" s="11" t="n">
        <f aca="false">$B$2</f>
        <v>25</v>
      </c>
      <c r="Z23" s="11" t="n">
        <v>0</v>
      </c>
      <c r="AA23" s="11" t="n">
        <v>0</v>
      </c>
      <c r="AB23" s="11" t="n">
        <v>0</v>
      </c>
      <c r="AC23" s="11" t="n">
        <v>0</v>
      </c>
      <c r="AD23" s="18" t="n">
        <f aca="false">$B$2</f>
        <v>25</v>
      </c>
      <c r="AJ23" s="11" t="n">
        <v>0</v>
      </c>
      <c r="AK23" s="11" t="n">
        <f aca="false">AP23</f>
        <v>5.73311929</v>
      </c>
      <c r="AL23" s="11" t="n">
        <v>0</v>
      </c>
      <c r="AM23" s="11" t="n">
        <v>0</v>
      </c>
      <c r="AN23" s="11" t="n">
        <v>0</v>
      </c>
      <c r="AO23" s="11" t="n">
        <v>0</v>
      </c>
      <c r="AP23" s="11" t="n">
        <v>5.73311929</v>
      </c>
      <c r="AQ23" s="11" t="n">
        <v>12363.0803177667</v>
      </c>
    </row>
    <row r="24" customFormat="false" ht="13.8" hidden="false" customHeight="false" outlineLevel="0" collapsed="false">
      <c r="A24" s="0" t="n">
        <v>-0.1</v>
      </c>
      <c r="B24" s="0" t="n">
        <f aca="false">$B$3*A24</f>
        <v>-500</v>
      </c>
      <c r="C24" s="0" t="n">
        <f aca="false">$B$3+B24</f>
        <v>4500</v>
      </c>
      <c r="D24" s="0" t="n">
        <f aca="false">$B$2*EXP(-B24/$B$3)</f>
        <v>27.6292729518912</v>
      </c>
      <c r="E24" s="0" t="n">
        <f aca="false">D24*$B$1</f>
        <v>5525.85459037824</v>
      </c>
      <c r="F24" s="13" t="n">
        <f aca="false">-1*(E24-E23)/(C24-C23)</f>
        <v>1.05170918075648</v>
      </c>
      <c r="O24" s="0" t="n">
        <f aca="false">B24-B23</f>
        <v>-500</v>
      </c>
      <c r="P24" s="0" t="n">
        <f aca="false">U23-$B$3</f>
        <v>0</v>
      </c>
      <c r="Q24" s="0" t="n">
        <f aca="false">O24+P24</f>
        <v>-500</v>
      </c>
      <c r="R24" s="0" t="n">
        <f aca="false">$B$2*EXP(-P24/$B$3)</f>
        <v>25</v>
      </c>
      <c r="S24" s="0" t="n">
        <f aca="false">$B$2*EXP(-Q24/$B$3)</f>
        <v>27.6292729518912</v>
      </c>
      <c r="T24" s="0" t="n">
        <f aca="false">S24-R24</f>
        <v>2.62927295189119</v>
      </c>
      <c r="U24" s="0" t="n">
        <f aca="false">U23+O24</f>
        <v>4500</v>
      </c>
      <c r="V24" s="0" t="n">
        <f aca="false">V23+T24</f>
        <v>27.6292729518912</v>
      </c>
      <c r="X24" s="15" t="n">
        <f aca="false">T24</f>
        <v>2.62927295189119</v>
      </c>
      <c r="Y24" s="0" t="n">
        <f aca="false">AD23</f>
        <v>25</v>
      </c>
      <c r="Z24" s="0" t="n">
        <f aca="false">Y24+X24</f>
        <v>27.6292729518912</v>
      </c>
      <c r="AA24" s="0" t="n">
        <f aca="false">-$B$3*LN(Y24/$B$2)</f>
        <v>-0</v>
      </c>
      <c r="AB24" s="0" t="n">
        <f aca="false">-$B$3*LN(Z24/$B$2)</f>
        <v>-500</v>
      </c>
      <c r="AC24" s="0" t="n">
        <f aca="false">AB24-AA24</f>
        <v>-500</v>
      </c>
      <c r="AD24" s="15" t="n">
        <f aca="false">Z24</f>
        <v>27.6292729518912</v>
      </c>
      <c r="AE24" s="0" t="n">
        <f aca="false">$B$3+AB24</f>
        <v>4500</v>
      </c>
      <c r="AJ24" s="0" t="n">
        <v>0.01</v>
      </c>
      <c r="AK24" s="0" t="n">
        <f aca="false">AP23</f>
        <v>5.73311929</v>
      </c>
      <c r="AL24" s="0" t="n">
        <f aca="false">AK24+AJ24</f>
        <v>5.74311929</v>
      </c>
      <c r="AM24" s="0" t="n">
        <f aca="false">-$B$3*LN(AK24/$B$2)</f>
        <v>7363.08031776669</v>
      </c>
      <c r="AN24" s="0" t="n">
        <f aca="false">-$B$3*LN(AL24/$B$2)</f>
        <v>7354.36665913958</v>
      </c>
      <c r="AO24" s="16" t="n">
        <f aca="false">AN24-AM24</f>
        <v>-8.71365862710081</v>
      </c>
      <c r="AP24" s="0" t="n">
        <f aca="false">AL24</f>
        <v>5.74311929</v>
      </c>
      <c r="AQ24" s="13" t="n">
        <f aca="false">$B$3+AN24</f>
        <v>12354.3666591396</v>
      </c>
    </row>
    <row r="25" customFormat="false" ht="13.8" hidden="false" customHeight="false" outlineLevel="0" collapsed="false">
      <c r="A25" s="0" t="n">
        <v>-0.2</v>
      </c>
      <c r="B25" s="0" t="n">
        <f aca="false">$B$3*A25</f>
        <v>-1000</v>
      </c>
      <c r="C25" s="0" t="n">
        <f aca="false">$B$3+B25</f>
        <v>4000</v>
      </c>
      <c r="D25" s="0" t="n">
        <f aca="false">$B$2*EXP(-B25/$B$3)</f>
        <v>30.5350689540042</v>
      </c>
      <c r="E25" s="0" t="n">
        <f aca="false">D25*$B$1</f>
        <v>6107.01379080085</v>
      </c>
      <c r="F25" s="13" t="n">
        <f aca="false">-1*(E25-E24)/(C25-C24)</f>
        <v>1.16231840084522</v>
      </c>
      <c r="O25" s="0" t="n">
        <f aca="false">B25-B24</f>
        <v>-500</v>
      </c>
      <c r="P25" s="0" t="n">
        <f aca="false">U24-$B$3</f>
        <v>-500</v>
      </c>
      <c r="Q25" s="0" t="n">
        <f aca="false">O25+P25</f>
        <v>-1000</v>
      </c>
      <c r="R25" s="0" t="n">
        <f aca="false">$B$2*EXP(-P25/$B$3)</f>
        <v>27.6292729518912</v>
      </c>
      <c r="S25" s="0" t="n">
        <f aca="false">$B$2*EXP(-Q25/$B$3)</f>
        <v>30.5350689540042</v>
      </c>
      <c r="T25" s="0" t="n">
        <f aca="false">S25-R25</f>
        <v>2.90579600211305</v>
      </c>
      <c r="U25" s="0" t="n">
        <f aca="false">U24+O25</f>
        <v>4000</v>
      </c>
      <c r="V25" s="0" t="n">
        <f aca="false">V24+T25</f>
        <v>30.5350689540042</v>
      </c>
      <c r="X25" s="15" t="n">
        <f aca="false">T25</f>
        <v>2.90579600211305</v>
      </c>
      <c r="Y25" s="0" t="n">
        <f aca="false">AD24</f>
        <v>27.6292729518912</v>
      </c>
      <c r="Z25" s="0" t="n">
        <f aca="false">Y25+X25</f>
        <v>30.5350689540042</v>
      </c>
      <c r="AA25" s="0" t="n">
        <f aca="false">-$B$3*LN(Y25/$B$2)</f>
        <v>-500</v>
      </c>
      <c r="AB25" s="0" t="n">
        <f aca="false">-$B$3*LN(Z25/$B$2)</f>
        <v>-1000</v>
      </c>
      <c r="AC25" s="0" t="n">
        <f aca="false">AB25-AA25</f>
        <v>-500</v>
      </c>
      <c r="AD25" s="15" t="n">
        <f aca="false">Z25</f>
        <v>30.5350689540042</v>
      </c>
      <c r="AE25" s="0" t="n">
        <f aca="false">$B$3+AB25</f>
        <v>4000</v>
      </c>
      <c r="AJ25" s="0" t="n">
        <v>0.01</v>
      </c>
      <c r="AK25" s="0" t="n">
        <f aca="false">AP24</f>
        <v>5.74311929</v>
      </c>
      <c r="AL25" s="0" t="n">
        <f aca="false">AK25+AJ25</f>
        <v>5.75311929</v>
      </c>
      <c r="AM25" s="0" t="n">
        <f aca="false">-$B$3*LN(AK25/$B$2)</f>
        <v>7354.36665913958</v>
      </c>
      <c r="AN25" s="0" t="n">
        <f aca="false">-$B$3*LN(AL25/$B$2)</f>
        <v>7345.66815966731</v>
      </c>
      <c r="AO25" s="0" t="n">
        <f aca="false">AN25-AM25</f>
        <v>-8.69849947227613</v>
      </c>
      <c r="AP25" s="0" t="n">
        <f aca="false">AL25</f>
        <v>5.75311929</v>
      </c>
      <c r="AQ25" s="0" t="n">
        <f aca="false">$B$3+AN25</f>
        <v>12345.6681596673</v>
      </c>
    </row>
    <row r="26" customFormat="false" ht="13.8" hidden="false" customHeight="false" outlineLevel="0" collapsed="false">
      <c r="A26" s="0" t="n">
        <v>-0.3</v>
      </c>
      <c r="B26" s="0" t="n">
        <f aca="false">$B$3*A26</f>
        <v>-1500</v>
      </c>
      <c r="C26" s="0" t="n">
        <f aca="false">$B$3+B26</f>
        <v>3500</v>
      </c>
      <c r="D26" s="0" t="n">
        <f aca="false">$B$2*EXP(-B26/$B$3)</f>
        <v>33.7464701894001</v>
      </c>
      <c r="E26" s="0" t="n">
        <f aca="false">D26*$B$1</f>
        <v>6749.29403788002</v>
      </c>
      <c r="F26" s="13" t="n">
        <f aca="false">-1*(E26-E25)/(C26-C25)</f>
        <v>1.28456049415833</v>
      </c>
      <c r="O26" s="0" t="n">
        <f aca="false">B26-B25</f>
        <v>-500</v>
      </c>
      <c r="P26" s="0" t="n">
        <f aca="false">U25-$B$3</f>
        <v>-1000</v>
      </c>
      <c r="Q26" s="0" t="n">
        <f aca="false">O26+P26</f>
        <v>-1500</v>
      </c>
      <c r="R26" s="0" t="n">
        <f aca="false">$B$2*EXP(-P26/$B$3)</f>
        <v>30.5350689540042</v>
      </c>
      <c r="S26" s="0" t="n">
        <f aca="false">$B$2*EXP(-Q26/$B$3)</f>
        <v>33.7464701894001</v>
      </c>
      <c r="T26" s="0" t="n">
        <f aca="false">S26-R26</f>
        <v>3.21140123539583</v>
      </c>
      <c r="U26" s="0" t="n">
        <f aca="false">U25+O26</f>
        <v>3500</v>
      </c>
      <c r="V26" s="0" t="n">
        <f aca="false">V25+T26</f>
        <v>33.7464701894001</v>
      </c>
      <c r="X26" s="15" t="n">
        <f aca="false">T26</f>
        <v>3.21140123539583</v>
      </c>
      <c r="Y26" s="0" t="n">
        <f aca="false">AD25</f>
        <v>30.5350689540042</v>
      </c>
      <c r="Z26" s="0" t="n">
        <f aca="false">Y26+X26</f>
        <v>33.7464701894001</v>
      </c>
      <c r="AA26" s="0" t="n">
        <f aca="false">-$B$3*LN(Y26/$B$2)</f>
        <v>-1000</v>
      </c>
      <c r="AB26" s="0" t="n">
        <f aca="false">-$B$3*LN(Z26/$B$2)</f>
        <v>-1500</v>
      </c>
      <c r="AC26" s="0" t="n">
        <f aca="false">AB26-AA26</f>
        <v>-500</v>
      </c>
      <c r="AD26" s="15" t="n">
        <f aca="false">Z26</f>
        <v>33.7464701894001</v>
      </c>
      <c r="AE26" s="0" t="n">
        <f aca="false">$B$3+AB26</f>
        <v>3500</v>
      </c>
      <c r="AJ26" s="0" t="n">
        <v>0.01</v>
      </c>
      <c r="AK26" s="0" t="n">
        <f aca="false">AP25</f>
        <v>5.75311929</v>
      </c>
      <c r="AL26" s="0" t="n">
        <f aca="false">AK26+AJ26</f>
        <v>5.76311929</v>
      </c>
      <c r="AM26" s="0" t="n">
        <f aca="false">-$B$3*LN(AK26/$B$2)</f>
        <v>7345.66815966731</v>
      </c>
      <c r="AN26" s="0" t="n">
        <f aca="false">-$B$3*LN(AL26/$B$2)</f>
        <v>7336.98476669667</v>
      </c>
      <c r="AO26" s="0" t="n">
        <f aca="false">AN26-AM26</f>
        <v>-8.68339297063903</v>
      </c>
      <c r="AP26" s="0" t="n">
        <f aca="false">AL26</f>
        <v>5.76311929</v>
      </c>
      <c r="AQ26" s="0" t="n">
        <f aca="false">$B$3+AN26</f>
        <v>12336.9847666967</v>
      </c>
    </row>
    <row r="27" customFormat="false" ht="13.8" hidden="false" customHeight="false" outlineLevel="0" collapsed="false">
      <c r="A27" s="0" t="n">
        <v>-0.4</v>
      </c>
      <c r="B27" s="0" t="n">
        <f aca="false">$B$3*A27</f>
        <v>-2000</v>
      </c>
      <c r="C27" s="0" t="n">
        <f aca="false">$B$3+B27</f>
        <v>3000</v>
      </c>
      <c r="D27" s="0" t="n">
        <f aca="false">$B$2*EXP(-B27/$B$3)</f>
        <v>37.2956174410318</v>
      </c>
      <c r="E27" s="0" t="n">
        <f aca="false">D27*$B$1</f>
        <v>7459.12348820635</v>
      </c>
      <c r="F27" s="13" t="n">
        <f aca="false">-1*(E27-E26)/(C27-C26)</f>
        <v>1.41965890065267</v>
      </c>
      <c r="O27" s="0" t="n">
        <f aca="false">B27-B26</f>
        <v>-500</v>
      </c>
      <c r="P27" s="0" t="n">
        <f aca="false">U26-$B$3</f>
        <v>-1500</v>
      </c>
      <c r="Q27" s="0" t="n">
        <f aca="false">O27+P27</f>
        <v>-2000</v>
      </c>
      <c r="R27" s="0" t="n">
        <f aca="false">$B$2*EXP(-P27/$B$3)</f>
        <v>33.7464701894001</v>
      </c>
      <c r="S27" s="0" t="n">
        <f aca="false">$B$2*EXP(-Q27/$B$3)</f>
        <v>37.2956174410318</v>
      </c>
      <c r="T27" s="0" t="n">
        <f aca="false">S27-R27</f>
        <v>3.54914725163168</v>
      </c>
      <c r="U27" s="0" t="n">
        <f aca="false">U26+O27</f>
        <v>3000</v>
      </c>
      <c r="V27" s="0" t="n">
        <f aca="false">V26+T27</f>
        <v>37.2956174410318</v>
      </c>
      <c r="X27" s="15" t="n">
        <f aca="false">T27</f>
        <v>3.54914725163168</v>
      </c>
      <c r="Y27" s="0" t="n">
        <f aca="false">AD26</f>
        <v>33.7464701894001</v>
      </c>
      <c r="Z27" s="0" t="n">
        <f aca="false">Y27+X27</f>
        <v>37.2956174410318</v>
      </c>
      <c r="AA27" s="0" t="n">
        <f aca="false">-$B$3*LN(Y27/$B$2)</f>
        <v>-1500</v>
      </c>
      <c r="AB27" s="0" t="n">
        <f aca="false">-$B$3*LN(Z27/$B$2)</f>
        <v>-2000</v>
      </c>
      <c r="AC27" s="0" t="n">
        <f aca="false">AB27-AA27</f>
        <v>-500</v>
      </c>
      <c r="AD27" s="15" t="n">
        <f aca="false">Z27</f>
        <v>37.2956174410318</v>
      </c>
      <c r="AE27" s="0" t="n">
        <f aca="false">$B$3+AB27</f>
        <v>3000</v>
      </c>
      <c r="AJ27" s="0" t="n">
        <v>0.01</v>
      </c>
      <c r="AK27" s="0" t="n">
        <f aca="false">AP26</f>
        <v>5.76311929</v>
      </c>
      <c r="AL27" s="0" t="n">
        <f aca="false">AK27+AJ27</f>
        <v>5.77311929</v>
      </c>
      <c r="AM27" s="0" t="n">
        <f aca="false">-$B$3*LN(AK27/$B$2)</f>
        <v>7336.98476669667</v>
      </c>
      <c r="AN27" s="0" t="n">
        <f aca="false">-$B$3*LN(AL27/$B$2)</f>
        <v>7328.31642784833</v>
      </c>
      <c r="AO27" s="0" t="n">
        <f aca="false">AN27-AM27</f>
        <v>-8.66833884833613</v>
      </c>
      <c r="AP27" s="0" t="n">
        <f aca="false">AL27</f>
        <v>5.77311929</v>
      </c>
      <c r="AQ27" s="0" t="n">
        <f aca="false">$B$3+AN27</f>
        <v>12328.3164278483</v>
      </c>
    </row>
    <row r="28" customFormat="false" ht="13.8" hidden="false" customHeight="false" outlineLevel="0" collapsed="false">
      <c r="A28" s="0" t="n">
        <v>-0.5</v>
      </c>
      <c r="B28" s="0" t="n">
        <f aca="false">$B$3*A28</f>
        <v>-2500</v>
      </c>
      <c r="C28" s="0" t="n">
        <f aca="false">$B$3+B28</f>
        <v>2500</v>
      </c>
      <c r="D28" s="0" t="n">
        <f aca="false">$B$2*EXP(-B28/$B$3)</f>
        <v>41.2180317675032</v>
      </c>
      <c r="E28" s="0" t="n">
        <f aca="false">D28*$B$1</f>
        <v>8243.60635350064</v>
      </c>
      <c r="F28" s="13" t="n">
        <f aca="false">-1*(E28-E27)/(C28-C27)</f>
        <v>1.56896573058858</v>
      </c>
      <c r="O28" s="0" t="n">
        <f aca="false">B28-B27</f>
        <v>-500</v>
      </c>
      <c r="P28" s="0" t="n">
        <f aca="false">U27-$B$3</f>
        <v>-2000</v>
      </c>
      <c r="Q28" s="0" t="n">
        <f aca="false">O28+P28</f>
        <v>-2500</v>
      </c>
      <c r="R28" s="0" t="n">
        <f aca="false">$B$2*EXP(-P28/$B$3)</f>
        <v>37.2956174410318</v>
      </c>
      <c r="S28" s="0" t="n">
        <f aca="false">$B$2*EXP(-Q28/$B$3)</f>
        <v>41.2180317675032</v>
      </c>
      <c r="T28" s="0" t="n">
        <f aca="false">S28-R28</f>
        <v>3.92241432647145</v>
      </c>
      <c r="U28" s="0" t="n">
        <f aca="false">U27+O28</f>
        <v>2500</v>
      </c>
      <c r="V28" s="0" t="n">
        <f aca="false">V27+T28</f>
        <v>41.2180317675032</v>
      </c>
      <c r="X28" s="15" t="n">
        <f aca="false">T28</f>
        <v>3.92241432647145</v>
      </c>
      <c r="Y28" s="0" t="n">
        <f aca="false">AD27</f>
        <v>37.2956174410318</v>
      </c>
      <c r="Z28" s="0" t="n">
        <f aca="false">Y28+X28</f>
        <v>41.2180317675032</v>
      </c>
      <c r="AA28" s="0" t="n">
        <f aca="false">-$B$3*LN(Y28/$B$2)</f>
        <v>-2000</v>
      </c>
      <c r="AB28" s="0" t="n">
        <f aca="false">-$B$3*LN(Z28/$B$2)</f>
        <v>-2500</v>
      </c>
      <c r="AC28" s="0" t="n">
        <f aca="false">AB28-AA28</f>
        <v>-500</v>
      </c>
      <c r="AD28" s="15" t="n">
        <f aca="false">Z28</f>
        <v>41.2180317675032</v>
      </c>
      <c r="AE28" s="0" t="n">
        <f aca="false">$B$3+AB28</f>
        <v>2500</v>
      </c>
      <c r="AJ28" s="0" t="n">
        <v>0.01</v>
      </c>
      <c r="AK28" s="0" t="n">
        <f aca="false">AP27</f>
        <v>5.77311929</v>
      </c>
      <c r="AL28" s="0" t="n">
        <f aca="false">AK28+AJ28</f>
        <v>5.78311929</v>
      </c>
      <c r="AM28" s="0" t="n">
        <f aca="false">-$B$3*LN(AK28/$B$2)</f>
        <v>7328.31642784833</v>
      </c>
      <c r="AN28" s="0" t="n">
        <f aca="false">-$B$3*LN(AL28/$B$2)</f>
        <v>7319.66309101491</v>
      </c>
      <c r="AO28" s="0" t="n">
        <f aca="false">AN28-AM28</f>
        <v>-8.65333683341851</v>
      </c>
      <c r="AP28" s="0" t="n">
        <f aca="false">AL28</f>
        <v>5.78311929</v>
      </c>
      <c r="AQ28" s="11" t="n">
        <f aca="false">$B$3+AN28</f>
        <v>12319.6630910149</v>
      </c>
    </row>
    <row r="29" customFormat="false" ht="13.8" hidden="false" customHeight="false" outlineLevel="0" collapsed="false">
      <c r="A29" s="0" t="n">
        <v>-0.6</v>
      </c>
      <c r="B29" s="0" t="n">
        <f aca="false">$B$3*A29</f>
        <v>-3000</v>
      </c>
      <c r="C29" s="0" t="n">
        <f aca="false">$B$3+B29</f>
        <v>2000</v>
      </c>
      <c r="D29" s="0" t="n">
        <f aca="false">$B$2*EXP(-B29/$B$3)</f>
        <v>45.5529700097627</v>
      </c>
      <c r="E29" s="0" t="n">
        <f aca="false">D29*$B$1</f>
        <v>9110.59400195255</v>
      </c>
      <c r="F29" s="13" t="n">
        <f aca="false">-1*(E29-E28)/(C29-C28)</f>
        <v>1.73397529690381</v>
      </c>
      <c r="O29" s="0" t="n">
        <f aca="false">B29-B28</f>
        <v>-500</v>
      </c>
      <c r="P29" s="0" t="n">
        <f aca="false">U28-$B$3</f>
        <v>-2500</v>
      </c>
      <c r="Q29" s="0" t="n">
        <f aca="false">O29+P29</f>
        <v>-3000</v>
      </c>
      <c r="R29" s="0" t="n">
        <f aca="false">$B$2*EXP(-P29/$B$3)</f>
        <v>41.2180317675032</v>
      </c>
      <c r="S29" s="0" t="n">
        <f aca="false">$B$2*EXP(-Q29/$B$3)</f>
        <v>45.5529700097627</v>
      </c>
      <c r="T29" s="0" t="n">
        <f aca="false">S29-R29</f>
        <v>4.33493824225953</v>
      </c>
      <c r="U29" s="0" t="n">
        <f aca="false">U28+O29</f>
        <v>2000</v>
      </c>
      <c r="V29" s="0" t="n">
        <f aca="false">V28+T29</f>
        <v>45.5529700097627</v>
      </c>
      <c r="X29" s="15" t="n">
        <f aca="false">T29</f>
        <v>4.33493824225953</v>
      </c>
      <c r="Y29" s="0" t="n">
        <f aca="false">AD28</f>
        <v>41.2180317675032</v>
      </c>
      <c r="Z29" s="0" t="n">
        <f aca="false">Y29+X29</f>
        <v>45.5529700097627</v>
      </c>
      <c r="AA29" s="0" t="n">
        <f aca="false">-$B$3*LN(Y29/$B$2)</f>
        <v>-2500</v>
      </c>
      <c r="AB29" s="0" t="n">
        <f aca="false">-$B$3*LN(Z29/$B$2)</f>
        <v>-3000</v>
      </c>
      <c r="AC29" s="0" t="n">
        <f aca="false">AB29-AA29</f>
        <v>-500.000000000001</v>
      </c>
      <c r="AD29" s="15" t="n">
        <f aca="false">Z29</f>
        <v>45.5529700097627</v>
      </c>
      <c r="AE29" s="0" t="n">
        <f aca="false">$B$3+AB29</f>
        <v>2000</v>
      </c>
      <c r="AJ29" s="0" t="n">
        <v>0.01</v>
      </c>
      <c r="AK29" s="0" t="n">
        <f aca="false">AP28</f>
        <v>5.78311929</v>
      </c>
      <c r="AL29" s="0" t="n">
        <f aca="false">AK29+AJ29</f>
        <v>5.79311929</v>
      </c>
      <c r="AM29" s="0" t="n">
        <f aca="false">-$B$3*LN(AK29/$B$2)</f>
        <v>7319.66309101491</v>
      </c>
      <c r="AN29" s="0" t="n">
        <f aca="false">-$B$3*LN(AL29/$B$2)</f>
        <v>7311.02470435911</v>
      </c>
      <c r="AO29" s="0" t="n">
        <f aca="false">AN29-AM29</f>
        <v>-8.63838665580624</v>
      </c>
      <c r="AP29" s="0" t="n">
        <f aca="false">AL29</f>
        <v>5.79311929</v>
      </c>
      <c r="AQ29" s="0" t="n">
        <f aca="false">$B$3+AN29</f>
        <v>12311.0247043591</v>
      </c>
    </row>
    <row r="30" customFormat="false" ht="13.8" hidden="false" customHeight="false" outlineLevel="0" collapsed="false">
      <c r="A30" s="0" t="n">
        <v>-0.7</v>
      </c>
      <c r="B30" s="0" t="n">
        <f aca="false">$B$3*A30</f>
        <v>-3500</v>
      </c>
      <c r="C30" s="0" t="n">
        <f aca="false">$B$3+B30</f>
        <v>1500</v>
      </c>
      <c r="D30" s="0" t="n">
        <f aca="false">$B$2*EXP(-B30/$B$3)</f>
        <v>50.3438176867619</v>
      </c>
      <c r="E30" s="0" t="n">
        <f aca="false">D30*$B$1</f>
        <v>10068.7635373524</v>
      </c>
      <c r="F30" s="13" t="n">
        <f aca="false">-1*(E30-E29)/(C30-C29)</f>
        <v>1.91633907079967</v>
      </c>
      <c r="O30" s="0" t="n">
        <f aca="false">B30-B29</f>
        <v>-500</v>
      </c>
      <c r="P30" s="0" t="n">
        <f aca="false">U29-$B$3</f>
        <v>-3000</v>
      </c>
      <c r="Q30" s="0" t="n">
        <f aca="false">O30+P30</f>
        <v>-3500</v>
      </c>
      <c r="R30" s="0" t="n">
        <f aca="false">$B$2*EXP(-P30/$B$3)</f>
        <v>45.5529700097627</v>
      </c>
      <c r="S30" s="0" t="n">
        <f aca="false">$B$2*EXP(-Q30/$B$3)</f>
        <v>50.3438176867619</v>
      </c>
      <c r="T30" s="0" t="n">
        <f aca="false">S30-R30</f>
        <v>4.79084767699919</v>
      </c>
      <c r="U30" s="0" t="n">
        <f aca="false">U29+O30</f>
        <v>1500</v>
      </c>
      <c r="V30" s="0" t="n">
        <f aca="false">V29+T30</f>
        <v>50.3438176867619</v>
      </c>
      <c r="X30" s="15" t="n">
        <f aca="false">T30</f>
        <v>4.79084767699919</v>
      </c>
      <c r="Y30" s="0" t="n">
        <f aca="false">AD29</f>
        <v>45.5529700097627</v>
      </c>
      <c r="Z30" s="0" t="n">
        <f aca="false">Y30+X30</f>
        <v>50.3438176867619</v>
      </c>
      <c r="AA30" s="0" t="n">
        <f aca="false">-$B$3*LN(Y30/$B$2)</f>
        <v>-3000</v>
      </c>
      <c r="AB30" s="0" t="n">
        <f aca="false">-$B$3*LN(Z30/$B$2)</f>
        <v>-3500</v>
      </c>
      <c r="AC30" s="0" t="n">
        <f aca="false">AB30-AA30</f>
        <v>-500</v>
      </c>
      <c r="AD30" s="15" t="n">
        <f aca="false">Z30</f>
        <v>50.3438176867619</v>
      </c>
      <c r="AE30" s="0" t="n">
        <f aca="false">$B$3+AB30</f>
        <v>1500</v>
      </c>
      <c r="AJ30" s="0" t="n">
        <v>0.01</v>
      </c>
      <c r="AK30" s="0" t="n">
        <f aca="false">AP29</f>
        <v>5.79311929</v>
      </c>
      <c r="AL30" s="0" t="n">
        <f aca="false">AK30+AJ30</f>
        <v>5.80311929</v>
      </c>
      <c r="AM30" s="0" t="n">
        <f aca="false">-$B$3*LN(AK30/$B$2)</f>
        <v>7311.02470435911</v>
      </c>
      <c r="AN30" s="0" t="n">
        <f aca="false">-$B$3*LN(AL30/$B$2)</f>
        <v>7302.40121631182</v>
      </c>
      <c r="AO30" s="0" t="n">
        <f aca="false">AN30-AM30</f>
        <v>-8.62348804729209</v>
      </c>
      <c r="AP30" s="0" t="n">
        <f aca="false">AL30</f>
        <v>5.80311929</v>
      </c>
      <c r="AQ30" s="0" t="n">
        <f aca="false">$B$3+AN30</f>
        <v>12302.4012163118</v>
      </c>
    </row>
    <row r="31" customFormat="false" ht="13.8" hidden="false" customHeight="false" outlineLevel="0" collapsed="false">
      <c r="A31" s="0" t="n">
        <v>-0.8</v>
      </c>
      <c r="B31" s="0" t="n">
        <f aca="false">$B$3*A31</f>
        <v>-4000</v>
      </c>
      <c r="C31" s="0" t="n">
        <f aca="false">$B$3+B31</f>
        <v>1000</v>
      </c>
      <c r="D31" s="0" t="n">
        <f aca="false">$B$2*EXP(-B31/$B$3)</f>
        <v>55.6385232123117</v>
      </c>
      <c r="E31" s="0" t="n">
        <f aca="false">D31*$B$1</f>
        <v>11127.7046424623</v>
      </c>
      <c r="F31" s="13" t="n">
        <f aca="false">-1*(E31-E30)/(C31-C30)</f>
        <v>2.11788221021991</v>
      </c>
      <c r="O31" s="0" t="n">
        <f aca="false">B31-B30</f>
        <v>-500</v>
      </c>
      <c r="P31" s="0" t="n">
        <f aca="false">U30-$B$3</f>
        <v>-3500</v>
      </c>
      <c r="Q31" s="0" t="n">
        <f aca="false">O31+P31</f>
        <v>-4000</v>
      </c>
      <c r="R31" s="0" t="n">
        <f aca="false">$B$2*EXP(-P31/$B$3)</f>
        <v>50.3438176867619</v>
      </c>
      <c r="S31" s="0" t="n">
        <f aca="false">$B$2*EXP(-Q31/$B$3)</f>
        <v>55.6385232123117</v>
      </c>
      <c r="T31" s="0" t="n">
        <f aca="false">S31-R31</f>
        <v>5.29470552554978</v>
      </c>
      <c r="U31" s="0" t="n">
        <f aca="false">U30+O31</f>
        <v>1000</v>
      </c>
      <c r="V31" s="0" t="n">
        <f aca="false">V30+T31</f>
        <v>55.6385232123117</v>
      </c>
      <c r="X31" s="15" t="n">
        <f aca="false">T31</f>
        <v>5.29470552554978</v>
      </c>
      <c r="Y31" s="0" t="n">
        <f aca="false">AD30</f>
        <v>50.3438176867619</v>
      </c>
      <c r="Z31" s="0" t="n">
        <f aca="false">Y31+X31</f>
        <v>55.6385232123117</v>
      </c>
      <c r="AA31" s="0" t="n">
        <f aca="false">-$B$3*LN(Y31/$B$2)</f>
        <v>-3500</v>
      </c>
      <c r="AB31" s="0" t="n">
        <f aca="false">-$B$3*LN(Z31/$B$2)</f>
        <v>-4000</v>
      </c>
      <c r="AC31" s="0" t="n">
        <f aca="false">AB31-AA31</f>
        <v>-500</v>
      </c>
      <c r="AD31" s="15" t="n">
        <f aca="false">Z31</f>
        <v>55.6385232123117</v>
      </c>
      <c r="AE31" s="0" t="n">
        <f aca="false">$B$3+AB31</f>
        <v>999.999999999999</v>
      </c>
      <c r="AJ31" s="0" t="n">
        <v>0.01</v>
      </c>
      <c r="AK31" s="0" t="n">
        <f aca="false">AP30</f>
        <v>5.80311929</v>
      </c>
      <c r="AL31" s="0" t="n">
        <f aca="false">AK31+AJ31</f>
        <v>5.81311929</v>
      </c>
      <c r="AM31" s="0" t="n">
        <f aca="false">-$B$3*LN(AK31/$B$2)</f>
        <v>7302.40121631182</v>
      </c>
      <c r="AN31" s="0" t="n">
        <f aca="false">-$B$3*LN(AL31/$B$2)</f>
        <v>7293.7925755703</v>
      </c>
      <c r="AO31" s="0" t="n">
        <f aca="false">AN31-AM31</f>
        <v>-8.60864074151141</v>
      </c>
      <c r="AP31" s="0" t="n">
        <f aca="false">AL31</f>
        <v>5.81311929</v>
      </c>
      <c r="AQ31" s="0" t="n">
        <f aca="false">$B$3+AN31</f>
        <v>12293.7925755703</v>
      </c>
    </row>
    <row r="32" customFormat="false" ht="13.8" hidden="false" customHeight="false" outlineLevel="0" collapsed="false">
      <c r="A32" s="0" t="n">
        <v>-0.9</v>
      </c>
      <c r="B32" s="0" t="n">
        <f aca="false">$B$3*A32</f>
        <v>-4500</v>
      </c>
      <c r="C32" s="0" t="n">
        <f aca="false">$B$3+B32</f>
        <v>500</v>
      </c>
      <c r="D32" s="0" t="n">
        <f aca="false">$B$2*EXP(-B32/$B$3)</f>
        <v>61.4900777789237</v>
      </c>
      <c r="E32" s="0" t="n">
        <f aca="false">D32*$B$1</f>
        <v>12298.0155557848</v>
      </c>
      <c r="F32" s="13" t="n">
        <f aca="false">-1*(E32-E31)/(C32-C31)</f>
        <v>2.34062182664482</v>
      </c>
      <c r="O32" s="0" t="n">
        <f aca="false">B32-B31</f>
        <v>-500</v>
      </c>
      <c r="P32" s="0" t="n">
        <f aca="false">U31-$B$3</f>
        <v>-4000</v>
      </c>
      <c r="Q32" s="0" t="n">
        <f aca="false">O32+P32</f>
        <v>-4500</v>
      </c>
      <c r="R32" s="0" t="n">
        <f aca="false">$B$2*EXP(-P32/$B$3)</f>
        <v>55.6385232123117</v>
      </c>
      <c r="S32" s="0" t="n">
        <f aca="false">$B$2*EXP(-Q32/$B$3)</f>
        <v>61.4900777789237</v>
      </c>
      <c r="T32" s="0" t="n">
        <f aca="false">S32-R32</f>
        <v>5.85155456661205</v>
      </c>
      <c r="U32" s="0" t="n">
        <f aca="false">U31+O32</f>
        <v>500</v>
      </c>
      <c r="V32" s="0" t="n">
        <f aca="false">V31+T32</f>
        <v>61.4900777789237</v>
      </c>
      <c r="X32" s="15" t="n">
        <f aca="false">T32</f>
        <v>5.85155456661205</v>
      </c>
      <c r="Y32" s="0" t="n">
        <f aca="false">AD31</f>
        <v>55.6385232123117</v>
      </c>
      <c r="Z32" s="0" t="n">
        <f aca="false">Y32+X32</f>
        <v>61.4900777789237</v>
      </c>
      <c r="AA32" s="0" t="n">
        <f aca="false">-$B$3*LN(Y32/$B$2)</f>
        <v>-4000</v>
      </c>
      <c r="AB32" s="0" t="n">
        <f aca="false">-$B$3*LN(Z32/$B$2)</f>
        <v>-4500</v>
      </c>
      <c r="AC32" s="0" t="n">
        <f aca="false">AB32-AA32</f>
        <v>-499.999999999999</v>
      </c>
      <c r="AD32" s="15" t="n">
        <f aca="false">Z32</f>
        <v>61.4900777789237</v>
      </c>
      <c r="AE32" s="0" t="n">
        <f aca="false">$B$3+AB32</f>
        <v>500</v>
      </c>
    </row>
    <row r="33" customFormat="false" ht="13.8" hidden="false" customHeight="false" outlineLevel="0" collapsed="false">
      <c r="A33" s="0" t="n">
        <v>-1</v>
      </c>
      <c r="B33" s="0" t="n">
        <f aca="false">$B$3*A33</f>
        <v>-5000</v>
      </c>
      <c r="C33" s="0" t="n">
        <f aca="false">$B$3+B33</f>
        <v>0</v>
      </c>
      <c r="D33" s="0" t="n">
        <f aca="false">$B$2*EXP(-B33/$B$3)</f>
        <v>67.9570457114761</v>
      </c>
      <c r="E33" s="0" t="n">
        <f aca="false">D33*$B$1</f>
        <v>13591.4091422952</v>
      </c>
      <c r="F33" s="13" t="n">
        <f aca="false">-1*(E33-E32)/(C33-C32)</f>
        <v>2.58678717302095</v>
      </c>
      <c r="O33" s="0" t="n">
        <f aca="false">B33-B32</f>
        <v>-500</v>
      </c>
      <c r="P33" s="0" t="n">
        <f aca="false">U32-$B$3</f>
        <v>-4500</v>
      </c>
      <c r="Q33" s="0" t="n">
        <f aca="false">O33+P33</f>
        <v>-5000</v>
      </c>
      <c r="R33" s="0" t="n">
        <f aca="false">$B$2*EXP(-P33/$B$3)</f>
        <v>61.4900777789237</v>
      </c>
      <c r="S33" s="0" t="n">
        <f aca="false">$B$2*EXP(-Q33/$B$3)</f>
        <v>67.9570457114761</v>
      </c>
      <c r="T33" s="0" t="n">
        <f aca="false">S33-R33</f>
        <v>6.46696793255238</v>
      </c>
      <c r="U33" s="0" t="n">
        <f aca="false">U32+O33</f>
        <v>0</v>
      </c>
      <c r="V33" s="0" t="n">
        <f aca="false">V32+T33</f>
        <v>67.9570457114761</v>
      </c>
      <c r="X33" s="15" t="n">
        <f aca="false">T33</f>
        <v>6.46696793255238</v>
      </c>
      <c r="Y33" s="0" t="n">
        <f aca="false">AD32</f>
        <v>61.4900777789237</v>
      </c>
      <c r="Z33" s="0" t="n">
        <f aca="false">Y33+X33</f>
        <v>67.9570457114761</v>
      </c>
      <c r="AA33" s="0" t="n">
        <f aca="false">-$B$3*LN(Y33/$B$2)</f>
        <v>-4500</v>
      </c>
      <c r="AB33" s="0" t="n">
        <f aca="false">-$B$3*LN(Z33/$B$2)</f>
        <v>-5000</v>
      </c>
      <c r="AC33" s="0" t="n">
        <f aca="false">AB33-AA33</f>
        <v>-500</v>
      </c>
      <c r="AD33" s="15" t="n">
        <f aca="false">Z33</f>
        <v>67.9570457114761</v>
      </c>
      <c r="AE33" s="0" t="n">
        <f aca="false">$B$3+AB33</f>
        <v>0</v>
      </c>
    </row>
    <row r="34" customFormat="false" ht="13.8" hidden="false" customHeight="false" outlineLevel="0" collapsed="false">
      <c r="A34" s="0" t="n">
        <v>-1.1</v>
      </c>
      <c r="B34" s="0" t="n">
        <f aca="false">$B$3*A34</f>
        <v>-5500</v>
      </c>
      <c r="C34" s="0" t="n">
        <f aca="false">$B$3+B34</f>
        <v>-500</v>
      </c>
      <c r="D34" s="0" t="n">
        <f aca="false">$B$2*EXP(-B34/$B$3)</f>
        <v>75.1041505986608</v>
      </c>
      <c r="E34" s="0" t="n">
        <f aca="false">D34*$B$1</f>
        <v>15020.8301197322</v>
      </c>
      <c r="F34" s="13" t="n">
        <f aca="false">-1*(E34-E33)/(C34-C33)</f>
        <v>2.85884195487388</v>
      </c>
      <c r="O34" s="0" t="n">
        <f aca="false">B34-B33</f>
        <v>-500</v>
      </c>
      <c r="P34" s="0" t="n">
        <f aca="false">U33-$B$3</f>
        <v>-5000</v>
      </c>
      <c r="Q34" s="0" t="n">
        <f aca="false">O34+P34</f>
        <v>-5500</v>
      </c>
      <c r="R34" s="0" t="n">
        <f aca="false">$B$2*EXP(-P34/$B$3)</f>
        <v>67.9570457114761</v>
      </c>
      <c r="S34" s="0" t="n">
        <f aca="false">$B$2*EXP(-Q34/$B$3)</f>
        <v>75.1041505986608</v>
      </c>
      <c r="T34" s="0" t="n">
        <f aca="false">S34-R34</f>
        <v>7.14710488718471</v>
      </c>
      <c r="U34" s="0" t="n">
        <f aca="false">U33+O34</f>
        <v>-500</v>
      </c>
      <c r="V34" s="0" t="n">
        <f aca="false">V33+T34</f>
        <v>75.1041505986608</v>
      </c>
      <c r="X34" s="15" t="n">
        <f aca="false">T34</f>
        <v>7.14710488718471</v>
      </c>
      <c r="Y34" s="0" t="n">
        <f aca="false">AD33</f>
        <v>67.9570457114761</v>
      </c>
      <c r="Z34" s="0" t="n">
        <f aca="false">Y34+X34</f>
        <v>75.1041505986608</v>
      </c>
      <c r="AA34" s="0" t="n">
        <f aca="false">-$B$3*LN(Y34/$B$2)</f>
        <v>-5000</v>
      </c>
      <c r="AB34" s="0" t="n">
        <f aca="false">-$B$3*LN(Z34/$B$2)</f>
        <v>-5500</v>
      </c>
      <c r="AC34" s="0" t="n">
        <f aca="false">AB34-AA34</f>
        <v>-500</v>
      </c>
      <c r="AD34" s="15" t="n">
        <f aca="false">Z34</f>
        <v>75.1041505986608</v>
      </c>
      <c r="AE34" s="0" t="n">
        <f aca="false">$B$3+AB34</f>
        <v>-500</v>
      </c>
    </row>
    <row r="35" customFormat="false" ht="13.8" hidden="false" customHeight="false" outlineLevel="0" collapsed="false">
      <c r="A35" s="0" t="n">
        <v>-1.3</v>
      </c>
      <c r="B35" s="0" t="n">
        <f aca="false">$B$3*A35</f>
        <v>-6500</v>
      </c>
      <c r="C35" s="0" t="n">
        <f aca="false">$B$3+B35</f>
        <v>-1500</v>
      </c>
      <c r="D35" s="0" t="n">
        <f aca="false">$B$2*EXP(-B35/$B$3)</f>
        <v>91.7324166904811</v>
      </c>
      <c r="E35" s="0" t="n">
        <f aca="false">D35*$B$1</f>
        <v>18346.4833380962</v>
      </c>
      <c r="F35" s="13" t="n">
        <f aca="false">-1*(E35-E34)/(C35-C34)</f>
        <v>3.32565321836406</v>
      </c>
      <c r="O35" s="0" t="n">
        <f aca="false">B35-B34</f>
        <v>-1000</v>
      </c>
      <c r="P35" s="0" t="n">
        <f aca="false">U34-$B$3</f>
        <v>-5500</v>
      </c>
      <c r="Q35" s="0" t="n">
        <f aca="false">O35+P35</f>
        <v>-6500</v>
      </c>
      <c r="R35" s="0" t="n">
        <f aca="false">$B$2*EXP(-P35/$B$3)</f>
        <v>75.1041505986608</v>
      </c>
      <c r="S35" s="0" t="n">
        <f aca="false">$B$2*EXP(-Q35/$B$3)</f>
        <v>91.7324166904811</v>
      </c>
      <c r="T35" s="0" t="n">
        <f aca="false">S35-R35</f>
        <v>16.6282660918203</v>
      </c>
      <c r="U35" s="0" t="n">
        <f aca="false">U34+O35</f>
        <v>-1500</v>
      </c>
      <c r="V35" s="0" t="n">
        <f aca="false">V34+T35</f>
        <v>91.7324166904811</v>
      </c>
      <c r="X35" s="15" t="n">
        <f aca="false">T35</f>
        <v>16.6282660918203</v>
      </c>
      <c r="Y35" s="0" t="n">
        <f aca="false">AD34</f>
        <v>75.1041505986608</v>
      </c>
      <c r="Z35" s="0" t="n">
        <f aca="false">Y35+X35</f>
        <v>91.7324166904811</v>
      </c>
      <c r="AA35" s="0" t="n">
        <f aca="false">-$B$3*LN(Y35/$B$2)</f>
        <v>-5500</v>
      </c>
      <c r="AB35" s="0" t="n">
        <f aca="false">-$B$3*LN(Z35/$B$2)</f>
        <v>-6500</v>
      </c>
      <c r="AC35" s="0" t="n">
        <f aca="false">AB35-AA35</f>
        <v>-1000</v>
      </c>
      <c r="AD35" s="15" t="n">
        <f aca="false">Z35</f>
        <v>91.7324166904811</v>
      </c>
      <c r="AE35" s="0" t="n">
        <f aca="false">$B$3+AB35</f>
        <v>-1500</v>
      </c>
      <c r="AP35" s="0" t="n">
        <v>5.82304359</v>
      </c>
    </row>
    <row r="36" customFormat="false" ht="13.8" hidden="false" customHeight="false" outlineLevel="0" collapsed="false">
      <c r="A36" s="0" t="n">
        <v>-1.5</v>
      </c>
      <c r="B36" s="0" t="n">
        <f aca="false">$B$3*A36</f>
        <v>-7500</v>
      </c>
      <c r="C36" s="0" t="n">
        <f aca="false">$B$3+B36</f>
        <v>-2500</v>
      </c>
      <c r="D36" s="0" t="n">
        <f aca="false">$B$2*EXP(-B36/$B$3)</f>
        <v>112.042226758452</v>
      </c>
      <c r="E36" s="0" t="n">
        <f aca="false">D36*$B$1</f>
        <v>22408.4453516903</v>
      </c>
      <c r="F36" s="13" t="n">
        <f aca="false">-1*(E36-E35)/(C36-C35)</f>
        <v>4.0619620135941</v>
      </c>
      <c r="O36" s="0" t="n">
        <f aca="false">B36-B35</f>
        <v>-1000</v>
      </c>
      <c r="P36" s="0" t="n">
        <f aca="false">U35-$B$3</f>
        <v>-6500</v>
      </c>
      <c r="Q36" s="0" t="n">
        <f aca="false">O36+P36</f>
        <v>-7500</v>
      </c>
      <c r="R36" s="0" t="n">
        <f aca="false">$B$2*EXP(-P36/$B$3)</f>
        <v>91.7324166904811</v>
      </c>
      <c r="S36" s="0" t="n">
        <f aca="false">$B$2*EXP(-Q36/$B$3)</f>
        <v>112.042226758452</v>
      </c>
      <c r="T36" s="0" t="n">
        <f aca="false">S36-R36</f>
        <v>20.3098100679705</v>
      </c>
      <c r="U36" s="0" t="n">
        <f aca="false">U35+O36</f>
        <v>-2500</v>
      </c>
      <c r="V36" s="0" t="n">
        <f aca="false">V35+T36</f>
        <v>112.042226758452</v>
      </c>
      <c r="X36" s="15" t="n">
        <f aca="false">T36</f>
        <v>20.3098100679705</v>
      </c>
      <c r="Y36" s="0" t="n">
        <f aca="false">AD35</f>
        <v>91.7324166904811</v>
      </c>
      <c r="Z36" s="0" t="n">
        <f aca="false">Y36+X36</f>
        <v>112.042226758452</v>
      </c>
      <c r="AA36" s="0" t="n">
        <f aca="false">-$B$3*LN(Y36/$B$2)</f>
        <v>-6500</v>
      </c>
      <c r="AB36" s="0" t="n">
        <f aca="false">-$B$3*LN(Z36/$B$2)</f>
        <v>-7500</v>
      </c>
      <c r="AC36" s="0" t="n">
        <f aca="false">AB36-AA36</f>
        <v>-1000</v>
      </c>
      <c r="AD36" s="15" t="n">
        <f aca="false">Z36</f>
        <v>112.042226758452</v>
      </c>
      <c r="AE36" s="0" t="n">
        <f aca="false">$B$3+AB36</f>
        <v>-2500</v>
      </c>
      <c r="AP36" s="0" t="n">
        <f aca="false">AP35-AP30</f>
        <v>0.0199243000000013</v>
      </c>
    </row>
    <row r="37" customFormat="false" ht="13.8" hidden="false" customHeight="false" outlineLevel="0" collapsed="false">
      <c r="A37" s="0" t="n">
        <v>-1.7</v>
      </c>
      <c r="B37" s="0" t="n">
        <f aca="false">$B$3*A37</f>
        <v>-8500</v>
      </c>
      <c r="C37" s="0" t="n">
        <f aca="false">$B$3+B37</f>
        <v>-3500</v>
      </c>
      <c r="D37" s="0" t="n">
        <f aca="false">$B$2*EXP(-B37/$B$3)</f>
        <v>136.84868479318</v>
      </c>
      <c r="E37" s="0" t="n">
        <f aca="false">D37*$B$1</f>
        <v>27369.736958636</v>
      </c>
      <c r="F37" s="13" t="n">
        <f aca="false">-1*(E37-E36)/(C37-C36)</f>
        <v>4.96129160694567</v>
      </c>
      <c r="O37" s="0" t="n">
        <f aca="false">B37-B36</f>
        <v>-1000</v>
      </c>
      <c r="P37" s="0" t="n">
        <f aca="false">U36-$B$3</f>
        <v>-7500</v>
      </c>
      <c r="Q37" s="0" t="n">
        <f aca="false">O37+P37</f>
        <v>-8500</v>
      </c>
      <c r="R37" s="0" t="n">
        <f aca="false">$B$2*EXP(-P37/$B$3)</f>
        <v>112.042226758452</v>
      </c>
      <c r="S37" s="0" t="n">
        <f aca="false">$B$2*EXP(-Q37/$B$3)</f>
        <v>136.84868479318</v>
      </c>
      <c r="T37" s="0" t="n">
        <f aca="false">S37-R37</f>
        <v>24.8064580347284</v>
      </c>
      <c r="U37" s="0" t="n">
        <f aca="false">U36+O37</f>
        <v>-3500</v>
      </c>
      <c r="V37" s="0" t="n">
        <f aca="false">V36+T37</f>
        <v>136.84868479318</v>
      </c>
      <c r="X37" s="15" t="n">
        <f aca="false">T37</f>
        <v>24.8064580347284</v>
      </c>
      <c r="Y37" s="0" t="n">
        <f aca="false">AD36</f>
        <v>112.042226758452</v>
      </c>
      <c r="Z37" s="0" t="n">
        <f aca="false">Y37+X37</f>
        <v>136.84868479318</v>
      </c>
      <c r="AA37" s="0" t="n">
        <f aca="false">-$B$3*LN(Y37/$B$2)</f>
        <v>-7500</v>
      </c>
      <c r="AB37" s="0" t="n">
        <f aca="false">-$B$3*LN(Z37/$B$2)</f>
        <v>-8500</v>
      </c>
      <c r="AC37" s="0" t="n">
        <f aca="false">AB37-AA37</f>
        <v>-1000</v>
      </c>
      <c r="AD37" s="15" t="n">
        <f aca="false">Z37</f>
        <v>136.84868479318</v>
      </c>
      <c r="AE37" s="0" t="n">
        <f aca="false">$B$3+AB37</f>
        <v>-3500</v>
      </c>
    </row>
    <row r="38" customFormat="false" ht="13.8" hidden="false" customHeight="false" outlineLevel="0" collapsed="false">
      <c r="A38" s="0" t="n">
        <v>-1.9</v>
      </c>
      <c r="B38" s="0" t="n">
        <f aca="false">$B$3*A38</f>
        <v>-9500</v>
      </c>
      <c r="C38" s="0" t="n">
        <f aca="false">$B$3+B38</f>
        <v>-4500</v>
      </c>
      <c r="D38" s="0" t="n">
        <f aca="false">$B$2*EXP(-B38/$B$3)</f>
        <v>167.147361056982</v>
      </c>
      <c r="E38" s="0" t="n">
        <f aca="false">D38*$B$1</f>
        <v>33429.4722113963</v>
      </c>
      <c r="F38" s="13" t="n">
        <f aca="false">-1*(E38-E37)/(C38-C37)</f>
        <v>6.05973525276035</v>
      </c>
      <c r="O38" s="0" t="n">
        <f aca="false">B38-B37</f>
        <v>-1000</v>
      </c>
      <c r="P38" s="0" t="n">
        <f aca="false">U37-$B$3</f>
        <v>-8500</v>
      </c>
      <c r="Q38" s="0" t="n">
        <f aca="false">O38+P38</f>
        <v>-9500</v>
      </c>
      <c r="R38" s="0" t="n">
        <f aca="false">$B$2*EXP(-P38/$B$3)</f>
        <v>136.84868479318</v>
      </c>
      <c r="S38" s="0" t="n">
        <f aca="false">$B$2*EXP(-Q38/$B$3)</f>
        <v>167.147361056982</v>
      </c>
      <c r="T38" s="0" t="n">
        <f aca="false">S38-R38</f>
        <v>30.2986762638017</v>
      </c>
      <c r="U38" s="0" t="n">
        <f aca="false">U37+O38</f>
        <v>-4500</v>
      </c>
      <c r="V38" s="0" t="n">
        <f aca="false">V37+T38</f>
        <v>167.147361056982</v>
      </c>
      <c r="X38" s="15" t="n">
        <f aca="false">T38</f>
        <v>30.2986762638017</v>
      </c>
      <c r="Y38" s="0" t="n">
        <f aca="false">AD37</f>
        <v>136.84868479318</v>
      </c>
      <c r="Z38" s="0" t="n">
        <f aca="false">Y38+X38</f>
        <v>167.147361056982</v>
      </c>
      <c r="AA38" s="0" t="n">
        <f aca="false">-$B$3*LN(Y38/$B$2)</f>
        <v>-8500</v>
      </c>
      <c r="AB38" s="0" t="n">
        <f aca="false">-$B$3*LN(Z38/$B$2)</f>
        <v>-9500</v>
      </c>
      <c r="AC38" s="0" t="n">
        <f aca="false">AB38-AA38</f>
        <v>-1000</v>
      </c>
      <c r="AD38" s="15" t="n">
        <f aca="false">Z38</f>
        <v>167.147361056982</v>
      </c>
      <c r="AE38" s="0" t="n">
        <f aca="false">$B$3+AB38</f>
        <v>-4500</v>
      </c>
    </row>
    <row r="39" customFormat="false" ht="13.8" hidden="false" customHeight="false" outlineLevel="0" collapsed="false">
      <c r="A39" s="0" t="n">
        <v>-2</v>
      </c>
      <c r="B39" s="0" t="n">
        <f aca="false">$B$3*A39</f>
        <v>-10000</v>
      </c>
      <c r="C39" s="0" t="n">
        <f aca="false">$B$3+B39</f>
        <v>-5000</v>
      </c>
      <c r="D39" s="0" t="n">
        <f aca="false">$B$2*EXP(-B39/$B$3)</f>
        <v>184.726402473266</v>
      </c>
      <c r="E39" s="0" t="n">
        <f aca="false">D39*$B$1</f>
        <v>36945.2804946533</v>
      </c>
      <c r="F39" s="13" t="n">
        <f aca="false">-1*(E39-E38)/(C39-C38)</f>
        <v>7.03161656651383</v>
      </c>
      <c r="O39" s="0" t="n">
        <f aca="false">B39-B38</f>
        <v>-500</v>
      </c>
      <c r="P39" s="0" t="n">
        <f aca="false">U38-$B$3</f>
        <v>-9500</v>
      </c>
      <c r="Q39" s="0" t="n">
        <f aca="false">O39+P39</f>
        <v>-10000</v>
      </c>
      <c r="R39" s="0" t="n">
        <f aca="false">$B$2*EXP(-P39/$B$3)</f>
        <v>167.147361056982</v>
      </c>
      <c r="S39" s="0" t="n">
        <f aca="false">$B$2*EXP(-Q39/$B$3)</f>
        <v>184.726402473266</v>
      </c>
      <c r="T39" s="0" t="n">
        <f aca="false">S39-R39</f>
        <v>17.5790414162846</v>
      </c>
      <c r="U39" s="0" t="n">
        <f aca="false">U38+O39</f>
        <v>-5000</v>
      </c>
      <c r="V39" s="0" t="n">
        <f aca="false">V38+T39</f>
        <v>184.726402473266</v>
      </c>
      <c r="X39" s="15" t="n">
        <f aca="false">T39</f>
        <v>17.5790414162846</v>
      </c>
      <c r="Y39" s="0" t="n">
        <f aca="false">AD38</f>
        <v>167.147361056982</v>
      </c>
      <c r="Z39" s="0" t="n">
        <f aca="false">Y39+X39</f>
        <v>184.726402473266</v>
      </c>
      <c r="AA39" s="0" t="n">
        <f aca="false">-$B$3*LN(Y39/$B$2)</f>
        <v>-9500</v>
      </c>
      <c r="AB39" s="0" t="n">
        <f aca="false">-$B$3*LN(Z39/$B$2)</f>
        <v>-10000</v>
      </c>
      <c r="AC39" s="0" t="n">
        <f aca="false">AB39-AA39</f>
        <v>-500</v>
      </c>
      <c r="AD39" s="15" t="n">
        <f aca="false">Z39</f>
        <v>184.726402473266</v>
      </c>
      <c r="AE39" s="0" t="n">
        <f aca="false">$B$3+AB39</f>
        <v>-5000</v>
      </c>
    </row>
    <row r="40" customFormat="false" ht="13.8" hidden="false" customHeight="false" outlineLevel="0" collapsed="false">
      <c r="A40" s="0" t="n">
        <v>-2.5</v>
      </c>
      <c r="B40" s="0" t="n">
        <f aca="false">$B$3*A40</f>
        <v>-12500</v>
      </c>
      <c r="C40" s="0" t="n">
        <f aca="false">$B$3+B40</f>
        <v>-7500</v>
      </c>
      <c r="D40" s="0" t="n">
        <f aca="false">$B$2*EXP(-B40/$B$3)</f>
        <v>304.562349017587</v>
      </c>
      <c r="E40" s="0" t="n">
        <f aca="false">D40*$B$1</f>
        <v>60912.4698035174</v>
      </c>
      <c r="F40" s="13" t="n">
        <f aca="false">-1*(E40-E39)/(C40-C39)</f>
        <v>9.58687572354564</v>
      </c>
      <c r="O40" s="0" t="n">
        <f aca="false">B40-B39</f>
        <v>-2500</v>
      </c>
      <c r="P40" s="0" t="n">
        <f aca="false">U39-$B$3</f>
        <v>-10000</v>
      </c>
      <c r="Q40" s="0" t="n">
        <f aca="false">O40+P40</f>
        <v>-12500</v>
      </c>
      <c r="R40" s="0" t="n">
        <f aca="false">$B$2*EXP(-P40/$B$3)</f>
        <v>184.726402473266</v>
      </c>
      <c r="S40" s="0" t="n">
        <f aca="false">$B$2*EXP(-Q40/$B$3)</f>
        <v>304.562349017587</v>
      </c>
      <c r="T40" s="0" t="n">
        <f aca="false">S40-R40</f>
        <v>119.835946544321</v>
      </c>
      <c r="U40" s="0" t="n">
        <f aca="false">U39+O40</f>
        <v>-7500</v>
      </c>
      <c r="V40" s="0" t="n">
        <f aca="false">V39+T40</f>
        <v>304.562349017587</v>
      </c>
      <c r="X40" s="15" t="n">
        <f aca="false">T40</f>
        <v>119.835946544321</v>
      </c>
      <c r="Y40" s="0" t="n">
        <f aca="false">AD39</f>
        <v>184.726402473266</v>
      </c>
      <c r="Z40" s="0" t="n">
        <f aca="false">Y40+X40</f>
        <v>304.562349017587</v>
      </c>
      <c r="AA40" s="0" t="n">
        <f aca="false">-$B$3*LN(Y40/$B$2)</f>
        <v>-10000</v>
      </c>
      <c r="AB40" s="0" t="n">
        <f aca="false">-$B$3*LN(Z40/$B$2)</f>
        <v>-12500</v>
      </c>
      <c r="AC40" s="0" t="n">
        <f aca="false">AB40-AA40</f>
        <v>-2500</v>
      </c>
      <c r="AD40" s="15" t="n">
        <f aca="false">Z40</f>
        <v>304.562349017587</v>
      </c>
      <c r="AE40" s="0" t="n">
        <f aca="false">$B$3+AB40</f>
        <v>-7500</v>
      </c>
    </row>
    <row r="41" customFormat="false" ht="13.8" hidden="false" customHeight="false" outlineLevel="0" collapsed="false">
      <c r="A41" s="0" t="n">
        <v>-3</v>
      </c>
      <c r="B41" s="0" t="n">
        <f aca="false">$B$3*A41</f>
        <v>-15000</v>
      </c>
      <c r="C41" s="0" t="n">
        <f aca="false">$B$3+B41</f>
        <v>-10000</v>
      </c>
      <c r="D41" s="0" t="n">
        <f aca="false">$B$2*EXP(-B41/$B$3)</f>
        <v>502.138423079692</v>
      </c>
      <c r="E41" s="0" t="n">
        <f aca="false">D41*$B$1</f>
        <v>100427.684615938</v>
      </c>
      <c r="F41" s="13" t="n">
        <f aca="false">-1*(E41-E40)/(C41-C40)</f>
        <v>15.8060859249684</v>
      </c>
      <c r="O41" s="0" t="n">
        <f aca="false">B41-B40</f>
        <v>-2500</v>
      </c>
      <c r="P41" s="0" t="n">
        <f aca="false">U40-$B$3</f>
        <v>-12500</v>
      </c>
      <c r="Q41" s="0" t="n">
        <f aca="false">O41+P41</f>
        <v>-15000</v>
      </c>
      <c r="R41" s="0" t="n">
        <f aca="false">$B$2*EXP(-P41/$B$3)</f>
        <v>304.562349017587</v>
      </c>
      <c r="S41" s="0" t="n">
        <f aca="false">$B$2*EXP(-Q41/$B$3)</f>
        <v>502.138423079692</v>
      </c>
      <c r="T41" s="0" t="n">
        <f aca="false">S41-R41</f>
        <v>197.576074062105</v>
      </c>
      <c r="U41" s="0" t="n">
        <f aca="false">U40+O41</f>
        <v>-10000</v>
      </c>
      <c r="V41" s="0" t="n">
        <f aca="false">V40+T41</f>
        <v>502.138423079692</v>
      </c>
      <c r="X41" s="15" t="n">
        <f aca="false">T41</f>
        <v>197.576074062105</v>
      </c>
      <c r="Y41" s="0" t="n">
        <f aca="false">AD40</f>
        <v>304.562349017587</v>
      </c>
      <c r="Z41" s="0" t="n">
        <f aca="false">Y41+X41</f>
        <v>502.138423079692</v>
      </c>
      <c r="AA41" s="0" t="n">
        <f aca="false">-$B$3*LN(Y41/$B$2)</f>
        <v>-12500</v>
      </c>
      <c r="AB41" s="0" t="n">
        <f aca="false">-$B$3*LN(Z41/$B$2)</f>
        <v>-15000</v>
      </c>
      <c r="AC41" s="0" t="n">
        <f aca="false">AB41-AA41</f>
        <v>-2500</v>
      </c>
      <c r="AD41" s="15" t="n">
        <f aca="false">Z41</f>
        <v>502.138423079692</v>
      </c>
      <c r="AE41" s="0" t="n">
        <f aca="false">$B$3+AB41</f>
        <v>-10000</v>
      </c>
    </row>
    <row r="42" customFormat="false" ht="13.8" hidden="false" customHeight="false" outlineLevel="0" collapsed="false">
      <c r="A42" s="0" t="n">
        <v>-4</v>
      </c>
      <c r="B42" s="0" t="n">
        <f aca="false">$B$3*A42</f>
        <v>-20000</v>
      </c>
      <c r="C42" s="0" t="n">
        <f aca="false">$B$3+B42</f>
        <v>-15000</v>
      </c>
      <c r="D42" s="0" t="n">
        <f aca="false">$B$2*EXP(-B42/$B$3)</f>
        <v>1364.95375082861</v>
      </c>
      <c r="E42" s="0" t="n">
        <f aca="false">D42*$B$1</f>
        <v>272990.750165721</v>
      </c>
      <c r="F42" s="13" t="n">
        <f aca="false">-1*(E42-E41)/(C42-C41)</f>
        <v>34.5126131099566</v>
      </c>
      <c r="O42" s="0" t="n">
        <f aca="false">B42-B41</f>
        <v>-5000</v>
      </c>
      <c r="P42" s="0" t="n">
        <f aca="false">U41-$B$3</f>
        <v>-15000</v>
      </c>
      <c r="Q42" s="0" t="n">
        <f aca="false">O42+P42</f>
        <v>-20000</v>
      </c>
      <c r="R42" s="0" t="n">
        <f aca="false">$B$2*EXP(-P42/$B$3)</f>
        <v>502.138423079692</v>
      </c>
      <c r="S42" s="0" t="n">
        <f aca="false">$B$2*EXP(-Q42/$B$3)</f>
        <v>1364.95375082861</v>
      </c>
      <c r="T42" s="0" t="n">
        <f aca="false">S42-R42</f>
        <v>862.815327748914</v>
      </c>
      <c r="U42" s="0" t="n">
        <f aca="false">U41+O42</f>
        <v>-15000</v>
      </c>
      <c r="V42" s="0" t="n">
        <f aca="false">V41+T42</f>
        <v>1364.95375082861</v>
      </c>
      <c r="X42" s="15" t="n">
        <f aca="false">T42</f>
        <v>862.815327748914</v>
      </c>
      <c r="Y42" s="0" t="n">
        <f aca="false">AD41</f>
        <v>502.138423079692</v>
      </c>
      <c r="Z42" s="0" t="n">
        <f aca="false">Y42+X42</f>
        <v>1364.95375082861</v>
      </c>
      <c r="AA42" s="0" t="n">
        <f aca="false">-$B$3*LN(Y42/$B$2)</f>
        <v>-15000</v>
      </c>
      <c r="AB42" s="0" t="n">
        <f aca="false">-$B$3*LN(Z42/$B$2)</f>
        <v>-20000</v>
      </c>
      <c r="AC42" s="0" t="n">
        <f aca="false">AB42-AA42</f>
        <v>-5000</v>
      </c>
      <c r="AD42" s="15" t="n">
        <f aca="false">Z42</f>
        <v>1364.95375082861</v>
      </c>
      <c r="AE42" s="0" t="n">
        <f aca="false">$B$3+AB42</f>
        <v>-15000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5" zeroHeight="false" outlineLevelRow="0" outlineLevelCol="0"/>
  <cols>
    <col collapsed="false" customWidth="true" hidden="false" outlineLevel="0" max="1" min="1" style="0" width="15.85"/>
    <col collapsed="false" customWidth="true" hidden="false" outlineLevel="0" max="2" min="2" style="0" width="14.14"/>
    <col collapsed="false" customWidth="true" hidden="false" outlineLevel="0" max="3" min="3" style="0" width="15.85"/>
    <col collapsed="false" customWidth="true" hidden="false" outlineLevel="0" max="4" min="4" style="0" width="22.28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0" t="s">
        <v>27</v>
      </c>
    </row>
    <row r="3" customFormat="false" ht="15" hidden="false" customHeight="false" outlineLevel="0" collapsed="false">
      <c r="A3" s="0" t="s">
        <v>3</v>
      </c>
      <c r="B3" s="0" t="s">
        <v>4</v>
      </c>
      <c r="C3" s="0" t="s">
        <v>28</v>
      </c>
      <c r="D3" s="0" t="s">
        <v>6</v>
      </c>
    </row>
    <row r="4" customFormat="false" ht="15" hidden="false" customHeight="false" outlineLevel="0" collapsed="false">
      <c r="A4" s="11" t="n">
        <v>2.5</v>
      </c>
      <c r="B4" s="11" t="n">
        <v>2000</v>
      </c>
      <c r="C4" s="11" t="n">
        <v>0.01</v>
      </c>
      <c r="D4" s="11" t="n">
        <v>0.1</v>
      </c>
    </row>
    <row r="6" customFormat="false" ht="15" hidden="false" customHeight="false" outlineLevel="0" collapsed="false">
      <c r="A6" s="0" t="s">
        <v>7</v>
      </c>
      <c r="B6" s="0" t="n">
        <f aca="false">B4/A4</f>
        <v>800</v>
      </c>
    </row>
    <row r="7" customFormat="false" ht="15" hidden="false" customHeight="false" outlineLevel="0" collapsed="false">
      <c r="A7" s="0" t="s">
        <v>29</v>
      </c>
      <c r="B7" s="0" t="n">
        <f aca="false">B4/C4</f>
        <v>200000</v>
      </c>
    </row>
    <row r="8" customFormat="false" ht="15" hidden="false" customHeight="false" outlineLevel="0" collapsed="false">
      <c r="A8" s="0" t="s">
        <v>9</v>
      </c>
      <c r="B8" s="0" t="n">
        <f aca="false">B6/(B7*D4)</f>
        <v>0.04</v>
      </c>
      <c r="C8" s="0" t="s">
        <v>30</v>
      </c>
      <c r="G8" s="1" t="s">
        <v>11</v>
      </c>
      <c r="H8" s="2" t="s">
        <v>12</v>
      </c>
      <c r="I8" s="2"/>
      <c r="J8" s="2"/>
      <c r="K8" s="2" t="s">
        <v>13</v>
      </c>
      <c r="L8" s="2"/>
      <c r="M8" s="2"/>
      <c r="N8" s="2"/>
      <c r="O8" s="2"/>
      <c r="P8" s="3"/>
    </row>
    <row r="9" customFormat="false" ht="15" hidden="false" customHeight="false" outlineLevel="0" collapsed="false">
      <c r="G9" s="4" t="s">
        <v>14</v>
      </c>
      <c r="H9" s="5" t="s">
        <v>15</v>
      </c>
      <c r="I9" s="5"/>
      <c r="J9" s="5"/>
      <c r="K9" s="5"/>
      <c r="L9" s="5"/>
      <c r="M9" s="5"/>
      <c r="N9" s="5"/>
      <c r="O9" s="5"/>
      <c r="P9" s="6"/>
    </row>
    <row r="10" customFormat="false" ht="15" hidden="false" customHeight="false" outlineLevel="0" collapsed="false">
      <c r="G10" s="4" t="s">
        <v>16</v>
      </c>
      <c r="H10" s="5" t="s">
        <v>17</v>
      </c>
      <c r="I10" s="5"/>
      <c r="J10" s="5"/>
      <c r="K10" s="5"/>
      <c r="L10" s="5"/>
      <c r="M10" s="5"/>
      <c r="N10" s="5"/>
      <c r="O10" s="5"/>
      <c r="P10" s="6"/>
    </row>
    <row r="11" customFormat="false" ht="15" hidden="false" customHeight="false" outlineLevel="0" collapsed="false">
      <c r="G11" s="7" t="s">
        <v>18</v>
      </c>
      <c r="H11" s="8" t="s">
        <v>19</v>
      </c>
      <c r="I11" s="8"/>
      <c r="J11" s="8"/>
      <c r="K11" s="8" t="s">
        <v>20</v>
      </c>
      <c r="L11" s="8"/>
      <c r="M11" s="8"/>
      <c r="N11" s="8"/>
      <c r="O11" s="8"/>
      <c r="P11" s="9"/>
    </row>
    <row r="13" customFormat="false" ht="15" hidden="false" customHeight="false" outlineLevel="0" collapsed="false">
      <c r="A13" s="0" t="s">
        <v>18</v>
      </c>
      <c r="B13" s="0" t="n">
        <v>10</v>
      </c>
    </row>
    <row r="14" customFormat="false" ht="15" hidden="false" customHeight="false" outlineLevel="0" collapsed="false">
      <c r="A14" s="0" t="s">
        <v>14</v>
      </c>
      <c r="B14" s="0" t="n">
        <f aca="false">B7*((1+B13/B6)^(0.5)-1)</f>
        <v>1246.11797498106</v>
      </c>
    </row>
    <row r="15" customFormat="false" ht="15" hidden="false" customHeight="false" outlineLevel="0" collapsed="false">
      <c r="A15" s="0" t="s">
        <v>22</v>
      </c>
      <c r="B15" s="0" t="n">
        <f aca="false">B13/B14</f>
        <v>0.00802492235949967</v>
      </c>
      <c r="C15" s="0" t="s">
        <v>23</v>
      </c>
    </row>
    <row r="19" customFormat="false" ht="15" hidden="false" customHeight="false" outlineLevel="0" collapsed="false">
      <c r="A19" s="0" t="s">
        <v>18</v>
      </c>
      <c r="B19" s="0" t="s">
        <v>14</v>
      </c>
      <c r="C19" s="0" t="s">
        <v>25</v>
      </c>
      <c r="D19" s="0" t="s">
        <v>31</v>
      </c>
      <c r="E19" s="0" t="s">
        <v>32</v>
      </c>
      <c r="F19" s="0" t="s">
        <v>33</v>
      </c>
    </row>
    <row r="20" customFormat="false" ht="15" hidden="false" customHeight="false" outlineLevel="0" collapsed="false">
      <c r="A20" s="0" t="n">
        <f aca="false">A30-100</f>
        <v>-800</v>
      </c>
      <c r="B20" s="0" t="n">
        <f aca="false">$B$7*((1+A20/$B$6)^$D$4-1)</f>
        <v>-200000</v>
      </c>
      <c r="C20" s="0" t="n">
        <f aca="false">A20/B20</f>
        <v>0.004</v>
      </c>
      <c r="D20" s="0" t="n">
        <f aca="false">$A$4*$D$4*C20</f>
        <v>0.001</v>
      </c>
      <c r="E20" s="0" t="n">
        <f aca="false">$B$7-B20</f>
        <v>400000</v>
      </c>
      <c r="F20" s="0" t="n">
        <f aca="false">B21-B20</f>
        <v>129039.002429643</v>
      </c>
    </row>
    <row r="21" customFormat="false" ht="15" hidden="false" customHeight="false" outlineLevel="0" collapsed="false">
      <c r="A21" s="0" t="n">
        <f aca="false">A22-10</f>
        <v>-790</v>
      </c>
      <c r="B21" s="0" t="n">
        <f aca="false">$B$7*((1+A21/$B$6)^$D$4-1)</f>
        <v>-70960.9975703568</v>
      </c>
      <c r="C21" s="0" t="n">
        <f aca="false">A21/B21</f>
        <v>0.0111328761861997</v>
      </c>
      <c r="D21" s="0" t="n">
        <f aca="false">$A$4*$D$4*C21</f>
        <v>0.00278321904654992</v>
      </c>
      <c r="E21" s="0" t="n">
        <f aca="false">$B$7-B21</f>
        <v>270960.997570357</v>
      </c>
      <c r="F21" s="0" t="n">
        <f aca="false">B22-B21</f>
        <v>9261.57600660469</v>
      </c>
    </row>
    <row r="22" customFormat="false" ht="15" hidden="false" customHeight="false" outlineLevel="0" collapsed="false">
      <c r="A22" s="0" t="n">
        <f aca="false">A23-10</f>
        <v>-780</v>
      </c>
      <c r="B22" s="0" t="n">
        <f aca="false">$B$7*((1+A22/$B$6)^$D$4-1)</f>
        <v>-61699.4215637522</v>
      </c>
      <c r="C22" s="0" t="n">
        <f aca="false">A22/B22</f>
        <v>0.0126419337528805</v>
      </c>
      <c r="D22" s="0" t="n">
        <f aca="false">$A$4*$D$4*C22</f>
        <v>0.00316048343822012</v>
      </c>
      <c r="E22" s="0" t="n">
        <f aca="false">$B$7-B22</f>
        <v>261699.421563752</v>
      </c>
      <c r="F22" s="0" t="n">
        <f aca="false">B23-B22</f>
        <v>5722.84252969422</v>
      </c>
    </row>
    <row r="23" customFormat="false" ht="15" hidden="false" customHeight="false" outlineLevel="0" collapsed="false">
      <c r="A23" s="0" t="n">
        <f aca="false">A24-10</f>
        <v>-770</v>
      </c>
      <c r="B23" s="0" t="n">
        <f aca="false">$B$7*((1+A23/$B$6)^$D$4-1)</f>
        <v>-55976.5790340579</v>
      </c>
      <c r="C23" s="0" t="n">
        <f aca="false">A23/B23</f>
        <v>0.0137557530897254</v>
      </c>
      <c r="D23" s="0" t="n">
        <f aca="false">$A$4*$D$4*C23</f>
        <v>0.00343893827243135</v>
      </c>
      <c r="E23" s="0" t="n">
        <f aca="false">$B$7-B23</f>
        <v>255976.579034058</v>
      </c>
      <c r="F23" s="0" t="n">
        <f aca="false">B24-B23</f>
        <v>4203.46885544751</v>
      </c>
    </row>
    <row r="24" customFormat="false" ht="15" hidden="false" customHeight="false" outlineLevel="0" collapsed="false">
      <c r="A24" s="0" t="n">
        <f aca="false">A25-10</f>
        <v>-760</v>
      </c>
      <c r="B24" s="0" t="n">
        <f aca="false">$B$7*((1+A24/$B$6)^$D$4-1)</f>
        <v>-51773.1101786104</v>
      </c>
      <c r="C24" s="0" t="n">
        <f aca="false">A24/B24</f>
        <v>0.0146794348915508</v>
      </c>
      <c r="D24" s="0" t="n">
        <f aca="false">$A$4*$D$4*C24</f>
        <v>0.00366985872288771</v>
      </c>
      <c r="E24" s="0" t="n">
        <f aca="false">$B$7-B24</f>
        <v>251773.11017861</v>
      </c>
      <c r="F24" s="0" t="n">
        <f aca="false">B25-B24</f>
        <v>3344.76682965024</v>
      </c>
    </row>
    <row r="25" customFormat="false" ht="15" hidden="false" customHeight="false" outlineLevel="0" collapsed="false">
      <c r="A25" s="0" t="n">
        <f aca="false">A26-10</f>
        <v>-750</v>
      </c>
      <c r="B25" s="0" t="n">
        <f aca="false">$B$7*((1+A25/$B$6)^$D$4-1)</f>
        <v>-48428.3433489602</v>
      </c>
      <c r="C25" s="0" t="n">
        <f aca="false">A25/B25</f>
        <v>0.015486798600475</v>
      </c>
      <c r="D25" s="0" t="n">
        <f aca="false">$A$4*$D$4*C25</f>
        <v>0.00387169965011875</v>
      </c>
      <c r="E25" s="0" t="n">
        <f aca="false">$B$7-B25</f>
        <v>248428.34334896</v>
      </c>
      <c r="F25" s="0" t="n">
        <f aca="false">B26-B25</f>
        <v>2788.82392395008</v>
      </c>
    </row>
    <row r="26" customFormat="false" ht="15" hidden="false" customHeight="false" outlineLevel="0" collapsed="false">
      <c r="A26" s="0" t="n">
        <f aca="false">A27-10</f>
        <v>-740</v>
      </c>
      <c r="B26" s="0" t="n">
        <f aca="false">$B$7*((1+A26/$B$6)^$D$4-1)</f>
        <v>-45639.5194250101</v>
      </c>
      <c r="C26" s="0" t="n">
        <f aca="false">A26/B26</f>
        <v>0.0162140182307548</v>
      </c>
      <c r="D26" s="0" t="n">
        <f aca="false">$A$4*$D$4*C26</f>
        <v>0.00405350455768869</v>
      </c>
      <c r="E26" s="0" t="n">
        <f aca="false">$B$7-B26</f>
        <v>245639.51942501</v>
      </c>
      <c r="F26" s="0" t="n">
        <f aca="false">B27-B26</f>
        <v>2397.91180533195</v>
      </c>
    </row>
    <row r="27" customFormat="false" ht="15" hidden="false" customHeight="false" outlineLevel="0" collapsed="false">
      <c r="A27" s="0" t="n">
        <f aca="false">A28-10</f>
        <v>-730</v>
      </c>
      <c r="B27" s="0" t="n">
        <f aca="false">$B$7*((1+A27/$B$6)^$D$4-1)</f>
        <v>-43241.6076196782</v>
      </c>
      <c r="C27" s="0" t="n">
        <f aca="false">A27/B27</f>
        <v>0.0168818885370903</v>
      </c>
      <c r="D27" s="0" t="n">
        <f aca="false">$A$4*$D$4*C27</f>
        <v>0.00422047213427257</v>
      </c>
      <c r="E27" s="0" t="n">
        <f aca="false">$B$7-B27</f>
        <v>243241.607619678</v>
      </c>
      <c r="F27" s="0" t="n">
        <f aca="false">B28-B27</f>
        <v>2107.25456453447</v>
      </c>
    </row>
    <row r="28" customFormat="false" ht="15" hidden="false" customHeight="false" outlineLevel="0" collapsed="false">
      <c r="A28" s="0" t="n">
        <f aca="false">A29-10</f>
        <v>-720</v>
      </c>
      <c r="B28" s="0" t="n">
        <f aca="false">$B$7*((1+A28/$B$6)^$D$4-1)</f>
        <v>-41134.3530551437</v>
      </c>
      <c r="C28" s="0" t="n">
        <f aca="false">A28/B28</f>
        <v>0.0175036179379018</v>
      </c>
      <c r="D28" s="0" t="n">
        <f aca="false">$A$4*$D$4*C28</f>
        <v>0.00437590448447546</v>
      </c>
      <c r="E28" s="0" t="n">
        <f aca="false">$B$7-B28</f>
        <v>241134.353055144</v>
      </c>
      <c r="F28" s="0" t="n">
        <f aca="false">B29-B28</f>
        <v>1882.23079887215</v>
      </c>
    </row>
    <row r="29" customFormat="false" ht="15" hidden="false" customHeight="false" outlineLevel="0" collapsed="false">
      <c r="A29" s="0" t="n">
        <f aca="false">A30-10</f>
        <v>-710</v>
      </c>
      <c r="B29" s="0" t="n">
        <f aca="false">$B$7*((1+A29/$B$6)^$D$4-1)</f>
        <v>-39252.1222562715</v>
      </c>
      <c r="C29" s="0" t="n">
        <f aca="false">A29/B29</f>
        <v>0.0180881939418335</v>
      </c>
      <c r="D29" s="0" t="n">
        <f aca="false">$A$4*$D$4*C29</f>
        <v>0.00452204848545838</v>
      </c>
      <c r="E29" s="0" t="n">
        <f aca="false">$B$7-B29</f>
        <v>239252.122256272</v>
      </c>
      <c r="F29" s="0" t="n">
        <f aca="false">B30-B29</f>
        <v>1702.60152751864</v>
      </c>
    </row>
    <row r="30" customFormat="false" ht="15" hidden="false" customHeight="false" outlineLevel="0" collapsed="false">
      <c r="A30" s="0" t="n">
        <f aca="false">A31-100</f>
        <v>-700</v>
      </c>
      <c r="B30" s="0" t="n">
        <f aca="false">$B$7*((1+A30/$B$6)^$D$4-1)</f>
        <v>-37549.5207287529</v>
      </c>
      <c r="C30" s="0" t="n">
        <f aca="false">A30/B30</f>
        <v>0.0186420488574702</v>
      </c>
      <c r="D30" s="0" t="n">
        <f aca="false">$A$4*$D$4*C30</f>
        <v>0.00466051221436754</v>
      </c>
      <c r="E30" s="0" t="n">
        <f aca="false">$B$7-B30</f>
        <v>237549.520728753</v>
      </c>
      <c r="F30" s="0" t="n">
        <f aca="false">B31-B30</f>
        <v>11659.6333879777</v>
      </c>
    </row>
    <row r="31" customFormat="false" ht="15" hidden="false" customHeight="false" outlineLevel="0" collapsed="false">
      <c r="A31" s="0" t="n">
        <f aca="false">A32-100</f>
        <v>-600</v>
      </c>
      <c r="B31" s="0" t="n">
        <f aca="false">$B$7*((1+A31/$B$6)^$D$4-1)</f>
        <v>-25889.8873407752</v>
      </c>
      <c r="C31" s="0" t="n">
        <f aca="false">A31/B31</f>
        <v>0.0231750718766177</v>
      </c>
      <c r="D31" s="0" t="n">
        <f aca="false">$A$4*$D$4*C31</f>
        <v>0.00579376796915443</v>
      </c>
      <c r="E31" s="0" t="n">
        <f aca="false">$B$7-B31</f>
        <v>225889.887340775</v>
      </c>
      <c r="F31" s="0" t="n">
        <f aca="false">B32-B31</f>
        <v>7204.6318883285</v>
      </c>
    </row>
    <row r="32" customFormat="false" ht="15" hidden="false" customHeight="false" outlineLevel="0" collapsed="false">
      <c r="A32" s="0" t="n">
        <f aca="false">A33-100</f>
        <v>-500</v>
      </c>
      <c r="B32" s="0" t="n">
        <f aca="false">$B$7*((1+A32/$B$6)^$D$4-1)</f>
        <v>-18685.2554524467</v>
      </c>
      <c r="C32" s="0" t="n">
        <f aca="false">A32/B32</f>
        <v>0.0267590668627722</v>
      </c>
      <c r="D32" s="0" t="n">
        <f aca="false">$A$4*$D$4*C32</f>
        <v>0.00668976671569306</v>
      </c>
      <c r="E32" s="0" t="n">
        <f aca="false">$B$7-B32</f>
        <v>218685.255452447</v>
      </c>
      <c r="F32" s="0" t="n">
        <f aca="false">B33-B32</f>
        <v>5291.85375980816</v>
      </c>
    </row>
    <row r="33" customFormat="false" ht="15" hidden="false" customHeight="false" outlineLevel="0" collapsed="false">
      <c r="A33" s="0" t="n">
        <f aca="false">A34-100</f>
        <v>-400</v>
      </c>
      <c r="B33" s="0" t="n">
        <f aca="false">$B$7*((1+A33/$B$6)^$D$4-1)</f>
        <v>-13393.4016926385</v>
      </c>
      <c r="C33" s="0" t="n">
        <f aca="false">A33/B33</f>
        <v>0.0298654523458259</v>
      </c>
      <c r="D33" s="0" t="n">
        <f aca="false">$A$4*$D$4*C33</f>
        <v>0.00746636308645648</v>
      </c>
      <c r="E33" s="0" t="n">
        <f aca="false">$B$7-B33</f>
        <v>213393.401692639</v>
      </c>
      <c r="F33" s="0" t="n">
        <f aca="false">B34-B33</f>
        <v>4210.81195837294</v>
      </c>
    </row>
    <row r="34" customFormat="false" ht="15" hidden="false" customHeight="false" outlineLevel="0" collapsed="false">
      <c r="A34" s="0" t="n">
        <f aca="false">A35-100</f>
        <v>-300</v>
      </c>
      <c r="B34" s="0" t="n">
        <f aca="false">$B$7*((1+A34/$B$6)^$D$4-1)</f>
        <v>-9182.58973426558</v>
      </c>
      <c r="C34" s="0" t="n">
        <f aca="false">A34/B34</f>
        <v>0.0326705220075907</v>
      </c>
      <c r="D34" s="0" t="n">
        <f aca="false">$A$4*$D$4*C34</f>
        <v>0.00816763050189767</v>
      </c>
      <c r="E34" s="0" t="n">
        <f aca="false">$B$7-B34</f>
        <v>209182.589734266</v>
      </c>
      <c r="F34" s="0" t="n">
        <f aca="false">B35-B34</f>
        <v>3510.92130688029</v>
      </c>
    </row>
    <row r="35" customFormat="false" ht="15" hidden="false" customHeight="false" outlineLevel="0" collapsed="false">
      <c r="A35" s="0" t="n">
        <f aca="false">A36-100</f>
        <v>-200</v>
      </c>
      <c r="B35" s="0" t="n">
        <f aca="false">$B$7*((1+A35/$B$6)^$D$4-1)</f>
        <v>-5671.66842738529</v>
      </c>
      <c r="C35" s="0" t="n">
        <f aca="false">A35/B35</f>
        <v>0.0352629922853587</v>
      </c>
      <c r="D35" s="0" t="n">
        <f aca="false">$A$4*$D$4*C35</f>
        <v>0.00881574807133968</v>
      </c>
      <c r="E35" s="0" t="n">
        <f aca="false">$B$7-B35</f>
        <v>205671.668427385</v>
      </c>
      <c r="F35" s="0" t="n">
        <f aca="false">B36-B35</f>
        <v>3018.7921069736</v>
      </c>
    </row>
    <row r="36" customFormat="false" ht="15" hidden="false" customHeight="false" outlineLevel="0" collapsed="false">
      <c r="A36" s="0" t="n">
        <f aca="false">A37-10</f>
        <v>-100</v>
      </c>
      <c r="B36" s="0" t="n">
        <f aca="false">$B$7*((1+A36/$B$6)^$D$4-1)</f>
        <v>-2652.87632041169</v>
      </c>
      <c r="C36" s="0" t="n">
        <f aca="false">A36/B36</f>
        <v>0.0376949348262422</v>
      </c>
      <c r="D36" s="0" t="n">
        <f aca="false">$A$4*$D$4*C36</f>
        <v>0.00942373370656056</v>
      </c>
      <c r="E36" s="0" t="n">
        <f aca="false">$B$7-B36</f>
        <v>202652.876320412</v>
      </c>
      <c r="F36" s="0" t="n">
        <f aca="false">B37-B36</f>
        <v>280.12832054054</v>
      </c>
    </row>
    <row r="37" customFormat="false" ht="15" hidden="false" customHeight="false" outlineLevel="0" collapsed="false">
      <c r="A37" s="0" t="n">
        <f aca="false">A38-10</f>
        <v>-90</v>
      </c>
      <c r="B37" s="0" t="n">
        <f aca="false">$B$7*((1+A37/$B$6)^$D$4-1)</f>
        <v>-2372.74799987115</v>
      </c>
      <c r="C37" s="0" t="n">
        <f aca="false">A37/B37</f>
        <v>0.0379307031361474</v>
      </c>
      <c r="D37" s="0" t="n">
        <f aca="false">$A$4*$D$4*C37</f>
        <v>0.00948267578403684</v>
      </c>
      <c r="E37" s="0" t="n">
        <f aca="false">$B$7-B37</f>
        <v>202372.747999871</v>
      </c>
      <c r="F37" s="0" t="n">
        <f aca="false">B38-B37</f>
        <v>276.599641114039</v>
      </c>
    </row>
    <row r="38" customFormat="false" ht="15" hidden="false" customHeight="false" outlineLevel="0" collapsed="false">
      <c r="A38" s="0" t="n">
        <f aca="false">A39-10</f>
        <v>-80</v>
      </c>
      <c r="B38" s="0" t="n">
        <f aca="false">$B$7*((1+A38/$B$6)^$D$4-1)</f>
        <v>-2096.14835875711</v>
      </c>
      <c r="C38" s="0" t="n">
        <f aca="false">A38/B38</f>
        <v>0.0381652375251889</v>
      </c>
      <c r="D38" s="0" t="n">
        <f aca="false">$A$4*$D$4*C38</f>
        <v>0.00954130938129722</v>
      </c>
      <c r="E38" s="0" t="n">
        <f aca="false">$B$7-B38</f>
        <v>202096.148358757</v>
      </c>
      <c r="F38" s="0" t="n">
        <f aca="false">B39-B38</f>
        <v>273.163505994312</v>
      </c>
    </row>
    <row r="39" customFormat="false" ht="15" hidden="false" customHeight="false" outlineLevel="0" collapsed="false">
      <c r="A39" s="0" t="n">
        <f aca="false">A40-10</f>
        <v>-70</v>
      </c>
      <c r="B39" s="0" t="n">
        <f aca="false">$B$7*((1+A39/$B$6)^$D$4-1)</f>
        <v>-1822.9848527628</v>
      </c>
      <c r="C39" s="0" t="n">
        <f aca="false">A39/B39</f>
        <v>0.0383985637038687</v>
      </c>
      <c r="D39" s="0" t="n">
        <f aca="false">$A$4*$D$4*C39</f>
        <v>0.00959964092596717</v>
      </c>
      <c r="E39" s="0" t="n">
        <f aca="false">$B$7-B39</f>
        <v>201822.984852763</v>
      </c>
      <c r="F39" s="0" t="n">
        <f aca="false">B40-B39</f>
        <v>269.816261040678</v>
      </c>
    </row>
    <row r="40" customFormat="false" ht="15" hidden="false" customHeight="false" outlineLevel="0" collapsed="false">
      <c r="A40" s="0" t="n">
        <f aca="false">A41-10</f>
        <v>-60</v>
      </c>
      <c r="B40" s="0" t="n">
        <f aca="false">$B$7*((1+A40/$B$6)^$D$4-1)</f>
        <v>-1553.16859172212</v>
      </c>
      <c r="C40" s="0" t="n">
        <f aca="false">A40/B40</f>
        <v>0.0386307064923797</v>
      </c>
      <c r="D40" s="0" t="n">
        <f aca="false">$A$4*$D$4*C40</f>
        <v>0.00965767662309493</v>
      </c>
      <c r="E40" s="0" t="n">
        <f aca="false">$B$7-B40</f>
        <v>201553.168591722</v>
      </c>
      <c r="F40" s="0" t="n">
        <f aca="false">B41-B40</f>
        <v>266.554443547395</v>
      </c>
    </row>
    <row r="41" customFormat="false" ht="15" hidden="false" customHeight="false" outlineLevel="0" collapsed="false">
      <c r="A41" s="0" t="n">
        <f aca="false">A42-10</f>
        <v>-50</v>
      </c>
      <c r="B41" s="0" t="n">
        <f aca="false">$B$7*((1+A41/$B$6)^$D$4-1)</f>
        <v>-1286.61414817473</v>
      </c>
      <c r="C41" s="0" t="n">
        <f aca="false">A41/B41</f>
        <v>0.0388616898632222</v>
      </c>
      <c r="D41" s="0" t="n">
        <f aca="false">$A$4*$D$4*C41</f>
        <v>0.00971542246580555</v>
      </c>
      <c r="E41" s="0" t="n">
        <f aca="false">$B$7-B41</f>
        <v>201286.614148175</v>
      </c>
      <c r="F41" s="0" t="n">
        <f aca="false">B42-B41</f>
        <v>263.374769809977</v>
      </c>
    </row>
    <row r="42" customFormat="false" ht="15" hidden="false" customHeight="false" outlineLevel="0" collapsed="false">
      <c r="A42" s="0" t="n">
        <f aca="false">A43-10</f>
        <v>-40</v>
      </c>
      <c r="B42" s="0" t="n">
        <f aca="false">$B$7*((1+A42/$B$6)^$D$4-1)</f>
        <v>-1023.23937836475</v>
      </c>
      <c r="C42" s="0" t="n">
        <f aca="false">A42/B42</f>
        <v>0.0390915369812335</v>
      </c>
      <c r="D42" s="0" t="n">
        <f aca="false">$A$4*$D$4*C42</f>
        <v>0.00977288424530839</v>
      </c>
      <c r="E42" s="0" t="n">
        <f aca="false">$B$7-B42</f>
        <v>201023.239378365</v>
      </c>
      <c r="F42" s="0" t="n">
        <f aca="false">B43-B42</f>
        <v>260.274123651194</v>
      </c>
    </row>
    <row r="43" customFormat="false" ht="15" hidden="false" customHeight="false" outlineLevel="0" collapsed="false">
      <c r="A43" s="0" t="n">
        <f aca="false">A44-10</f>
        <v>-30</v>
      </c>
      <c r="B43" s="0" t="n">
        <f aca="false">$B$7*((1+A43/$B$6)^$D$4-1)</f>
        <v>-762.965254713555</v>
      </c>
      <c r="C43" s="0" t="n">
        <f aca="false">A43/B43</f>
        <v>0.0393202702412223</v>
      </c>
      <c r="D43" s="0" t="n">
        <f aca="false">$A$4*$D$4*C43</f>
        <v>0.00983006756030559</v>
      </c>
      <c r="E43" s="0" t="n">
        <f aca="false">$B$7-B43</f>
        <v>200762.965254714</v>
      </c>
      <c r="F43" s="0" t="n">
        <f aca="false">B44-B43</f>
        <v>257.249545821203</v>
      </c>
    </row>
    <row r="44" customFormat="false" ht="15" hidden="false" customHeight="false" outlineLevel="0" collapsed="false">
      <c r="A44" s="0" t="n">
        <f aca="false">A45-10</f>
        <v>-20</v>
      </c>
      <c r="B44" s="0" t="n">
        <f aca="false">$B$7*((1+A44/$B$6)^$D$4-1)</f>
        <v>-505.715708892351</v>
      </c>
      <c r="C44" s="0" t="n">
        <f aca="false">A44/B44</f>
        <v>0.0395479113033787</v>
      </c>
      <c r="D44" s="0" t="n">
        <f aca="false">$A$4*$D$4*C44</f>
        <v>0.00988697782584468</v>
      </c>
      <c r="E44" s="0" t="n">
        <f aca="false">$B$7-B44</f>
        <v>200505.715708892</v>
      </c>
      <c r="F44" s="0" t="n">
        <f aca="false">B45-B44</f>
        <v>254.298224194893</v>
      </c>
    </row>
    <row r="45" customFormat="false" ht="15" hidden="false" customHeight="false" outlineLevel="0" collapsed="false">
      <c r="A45" s="0" t="n">
        <f aca="false">A46-10</f>
        <v>-10</v>
      </c>
      <c r="B45" s="0" t="n">
        <f aca="false">$B$7*((1+A45/$B$6)^$D$4-1)</f>
        <v>-251.417484697458</v>
      </c>
      <c r="C45" s="0" t="n">
        <f aca="false">A45/B45</f>
        <v>0.0397744811266147</v>
      </c>
      <c r="D45" s="0" t="n">
        <f aca="false">$A$4*$D$4*C45</f>
        <v>0.00994362028165368</v>
      </c>
      <c r="E45" s="0" t="n">
        <f aca="false">$B$7-B45</f>
        <v>200251.417484697</v>
      </c>
      <c r="F45" s="0" t="n">
        <f aca="false">B46-B45</f>
        <v>251.417484697458</v>
      </c>
    </row>
    <row r="46" customFormat="false" ht="15" hidden="false" customHeight="false" outlineLevel="0" collapsed="false">
      <c r="A46" s="0" t="n">
        <v>0</v>
      </c>
      <c r="B46" s="0" t="n">
        <f aca="false">$B$7*((1+A46/$B$6)^$D$4-1)</f>
        <v>0</v>
      </c>
      <c r="C46" s="0" t="n">
        <f aca="false">B8</f>
        <v>0.04</v>
      </c>
      <c r="D46" s="0" t="n">
        <f aca="false">$A$4*$D$4*C46</f>
        <v>0.01</v>
      </c>
      <c r="E46" s="0" t="n">
        <f aca="false">$B$7+B46</f>
        <v>200000</v>
      </c>
      <c r="F46" s="0" t="n">
        <v>0</v>
      </c>
    </row>
    <row r="47" customFormat="false" ht="15" hidden="false" customHeight="false" outlineLevel="0" collapsed="false">
      <c r="A47" s="0" t="n">
        <v>10</v>
      </c>
      <c r="B47" s="0" t="n">
        <f aca="false">$B$7*((1+A47/$B$6)^$D$4-1)</f>
        <v>248.604782895123</v>
      </c>
      <c r="C47" s="0" t="n">
        <f aca="false">A47/B47</f>
        <v>0.0402244875723836</v>
      </c>
      <c r="D47" s="0" t="n">
        <f aca="false">$A$4*$D$4*C47</f>
        <v>0.0100561218930959</v>
      </c>
      <c r="E47" s="0" t="n">
        <f aca="false">$B$7-B47</f>
        <v>199751.395217105</v>
      </c>
      <c r="F47" s="0" t="n">
        <f aca="false">B47-B46</f>
        <v>248.604782895123</v>
      </c>
    </row>
    <row r="48" customFormat="false" ht="15" hidden="false" customHeight="false" outlineLevel="0" collapsed="false">
      <c r="A48" s="0" t="n">
        <v>20</v>
      </c>
      <c r="B48" s="0" t="n">
        <f aca="false">$B$7*((1+A48/$B$6)^$D$4-1)</f>
        <v>494.462479090796</v>
      </c>
      <c r="C48" s="0" t="n">
        <f aca="false">A48/B48</f>
        <v>0.0404479628803695</v>
      </c>
      <c r="D48" s="0" t="n">
        <f aca="false">$A$4*$D$4*C48</f>
        <v>0.0101119907200924</v>
      </c>
      <c r="E48" s="0" t="n">
        <f aca="false">$B$7-B48</f>
        <v>199505.537520909</v>
      </c>
      <c r="F48" s="0" t="n">
        <f aca="false">B48-B47</f>
        <v>245.857696195673</v>
      </c>
    </row>
    <row r="49" customFormat="false" ht="15" hidden="false" customHeight="false" outlineLevel="0" collapsed="false">
      <c r="A49" s="0" t="n">
        <v>30</v>
      </c>
      <c r="B49" s="0" t="n">
        <f aca="false">$B$7*((1+A49/$B$6)^$D$4-1)</f>
        <v>737.636395697239</v>
      </c>
      <c r="C49" s="0" t="n">
        <f aca="false">A49/B49</f>
        <v>0.0406704443747559</v>
      </c>
      <c r="D49" s="0" t="n">
        <f aca="false">$A$4*$D$4*C49</f>
        <v>0.010167611093689</v>
      </c>
      <c r="E49" s="0" t="n">
        <f aca="false">$B$7-B49</f>
        <v>199262.363604303</v>
      </c>
      <c r="F49" s="0" t="n">
        <f aca="false">B49-B48</f>
        <v>243.173916606443</v>
      </c>
    </row>
    <row r="50" customFormat="false" ht="15" hidden="false" customHeight="false" outlineLevel="0" collapsed="false">
      <c r="A50" s="0" t="n">
        <v>40</v>
      </c>
      <c r="B50" s="0" t="n">
        <f aca="false">$B$7*((1+A50/$B$6)^$D$4-1)</f>
        <v>978.187639702366</v>
      </c>
      <c r="C50" s="0" t="n">
        <f aca="false">A50/B50</f>
        <v>0.0408919499454837</v>
      </c>
      <c r="D50" s="0" t="n">
        <f aca="false">$A$4*$D$4*C50</f>
        <v>0.0102229874863709</v>
      </c>
      <c r="E50" s="0" t="n">
        <f aca="false">$B$7-B50</f>
        <v>199021.812360298</v>
      </c>
      <c r="F50" s="0" t="n">
        <f aca="false">B50-B49</f>
        <v>240.551244005127</v>
      </c>
    </row>
    <row r="51" customFormat="false" ht="15" hidden="false" customHeight="false" outlineLevel="0" collapsed="false">
      <c r="A51" s="0" t="n">
        <v>50</v>
      </c>
      <c r="B51" s="0" t="n">
        <f aca="false">$B$7*((1+A51/$B$6)^$D$4-1)</f>
        <v>1216.17521958242</v>
      </c>
      <c r="C51" s="0" t="n">
        <f aca="false">A51/B51</f>
        <v>0.041112496945274</v>
      </c>
      <c r="D51" s="0" t="n">
        <f aca="false">$A$4*$D$4*C51</f>
        <v>0.0102781242363185</v>
      </c>
      <c r="E51" s="0" t="n">
        <f aca="false">$B$7-B51</f>
        <v>198783.824780418</v>
      </c>
      <c r="F51" s="0" t="n">
        <f aca="false">B51-B50</f>
        <v>237.98757988005</v>
      </c>
    </row>
    <row r="52" customFormat="false" ht="15" hidden="false" customHeight="false" outlineLevel="0" collapsed="false">
      <c r="A52" s="0" t="n">
        <v>60</v>
      </c>
      <c r="B52" s="0" t="n">
        <f aca="false">$B$7*((1+A52/$B$6)^$D$4-1)</f>
        <v>1451.65614108573</v>
      </c>
      <c r="C52" s="0" t="n">
        <f aca="false">A52/B52</f>
        <v>0.0413321022119773</v>
      </c>
      <c r="D52" s="0" t="n">
        <f aca="false">$A$4*$D$4*C52</f>
        <v>0.0103330255529943</v>
      </c>
      <c r="E52" s="0" t="n">
        <f aca="false">$B$7-B52</f>
        <v>198548.343858914</v>
      </c>
      <c r="F52" s="0" t="n">
        <f aca="false">B52-B51</f>
        <v>235.480921503317</v>
      </c>
    </row>
    <row r="53" customFormat="false" ht="15" hidden="false" customHeight="false" outlineLevel="0" collapsed="false">
      <c r="A53" s="0" t="n">
        <v>70</v>
      </c>
      <c r="B53" s="0" t="n">
        <f aca="false">$B$7*((1+A53/$B$6)^$D$4-1)</f>
        <v>1684.6854975868</v>
      </c>
      <c r="C53" s="0" t="n">
        <f aca="false">A53/B53</f>
        <v>0.0415507820897552</v>
      </c>
      <c r="D53" s="0" t="n">
        <f aca="false">$A$4*$D$4*C53</f>
        <v>0.0103876955224388</v>
      </c>
      <c r="E53" s="0" t="n">
        <f aca="false">$B$7-B53</f>
        <v>198315.314502413</v>
      </c>
      <c r="F53" s="0" t="n">
        <f aca="false">B53-B52</f>
        <v>233.029356501069</v>
      </c>
    </row>
    <row r="54" customFormat="false" ht="15" hidden="false" customHeight="false" outlineLevel="0" collapsed="false">
      <c r="A54" s="0" t="n">
        <v>80</v>
      </c>
      <c r="B54" s="0" t="n">
        <f aca="false">$B$7*((1+A54/$B$6)^$D$4-1)</f>
        <v>1915.3165553774</v>
      </c>
      <c r="C54" s="0" t="n">
        <f aca="false">A54/B54</f>
        <v>0.0417685524491467</v>
      </c>
      <c r="D54" s="0" t="n">
        <f aca="false">$A$4*$D$4*C54</f>
        <v>0.0104421381122867</v>
      </c>
      <c r="E54" s="0" t="n">
        <f aca="false">$B$7-B54</f>
        <v>198084.683444623</v>
      </c>
      <c r="F54" s="0" t="n">
        <f aca="false">B54-B53</f>
        <v>230.631057790598</v>
      </c>
    </row>
    <row r="55" customFormat="false" ht="15" hidden="false" customHeight="false" outlineLevel="0" collapsed="false">
      <c r="A55" s="0" t="n">
        <v>90</v>
      </c>
      <c r="B55" s="0" t="n">
        <f aca="false">$B$7*((1+A55/$B$6)^$D$4-1)</f>
        <v>2143.60083423237</v>
      </c>
      <c r="C55" s="0" t="n">
        <f aca="false">A55/B55</f>
        <v>0.0419854287061001</v>
      </c>
      <c r="D55" s="0" t="n">
        <f aca="false">$A$4*$D$4*C55</f>
        <v>0.010496357176525</v>
      </c>
      <c r="E55" s="0" t="n">
        <f aca="false">$B$7-B55</f>
        <v>197856.399165768</v>
      </c>
      <c r="F55" s="0" t="n">
        <f aca="false">B55-B54</f>
        <v>228.284278854973</v>
      </c>
    </row>
    <row r="56" customFormat="false" ht="15" hidden="false" customHeight="false" outlineLevel="0" collapsed="false">
      <c r="A56" s="0" t="n">
        <v>100</v>
      </c>
      <c r="B56" s="0" t="n">
        <f aca="false">$B$7*((1+A56/$B$6)^$D$4-1)</f>
        <v>2369.58818356179</v>
      </c>
      <c r="C56" s="0" t="n">
        <f aca="false">A56/B56</f>
        <v>0.0422014258400325</v>
      </c>
      <c r="D56" s="0" t="n">
        <f aca="false">$A$4*$D$4*C56</f>
        <v>0.0105503564600081</v>
      </c>
      <c r="E56" s="0" t="n">
        <f aca="false">$B$7-B56</f>
        <v>197630.411816438</v>
      </c>
      <c r="F56" s="0" t="n">
        <f aca="false">B56-B55</f>
        <v>225.987349329415</v>
      </c>
    </row>
    <row r="57" customFormat="false" ht="15" hidden="false" customHeight="false" outlineLevel="0" collapsed="false">
      <c r="A57" s="0" t="n">
        <v>200</v>
      </c>
      <c r="B57" s="0" t="n">
        <f aca="false">$B$7*((1+A57/$B$6)^$D$4-1)</f>
        <v>4513.03651271457</v>
      </c>
      <c r="C57" s="0" t="n">
        <f aca="false">A57/B57</f>
        <v>0.0443160606914081</v>
      </c>
      <c r="D57" s="0" t="n">
        <f aca="false">$A$4*$D$4*C57</f>
        <v>0.011079015172852</v>
      </c>
      <c r="E57" s="0" t="n">
        <f aca="false">$B$7-B57</f>
        <v>195486.963487285</v>
      </c>
      <c r="F57" s="0" t="n">
        <f aca="false">B57-B56</f>
        <v>2143.44832915279</v>
      </c>
    </row>
    <row r="58" customFormat="false" ht="15" hidden="false" customHeight="false" outlineLevel="0" collapsed="false">
      <c r="A58" s="0" t="n">
        <v>300</v>
      </c>
      <c r="B58" s="0" t="n">
        <f aca="false">$B$7*((1+A58/$B$6)^$D$4-1)</f>
        <v>6471.57253583113</v>
      </c>
      <c r="C58" s="0" t="n">
        <f aca="false">A58/B58</f>
        <v>0.0463565846382763</v>
      </c>
      <c r="D58" s="0" t="n">
        <f aca="false">$A$4*$D$4*C58</f>
        <v>0.0115891461595691</v>
      </c>
      <c r="E58" s="0" t="n">
        <f aca="false">$B$7-B58</f>
        <v>193528.427464169</v>
      </c>
      <c r="F58" s="0" t="n">
        <f aca="false">B58-B57</f>
        <v>1958.53602311655</v>
      </c>
    </row>
    <row r="59" customFormat="false" ht="15" hidden="false" customHeight="false" outlineLevel="0" collapsed="false">
      <c r="A59" s="0" t="n">
        <v>400</v>
      </c>
      <c r="B59" s="0" t="n">
        <f aca="false">$B$7*((1+A59/$B$6)^$D$4-1)</f>
        <v>8275.94879848212</v>
      </c>
      <c r="C59" s="0" t="n">
        <f aca="false">A59/B59</f>
        <v>0.048332826814173</v>
      </c>
      <c r="D59" s="0" t="n">
        <f aca="false">$A$4*$D$4*C59</f>
        <v>0.0120832067035433</v>
      </c>
      <c r="E59" s="0" t="n">
        <f aca="false">$B$7-B59</f>
        <v>191724.051201518</v>
      </c>
      <c r="F59" s="0" t="n">
        <f aca="false">B59-B58</f>
        <v>1804.376262651</v>
      </c>
    </row>
    <row r="60" customFormat="false" ht="15" hidden="false" customHeight="false" outlineLevel="0" collapsed="false">
      <c r="A60" s="0" t="n">
        <v>500</v>
      </c>
      <c r="B60" s="0" t="n">
        <f aca="false">$B$7*((1+A60/$B$6)^$D$4-1)</f>
        <v>9949.73567227753</v>
      </c>
      <c r="C60" s="0" t="n">
        <f aca="false">A60/B60</f>
        <v>0.0502525912716582</v>
      </c>
      <c r="D60" s="0" t="n">
        <f aca="false">$A$4*$D$4*C60</f>
        <v>0.0125631478179146</v>
      </c>
      <c r="E60" s="0" t="n">
        <f aca="false">$B$7-B60</f>
        <v>190050.264327723</v>
      </c>
      <c r="F60" s="0" t="n">
        <f aca="false">B60-B59</f>
        <v>1673.7868737954</v>
      </c>
    </row>
    <row r="61" customFormat="false" ht="15" hidden="false" customHeight="false" outlineLevel="0" collapsed="false">
      <c r="A61" s="0" t="n">
        <v>600</v>
      </c>
      <c r="B61" s="0" t="n">
        <f aca="false">$B$7*((1+A61/$B$6)^$D$4-1)</f>
        <v>11511.4100676505</v>
      </c>
      <c r="C61" s="0" t="n">
        <f aca="false">A61/B61</f>
        <v>0.0521221984512679</v>
      </c>
      <c r="D61" s="0" t="n">
        <f aca="false">$A$4*$D$4*C61</f>
        <v>0.013030549612817</v>
      </c>
      <c r="E61" s="0" t="n">
        <f aca="false">$B$7-B61</f>
        <v>188488.58993235</v>
      </c>
      <c r="F61" s="0" t="n">
        <f aca="false">B61-B60</f>
        <v>1561.67439537294</v>
      </c>
    </row>
    <row r="62" customFormat="false" ht="15" hidden="false" customHeight="false" outlineLevel="0" collapsed="false">
      <c r="A62" s="0" t="n">
        <v>700</v>
      </c>
      <c r="B62" s="0" t="n">
        <f aca="false">$B$7*((1+A62/$B$6)^$D$4-1)</f>
        <v>12975.7336067212</v>
      </c>
      <c r="C62" s="0" t="n">
        <f aca="false">A62/B62</f>
        <v>0.0539468535048693</v>
      </c>
      <c r="D62" s="0" t="n">
        <f aca="false">$A$4*$D$4*C62</f>
        <v>0.0134867133762173</v>
      </c>
      <c r="E62" s="0" t="n">
        <f aca="false">$B$7-B62</f>
        <v>187024.266393279</v>
      </c>
      <c r="F62" s="0" t="n">
        <f aca="false">B62-B61</f>
        <v>1464.32353907078</v>
      </c>
    </row>
    <row r="63" customFormat="false" ht="15" hidden="false" customHeight="false" outlineLevel="0" collapsed="false">
      <c r="A63" s="0" t="n">
        <v>800</v>
      </c>
      <c r="B63" s="0" t="n">
        <f aca="false">$B$7*((1+A63/$B$6)^$D$4-1)</f>
        <v>14354.6925072586</v>
      </c>
      <c r="C63" s="0" t="n">
        <f aca="false">A63/B63</f>
        <v>0.0557309046916519</v>
      </c>
      <c r="D63" s="0" t="n">
        <f aca="false">$A$4*$D$4*C63</f>
        <v>0.013932726172913</v>
      </c>
      <c r="E63" s="0" t="n">
        <f aca="false">$B$7-B63</f>
        <v>185645.307492741</v>
      </c>
      <c r="F63" s="0" t="n">
        <f aca="false">B63-B62</f>
        <v>1378.95890053739</v>
      </c>
    </row>
    <row r="64" customFormat="false" ht="15" hidden="false" customHeight="false" outlineLevel="0" collapsed="false">
      <c r="A64" s="0" t="n">
        <v>900</v>
      </c>
      <c r="B64" s="0" t="n">
        <f aca="false">$B$7*((1+A64/$B$6)^$D$4-1)</f>
        <v>15658.1568334013</v>
      </c>
      <c r="C64" s="0" t="n">
        <f aca="false">A64/B64</f>
        <v>0.0574780294753567</v>
      </c>
      <c r="D64" s="0" t="n">
        <f aca="false">$A$4*$D$4*C64</f>
        <v>0.0143695073688392</v>
      </c>
      <c r="E64" s="0" t="n">
        <f aca="false">$B$7-B64</f>
        <v>184341.843166599</v>
      </c>
      <c r="F64" s="0" t="n">
        <f aca="false">B64-B63</f>
        <v>1303.4643261427</v>
      </c>
    </row>
    <row r="65" customFormat="false" ht="15" hidden="false" customHeight="false" outlineLevel="0" collapsed="false">
      <c r="A65" s="0" t="n">
        <v>1000</v>
      </c>
      <c r="B65" s="0" t="n">
        <f aca="false">$B$7*((1+A65/$B$6)^$D$4-1)</f>
        <v>16894.3542395397</v>
      </c>
      <c r="C65" s="0" t="n">
        <f aca="false">A65/B65</f>
        <v>0.0591913716157076</v>
      </c>
      <c r="D65" s="0" t="n">
        <f aca="false">$A$4*$D$4*C65</f>
        <v>0.0147978429039269</v>
      </c>
      <c r="E65" s="0" t="n">
        <f aca="false">$B$7-B65</f>
        <v>183105.64576046</v>
      </c>
      <c r="F65" s="0" t="n">
        <f aca="false">B65-B64</f>
        <v>1236.19740613838</v>
      </c>
    </row>
    <row r="66" customFormat="false" ht="15" hidden="false" customHeight="false" outlineLevel="0" collapsed="false">
      <c r="A66" s="0" t="n">
        <f aca="false">A65+1000</f>
        <v>2000</v>
      </c>
      <c r="B66" s="0" t="n">
        <f aca="false">$B$7*((1+A66/$B$6)^$D$4-1)</f>
        <v>26692.3163341395</v>
      </c>
      <c r="C66" s="0" t="n">
        <f aca="false">A66/B66</f>
        <v>0.0749279296320192</v>
      </c>
      <c r="D66" s="0" t="n">
        <f aca="false">$A$4*$D$4*C66</f>
        <v>0.0187319824080048</v>
      </c>
      <c r="E66" s="0" t="n">
        <f aca="false">$B$7-B66</f>
        <v>173307.683665861</v>
      </c>
      <c r="F66" s="0" t="n">
        <f aca="false">B66-B65</f>
        <v>9797.96209459978</v>
      </c>
    </row>
    <row r="67" customFormat="false" ht="15" hidden="false" customHeight="false" outlineLevel="0" collapsed="false">
      <c r="A67" s="0" t="n">
        <f aca="false">A66+1000</f>
        <v>3000</v>
      </c>
      <c r="B67" s="0" t="n">
        <f aca="false">$B$7*((1+A67/$B$6)^$D$4-1)</f>
        <v>33721.872260463</v>
      </c>
      <c r="C67" s="0" t="n">
        <f aca="false">A67/B67</f>
        <v>0.0889630319701239</v>
      </c>
      <c r="D67" s="0" t="n">
        <f aca="false">$A$4*$D$4*C67</f>
        <v>0.022240757992531</v>
      </c>
      <c r="E67" s="0" t="n">
        <f aca="false">$B$7-B67</f>
        <v>166278.127739537</v>
      </c>
      <c r="F67" s="0" t="n">
        <f aca="false">B67-B66</f>
        <v>7029.55592632346</v>
      </c>
    </row>
    <row r="68" customFormat="false" ht="15" hidden="false" customHeight="false" outlineLevel="0" collapsed="false">
      <c r="A68" s="0" t="n">
        <f aca="false">A67+1000</f>
        <v>4000</v>
      </c>
      <c r="B68" s="0" t="n">
        <f aca="false">$B$7*((1+A68/$B$6)^$D$4-1)</f>
        <v>39246.2397702631</v>
      </c>
      <c r="C68" s="0" t="n">
        <f aca="false">A68/B68</f>
        <v>0.101920592225266</v>
      </c>
      <c r="D68" s="0" t="n">
        <f aca="false">$A$4*$D$4*C68</f>
        <v>0.0254801480563165</v>
      </c>
      <c r="E68" s="0" t="n">
        <f aca="false">$B$7-B68</f>
        <v>160753.760229737</v>
      </c>
      <c r="F68" s="0" t="n">
        <f aca="false">B68-B67</f>
        <v>5524.36750980014</v>
      </c>
    </row>
    <row r="69" customFormat="false" ht="15" hidden="false" customHeight="false" outlineLevel="0" collapsed="false">
      <c r="A69" s="0" t="n">
        <f aca="false">A68+1000</f>
        <v>5000</v>
      </c>
      <c r="B69" s="0" t="n">
        <f aca="false">$B$7*((1+A69/$B$6)^$D$4-1)</f>
        <v>43816.8950446543</v>
      </c>
      <c r="C69" s="0" t="n">
        <f aca="false">A69/B69</f>
        <v>0.114111234830867</v>
      </c>
      <c r="D69" s="0" t="n">
        <f aca="false">$A$4*$D$4*C69</f>
        <v>0.0285278087077167</v>
      </c>
      <c r="E69" s="0" t="n">
        <f aca="false">$B$7-B69</f>
        <v>156183.104955346</v>
      </c>
      <c r="F69" s="0" t="n">
        <f aca="false">B69-B68</f>
        <v>4570.65527439125</v>
      </c>
    </row>
    <row r="70" customFormat="false" ht="15" hidden="false" customHeight="false" outlineLevel="0" collapsed="false">
      <c r="A70" s="0" t="n">
        <f aca="false">A69+1000</f>
        <v>6000</v>
      </c>
      <c r="B70" s="0" t="n">
        <f aca="false">$B$7*((1+A70/$B$6)^$D$4-1)</f>
        <v>47726.1699962207</v>
      </c>
      <c r="C70" s="0" t="n">
        <f aca="false">A70/B70</f>
        <v>0.125717190389992</v>
      </c>
      <c r="D70" s="0" t="n">
        <f aca="false">$A$4*$D$4*C70</f>
        <v>0.031429297597498</v>
      </c>
      <c r="E70" s="0" t="n">
        <f aca="false">$B$7-B70</f>
        <v>152273.830003779</v>
      </c>
      <c r="F70" s="0" t="n">
        <f aca="false">B70-B69</f>
        <v>3909.27495156639</v>
      </c>
    </row>
    <row r="71" customFormat="false" ht="15" hidden="false" customHeight="false" outlineLevel="0" collapsed="false">
      <c r="A71" s="0" t="n">
        <f aca="false">A70+1000</f>
        <v>7000</v>
      </c>
      <c r="B71" s="0" t="n">
        <f aca="false">$B$7*((1+A71/$B$6)^$D$4-1)</f>
        <v>51148.4240017654</v>
      </c>
      <c r="C71" s="0" t="n">
        <f aca="false">A71/B71</f>
        <v>0.136856611647671</v>
      </c>
      <c r="D71" s="0" t="n">
        <f aca="false">$A$4*$D$4*C71</f>
        <v>0.0342141529119177</v>
      </c>
      <c r="E71" s="0" t="n">
        <f aca="false">$B$7-B71</f>
        <v>148851.575998235</v>
      </c>
      <c r="F71" s="0" t="n">
        <f aca="false">B71-B70</f>
        <v>3422.25400554463</v>
      </c>
    </row>
    <row r="72" customFormat="false" ht="15" hidden="false" customHeight="false" outlineLevel="0" collapsed="false">
      <c r="A72" s="11" t="n">
        <f aca="false">A71+1000</f>
        <v>8000</v>
      </c>
      <c r="B72" s="0" t="n">
        <f aca="false">$B$7*((1+A72/$B$6)^$D$4-1)</f>
        <v>54196.3230420282</v>
      </c>
      <c r="C72" s="0" t="n">
        <f aca="false">A72/B72</f>
        <v>0.147611490059873</v>
      </c>
      <c r="D72" s="0" t="n">
        <f aca="false">$A$4*$D$4*C72</f>
        <v>0.0369028725149682</v>
      </c>
      <c r="E72" s="0" t="n">
        <f aca="false">$B$7-B72</f>
        <v>145803.676957972</v>
      </c>
      <c r="F72" s="0" t="n">
        <f aca="false">B72-B71</f>
        <v>3047.89904026279</v>
      </c>
    </row>
    <row r="73" customFormat="false" ht="15" hidden="false" customHeight="false" outlineLevel="0" collapsed="false">
      <c r="A73" s="0" t="n">
        <f aca="false">A72+1000</f>
        <v>9000</v>
      </c>
      <c r="B73" s="0" t="n">
        <f aca="false">$B$7*((1+A73/$B$6)^$D$4-1)</f>
        <v>56947.0314246879</v>
      </c>
      <c r="C73" s="0" t="n">
        <f aca="false">A73/B73</f>
        <v>0.158041600674171</v>
      </c>
      <c r="D73" s="0" t="n">
        <f aca="false">$A$4*$D$4*C73</f>
        <v>0.0395104001685428</v>
      </c>
      <c r="E73" s="0" t="n">
        <f aca="false">$B$7-B73</f>
        <v>143052.968575312</v>
      </c>
      <c r="F73" s="0" t="n">
        <f aca="false">B73-B72</f>
        <v>2750.70838265972</v>
      </c>
    </row>
    <row r="74" customFormat="false" ht="15" hidden="false" customHeight="false" outlineLevel="0" collapsed="false">
      <c r="A74" s="0" t="n">
        <f aca="false">A73+1000</f>
        <v>10000</v>
      </c>
      <c r="B74" s="0" t="n">
        <f aca="false">$B$7*((1+A74/$B$6)^$D$4-1)</f>
        <v>59455.7933960465</v>
      </c>
      <c r="C74" s="0" t="n">
        <f aca="false">A74/B74</f>
        <v>0.168192188327016</v>
      </c>
      <c r="D74" s="0" t="n">
        <f aca="false">$A$4*$D$4*C74</f>
        <v>0.042048047081754</v>
      </c>
      <c r="E74" s="0" t="n">
        <f aca="false">$B$7-B74</f>
        <v>140544.206603954</v>
      </c>
      <c r="F74" s="0" t="n">
        <f aca="false">B74-B73</f>
        <v>2508.76197135862</v>
      </c>
    </row>
    <row r="75" customFormat="false" ht="15" hidden="false" customHeight="false" outlineLevel="0" collapsed="false">
      <c r="A75" s="0" t="n">
        <f aca="false">A74+10000</f>
        <v>20000</v>
      </c>
      <c r="B75" s="0" t="n">
        <f aca="false">$B$7*((1+A75/$B$6)^$D$4-1)</f>
        <v>77030.3370842483</v>
      </c>
      <c r="C75" s="0" t="n">
        <f aca="false">A75/B75</f>
        <v>0.259637965469708</v>
      </c>
      <c r="D75" s="0" t="n">
        <f aca="false">$A$4*$D$4*C75</f>
        <v>0.0649094913674269</v>
      </c>
      <c r="E75" s="0" t="n">
        <f aca="false">$B$7-B75</f>
        <v>122969.662915752</v>
      </c>
      <c r="F75" s="0" t="n">
        <f aca="false">B75-B74</f>
        <v>17574.5436882018</v>
      </c>
    </row>
    <row r="76" customFormat="false" ht="15" hidden="false" customHeight="false" outlineLevel="0" collapsed="false">
      <c r="A76" s="0" t="n">
        <f aca="false">A75+10000</f>
        <v>30000</v>
      </c>
      <c r="B76" s="0" t="n">
        <f aca="false">$B$7*((1+A76/$B$6)^$D$4-1)</f>
        <v>88121.7663700928</v>
      </c>
      <c r="C76" s="0" t="n">
        <f aca="false">A76/B76</f>
        <v>0.340438023836317</v>
      </c>
      <c r="D76" s="0" t="n">
        <f aca="false">$A$4*$D$4*C76</f>
        <v>0.0851095059590792</v>
      </c>
      <c r="E76" s="0" t="n">
        <f aca="false">$B$7-B76</f>
        <v>111878.233629907</v>
      </c>
      <c r="F76" s="0" t="n">
        <f aca="false">B76-B75</f>
        <v>11091.4292858445</v>
      </c>
    </row>
    <row r="77" customFormat="false" ht="15" hidden="false" customHeight="false" outlineLevel="0" collapsed="false">
      <c r="A77" s="0" t="n">
        <f aca="false">A76+10000</f>
        <v>40000</v>
      </c>
      <c r="B77" s="0" t="n">
        <f aca="false">$B$7*((1+A77/$B$6)^$D$4-1)</f>
        <v>96337.7733214239</v>
      </c>
      <c r="C77" s="0" t="n">
        <f aca="false">A77/B77</f>
        <v>0.415205776726258</v>
      </c>
      <c r="D77" s="0" t="n">
        <f aca="false">$A$4*$D$4*C77</f>
        <v>0.103801444181565</v>
      </c>
      <c r="E77" s="0" t="n">
        <f aca="false">$B$7-B77</f>
        <v>103662.226678576</v>
      </c>
      <c r="F77" s="0" t="n">
        <f aca="false">B77-B76</f>
        <v>8216.00695133106</v>
      </c>
    </row>
    <row r="78" customFormat="false" ht="15" hidden="false" customHeight="false" outlineLevel="0" collapsed="false">
      <c r="A78" s="0" t="n">
        <f aca="false">A77+10000</f>
        <v>50000</v>
      </c>
      <c r="B78" s="0" t="n">
        <f aca="false">$B$7*((1+A78/$B$6)^$D$4-1)</f>
        <v>102905.645837433</v>
      </c>
      <c r="C78" s="0" t="n">
        <f aca="false">A78/B78</f>
        <v>0.485881990177569</v>
      </c>
      <c r="D78" s="0" t="n">
        <f aca="false">$A$4*$D$4*C78</f>
        <v>0.121470497544392</v>
      </c>
      <c r="E78" s="0" t="n">
        <f aca="false">$B$7-B78</f>
        <v>97094.3541625669</v>
      </c>
      <c r="F78" s="0" t="n">
        <f aca="false">B78-B77</f>
        <v>6567.87251600921</v>
      </c>
    </row>
    <row r="79" customFormat="false" ht="15" hidden="false" customHeight="false" outlineLevel="0" collapsed="false">
      <c r="A79" s="0" t="n">
        <f aca="false">A78+10000</f>
        <v>60000</v>
      </c>
      <c r="B79" s="0" t="n">
        <f aca="false">$B$7*((1+A79/$B$6)^$D$4-1)</f>
        <v>108397.859368333</v>
      </c>
      <c r="C79" s="0" t="n">
        <f aca="false">A79/B79</f>
        <v>0.553516465635375</v>
      </c>
      <c r="D79" s="0" t="n">
        <f aca="false">$A$4*$D$4*C79</f>
        <v>0.138379116408844</v>
      </c>
      <c r="E79" s="0" t="n">
        <f aca="false">$B$7-B79</f>
        <v>91602.1406316673</v>
      </c>
      <c r="F79" s="0" t="n">
        <f aca="false">B79-B78</f>
        <v>5492.21353089968</v>
      </c>
    </row>
    <row r="80" customFormat="false" ht="15" hidden="false" customHeight="false" outlineLevel="0" collapsed="false">
      <c r="A80" s="0" t="n">
        <f aca="false">A79+10000</f>
        <v>70000</v>
      </c>
      <c r="B80" s="0" t="n">
        <f aca="false">$B$7*((1+A80/$B$6)^$D$4-1)</f>
        <v>113129.743851596</v>
      </c>
      <c r="C80" s="0" t="n">
        <f aca="false">A80/B80</f>
        <v>0.618758582993226</v>
      </c>
      <c r="D80" s="0" t="n">
        <f aca="false">$A$4*$D$4*C80</f>
        <v>0.154689645748306</v>
      </c>
      <c r="E80" s="0" t="n">
        <f aca="false">$B$7-B80</f>
        <v>86870.2561484042</v>
      </c>
      <c r="F80" s="0" t="n">
        <f aca="false">B80-B79</f>
        <v>4731.88448326303</v>
      </c>
    </row>
    <row r="81" customFormat="false" ht="15" hidden="false" customHeight="false" outlineLevel="0" collapsed="false">
      <c r="A81" s="11" t="n">
        <f aca="false">A80+10000</f>
        <v>80000</v>
      </c>
      <c r="B81" s="0" t="n">
        <f aca="false">$B$7*((1+A81/$B$6)^$D$4-1)</f>
        <v>117294.199695744</v>
      </c>
      <c r="C81" s="0" t="n">
        <f aca="false">A81/B81</f>
        <v>0.682045661315875</v>
      </c>
      <c r="D81" s="0" t="n">
        <f aca="false">$A$4*$D$4*C81</f>
        <v>0.170511415328969</v>
      </c>
      <c r="E81" s="0" t="n">
        <f aca="false">$B$7-B81</f>
        <v>82705.8003042561</v>
      </c>
      <c r="F81" s="0" t="n">
        <f aca="false">B81-B80</f>
        <v>4164.45584414814</v>
      </c>
    </row>
    <row r="82" customFormat="false" ht="15" hidden="false" customHeight="false" outlineLevel="0" collapsed="false">
      <c r="A82" s="0" t="n">
        <f aca="false">A81+10000</f>
        <v>90000</v>
      </c>
      <c r="B82" s="0" t="n">
        <f aca="false">$B$7*((1+A82/$B$6)^$D$4-1)</f>
        <v>121018.145715221</v>
      </c>
      <c r="C82" s="0" t="n">
        <f aca="false">A82/B82</f>
        <v>0.743690125708811</v>
      </c>
      <c r="D82" s="0" t="n">
        <f aca="false">$A$4*$D$4*C82</f>
        <v>0.185922531427203</v>
      </c>
      <c r="E82" s="0" t="n">
        <f aca="false">$B$7-B82</f>
        <v>78981.8542847789</v>
      </c>
      <c r="F82" s="0" t="n">
        <f aca="false">B82-B81</f>
        <v>3723.94601947715</v>
      </c>
    </row>
    <row r="83" customFormat="false" ht="15" hidden="false" customHeight="false" outlineLevel="0" collapsed="false">
      <c r="A83" s="0" t="n">
        <f aca="false">A82+10000</f>
        <v>100000</v>
      </c>
      <c r="B83" s="0" t="n">
        <f aca="false">$B$7*((1+A83/$B$6)^$D$4-1)</f>
        <v>124389.695598286</v>
      </c>
      <c r="C83" s="0" t="n">
        <f aca="false">A83/B83</f>
        <v>0.803925112277373</v>
      </c>
      <c r="D83" s="0" t="n">
        <f aca="false">$A$4*$D$4*C83</f>
        <v>0.200981278069343</v>
      </c>
      <c r="E83" s="0" t="n">
        <f aca="false">$B$7-B83</f>
        <v>75610.3044017145</v>
      </c>
      <c r="F83" s="0" t="n">
        <f aca="false">B83-B82</f>
        <v>3371.54988306448</v>
      </c>
    </row>
    <row r="84" customFormat="false" ht="15" hidden="false" customHeight="false" outlineLevel="0" collapsed="false">
      <c r="A84" s="0" t="n">
        <f aca="false">A83+100000</f>
        <v>200000</v>
      </c>
      <c r="B84" s="0" t="n">
        <f aca="false">$B$7*((1+A84/$B$6)^$D$4-1)</f>
        <v>147534.055089683</v>
      </c>
      <c r="C84" s="0" t="n">
        <f aca="false">A84/B84</f>
        <v>1.35561921536302</v>
      </c>
      <c r="D84" s="0" t="n">
        <f aca="false">$A$4*$D$4*C84</f>
        <v>0.338904803840754</v>
      </c>
      <c r="E84" s="0" t="n">
        <f aca="false">$B$7-B84</f>
        <v>52465.9449103173</v>
      </c>
      <c r="F84" s="0" t="n">
        <f aca="false">B84-B83</f>
        <v>23144.3594913972</v>
      </c>
    </row>
    <row r="85" customFormat="false" ht="15" hidden="false" customHeight="false" outlineLevel="0" collapsed="false">
      <c r="A85" s="0" t="n">
        <f aca="false">A84+100000</f>
        <v>300000</v>
      </c>
      <c r="B85" s="0" t="n">
        <f aca="false">$B$7*((1+A85/$B$6)^$D$4-1)</f>
        <v>161866.833499714</v>
      </c>
      <c r="C85" s="0" t="n">
        <f aca="false">A85/B85</f>
        <v>1.8533753549984</v>
      </c>
      <c r="D85" s="0" t="n">
        <f aca="false">$A$4*$D$4*C85</f>
        <v>0.4633438387496</v>
      </c>
      <c r="E85" s="0" t="n">
        <f aca="false">$B$7-B85</f>
        <v>38133.1665002857</v>
      </c>
      <c r="F85" s="0" t="n">
        <f aca="false">B85-B84</f>
        <v>14332.7784100316</v>
      </c>
    </row>
    <row r="86" customFormat="false" ht="15" hidden="false" customHeight="false" outlineLevel="0" collapsed="false">
      <c r="A86" s="0" t="n">
        <f aca="false">A85+100000</f>
        <v>400000</v>
      </c>
      <c r="B86" s="0" t="n">
        <f aca="false">$B$7*((1+A86/$B$6)^$D$4-1)</f>
        <v>172403.512215407</v>
      </c>
      <c r="C86" s="0" t="n">
        <f aca="false">A86/B86</f>
        <v>2.32013834787905</v>
      </c>
      <c r="D86" s="0" t="n">
        <f aca="false">$A$4*$D$4*C86</f>
        <v>0.580034586969762</v>
      </c>
      <c r="E86" s="0" t="n">
        <f aca="false">$B$7-B86</f>
        <v>27596.4877845929</v>
      </c>
      <c r="F86" s="0" t="n">
        <f aca="false">B86-B85</f>
        <v>10536.6787156927</v>
      </c>
    </row>
    <row r="87" customFormat="false" ht="15" hidden="false" customHeight="false" outlineLevel="0" collapsed="false">
      <c r="A87" s="0" t="n">
        <f aca="false">A86+100000</f>
        <v>500000</v>
      </c>
      <c r="B87" s="0" t="n">
        <f aca="false">$B$7*((1+A87/$B$6)^$D$4-1)</f>
        <v>180791.660853421</v>
      </c>
      <c r="C87" s="0" t="n">
        <f aca="false">A87/B87</f>
        <v>2.76561428574618</v>
      </c>
      <c r="D87" s="0" t="n">
        <f aca="false">$A$4*$D$4*C87</f>
        <v>0.691403571436544</v>
      </c>
      <c r="E87" s="0" t="n">
        <f aca="false">$B$7-B87</f>
        <v>19208.3391465786</v>
      </c>
      <c r="F87" s="0" t="n">
        <f aca="false">B87-B86</f>
        <v>8388.1486380143</v>
      </c>
    </row>
    <row r="88" customFormat="false" ht="15" hidden="false" customHeight="false" outlineLevel="0" collapsed="false">
      <c r="A88" s="0" t="n">
        <f aca="false">A87+100000</f>
        <v>600000</v>
      </c>
      <c r="B88" s="0" t="n">
        <f aca="false">$B$7*((1+A88/$B$6)^$D$4-1)</f>
        <v>187787.6638578</v>
      </c>
      <c r="C88" s="0" t="n">
        <f aca="false">A88/B88</f>
        <v>3.19509805742269</v>
      </c>
      <c r="D88" s="0" t="n">
        <f aca="false">$A$4*$D$4*C88</f>
        <v>0.798774514355672</v>
      </c>
      <c r="E88" s="0" t="n">
        <f aca="false">$B$7-B88</f>
        <v>12212.3361422004</v>
      </c>
      <c r="F88" s="0" t="n">
        <f aca="false">B88-B87</f>
        <v>6996.00300437823</v>
      </c>
    </row>
    <row r="89" customFormat="false" ht="15" hidden="false" customHeight="false" outlineLevel="0" collapsed="false">
      <c r="A89" s="0" t="n">
        <f aca="false">A88+100000</f>
        <v>700000</v>
      </c>
      <c r="B89" s="0" t="n">
        <f aca="false">$B$7*((1+A89/$B$6)^$D$4-1)</f>
        <v>193804.25677916</v>
      </c>
      <c r="C89" s="0" t="n">
        <f aca="false">A89/B89</f>
        <v>3.61189176973368</v>
      </c>
      <c r="D89" s="0" t="n">
        <f aca="false">$A$4*$D$4*C89</f>
        <v>0.90297294243342</v>
      </c>
      <c r="E89" s="0" t="n">
        <f aca="false">$B$7-B89</f>
        <v>6195.74322084029</v>
      </c>
      <c r="F89" s="0" t="n">
        <f aca="false">B89-B88</f>
        <v>6016.59292136011</v>
      </c>
    </row>
    <row r="90" customFormat="false" ht="15" hidden="false" customHeight="false" outlineLevel="0" collapsed="false">
      <c r="A90" s="11" t="n">
        <f aca="false">A89+100000</f>
        <v>800000</v>
      </c>
      <c r="B90" s="0" t="n">
        <f aca="false">$B$7*((1+A90/$B$6)^$D$4-1)</f>
        <v>199092.350294079</v>
      </c>
      <c r="C90" s="0" t="n">
        <f aca="false">A90/B90</f>
        <v>4.01823575249536</v>
      </c>
      <c r="D90" s="0" t="n">
        <f aca="false">$A$4*$D$4*C90</f>
        <v>1.00455893812384</v>
      </c>
      <c r="E90" s="0" t="n">
        <f aca="false">$B$7-B90</f>
        <v>907.649705920747</v>
      </c>
      <c r="F90" s="0" t="n">
        <f aca="false">B90-B89</f>
        <v>5288.09351491954</v>
      </c>
    </row>
    <row r="91" customFormat="false" ht="15" hidden="false" customHeight="false" outlineLevel="0" collapsed="false">
      <c r="A91" s="10" t="n">
        <f aca="false">A90+100000</f>
        <v>900000</v>
      </c>
      <c r="B91" s="10" t="n">
        <f aca="false">$B$7*((1+A91/$B$6)^$D$4-1)</f>
        <v>203816.290242139</v>
      </c>
      <c r="C91" s="10" t="n">
        <f aca="false">A91/B91</f>
        <v>4.41574124880193</v>
      </c>
      <c r="D91" s="10" t="n">
        <f aca="false">$A$4*$D$4*C91</f>
        <v>1.10393531220048</v>
      </c>
      <c r="E91" s="10" t="n">
        <f aca="false">$B$7-B91</f>
        <v>-3816.29024213899</v>
      </c>
      <c r="F91" s="10" t="n">
        <f aca="false">B91-B90</f>
        <v>4723.93994805974</v>
      </c>
    </row>
    <row r="92" customFormat="false" ht="15" hidden="false" customHeight="false" outlineLevel="0" collapsed="false">
      <c r="A92" s="10" t="n">
        <f aca="false">A91+100000</f>
        <v>1000000</v>
      </c>
      <c r="B92" s="10" t="n">
        <f aca="false">$B$7*((1+A92/$B$6)^$D$4-1)</f>
        <v>208089.787499953</v>
      </c>
      <c r="C92" s="10" t="n">
        <f aca="false">A92/B92</f>
        <v>4.80561786339576</v>
      </c>
      <c r="D92" s="10" t="n">
        <f aca="false">$A$4*$D$4*C92</f>
        <v>1.20140446584894</v>
      </c>
      <c r="E92" s="10" t="n">
        <f aca="false">$B$7-B92</f>
        <v>-8089.78749995262</v>
      </c>
      <c r="F92" s="10" t="n">
        <f aca="false">B92-B91</f>
        <v>4273.49725781364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5" zeroHeight="false" outlineLevelRow="0" outlineLevelCol="0"/>
  <cols>
    <col collapsed="false" customWidth="true" hidden="false" outlineLevel="0" max="1" min="1" style="0" width="15.85"/>
    <col collapsed="false" customWidth="true" hidden="false" outlineLevel="0" max="2" min="2" style="0" width="14.14"/>
    <col collapsed="false" customWidth="true" hidden="false" outlineLevel="0" max="3" min="3" style="0" width="15.85"/>
    <col collapsed="false" customWidth="true" hidden="false" outlineLevel="0" max="4" min="4" style="0" width="22.28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0" t="s">
        <v>34</v>
      </c>
    </row>
    <row r="3" customFormat="false" ht="15" hidden="false" customHeight="false" outlineLevel="0" collapsed="false">
      <c r="A3" s="0" t="s">
        <v>3</v>
      </c>
      <c r="B3" s="0" t="s">
        <v>4</v>
      </c>
      <c r="C3" s="0" t="s">
        <v>28</v>
      </c>
      <c r="D3" s="0" t="s">
        <v>6</v>
      </c>
    </row>
    <row r="4" customFormat="false" ht="15" hidden="false" customHeight="false" outlineLevel="0" collapsed="false">
      <c r="A4" s="12" t="n">
        <v>2.5</v>
      </c>
      <c r="B4" s="11" t="n">
        <v>2000</v>
      </c>
      <c r="C4" s="11" t="n">
        <v>0.01</v>
      </c>
      <c r="D4" s="11" t="n">
        <v>0.1</v>
      </c>
    </row>
    <row r="6" customFormat="false" ht="15" hidden="false" customHeight="false" outlineLevel="0" collapsed="false">
      <c r="A6" s="0" t="s">
        <v>7</v>
      </c>
      <c r="B6" s="11" t="n">
        <v>800</v>
      </c>
    </row>
    <row r="7" customFormat="false" ht="15" hidden="false" customHeight="false" outlineLevel="0" collapsed="false">
      <c r="A7" s="0" t="s">
        <v>29</v>
      </c>
      <c r="B7" s="11" t="n">
        <f aca="false">B4/C4</f>
        <v>200000</v>
      </c>
    </row>
    <row r="8" customFormat="false" ht="15" hidden="false" customHeight="false" outlineLevel="0" collapsed="false">
      <c r="A8" s="0" t="s">
        <v>9</v>
      </c>
      <c r="B8" s="13" t="n">
        <f aca="false">B6/(B7*D4)</f>
        <v>0.04</v>
      </c>
      <c r="C8" s="0" t="s">
        <v>30</v>
      </c>
      <c r="G8" s="1" t="s">
        <v>11</v>
      </c>
      <c r="H8" s="2" t="s">
        <v>12</v>
      </c>
      <c r="I8" s="2"/>
      <c r="J8" s="2"/>
      <c r="K8" s="2" t="s">
        <v>13</v>
      </c>
      <c r="L8" s="2"/>
      <c r="M8" s="2"/>
      <c r="N8" s="2"/>
      <c r="O8" s="2"/>
      <c r="P8" s="3"/>
    </row>
    <row r="9" customFormat="false" ht="15" hidden="false" customHeight="false" outlineLevel="0" collapsed="false">
      <c r="G9" s="4" t="s">
        <v>14</v>
      </c>
      <c r="H9" s="5" t="s">
        <v>15</v>
      </c>
      <c r="I9" s="5"/>
      <c r="J9" s="5"/>
      <c r="K9" s="5"/>
      <c r="L9" s="5"/>
      <c r="M9" s="5"/>
      <c r="N9" s="5"/>
      <c r="O9" s="5"/>
      <c r="P9" s="6"/>
    </row>
    <row r="10" customFormat="false" ht="15" hidden="false" customHeight="false" outlineLevel="0" collapsed="false">
      <c r="G10" s="4" t="s">
        <v>16</v>
      </c>
      <c r="H10" s="5" t="s">
        <v>17</v>
      </c>
      <c r="I10" s="5"/>
      <c r="J10" s="5"/>
      <c r="K10" s="5"/>
      <c r="L10" s="5"/>
      <c r="M10" s="5"/>
      <c r="N10" s="5"/>
      <c r="O10" s="5"/>
      <c r="P10" s="6"/>
    </row>
    <row r="11" customFormat="false" ht="15" hidden="false" customHeight="false" outlineLevel="0" collapsed="false">
      <c r="G11" s="7" t="s">
        <v>18</v>
      </c>
      <c r="H11" s="8" t="s">
        <v>19</v>
      </c>
      <c r="I11" s="8"/>
      <c r="J11" s="8"/>
      <c r="K11" s="8" t="s">
        <v>20</v>
      </c>
      <c r="L11" s="8"/>
      <c r="M11" s="8"/>
      <c r="N11" s="8"/>
      <c r="O11" s="8"/>
      <c r="P11" s="9"/>
    </row>
    <row r="13" customFormat="false" ht="15" hidden="false" customHeight="false" outlineLevel="0" collapsed="false">
      <c r="A13" s="0" t="s">
        <v>18</v>
      </c>
      <c r="B13" s="0" t="n">
        <v>10</v>
      </c>
    </row>
    <row r="14" customFormat="false" ht="15" hidden="false" customHeight="false" outlineLevel="0" collapsed="false">
      <c r="A14" s="0" t="s">
        <v>14</v>
      </c>
      <c r="B14" s="0" t="n">
        <f aca="false">B7*((1+B13/B6)^(0.5)-1)</f>
        <v>1246.11797498106</v>
      </c>
    </row>
    <row r="15" customFormat="false" ht="15" hidden="false" customHeight="false" outlineLevel="0" collapsed="false">
      <c r="A15" s="0" t="s">
        <v>22</v>
      </c>
      <c r="B15" s="0" t="n">
        <f aca="false">B13/B14</f>
        <v>0.00802492235949967</v>
      </c>
      <c r="C15" s="0" t="s">
        <v>23</v>
      </c>
    </row>
    <row r="19" customFormat="false" ht="15" hidden="false" customHeight="false" outlineLevel="0" collapsed="false">
      <c r="A19" s="0" t="s">
        <v>18</v>
      </c>
      <c r="B19" s="0" t="s">
        <v>14</v>
      </c>
      <c r="C19" s="0" t="s">
        <v>25</v>
      </c>
      <c r="D19" s="0" t="s">
        <v>31</v>
      </c>
      <c r="E19" s="0" t="s">
        <v>32</v>
      </c>
      <c r="F19" s="0" t="s">
        <v>33</v>
      </c>
    </row>
    <row r="20" customFormat="false" ht="15" hidden="false" customHeight="false" outlineLevel="0" collapsed="false">
      <c r="A20" s="0" t="n">
        <f aca="false">A30-100</f>
        <v>-800</v>
      </c>
      <c r="B20" s="0" t="n">
        <f aca="false">$B$7*((1+A20/$B$6)^$D$4-1)</f>
        <v>-200000</v>
      </c>
      <c r="C20" s="0" t="n">
        <f aca="false">A20/B20</f>
        <v>0.004</v>
      </c>
      <c r="D20" s="0" t="n">
        <f aca="false">$A$4*$D$4*C20</f>
        <v>0.001</v>
      </c>
      <c r="E20" s="0" t="n">
        <f aca="false">$B$7-B20</f>
        <v>400000</v>
      </c>
      <c r="F20" s="0" t="n">
        <f aca="false">B21-B20</f>
        <v>129039.002429643</v>
      </c>
    </row>
    <row r="21" customFormat="false" ht="15" hidden="false" customHeight="false" outlineLevel="0" collapsed="false">
      <c r="A21" s="0" t="n">
        <f aca="false">A22-10</f>
        <v>-790</v>
      </c>
      <c r="B21" s="0" t="n">
        <f aca="false">$B$7*((1+A21/$B$6)^$D$4-1)</f>
        <v>-70960.9975703568</v>
      </c>
      <c r="C21" s="0" t="n">
        <f aca="false">A21/B21</f>
        <v>0.0111328761861997</v>
      </c>
      <c r="D21" s="0" t="n">
        <f aca="false">$A$4*$D$4*C21</f>
        <v>0.00278321904654992</v>
      </c>
      <c r="E21" s="0" t="n">
        <f aca="false">$B$7-B21</f>
        <v>270960.997570357</v>
      </c>
      <c r="F21" s="0" t="n">
        <f aca="false">B22-B21</f>
        <v>9261.57600660469</v>
      </c>
    </row>
    <row r="22" customFormat="false" ht="15" hidden="false" customHeight="false" outlineLevel="0" collapsed="false">
      <c r="A22" s="0" t="n">
        <f aca="false">A23-10</f>
        <v>-780</v>
      </c>
      <c r="B22" s="0" t="n">
        <f aca="false">$B$7*((1+A22/$B$6)^$D$4-1)</f>
        <v>-61699.4215637522</v>
      </c>
      <c r="C22" s="0" t="n">
        <f aca="false">A22/B22</f>
        <v>0.0126419337528805</v>
      </c>
      <c r="D22" s="0" t="n">
        <f aca="false">$A$4*$D$4*C22</f>
        <v>0.00316048343822012</v>
      </c>
      <c r="E22" s="0" t="n">
        <f aca="false">$B$7-B22</f>
        <v>261699.421563752</v>
      </c>
      <c r="F22" s="0" t="n">
        <f aca="false">B23-B22</f>
        <v>5722.84252969422</v>
      </c>
    </row>
    <row r="23" customFormat="false" ht="15" hidden="false" customHeight="false" outlineLevel="0" collapsed="false">
      <c r="A23" s="0" t="n">
        <f aca="false">A24-10</f>
        <v>-770</v>
      </c>
      <c r="B23" s="0" t="n">
        <f aca="false">$B$7*((1+A23/$B$6)^$D$4-1)</f>
        <v>-55976.5790340579</v>
      </c>
      <c r="C23" s="0" t="n">
        <f aca="false">A23/B23</f>
        <v>0.0137557530897254</v>
      </c>
      <c r="D23" s="0" t="n">
        <f aca="false">$A$4*$D$4*C23</f>
        <v>0.00343893827243135</v>
      </c>
      <c r="E23" s="0" t="n">
        <f aca="false">$B$7-B23</f>
        <v>255976.579034058</v>
      </c>
      <c r="F23" s="0" t="n">
        <f aca="false">B24-B23</f>
        <v>4203.46885544751</v>
      </c>
    </row>
    <row r="24" customFormat="false" ht="15" hidden="false" customHeight="false" outlineLevel="0" collapsed="false">
      <c r="A24" s="0" t="n">
        <f aca="false">A25-10</f>
        <v>-760</v>
      </c>
      <c r="B24" s="0" t="n">
        <f aca="false">$B$7*((1+A24/$B$6)^$D$4-1)</f>
        <v>-51773.1101786104</v>
      </c>
      <c r="C24" s="0" t="n">
        <f aca="false">A24/B24</f>
        <v>0.0146794348915508</v>
      </c>
      <c r="D24" s="0" t="n">
        <f aca="false">$A$4*$D$4*C24</f>
        <v>0.00366985872288771</v>
      </c>
      <c r="E24" s="0" t="n">
        <f aca="false">$B$7-B24</f>
        <v>251773.11017861</v>
      </c>
      <c r="F24" s="0" t="n">
        <f aca="false">B25-B24</f>
        <v>3344.76682965024</v>
      </c>
    </row>
    <row r="25" customFormat="false" ht="15" hidden="false" customHeight="false" outlineLevel="0" collapsed="false">
      <c r="A25" s="0" t="n">
        <f aca="false">A26-10</f>
        <v>-750</v>
      </c>
      <c r="B25" s="0" t="n">
        <f aca="false">$B$7*((1+A25/$B$6)^$D$4-1)</f>
        <v>-48428.3433489602</v>
      </c>
      <c r="C25" s="0" t="n">
        <f aca="false">A25/B25</f>
        <v>0.015486798600475</v>
      </c>
      <c r="D25" s="0" t="n">
        <f aca="false">$A$4*$D$4*C25</f>
        <v>0.00387169965011875</v>
      </c>
      <c r="E25" s="0" t="n">
        <f aca="false">$B$7-B25</f>
        <v>248428.34334896</v>
      </c>
      <c r="F25" s="0" t="n">
        <f aca="false">B26-B25</f>
        <v>2788.82392395008</v>
      </c>
    </row>
    <row r="26" customFormat="false" ht="15" hidden="false" customHeight="false" outlineLevel="0" collapsed="false">
      <c r="A26" s="0" t="n">
        <f aca="false">A27-10</f>
        <v>-740</v>
      </c>
      <c r="B26" s="0" t="n">
        <f aca="false">$B$7*((1+A26/$B$6)^$D$4-1)</f>
        <v>-45639.5194250101</v>
      </c>
      <c r="C26" s="0" t="n">
        <f aca="false">A26/B26</f>
        <v>0.0162140182307548</v>
      </c>
      <c r="D26" s="0" t="n">
        <f aca="false">$A$4*$D$4*C26</f>
        <v>0.00405350455768869</v>
      </c>
      <c r="E26" s="0" t="n">
        <f aca="false">$B$7-B26</f>
        <v>245639.51942501</v>
      </c>
      <c r="F26" s="0" t="n">
        <f aca="false">B27-B26</f>
        <v>2397.91180533195</v>
      </c>
    </row>
    <row r="27" customFormat="false" ht="15" hidden="false" customHeight="false" outlineLevel="0" collapsed="false">
      <c r="A27" s="0" t="n">
        <f aca="false">A28-10</f>
        <v>-730</v>
      </c>
      <c r="B27" s="0" t="n">
        <f aca="false">$B$7*((1+A27/$B$6)^$D$4-1)</f>
        <v>-43241.6076196782</v>
      </c>
      <c r="C27" s="0" t="n">
        <f aca="false">A27/B27</f>
        <v>0.0168818885370903</v>
      </c>
      <c r="D27" s="0" t="n">
        <f aca="false">$A$4*$D$4*C27</f>
        <v>0.00422047213427257</v>
      </c>
      <c r="E27" s="0" t="n">
        <f aca="false">$B$7-B27</f>
        <v>243241.607619678</v>
      </c>
      <c r="F27" s="0" t="n">
        <f aca="false">B28-B27</f>
        <v>2107.25456453447</v>
      </c>
    </row>
    <row r="28" customFormat="false" ht="15" hidden="false" customHeight="false" outlineLevel="0" collapsed="false">
      <c r="A28" s="0" t="n">
        <f aca="false">A29-10</f>
        <v>-720</v>
      </c>
      <c r="B28" s="0" t="n">
        <f aca="false">$B$7*((1+A28/$B$6)^$D$4-1)</f>
        <v>-41134.3530551437</v>
      </c>
      <c r="C28" s="0" t="n">
        <f aca="false">A28/B28</f>
        <v>0.0175036179379018</v>
      </c>
      <c r="D28" s="0" t="n">
        <f aca="false">$A$4*$D$4*C28</f>
        <v>0.00437590448447546</v>
      </c>
      <c r="E28" s="0" t="n">
        <f aca="false">$B$7-B28</f>
        <v>241134.353055144</v>
      </c>
      <c r="F28" s="0" t="n">
        <f aca="false">B29-B28</f>
        <v>1882.23079887215</v>
      </c>
    </row>
    <row r="29" customFormat="false" ht="15" hidden="false" customHeight="false" outlineLevel="0" collapsed="false">
      <c r="A29" s="0" t="n">
        <f aca="false">A30-10</f>
        <v>-710</v>
      </c>
      <c r="B29" s="0" t="n">
        <f aca="false">$B$7*((1+A29/$B$6)^$D$4-1)</f>
        <v>-39252.1222562715</v>
      </c>
      <c r="C29" s="0" t="n">
        <f aca="false">A29/B29</f>
        <v>0.0180881939418335</v>
      </c>
      <c r="D29" s="0" t="n">
        <f aca="false">$A$4*$D$4*C29</f>
        <v>0.00452204848545838</v>
      </c>
      <c r="E29" s="0" t="n">
        <f aca="false">$B$7-B29</f>
        <v>239252.122256272</v>
      </c>
      <c r="F29" s="0" t="n">
        <f aca="false">B30-B29</f>
        <v>1702.60152751864</v>
      </c>
    </row>
    <row r="30" customFormat="false" ht="15" hidden="false" customHeight="false" outlineLevel="0" collapsed="false">
      <c r="A30" s="0" t="n">
        <f aca="false">A31-100</f>
        <v>-700</v>
      </c>
      <c r="B30" s="0" t="n">
        <f aca="false">$B$7*((1+A30/$B$6)^$D$4-1)</f>
        <v>-37549.5207287529</v>
      </c>
      <c r="C30" s="0" t="n">
        <f aca="false">A30/B30</f>
        <v>0.0186420488574702</v>
      </c>
      <c r="D30" s="0" t="n">
        <f aca="false">$A$4*$D$4*C30</f>
        <v>0.00466051221436754</v>
      </c>
      <c r="E30" s="0" t="n">
        <f aca="false">$B$7-B30</f>
        <v>237549.520728753</v>
      </c>
      <c r="F30" s="0" t="n">
        <f aca="false">B31-B30</f>
        <v>11659.6333879777</v>
      </c>
    </row>
    <row r="31" customFormat="false" ht="15" hidden="false" customHeight="false" outlineLevel="0" collapsed="false">
      <c r="A31" s="0" t="n">
        <f aca="false">A32-100</f>
        <v>-600</v>
      </c>
      <c r="B31" s="0" t="n">
        <f aca="false">$B$7*((1+A31/$B$6)^$D$4-1)</f>
        <v>-25889.8873407752</v>
      </c>
      <c r="C31" s="0" t="n">
        <f aca="false">A31/B31</f>
        <v>0.0231750718766177</v>
      </c>
      <c r="D31" s="0" t="n">
        <f aca="false">$A$4*$D$4*C31</f>
        <v>0.00579376796915443</v>
      </c>
      <c r="E31" s="0" t="n">
        <f aca="false">$B$7-B31</f>
        <v>225889.887340775</v>
      </c>
      <c r="F31" s="0" t="n">
        <f aca="false">B32-B31</f>
        <v>7204.6318883285</v>
      </c>
    </row>
    <row r="32" customFormat="false" ht="15" hidden="false" customHeight="false" outlineLevel="0" collapsed="false">
      <c r="A32" s="0" t="n">
        <f aca="false">A33-100</f>
        <v>-500</v>
      </c>
      <c r="B32" s="0" t="n">
        <f aca="false">$B$7*((1+A32/$B$6)^$D$4-1)</f>
        <v>-18685.2554524467</v>
      </c>
      <c r="C32" s="0" t="n">
        <f aca="false">A32/B32</f>
        <v>0.0267590668627722</v>
      </c>
      <c r="D32" s="0" t="n">
        <f aca="false">$A$4*$D$4*C32</f>
        <v>0.00668976671569306</v>
      </c>
      <c r="E32" s="0" t="n">
        <f aca="false">$B$7-B32</f>
        <v>218685.255452447</v>
      </c>
      <c r="F32" s="0" t="n">
        <f aca="false">B33-B32</f>
        <v>5291.85375980816</v>
      </c>
    </row>
    <row r="33" customFormat="false" ht="15" hidden="false" customHeight="false" outlineLevel="0" collapsed="false">
      <c r="A33" s="0" t="n">
        <f aca="false">A34-100</f>
        <v>-400</v>
      </c>
      <c r="B33" s="0" t="n">
        <f aca="false">$B$7*((1+A33/$B$6)^$D$4-1)</f>
        <v>-13393.4016926385</v>
      </c>
      <c r="C33" s="0" t="n">
        <f aca="false">A33/B33</f>
        <v>0.0298654523458259</v>
      </c>
      <c r="D33" s="0" t="n">
        <f aca="false">$A$4*$D$4*C33</f>
        <v>0.00746636308645648</v>
      </c>
      <c r="E33" s="0" t="n">
        <f aca="false">$B$7-B33</f>
        <v>213393.401692639</v>
      </c>
      <c r="F33" s="0" t="n">
        <f aca="false">B34-B33</f>
        <v>4210.81195837294</v>
      </c>
    </row>
    <row r="34" customFormat="false" ht="15" hidden="false" customHeight="false" outlineLevel="0" collapsed="false">
      <c r="A34" s="0" t="n">
        <f aca="false">A35-100</f>
        <v>-300</v>
      </c>
      <c r="B34" s="0" t="n">
        <f aca="false">$B$7*((1+A34/$B$6)^$D$4-1)</f>
        <v>-9182.58973426558</v>
      </c>
      <c r="C34" s="0" t="n">
        <f aca="false">A34/B34</f>
        <v>0.0326705220075907</v>
      </c>
      <c r="D34" s="0" t="n">
        <f aca="false">$A$4*$D$4*C34</f>
        <v>0.00816763050189767</v>
      </c>
      <c r="E34" s="0" t="n">
        <f aca="false">$B$7-B34</f>
        <v>209182.589734266</v>
      </c>
      <c r="F34" s="0" t="n">
        <f aca="false">B35-B34</f>
        <v>3510.92130688029</v>
      </c>
    </row>
    <row r="35" customFormat="false" ht="15" hidden="false" customHeight="false" outlineLevel="0" collapsed="false">
      <c r="A35" s="0" t="n">
        <f aca="false">A36-100</f>
        <v>-200</v>
      </c>
      <c r="B35" s="0" t="n">
        <f aca="false">$B$7*((1+A35/$B$6)^$D$4-1)</f>
        <v>-5671.66842738529</v>
      </c>
      <c r="C35" s="0" t="n">
        <f aca="false">A35/B35</f>
        <v>0.0352629922853587</v>
      </c>
      <c r="D35" s="0" t="n">
        <f aca="false">$A$4*$D$4*C35</f>
        <v>0.00881574807133968</v>
      </c>
      <c r="E35" s="0" t="n">
        <f aca="false">$B$7-B35</f>
        <v>205671.668427385</v>
      </c>
      <c r="F35" s="0" t="n">
        <f aca="false">B36-B35</f>
        <v>3018.7921069736</v>
      </c>
    </row>
    <row r="36" customFormat="false" ht="15" hidden="false" customHeight="false" outlineLevel="0" collapsed="false">
      <c r="A36" s="0" t="n">
        <f aca="false">A37-10</f>
        <v>-100</v>
      </c>
      <c r="B36" s="0" t="n">
        <f aca="false">$B$7*((1+A36/$B$6)^$D$4-1)</f>
        <v>-2652.87632041169</v>
      </c>
      <c r="C36" s="0" t="n">
        <f aca="false">A36/B36</f>
        <v>0.0376949348262422</v>
      </c>
      <c r="D36" s="0" t="n">
        <f aca="false">$A$4*$D$4*C36</f>
        <v>0.00942373370656056</v>
      </c>
      <c r="E36" s="0" t="n">
        <f aca="false">$B$7-B36</f>
        <v>202652.876320412</v>
      </c>
      <c r="F36" s="0" t="n">
        <f aca="false">B37-B36</f>
        <v>280.12832054054</v>
      </c>
    </row>
    <row r="37" customFormat="false" ht="15" hidden="false" customHeight="false" outlineLevel="0" collapsed="false">
      <c r="A37" s="0" t="n">
        <f aca="false">A38-10</f>
        <v>-90</v>
      </c>
      <c r="B37" s="0" t="n">
        <f aca="false">$B$7*((1+A37/$B$6)^$D$4-1)</f>
        <v>-2372.74799987115</v>
      </c>
      <c r="C37" s="0" t="n">
        <f aca="false">A37/B37</f>
        <v>0.0379307031361474</v>
      </c>
      <c r="D37" s="0" t="n">
        <f aca="false">$A$4*$D$4*C37</f>
        <v>0.00948267578403684</v>
      </c>
      <c r="E37" s="0" t="n">
        <f aca="false">$B$7-B37</f>
        <v>202372.747999871</v>
      </c>
      <c r="F37" s="0" t="n">
        <f aca="false">B38-B37</f>
        <v>276.599641114039</v>
      </c>
    </row>
    <row r="38" customFormat="false" ht="15" hidden="false" customHeight="false" outlineLevel="0" collapsed="false">
      <c r="A38" s="0" t="n">
        <f aca="false">A39-10</f>
        <v>-80</v>
      </c>
      <c r="B38" s="0" t="n">
        <f aca="false">$B$7*((1+A38/$B$6)^$D$4-1)</f>
        <v>-2096.14835875711</v>
      </c>
      <c r="C38" s="0" t="n">
        <f aca="false">A38/B38</f>
        <v>0.0381652375251889</v>
      </c>
      <c r="D38" s="0" t="n">
        <f aca="false">$A$4*$D$4*C38</f>
        <v>0.00954130938129722</v>
      </c>
      <c r="E38" s="0" t="n">
        <f aca="false">$B$7-B38</f>
        <v>202096.148358757</v>
      </c>
      <c r="F38" s="0" t="n">
        <f aca="false">B39-B38</f>
        <v>273.163505994312</v>
      </c>
    </row>
    <row r="39" customFormat="false" ht="15" hidden="false" customHeight="false" outlineLevel="0" collapsed="false">
      <c r="A39" s="0" t="n">
        <f aca="false">A40-10</f>
        <v>-70</v>
      </c>
      <c r="B39" s="0" t="n">
        <f aca="false">$B$7*((1+A39/$B$6)^$D$4-1)</f>
        <v>-1822.9848527628</v>
      </c>
      <c r="C39" s="0" t="n">
        <f aca="false">A39/B39</f>
        <v>0.0383985637038687</v>
      </c>
      <c r="D39" s="0" t="n">
        <f aca="false">$A$4*$D$4*C39</f>
        <v>0.00959964092596717</v>
      </c>
      <c r="E39" s="0" t="n">
        <f aca="false">$B$7-B39</f>
        <v>201822.984852763</v>
      </c>
      <c r="F39" s="0" t="n">
        <f aca="false">B40-B39</f>
        <v>269.816261040678</v>
      </c>
    </row>
    <row r="40" customFormat="false" ht="15" hidden="false" customHeight="false" outlineLevel="0" collapsed="false">
      <c r="A40" s="0" t="n">
        <f aca="false">A41-10</f>
        <v>-60</v>
      </c>
      <c r="B40" s="0" t="n">
        <f aca="false">$B$7*((1+A40/$B$6)^$D$4-1)</f>
        <v>-1553.16859172212</v>
      </c>
      <c r="C40" s="0" t="n">
        <f aca="false">A40/B40</f>
        <v>0.0386307064923797</v>
      </c>
      <c r="D40" s="0" t="n">
        <f aca="false">$A$4*$D$4*C40</f>
        <v>0.00965767662309493</v>
      </c>
      <c r="E40" s="0" t="n">
        <f aca="false">$B$7-B40</f>
        <v>201553.168591722</v>
      </c>
      <c r="F40" s="0" t="n">
        <f aca="false">B41-B40</f>
        <v>266.554443547395</v>
      </c>
    </row>
    <row r="41" customFormat="false" ht="15" hidden="false" customHeight="false" outlineLevel="0" collapsed="false">
      <c r="A41" s="0" t="n">
        <f aca="false">A42-10</f>
        <v>-50</v>
      </c>
      <c r="B41" s="0" t="n">
        <f aca="false">$B$7*((1+A41/$B$6)^$D$4-1)</f>
        <v>-1286.61414817473</v>
      </c>
      <c r="C41" s="0" t="n">
        <f aca="false">A41/B41</f>
        <v>0.0388616898632222</v>
      </c>
      <c r="D41" s="0" t="n">
        <f aca="false">$A$4*$D$4*C41</f>
        <v>0.00971542246580555</v>
      </c>
      <c r="E41" s="0" t="n">
        <f aca="false">$B$7-B41</f>
        <v>201286.614148175</v>
      </c>
      <c r="F41" s="0" t="n">
        <f aca="false">B42-B41</f>
        <v>263.374769809977</v>
      </c>
    </row>
    <row r="42" customFormat="false" ht="15" hidden="false" customHeight="false" outlineLevel="0" collapsed="false">
      <c r="A42" s="0" t="n">
        <f aca="false">A43-10</f>
        <v>-40</v>
      </c>
      <c r="B42" s="0" t="n">
        <f aca="false">$B$7*((1+A42/$B$6)^$D$4-1)</f>
        <v>-1023.23937836475</v>
      </c>
      <c r="C42" s="0" t="n">
        <f aca="false">A42/B42</f>
        <v>0.0390915369812335</v>
      </c>
      <c r="D42" s="0" t="n">
        <f aca="false">$A$4*$D$4*C42</f>
        <v>0.00977288424530839</v>
      </c>
      <c r="E42" s="0" t="n">
        <f aca="false">$B$7-B42</f>
        <v>201023.239378365</v>
      </c>
      <c r="F42" s="0" t="n">
        <f aca="false">B43-B42</f>
        <v>260.274123651194</v>
      </c>
    </row>
    <row r="43" customFormat="false" ht="15" hidden="false" customHeight="false" outlineLevel="0" collapsed="false">
      <c r="A43" s="0" t="n">
        <f aca="false">A44-10</f>
        <v>-30</v>
      </c>
      <c r="B43" s="0" t="n">
        <f aca="false">$B$7*((1+A43/$B$6)^$D$4-1)</f>
        <v>-762.965254713555</v>
      </c>
      <c r="C43" s="0" t="n">
        <f aca="false">A43/B43</f>
        <v>0.0393202702412223</v>
      </c>
      <c r="D43" s="0" t="n">
        <f aca="false">$A$4*$D$4*C43</f>
        <v>0.00983006756030559</v>
      </c>
      <c r="E43" s="0" t="n">
        <f aca="false">$B$7-B43</f>
        <v>200762.965254714</v>
      </c>
      <c r="F43" s="0" t="n">
        <f aca="false">B44-B43</f>
        <v>257.249545821203</v>
      </c>
    </row>
    <row r="44" customFormat="false" ht="15" hidden="false" customHeight="false" outlineLevel="0" collapsed="false">
      <c r="A44" s="0" t="n">
        <f aca="false">A45-10</f>
        <v>-20</v>
      </c>
      <c r="B44" s="0" t="n">
        <f aca="false">$B$7*((1+A44/$B$6)^$D$4-1)</f>
        <v>-505.715708892351</v>
      </c>
      <c r="C44" s="0" t="n">
        <f aca="false">A44/B44</f>
        <v>0.0395479113033787</v>
      </c>
      <c r="D44" s="0" t="n">
        <f aca="false">$A$4*$D$4*C44</f>
        <v>0.00988697782584468</v>
      </c>
      <c r="E44" s="0" t="n">
        <f aca="false">$B$7-B44</f>
        <v>200505.715708892</v>
      </c>
      <c r="F44" s="0" t="n">
        <f aca="false">B45-B44</f>
        <v>254.298224194893</v>
      </c>
    </row>
    <row r="45" customFormat="false" ht="15" hidden="false" customHeight="false" outlineLevel="0" collapsed="false">
      <c r="A45" s="0" t="n">
        <f aca="false">A46-10</f>
        <v>-10</v>
      </c>
      <c r="B45" s="0" t="n">
        <f aca="false">$B$7*((1+A45/$B$6)^$D$4-1)</f>
        <v>-251.417484697458</v>
      </c>
      <c r="C45" s="0" t="n">
        <f aca="false">A45/B45</f>
        <v>0.0397744811266147</v>
      </c>
      <c r="D45" s="0" t="n">
        <f aca="false">$A$4*$D$4*C45</f>
        <v>0.00994362028165368</v>
      </c>
      <c r="E45" s="0" t="n">
        <f aca="false">$B$7-B45</f>
        <v>200251.417484697</v>
      </c>
      <c r="F45" s="0" t="n">
        <f aca="false">B46-B45</f>
        <v>251.417484697458</v>
      </c>
    </row>
    <row r="46" customFormat="false" ht="15" hidden="false" customHeight="false" outlineLevel="0" collapsed="false">
      <c r="A46" s="0" t="n">
        <v>0</v>
      </c>
      <c r="B46" s="0" t="n">
        <f aca="false">$B$7*((1+A46/$B$6)^$D$4-1)</f>
        <v>0</v>
      </c>
      <c r="C46" s="0" t="n">
        <f aca="false">B8</f>
        <v>0.04</v>
      </c>
      <c r="D46" s="0" t="n">
        <f aca="false">$A$4*$D$4*C46</f>
        <v>0.01</v>
      </c>
      <c r="E46" s="0" t="n">
        <f aca="false">$B$7+B46</f>
        <v>200000</v>
      </c>
      <c r="F46" s="0" t="n">
        <v>0</v>
      </c>
    </row>
    <row r="47" customFormat="false" ht="15" hidden="false" customHeight="false" outlineLevel="0" collapsed="false">
      <c r="A47" s="0" t="n">
        <v>10</v>
      </c>
      <c r="B47" s="0" t="n">
        <f aca="false">$B$7*((1+A47/$B$6)^$D$4-1)</f>
        <v>248.604782895123</v>
      </c>
      <c r="C47" s="0" t="n">
        <f aca="false">A47/B47</f>
        <v>0.0402244875723836</v>
      </c>
      <c r="D47" s="0" t="n">
        <f aca="false">$A$4*$D$4*C47</f>
        <v>0.0100561218930959</v>
      </c>
      <c r="E47" s="0" t="n">
        <f aca="false">$B$7-B47</f>
        <v>199751.395217105</v>
      </c>
      <c r="F47" s="0" t="n">
        <f aca="false">B47-B46</f>
        <v>248.604782895123</v>
      </c>
    </row>
    <row r="48" customFormat="false" ht="15" hidden="false" customHeight="false" outlineLevel="0" collapsed="false">
      <c r="A48" s="0" t="n">
        <v>20</v>
      </c>
      <c r="B48" s="0" t="n">
        <f aca="false">$B$7*((1+A48/$B$6)^$D$4-1)</f>
        <v>494.462479090796</v>
      </c>
      <c r="C48" s="0" t="n">
        <f aca="false">A48/B48</f>
        <v>0.0404479628803695</v>
      </c>
      <c r="D48" s="0" t="n">
        <f aca="false">$A$4*$D$4*C48</f>
        <v>0.0101119907200924</v>
      </c>
      <c r="E48" s="0" t="n">
        <f aca="false">$B$7-B48</f>
        <v>199505.537520909</v>
      </c>
      <c r="F48" s="0" t="n">
        <f aca="false">B48-B47</f>
        <v>245.857696195673</v>
      </c>
    </row>
    <row r="49" customFormat="false" ht="15" hidden="false" customHeight="false" outlineLevel="0" collapsed="false">
      <c r="A49" s="0" t="n">
        <v>30</v>
      </c>
      <c r="B49" s="0" t="n">
        <f aca="false">$B$7*((1+A49/$B$6)^$D$4-1)</f>
        <v>737.636395697239</v>
      </c>
      <c r="C49" s="0" t="n">
        <f aca="false">A49/B49</f>
        <v>0.0406704443747559</v>
      </c>
      <c r="D49" s="0" t="n">
        <f aca="false">$A$4*$D$4*C49</f>
        <v>0.010167611093689</v>
      </c>
      <c r="E49" s="0" t="n">
        <f aca="false">$B$7-B49</f>
        <v>199262.363604303</v>
      </c>
      <c r="F49" s="0" t="n">
        <f aca="false">B49-B48</f>
        <v>243.173916606443</v>
      </c>
    </row>
    <row r="50" customFormat="false" ht="15" hidden="false" customHeight="false" outlineLevel="0" collapsed="false">
      <c r="A50" s="0" t="n">
        <v>40</v>
      </c>
      <c r="B50" s="0" t="n">
        <f aca="false">$B$7*((1+A50/$B$6)^$D$4-1)</f>
        <v>978.187639702366</v>
      </c>
      <c r="C50" s="0" t="n">
        <f aca="false">A50/B50</f>
        <v>0.0408919499454837</v>
      </c>
      <c r="D50" s="0" t="n">
        <f aca="false">$A$4*$D$4*C50</f>
        <v>0.0102229874863709</v>
      </c>
      <c r="E50" s="0" t="n">
        <f aca="false">$B$7-B50</f>
        <v>199021.812360298</v>
      </c>
      <c r="F50" s="0" t="n">
        <f aca="false">B50-B49</f>
        <v>240.551244005127</v>
      </c>
    </row>
    <row r="51" customFormat="false" ht="15" hidden="false" customHeight="false" outlineLevel="0" collapsed="false">
      <c r="A51" s="0" t="n">
        <v>50</v>
      </c>
      <c r="B51" s="0" t="n">
        <f aca="false">$B$7*((1+A51/$B$6)^$D$4-1)</f>
        <v>1216.17521958242</v>
      </c>
      <c r="C51" s="0" t="n">
        <f aca="false">A51/B51</f>
        <v>0.041112496945274</v>
      </c>
      <c r="D51" s="0" t="n">
        <f aca="false">$A$4*$D$4*C51</f>
        <v>0.0102781242363185</v>
      </c>
      <c r="E51" s="0" t="n">
        <f aca="false">$B$7-B51</f>
        <v>198783.824780418</v>
      </c>
      <c r="F51" s="0" t="n">
        <f aca="false">B51-B50</f>
        <v>237.98757988005</v>
      </c>
    </row>
    <row r="52" customFormat="false" ht="15" hidden="false" customHeight="false" outlineLevel="0" collapsed="false">
      <c r="A52" s="0" t="n">
        <v>60</v>
      </c>
      <c r="B52" s="0" t="n">
        <f aca="false">$B$7*((1+A52/$B$6)^$D$4-1)</f>
        <v>1451.65614108573</v>
      </c>
      <c r="C52" s="0" t="n">
        <f aca="false">A52/B52</f>
        <v>0.0413321022119773</v>
      </c>
      <c r="D52" s="0" t="n">
        <f aca="false">$A$4*$D$4*C52</f>
        <v>0.0103330255529943</v>
      </c>
      <c r="E52" s="0" t="n">
        <f aca="false">$B$7-B52</f>
        <v>198548.343858914</v>
      </c>
      <c r="F52" s="0" t="n">
        <f aca="false">B52-B51</f>
        <v>235.480921503317</v>
      </c>
    </row>
    <row r="53" customFormat="false" ht="15" hidden="false" customHeight="false" outlineLevel="0" collapsed="false">
      <c r="A53" s="0" t="n">
        <v>70</v>
      </c>
      <c r="B53" s="0" t="n">
        <f aca="false">$B$7*((1+A53/$B$6)^$D$4-1)</f>
        <v>1684.6854975868</v>
      </c>
      <c r="C53" s="0" t="n">
        <f aca="false">A53/B53</f>
        <v>0.0415507820897552</v>
      </c>
      <c r="D53" s="0" t="n">
        <f aca="false">$A$4*$D$4*C53</f>
        <v>0.0103876955224388</v>
      </c>
      <c r="E53" s="0" t="n">
        <f aca="false">$B$7-B53</f>
        <v>198315.314502413</v>
      </c>
      <c r="F53" s="0" t="n">
        <f aca="false">B53-B52</f>
        <v>233.029356501069</v>
      </c>
    </row>
    <row r="54" customFormat="false" ht="15" hidden="false" customHeight="false" outlineLevel="0" collapsed="false">
      <c r="A54" s="0" t="n">
        <v>80</v>
      </c>
      <c r="B54" s="0" t="n">
        <f aca="false">$B$7*((1+A54/$B$6)^$D$4-1)</f>
        <v>1915.3165553774</v>
      </c>
      <c r="C54" s="0" t="n">
        <f aca="false">A54/B54</f>
        <v>0.0417685524491467</v>
      </c>
      <c r="D54" s="0" t="n">
        <f aca="false">$A$4*$D$4*C54</f>
        <v>0.0104421381122867</v>
      </c>
      <c r="E54" s="0" t="n">
        <f aca="false">$B$7-B54</f>
        <v>198084.683444623</v>
      </c>
      <c r="F54" s="0" t="n">
        <f aca="false">B54-B53</f>
        <v>230.631057790598</v>
      </c>
    </row>
    <row r="55" customFormat="false" ht="15" hidden="false" customHeight="false" outlineLevel="0" collapsed="false">
      <c r="A55" s="0" t="n">
        <v>90</v>
      </c>
      <c r="B55" s="0" t="n">
        <f aca="false">$B$7*((1+A55/$B$6)^$D$4-1)</f>
        <v>2143.60083423237</v>
      </c>
      <c r="C55" s="0" t="n">
        <f aca="false">A55/B55</f>
        <v>0.0419854287061001</v>
      </c>
      <c r="D55" s="0" t="n">
        <f aca="false">$A$4*$D$4*C55</f>
        <v>0.010496357176525</v>
      </c>
      <c r="E55" s="0" t="n">
        <f aca="false">$B$7-B55</f>
        <v>197856.399165768</v>
      </c>
      <c r="F55" s="0" t="n">
        <f aca="false">B55-B54</f>
        <v>228.284278854973</v>
      </c>
    </row>
    <row r="56" customFormat="false" ht="15" hidden="false" customHeight="false" outlineLevel="0" collapsed="false">
      <c r="A56" s="0" t="n">
        <v>100</v>
      </c>
      <c r="B56" s="0" t="n">
        <f aca="false">$B$7*((1+A56/$B$6)^$D$4-1)</f>
        <v>2369.58818356179</v>
      </c>
      <c r="C56" s="0" t="n">
        <f aca="false">A56/B56</f>
        <v>0.0422014258400325</v>
      </c>
      <c r="D56" s="0" t="n">
        <f aca="false">$A$4*$D$4*C56</f>
        <v>0.0105503564600081</v>
      </c>
      <c r="E56" s="0" t="n">
        <f aca="false">$B$7-B56</f>
        <v>197630.411816438</v>
      </c>
      <c r="F56" s="0" t="n">
        <f aca="false">B56-B55</f>
        <v>225.987349329415</v>
      </c>
    </row>
    <row r="57" customFormat="false" ht="15" hidden="false" customHeight="false" outlineLevel="0" collapsed="false">
      <c r="A57" s="0" t="n">
        <v>200</v>
      </c>
      <c r="B57" s="0" t="n">
        <f aca="false">$B$7*((1+A57/$B$6)^$D$4-1)</f>
        <v>4513.03651271457</v>
      </c>
      <c r="C57" s="0" t="n">
        <f aca="false">A57/B57</f>
        <v>0.0443160606914081</v>
      </c>
      <c r="D57" s="0" t="n">
        <f aca="false">$A$4*$D$4*C57</f>
        <v>0.011079015172852</v>
      </c>
      <c r="E57" s="0" t="n">
        <f aca="false">$B$7-B57</f>
        <v>195486.963487285</v>
      </c>
      <c r="F57" s="0" t="n">
        <f aca="false">B57-B56</f>
        <v>2143.44832915279</v>
      </c>
    </row>
    <row r="58" customFormat="false" ht="15" hidden="false" customHeight="false" outlineLevel="0" collapsed="false">
      <c r="A58" s="0" t="n">
        <v>300</v>
      </c>
      <c r="B58" s="0" t="n">
        <f aca="false">$B$7*((1+A58/$B$6)^$D$4-1)</f>
        <v>6471.57253583113</v>
      </c>
      <c r="C58" s="0" t="n">
        <f aca="false">A58/B58</f>
        <v>0.0463565846382763</v>
      </c>
      <c r="D58" s="0" t="n">
        <f aca="false">$A$4*$D$4*C58</f>
        <v>0.0115891461595691</v>
      </c>
      <c r="E58" s="0" t="n">
        <f aca="false">$B$7-B58</f>
        <v>193528.427464169</v>
      </c>
      <c r="F58" s="0" t="n">
        <f aca="false">B58-B57</f>
        <v>1958.53602311655</v>
      </c>
    </row>
    <row r="59" customFormat="false" ht="15" hidden="false" customHeight="false" outlineLevel="0" collapsed="false">
      <c r="A59" s="0" t="n">
        <v>400</v>
      </c>
      <c r="B59" s="0" t="n">
        <f aca="false">$B$7*((1+A59/$B$6)^$D$4-1)</f>
        <v>8275.94879848212</v>
      </c>
      <c r="C59" s="0" t="n">
        <f aca="false">A59/B59</f>
        <v>0.048332826814173</v>
      </c>
      <c r="D59" s="0" t="n">
        <f aca="false">$A$4*$D$4*C59</f>
        <v>0.0120832067035433</v>
      </c>
      <c r="E59" s="0" t="n">
        <f aca="false">$B$7-B59</f>
        <v>191724.051201518</v>
      </c>
      <c r="F59" s="0" t="n">
        <f aca="false">B59-B58</f>
        <v>1804.376262651</v>
      </c>
    </row>
    <row r="60" customFormat="false" ht="15" hidden="false" customHeight="false" outlineLevel="0" collapsed="false">
      <c r="A60" s="0" t="n">
        <v>500</v>
      </c>
      <c r="B60" s="0" t="n">
        <f aca="false">$B$7*((1+A60/$B$6)^$D$4-1)</f>
        <v>9949.73567227753</v>
      </c>
      <c r="C60" s="0" t="n">
        <f aca="false">A60/B60</f>
        <v>0.0502525912716582</v>
      </c>
      <c r="D60" s="0" t="n">
        <f aca="false">$A$4*$D$4*C60</f>
        <v>0.0125631478179146</v>
      </c>
      <c r="E60" s="0" t="n">
        <f aca="false">$B$7-B60</f>
        <v>190050.264327723</v>
      </c>
      <c r="F60" s="0" t="n">
        <f aca="false">B60-B59</f>
        <v>1673.7868737954</v>
      </c>
    </row>
    <row r="61" customFormat="false" ht="15" hidden="false" customHeight="false" outlineLevel="0" collapsed="false">
      <c r="A61" s="0" t="n">
        <v>600</v>
      </c>
      <c r="B61" s="0" t="n">
        <f aca="false">$B$7*((1+A61/$B$6)^$D$4-1)</f>
        <v>11511.4100676505</v>
      </c>
      <c r="C61" s="0" t="n">
        <f aca="false">A61/B61</f>
        <v>0.0521221984512679</v>
      </c>
      <c r="D61" s="0" t="n">
        <f aca="false">$A$4*$D$4*C61</f>
        <v>0.013030549612817</v>
      </c>
      <c r="E61" s="0" t="n">
        <f aca="false">$B$7-B61</f>
        <v>188488.58993235</v>
      </c>
      <c r="F61" s="0" t="n">
        <f aca="false">B61-B60</f>
        <v>1561.67439537294</v>
      </c>
    </row>
    <row r="62" customFormat="false" ht="15" hidden="false" customHeight="false" outlineLevel="0" collapsed="false">
      <c r="A62" s="0" t="n">
        <v>700</v>
      </c>
      <c r="B62" s="0" t="n">
        <f aca="false">$B$7*((1+A62/$B$6)^$D$4-1)</f>
        <v>12975.7336067212</v>
      </c>
      <c r="C62" s="0" t="n">
        <f aca="false">A62/B62</f>
        <v>0.0539468535048693</v>
      </c>
      <c r="D62" s="0" t="n">
        <f aca="false">$A$4*$D$4*C62</f>
        <v>0.0134867133762173</v>
      </c>
      <c r="E62" s="0" t="n">
        <f aca="false">$B$7-B62</f>
        <v>187024.266393279</v>
      </c>
      <c r="F62" s="0" t="n">
        <f aca="false">B62-B61</f>
        <v>1464.32353907078</v>
      </c>
    </row>
    <row r="63" customFormat="false" ht="15" hidden="false" customHeight="false" outlineLevel="0" collapsed="false">
      <c r="A63" s="0" t="n">
        <v>800</v>
      </c>
      <c r="B63" s="0" t="n">
        <f aca="false">$B$7*((1+A63/$B$6)^$D$4-1)</f>
        <v>14354.6925072586</v>
      </c>
      <c r="C63" s="0" t="n">
        <f aca="false">A63/B63</f>
        <v>0.0557309046916519</v>
      </c>
      <c r="D63" s="0" t="n">
        <f aca="false">$A$4*$D$4*C63</f>
        <v>0.013932726172913</v>
      </c>
      <c r="E63" s="0" t="n">
        <f aca="false">$B$7-B63</f>
        <v>185645.307492741</v>
      </c>
      <c r="F63" s="0" t="n">
        <f aca="false">B63-B62</f>
        <v>1378.95890053739</v>
      </c>
    </row>
    <row r="64" customFormat="false" ht="15" hidden="false" customHeight="false" outlineLevel="0" collapsed="false">
      <c r="A64" s="0" t="n">
        <v>900</v>
      </c>
      <c r="B64" s="0" t="n">
        <f aca="false">$B$7*((1+A64/$B$6)^$D$4-1)</f>
        <v>15658.1568334013</v>
      </c>
      <c r="C64" s="0" t="n">
        <f aca="false">A64/B64</f>
        <v>0.0574780294753567</v>
      </c>
      <c r="D64" s="0" t="n">
        <f aca="false">$A$4*$D$4*C64</f>
        <v>0.0143695073688392</v>
      </c>
      <c r="E64" s="0" t="n">
        <f aca="false">$B$7-B64</f>
        <v>184341.843166599</v>
      </c>
      <c r="F64" s="0" t="n">
        <f aca="false">B64-B63</f>
        <v>1303.4643261427</v>
      </c>
    </row>
    <row r="65" customFormat="false" ht="15" hidden="false" customHeight="false" outlineLevel="0" collapsed="false">
      <c r="A65" s="0" t="n">
        <v>1000</v>
      </c>
      <c r="B65" s="0" t="n">
        <f aca="false">$B$7*((1+A65/$B$6)^$D$4-1)</f>
        <v>16894.3542395397</v>
      </c>
      <c r="C65" s="0" t="n">
        <f aca="false">A65/B65</f>
        <v>0.0591913716157076</v>
      </c>
      <c r="D65" s="0" t="n">
        <f aca="false">$A$4*$D$4*C65</f>
        <v>0.0147978429039269</v>
      </c>
      <c r="E65" s="0" t="n">
        <f aca="false">$B$7-B65</f>
        <v>183105.64576046</v>
      </c>
      <c r="F65" s="0" t="n">
        <f aca="false">B65-B64</f>
        <v>1236.19740613838</v>
      </c>
    </row>
    <row r="66" customFormat="false" ht="15" hidden="false" customHeight="false" outlineLevel="0" collapsed="false">
      <c r="A66" s="0" t="n">
        <f aca="false">A65+1000</f>
        <v>2000</v>
      </c>
      <c r="B66" s="0" t="n">
        <f aca="false">$B$7*((1+A66/$B$6)^$D$4-1)</f>
        <v>26692.3163341395</v>
      </c>
      <c r="C66" s="0" t="n">
        <f aca="false">A66/B66</f>
        <v>0.0749279296320192</v>
      </c>
      <c r="D66" s="0" t="n">
        <f aca="false">$A$4*$D$4*C66</f>
        <v>0.0187319824080048</v>
      </c>
      <c r="E66" s="0" t="n">
        <f aca="false">$B$7-B66</f>
        <v>173307.683665861</v>
      </c>
      <c r="F66" s="0" t="n">
        <f aca="false">B66-B65</f>
        <v>9797.96209459978</v>
      </c>
    </row>
    <row r="67" customFormat="false" ht="15" hidden="false" customHeight="false" outlineLevel="0" collapsed="false">
      <c r="A67" s="0" t="n">
        <f aca="false">A66+1000</f>
        <v>3000</v>
      </c>
      <c r="B67" s="0" t="n">
        <f aca="false">$B$7*((1+A67/$B$6)^$D$4-1)</f>
        <v>33721.872260463</v>
      </c>
      <c r="C67" s="0" t="n">
        <f aca="false">A67/B67</f>
        <v>0.0889630319701239</v>
      </c>
      <c r="D67" s="0" t="n">
        <f aca="false">$A$4*$D$4*C67</f>
        <v>0.022240757992531</v>
      </c>
      <c r="E67" s="0" t="n">
        <f aca="false">$B$7-B67</f>
        <v>166278.127739537</v>
      </c>
      <c r="F67" s="0" t="n">
        <f aca="false">B67-B66</f>
        <v>7029.55592632346</v>
      </c>
    </row>
    <row r="68" customFormat="false" ht="15" hidden="false" customHeight="false" outlineLevel="0" collapsed="false">
      <c r="A68" s="0" t="n">
        <f aca="false">A67+1000</f>
        <v>4000</v>
      </c>
      <c r="B68" s="0" t="n">
        <f aca="false">$B$7*((1+A68/$B$6)^$D$4-1)</f>
        <v>39246.2397702631</v>
      </c>
      <c r="C68" s="0" t="n">
        <f aca="false">A68/B68</f>
        <v>0.101920592225266</v>
      </c>
      <c r="D68" s="0" t="n">
        <f aca="false">$A$4*$D$4*C68</f>
        <v>0.0254801480563165</v>
      </c>
      <c r="E68" s="0" t="n">
        <f aca="false">$B$7-B68</f>
        <v>160753.760229737</v>
      </c>
      <c r="F68" s="0" t="n">
        <f aca="false">B68-B67</f>
        <v>5524.36750980014</v>
      </c>
    </row>
    <row r="69" customFormat="false" ht="15" hidden="false" customHeight="false" outlineLevel="0" collapsed="false">
      <c r="A69" s="0" t="n">
        <f aca="false">A68+1000</f>
        <v>5000</v>
      </c>
      <c r="B69" s="0" t="n">
        <f aca="false">$B$7*((1+A69/$B$6)^$D$4-1)</f>
        <v>43816.8950446543</v>
      </c>
      <c r="C69" s="0" t="n">
        <f aca="false">A69/B69</f>
        <v>0.114111234830867</v>
      </c>
      <c r="D69" s="0" t="n">
        <f aca="false">$A$4*$D$4*C69</f>
        <v>0.0285278087077167</v>
      </c>
      <c r="E69" s="0" t="n">
        <f aca="false">$B$7-B69</f>
        <v>156183.104955346</v>
      </c>
      <c r="F69" s="0" t="n">
        <f aca="false">B69-B68</f>
        <v>4570.65527439125</v>
      </c>
    </row>
    <row r="70" customFormat="false" ht="15" hidden="false" customHeight="false" outlineLevel="0" collapsed="false">
      <c r="A70" s="0" t="n">
        <f aca="false">A69+1000</f>
        <v>6000</v>
      </c>
      <c r="B70" s="0" t="n">
        <f aca="false">$B$7*((1+A70/$B$6)^$D$4-1)</f>
        <v>47726.1699962207</v>
      </c>
      <c r="C70" s="0" t="n">
        <f aca="false">A70/B70</f>
        <v>0.125717190389992</v>
      </c>
      <c r="D70" s="0" t="n">
        <f aca="false">$A$4*$D$4*C70</f>
        <v>0.031429297597498</v>
      </c>
      <c r="E70" s="0" t="n">
        <f aca="false">$B$7-B70</f>
        <v>152273.830003779</v>
      </c>
      <c r="F70" s="0" t="n">
        <f aca="false">B70-B69</f>
        <v>3909.27495156639</v>
      </c>
    </row>
    <row r="71" customFormat="false" ht="15" hidden="false" customHeight="false" outlineLevel="0" collapsed="false">
      <c r="A71" s="0" t="n">
        <f aca="false">A70+1000</f>
        <v>7000</v>
      </c>
      <c r="B71" s="0" t="n">
        <f aca="false">$B$7*((1+A71/$B$6)^$D$4-1)</f>
        <v>51148.4240017654</v>
      </c>
      <c r="C71" s="0" t="n">
        <f aca="false">A71/B71</f>
        <v>0.136856611647671</v>
      </c>
      <c r="D71" s="0" t="n">
        <f aca="false">$A$4*$D$4*C71</f>
        <v>0.0342141529119177</v>
      </c>
      <c r="E71" s="0" t="n">
        <f aca="false">$B$7-B71</f>
        <v>148851.575998235</v>
      </c>
      <c r="F71" s="0" t="n">
        <f aca="false">B71-B70</f>
        <v>3422.25400554463</v>
      </c>
    </row>
    <row r="72" customFormat="false" ht="15" hidden="false" customHeight="false" outlineLevel="0" collapsed="false">
      <c r="A72" s="11" t="n">
        <f aca="false">A71+1000</f>
        <v>8000</v>
      </c>
      <c r="B72" s="0" t="n">
        <f aca="false">$B$7*((1+A72/$B$6)^$D$4-1)</f>
        <v>54196.3230420282</v>
      </c>
      <c r="C72" s="0" t="n">
        <f aca="false">A72/B72</f>
        <v>0.147611490059873</v>
      </c>
      <c r="D72" s="0" t="n">
        <f aca="false">$A$4*$D$4*C72</f>
        <v>0.0369028725149682</v>
      </c>
      <c r="E72" s="0" t="n">
        <f aca="false">$B$7-B72</f>
        <v>145803.676957972</v>
      </c>
      <c r="F72" s="0" t="n">
        <f aca="false">B72-B71</f>
        <v>3047.89904026279</v>
      </c>
    </row>
    <row r="73" customFormat="false" ht="15" hidden="false" customHeight="false" outlineLevel="0" collapsed="false">
      <c r="A73" s="0" t="n">
        <f aca="false">A72+1000</f>
        <v>9000</v>
      </c>
      <c r="B73" s="0" t="n">
        <f aca="false">$B$7*((1+A73/$B$6)^$D$4-1)</f>
        <v>56947.0314246879</v>
      </c>
      <c r="C73" s="0" t="n">
        <f aca="false">A73/B73</f>
        <v>0.158041600674171</v>
      </c>
      <c r="D73" s="0" t="n">
        <f aca="false">$A$4*$D$4*C73</f>
        <v>0.0395104001685428</v>
      </c>
      <c r="E73" s="0" t="n">
        <f aca="false">$B$7-B73</f>
        <v>143052.968575312</v>
      </c>
      <c r="F73" s="0" t="n">
        <f aca="false">B73-B72</f>
        <v>2750.70838265972</v>
      </c>
    </row>
    <row r="74" customFormat="false" ht="15" hidden="false" customHeight="false" outlineLevel="0" collapsed="false">
      <c r="A74" s="0" t="n">
        <f aca="false">A73+1000</f>
        <v>10000</v>
      </c>
      <c r="B74" s="0" t="n">
        <f aca="false">$B$7*((1+A74/$B$6)^$D$4-1)</f>
        <v>59455.7933960465</v>
      </c>
      <c r="C74" s="0" t="n">
        <f aca="false">A74/B74</f>
        <v>0.168192188327016</v>
      </c>
      <c r="D74" s="0" t="n">
        <f aca="false">$A$4*$D$4*C74</f>
        <v>0.042048047081754</v>
      </c>
      <c r="E74" s="0" t="n">
        <f aca="false">$B$7-B74</f>
        <v>140544.206603954</v>
      </c>
      <c r="F74" s="0" t="n">
        <f aca="false">B74-B73</f>
        <v>2508.76197135862</v>
      </c>
    </row>
    <row r="75" customFormat="false" ht="15" hidden="false" customHeight="false" outlineLevel="0" collapsed="false">
      <c r="A75" s="0" t="n">
        <f aca="false">A74+10000</f>
        <v>20000</v>
      </c>
      <c r="B75" s="0" t="n">
        <f aca="false">$B$7*((1+A75/$B$6)^$D$4-1)</f>
        <v>77030.3370842483</v>
      </c>
      <c r="C75" s="0" t="n">
        <f aca="false">A75/B75</f>
        <v>0.259637965469708</v>
      </c>
      <c r="D75" s="0" t="n">
        <f aca="false">$A$4*$D$4*C75</f>
        <v>0.0649094913674269</v>
      </c>
      <c r="E75" s="0" t="n">
        <f aca="false">$B$7-B75</f>
        <v>122969.662915752</v>
      </c>
      <c r="F75" s="0" t="n">
        <f aca="false">B75-B74</f>
        <v>17574.5436882018</v>
      </c>
    </row>
    <row r="76" customFormat="false" ht="15" hidden="false" customHeight="false" outlineLevel="0" collapsed="false">
      <c r="A76" s="0" t="n">
        <f aca="false">A75+10000</f>
        <v>30000</v>
      </c>
      <c r="B76" s="0" t="n">
        <f aca="false">$B$7*((1+A76/$B$6)^$D$4-1)</f>
        <v>88121.7663700928</v>
      </c>
      <c r="C76" s="0" t="n">
        <f aca="false">A76/B76</f>
        <v>0.340438023836317</v>
      </c>
      <c r="D76" s="0" t="n">
        <f aca="false">$A$4*$D$4*C76</f>
        <v>0.0851095059590792</v>
      </c>
      <c r="E76" s="0" t="n">
        <f aca="false">$B$7-B76</f>
        <v>111878.233629907</v>
      </c>
      <c r="F76" s="0" t="n">
        <f aca="false">B76-B75</f>
        <v>11091.4292858445</v>
      </c>
    </row>
    <row r="77" customFormat="false" ht="15" hidden="false" customHeight="false" outlineLevel="0" collapsed="false">
      <c r="A77" s="0" t="n">
        <f aca="false">A76+10000</f>
        <v>40000</v>
      </c>
      <c r="B77" s="0" t="n">
        <f aca="false">$B$7*((1+A77/$B$6)^$D$4-1)</f>
        <v>96337.7733214239</v>
      </c>
      <c r="C77" s="0" t="n">
        <f aca="false">A77/B77</f>
        <v>0.415205776726258</v>
      </c>
      <c r="D77" s="0" t="n">
        <f aca="false">$A$4*$D$4*C77</f>
        <v>0.103801444181565</v>
      </c>
      <c r="E77" s="0" t="n">
        <f aca="false">$B$7-B77</f>
        <v>103662.226678576</v>
      </c>
      <c r="F77" s="0" t="n">
        <f aca="false">B77-B76</f>
        <v>8216.00695133106</v>
      </c>
    </row>
    <row r="78" customFormat="false" ht="15" hidden="false" customHeight="false" outlineLevel="0" collapsed="false">
      <c r="A78" s="0" t="n">
        <f aca="false">A77+10000</f>
        <v>50000</v>
      </c>
      <c r="B78" s="0" t="n">
        <f aca="false">$B$7*((1+A78/$B$6)^$D$4-1)</f>
        <v>102905.645837433</v>
      </c>
      <c r="C78" s="0" t="n">
        <f aca="false">A78/B78</f>
        <v>0.485881990177569</v>
      </c>
      <c r="D78" s="0" t="n">
        <f aca="false">$A$4*$D$4*C78</f>
        <v>0.121470497544392</v>
      </c>
      <c r="E78" s="0" t="n">
        <f aca="false">$B$7-B78</f>
        <v>97094.3541625669</v>
      </c>
      <c r="F78" s="0" t="n">
        <f aca="false">B78-B77</f>
        <v>6567.87251600921</v>
      </c>
    </row>
    <row r="79" customFormat="false" ht="15" hidden="false" customHeight="false" outlineLevel="0" collapsed="false">
      <c r="A79" s="0" t="n">
        <f aca="false">A78+10000</f>
        <v>60000</v>
      </c>
      <c r="B79" s="0" t="n">
        <f aca="false">$B$7*((1+A79/$B$6)^$D$4-1)</f>
        <v>108397.859368333</v>
      </c>
      <c r="C79" s="0" t="n">
        <f aca="false">A79/B79</f>
        <v>0.553516465635375</v>
      </c>
      <c r="D79" s="0" t="n">
        <f aca="false">$A$4*$D$4*C79</f>
        <v>0.138379116408844</v>
      </c>
      <c r="E79" s="0" t="n">
        <f aca="false">$B$7-B79</f>
        <v>91602.1406316673</v>
      </c>
      <c r="F79" s="0" t="n">
        <f aca="false">B79-B78</f>
        <v>5492.21353089968</v>
      </c>
    </row>
    <row r="80" customFormat="false" ht="15" hidden="false" customHeight="false" outlineLevel="0" collapsed="false">
      <c r="A80" s="0" t="n">
        <f aca="false">A79+10000</f>
        <v>70000</v>
      </c>
      <c r="B80" s="0" t="n">
        <f aca="false">$B$7*((1+A80/$B$6)^$D$4-1)</f>
        <v>113129.743851596</v>
      </c>
      <c r="C80" s="0" t="n">
        <f aca="false">A80/B80</f>
        <v>0.618758582993226</v>
      </c>
      <c r="D80" s="0" t="n">
        <f aca="false">$A$4*$D$4*C80</f>
        <v>0.154689645748306</v>
      </c>
      <c r="E80" s="0" t="n">
        <f aca="false">$B$7-B80</f>
        <v>86870.2561484042</v>
      </c>
      <c r="F80" s="0" t="n">
        <f aca="false">B80-B79</f>
        <v>4731.88448326303</v>
      </c>
    </row>
    <row r="81" customFormat="false" ht="15" hidden="false" customHeight="false" outlineLevel="0" collapsed="false">
      <c r="A81" s="11" t="n">
        <f aca="false">A80+10000</f>
        <v>80000</v>
      </c>
      <c r="B81" s="0" t="n">
        <f aca="false">$B$7*((1+A81/$B$6)^$D$4-1)</f>
        <v>117294.199695744</v>
      </c>
      <c r="C81" s="0" t="n">
        <f aca="false">A81/B81</f>
        <v>0.682045661315875</v>
      </c>
      <c r="D81" s="0" t="n">
        <f aca="false">$A$4*$D$4*C81</f>
        <v>0.170511415328969</v>
      </c>
      <c r="E81" s="0" t="n">
        <f aca="false">$B$7-B81</f>
        <v>82705.8003042561</v>
      </c>
      <c r="F81" s="0" t="n">
        <f aca="false">B81-B80</f>
        <v>4164.45584414814</v>
      </c>
    </row>
    <row r="82" customFormat="false" ht="15" hidden="false" customHeight="false" outlineLevel="0" collapsed="false">
      <c r="A82" s="0" t="n">
        <f aca="false">A81+10000</f>
        <v>90000</v>
      </c>
      <c r="B82" s="0" t="n">
        <f aca="false">$B$7*((1+A82/$B$6)^$D$4-1)</f>
        <v>121018.145715221</v>
      </c>
      <c r="C82" s="0" t="n">
        <f aca="false">A82/B82</f>
        <v>0.743690125708811</v>
      </c>
      <c r="D82" s="0" t="n">
        <f aca="false">$A$4*$D$4*C82</f>
        <v>0.185922531427203</v>
      </c>
      <c r="E82" s="0" t="n">
        <f aca="false">$B$7-B82</f>
        <v>78981.8542847789</v>
      </c>
      <c r="F82" s="0" t="n">
        <f aca="false">B82-B81</f>
        <v>3723.94601947715</v>
      </c>
    </row>
    <row r="83" customFormat="false" ht="15" hidden="false" customHeight="false" outlineLevel="0" collapsed="false">
      <c r="A83" s="0" t="n">
        <f aca="false">A82+10000</f>
        <v>100000</v>
      </c>
      <c r="B83" s="0" t="n">
        <f aca="false">$B$7*((1+A83/$B$6)^$D$4-1)</f>
        <v>124389.695598286</v>
      </c>
      <c r="C83" s="0" t="n">
        <f aca="false">A83/B83</f>
        <v>0.803925112277373</v>
      </c>
      <c r="D83" s="0" t="n">
        <f aca="false">$A$4*$D$4*C83</f>
        <v>0.200981278069343</v>
      </c>
      <c r="E83" s="0" t="n">
        <f aca="false">$B$7-B83</f>
        <v>75610.3044017145</v>
      </c>
      <c r="F83" s="0" t="n">
        <f aca="false">B83-B82</f>
        <v>3371.54988306448</v>
      </c>
    </row>
    <row r="84" customFormat="false" ht="15" hidden="false" customHeight="false" outlineLevel="0" collapsed="false">
      <c r="A84" s="0" t="n">
        <f aca="false">A83+100000</f>
        <v>200000</v>
      </c>
      <c r="B84" s="0" t="n">
        <f aca="false">$B$7*((1+A84/$B$6)^$D$4-1)</f>
        <v>147534.055089683</v>
      </c>
      <c r="C84" s="0" t="n">
        <f aca="false">A84/B84</f>
        <v>1.35561921536302</v>
      </c>
      <c r="D84" s="0" t="n">
        <f aca="false">$A$4*$D$4*C84</f>
        <v>0.338904803840754</v>
      </c>
      <c r="E84" s="0" t="n">
        <f aca="false">$B$7-B84</f>
        <v>52465.9449103173</v>
      </c>
      <c r="F84" s="0" t="n">
        <f aca="false">B84-B83</f>
        <v>23144.3594913972</v>
      </c>
    </row>
    <row r="85" customFormat="false" ht="15" hidden="false" customHeight="false" outlineLevel="0" collapsed="false">
      <c r="A85" s="0" t="n">
        <f aca="false">A84+100000</f>
        <v>300000</v>
      </c>
      <c r="B85" s="0" t="n">
        <f aca="false">$B$7*((1+A85/$B$6)^$D$4-1)</f>
        <v>161866.833499714</v>
      </c>
      <c r="C85" s="0" t="n">
        <f aca="false">A85/B85</f>
        <v>1.8533753549984</v>
      </c>
      <c r="D85" s="0" t="n">
        <f aca="false">$A$4*$D$4*C85</f>
        <v>0.4633438387496</v>
      </c>
      <c r="E85" s="0" t="n">
        <f aca="false">$B$7-B85</f>
        <v>38133.1665002857</v>
      </c>
      <c r="F85" s="0" t="n">
        <f aca="false">B85-B84</f>
        <v>14332.7784100316</v>
      </c>
    </row>
    <row r="86" customFormat="false" ht="15" hidden="false" customHeight="false" outlineLevel="0" collapsed="false">
      <c r="A86" s="0" t="n">
        <f aca="false">A85+100000</f>
        <v>400000</v>
      </c>
      <c r="B86" s="0" t="n">
        <f aca="false">$B$7*((1+A86/$B$6)^$D$4-1)</f>
        <v>172403.512215407</v>
      </c>
      <c r="C86" s="0" t="n">
        <f aca="false">A86/B86</f>
        <v>2.32013834787905</v>
      </c>
      <c r="D86" s="0" t="n">
        <f aca="false">$A$4*$D$4*C86</f>
        <v>0.580034586969762</v>
      </c>
      <c r="E86" s="0" t="n">
        <f aca="false">$B$7-B86</f>
        <v>27596.4877845929</v>
      </c>
      <c r="F86" s="0" t="n">
        <f aca="false">B86-B85</f>
        <v>10536.6787156927</v>
      </c>
    </row>
    <row r="87" customFormat="false" ht="15" hidden="false" customHeight="false" outlineLevel="0" collapsed="false">
      <c r="A87" s="0" t="n">
        <f aca="false">A86+100000</f>
        <v>500000</v>
      </c>
      <c r="B87" s="0" t="n">
        <f aca="false">$B$7*((1+A87/$B$6)^$D$4-1)</f>
        <v>180791.660853421</v>
      </c>
      <c r="C87" s="0" t="n">
        <f aca="false">A87/B87</f>
        <v>2.76561428574618</v>
      </c>
      <c r="D87" s="0" t="n">
        <f aca="false">$A$4*$D$4*C87</f>
        <v>0.691403571436544</v>
      </c>
      <c r="E87" s="0" t="n">
        <f aca="false">$B$7-B87</f>
        <v>19208.3391465786</v>
      </c>
      <c r="F87" s="0" t="n">
        <f aca="false">B87-B86</f>
        <v>8388.1486380143</v>
      </c>
    </row>
    <row r="88" customFormat="false" ht="15" hidden="false" customHeight="false" outlineLevel="0" collapsed="false">
      <c r="A88" s="0" t="n">
        <f aca="false">A87+100000</f>
        <v>600000</v>
      </c>
      <c r="B88" s="0" t="n">
        <f aca="false">$B$7*((1+A88/$B$6)^$D$4-1)</f>
        <v>187787.6638578</v>
      </c>
      <c r="C88" s="0" t="n">
        <f aca="false">A88/B88</f>
        <v>3.19509805742269</v>
      </c>
      <c r="D88" s="0" t="n">
        <f aca="false">$A$4*$D$4*C88</f>
        <v>0.798774514355672</v>
      </c>
      <c r="E88" s="0" t="n">
        <f aca="false">$B$7-B88</f>
        <v>12212.3361422004</v>
      </c>
      <c r="F88" s="0" t="n">
        <f aca="false">B88-B87</f>
        <v>6996.00300437823</v>
      </c>
    </row>
    <row r="89" customFormat="false" ht="15" hidden="false" customHeight="false" outlineLevel="0" collapsed="false">
      <c r="A89" s="0" t="n">
        <f aca="false">A88+100000</f>
        <v>700000</v>
      </c>
      <c r="B89" s="0" t="n">
        <f aca="false">$B$7*((1+A89/$B$6)^$D$4-1)</f>
        <v>193804.25677916</v>
      </c>
      <c r="C89" s="0" t="n">
        <f aca="false">A89/B89</f>
        <v>3.61189176973368</v>
      </c>
      <c r="D89" s="0" t="n">
        <f aca="false">$A$4*$D$4*C89</f>
        <v>0.90297294243342</v>
      </c>
      <c r="E89" s="0" t="n">
        <f aca="false">$B$7-B89</f>
        <v>6195.74322084029</v>
      </c>
      <c r="F89" s="0" t="n">
        <f aca="false">B89-B88</f>
        <v>6016.59292136011</v>
      </c>
    </row>
    <row r="90" customFormat="false" ht="15" hidden="false" customHeight="false" outlineLevel="0" collapsed="false">
      <c r="A90" s="11" t="n">
        <f aca="false">A89+100000</f>
        <v>800000</v>
      </c>
      <c r="B90" s="0" t="n">
        <f aca="false">$B$7*((1+A90/$B$6)^$D$4-1)</f>
        <v>199092.350294079</v>
      </c>
      <c r="C90" s="0" t="n">
        <f aca="false">A90/B90</f>
        <v>4.01823575249536</v>
      </c>
      <c r="D90" s="0" t="n">
        <f aca="false">$A$4*$D$4*C90</f>
        <v>1.00455893812384</v>
      </c>
      <c r="E90" s="0" t="n">
        <f aca="false">$B$7-B90</f>
        <v>907.649705920747</v>
      </c>
      <c r="F90" s="0" t="n">
        <f aca="false">B90-B89</f>
        <v>5288.09351491954</v>
      </c>
    </row>
    <row r="91" customFormat="false" ht="15" hidden="false" customHeight="false" outlineLevel="0" collapsed="false">
      <c r="A91" s="10" t="n">
        <f aca="false">A90+100000</f>
        <v>900000</v>
      </c>
      <c r="B91" s="10" t="n">
        <f aca="false">$B$7*((1+A91/$B$6)^$D$4-1)</f>
        <v>203816.290242139</v>
      </c>
      <c r="C91" s="10" t="n">
        <f aca="false">A91/B91</f>
        <v>4.41574124880193</v>
      </c>
      <c r="D91" s="10" t="n">
        <f aca="false">$A$4*$D$4*C91</f>
        <v>1.10393531220048</v>
      </c>
      <c r="E91" s="10" t="n">
        <f aca="false">$B$7-B91</f>
        <v>-3816.29024213899</v>
      </c>
      <c r="F91" s="10" t="n">
        <f aca="false">B91-B90</f>
        <v>4723.93994805974</v>
      </c>
    </row>
    <row r="92" customFormat="false" ht="15" hidden="false" customHeight="false" outlineLevel="0" collapsed="false">
      <c r="A92" s="10" t="n">
        <f aca="false">A91+100000</f>
        <v>1000000</v>
      </c>
      <c r="B92" s="10" t="n">
        <f aca="false">$B$7*((1+A92/$B$6)^$D$4-1)</f>
        <v>208089.787499953</v>
      </c>
      <c r="C92" s="10" t="n">
        <f aca="false">A92/B92</f>
        <v>4.80561786339576</v>
      </c>
      <c r="D92" s="10" t="n">
        <f aca="false">$A$4*$D$4*C92</f>
        <v>1.20140446584894</v>
      </c>
      <c r="E92" s="10" t="n">
        <f aca="false">$B$7-B92</f>
        <v>-8089.78749995262</v>
      </c>
      <c r="F92" s="10" t="n">
        <f aca="false">B92-B91</f>
        <v>4273.49725781364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2" activeCellId="0" sqref="A62"/>
    </sheetView>
  </sheetViews>
  <sheetFormatPr defaultRowHeight="15" zeroHeight="false" outlineLevelRow="0" outlineLevelCol="0"/>
  <cols>
    <col collapsed="false" customWidth="true" hidden="false" outlineLevel="0" max="1" min="1" style="0" width="15.85"/>
    <col collapsed="false" customWidth="true" hidden="false" outlineLevel="0" max="2" min="2" style="0" width="14.14"/>
    <col collapsed="false" customWidth="true" hidden="false" outlineLevel="0" max="3" min="3" style="0" width="15.85"/>
    <col collapsed="false" customWidth="true" hidden="false" outlineLevel="0" max="4" min="4" style="0" width="22.28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0" t="s">
        <v>27</v>
      </c>
    </row>
    <row r="3" customFormat="false" ht="15" hidden="false" customHeight="false" outlineLevel="0" collapsed="false">
      <c r="A3" s="0" t="s">
        <v>3</v>
      </c>
      <c r="B3" s="0" t="s">
        <v>4</v>
      </c>
      <c r="C3" s="0" t="s">
        <v>28</v>
      </c>
      <c r="D3" s="0" t="s">
        <v>6</v>
      </c>
    </row>
    <row r="4" customFormat="false" ht="15" hidden="false" customHeight="false" outlineLevel="0" collapsed="false">
      <c r="A4" s="11" t="n">
        <v>2.5</v>
      </c>
      <c r="B4" s="11" t="n">
        <v>5000</v>
      </c>
      <c r="C4" s="11" t="n">
        <v>0.05</v>
      </c>
      <c r="D4" s="11" t="n">
        <v>0.1</v>
      </c>
    </row>
    <row r="6" customFormat="false" ht="15" hidden="false" customHeight="false" outlineLevel="0" collapsed="false">
      <c r="A6" s="0" t="s">
        <v>7</v>
      </c>
      <c r="B6" s="0" t="n">
        <f aca="false">B4/A4</f>
        <v>2000</v>
      </c>
    </row>
    <row r="7" customFormat="false" ht="15" hidden="false" customHeight="false" outlineLevel="0" collapsed="false">
      <c r="A7" s="0" t="s">
        <v>29</v>
      </c>
      <c r="B7" s="0" t="n">
        <f aca="false">B4/C4</f>
        <v>100000</v>
      </c>
    </row>
    <row r="8" customFormat="false" ht="15" hidden="false" customHeight="false" outlineLevel="0" collapsed="false">
      <c r="A8" s="0" t="s">
        <v>9</v>
      </c>
      <c r="B8" s="0" t="n">
        <f aca="false">B6/(B7*D4)</f>
        <v>0.2</v>
      </c>
      <c r="C8" s="0" t="s">
        <v>30</v>
      </c>
      <c r="G8" s="1" t="s">
        <v>11</v>
      </c>
      <c r="H8" s="2" t="s">
        <v>12</v>
      </c>
      <c r="I8" s="2"/>
      <c r="J8" s="2"/>
      <c r="K8" s="2" t="s">
        <v>13</v>
      </c>
      <c r="L8" s="2"/>
      <c r="M8" s="2"/>
      <c r="N8" s="2"/>
      <c r="O8" s="2"/>
      <c r="P8" s="3"/>
    </row>
    <row r="9" customFormat="false" ht="15" hidden="false" customHeight="false" outlineLevel="0" collapsed="false">
      <c r="G9" s="4" t="s">
        <v>14</v>
      </c>
      <c r="H9" s="5" t="s">
        <v>15</v>
      </c>
      <c r="I9" s="5"/>
      <c r="J9" s="5"/>
      <c r="K9" s="5"/>
      <c r="L9" s="5"/>
      <c r="M9" s="5"/>
      <c r="N9" s="5"/>
      <c r="O9" s="5"/>
      <c r="P9" s="6"/>
    </row>
    <row r="10" customFormat="false" ht="15" hidden="false" customHeight="false" outlineLevel="0" collapsed="false">
      <c r="G10" s="4" t="s">
        <v>16</v>
      </c>
      <c r="H10" s="5" t="s">
        <v>17</v>
      </c>
      <c r="I10" s="5"/>
      <c r="J10" s="5"/>
      <c r="K10" s="5"/>
      <c r="L10" s="5"/>
      <c r="M10" s="5"/>
      <c r="N10" s="5"/>
      <c r="O10" s="5"/>
      <c r="P10" s="6"/>
    </row>
    <row r="11" customFormat="false" ht="15" hidden="false" customHeight="false" outlineLevel="0" collapsed="false">
      <c r="G11" s="7" t="s">
        <v>18</v>
      </c>
      <c r="H11" s="8" t="s">
        <v>19</v>
      </c>
      <c r="I11" s="8"/>
      <c r="J11" s="8"/>
      <c r="K11" s="8" t="s">
        <v>20</v>
      </c>
      <c r="L11" s="8"/>
      <c r="M11" s="8"/>
      <c r="N11" s="8"/>
      <c r="O11" s="8"/>
      <c r="P11" s="9"/>
    </row>
    <row r="14" customFormat="false" ht="15" hidden="false" customHeight="false" outlineLevel="0" collapsed="false">
      <c r="A14" s="0" t="s">
        <v>18</v>
      </c>
      <c r="B14" s="0" t="s">
        <v>14</v>
      </c>
      <c r="C14" s="0" t="s">
        <v>25</v>
      </c>
      <c r="D14" s="0" t="s">
        <v>31</v>
      </c>
      <c r="E14" s="0" t="s">
        <v>32</v>
      </c>
      <c r="F14" s="0" t="s">
        <v>33</v>
      </c>
    </row>
    <row r="15" customFormat="false" ht="15" hidden="false" customHeight="false" outlineLevel="0" collapsed="false">
      <c r="A15" s="0" t="n">
        <f aca="false">A25-100</f>
        <v>-2000</v>
      </c>
      <c r="B15" s="0" t="n">
        <f aca="false">$B$7*((1+A15/$B$6)^$D$4-1)</f>
        <v>-100000</v>
      </c>
      <c r="C15" s="0" t="n">
        <f aca="false">A15/B15</f>
        <v>0.02</v>
      </c>
      <c r="D15" s="0" t="n">
        <f aca="false">$A$4*$D$4*C15</f>
        <v>0.005</v>
      </c>
      <c r="E15" s="0" t="n">
        <f aca="false">$B$7-B15</f>
        <v>200000</v>
      </c>
      <c r="F15" s="0" t="n">
        <f aca="false">B25-B15</f>
        <v>74113.4449106948</v>
      </c>
    </row>
    <row r="16" customFormat="false" ht="15" hidden="false" customHeight="false" outlineLevel="0" collapsed="false">
      <c r="A16" s="0" t="n">
        <f aca="false">A17-10</f>
        <v>-1990</v>
      </c>
      <c r="B16" s="0" t="n">
        <f aca="false">$B$7*((1+A16/$B$6)^$D$4-1)</f>
        <v>-41129.5981347525</v>
      </c>
      <c r="C16" s="0" t="n">
        <f aca="false">A16/B16</f>
        <v>0.0483836480356599</v>
      </c>
      <c r="D16" s="0" t="n">
        <f aca="false">$A$4*$D$4*C16</f>
        <v>0.012095912008915</v>
      </c>
      <c r="E16" s="0" t="n">
        <f aca="false">$B$7-B16</f>
        <v>141129.598134753</v>
      </c>
      <c r="F16" s="0" t="n">
        <f aca="false">B17-B16</f>
        <v>4225.33258277186</v>
      </c>
    </row>
    <row r="17" customFormat="false" ht="15" hidden="false" customHeight="false" outlineLevel="0" collapsed="false">
      <c r="A17" s="0" t="n">
        <f aca="false">A18-10</f>
        <v>-1980</v>
      </c>
      <c r="B17" s="0" t="n">
        <f aca="false">$B$7*((1+A17/$B$6)^$D$4-1)</f>
        <v>-36904.2655519807</v>
      </c>
      <c r="C17" s="0" t="n">
        <f aca="false">A17/B17</f>
        <v>0.0536523345034767</v>
      </c>
      <c r="D17" s="0" t="n">
        <f aca="false">$A$4*$D$4*C17</f>
        <v>0.0134130836258692</v>
      </c>
      <c r="E17" s="0" t="n">
        <f aca="false">$B$7-B17</f>
        <v>136904.265551981</v>
      </c>
      <c r="F17" s="0" t="n">
        <f aca="false">B18-B17</f>
        <v>2610.88533847217</v>
      </c>
    </row>
    <row r="18" customFormat="false" ht="15" hidden="false" customHeight="false" outlineLevel="0" collapsed="false">
      <c r="A18" s="0" t="n">
        <f aca="false">A19-10</f>
        <v>-1970</v>
      </c>
      <c r="B18" s="0" t="n">
        <f aca="false">$B$7*((1+A18/$B$6)^$D$4-1)</f>
        <v>-34293.3802135085</v>
      </c>
      <c r="C18" s="0" t="n">
        <f aca="false">A18/B18</f>
        <v>0.0574454891216585</v>
      </c>
      <c r="D18" s="0" t="n">
        <f aca="false">$A$4*$D$4*C18</f>
        <v>0.0143613722804146</v>
      </c>
      <c r="E18" s="0" t="n">
        <f aca="false">$B$7-B18</f>
        <v>134293.380213509</v>
      </c>
      <c r="F18" s="0" t="n">
        <f aca="false">B19-B18</f>
        <v>1917.71399413265</v>
      </c>
    </row>
    <row r="19" customFormat="false" ht="15" hidden="false" customHeight="false" outlineLevel="0" collapsed="false">
      <c r="A19" s="0" t="n">
        <f aca="false">A20-10</f>
        <v>-1960</v>
      </c>
      <c r="B19" s="0" t="n">
        <f aca="false">$B$7*((1+A19/$B$6)^$D$4-1)</f>
        <v>-32375.6662193759</v>
      </c>
      <c r="C19" s="0" t="n">
        <f aca="false">A19/B19</f>
        <v>0.0605392947505432</v>
      </c>
      <c r="D19" s="0" t="n">
        <f aca="false">$A$4*$D$4*C19</f>
        <v>0.0151348236876358</v>
      </c>
      <c r="E19" s="0" t="n">
        <f aca="false">$B$7-B19</f>
        <v>132375.666219376</v>
      </c>
      <c r="F19" s="0" t="n">
        <f aca="false">B20-B19</f>
        <v>1525.95543749977</v>
      </c>
    </row>
    <row r="20" customFormat="false" ht="15" hidden="false" customHeight="false" outlineLevel="0" collapsed="false">
      <c r="A20" s="0" t="n">
        <f aca="false">A21-10</f>
        <v>-1950</v>
      </c>
      <c r="B20" s="0" t="n">
        <f aca="false">$B$7*((1+A20/$B$6)^$D$4-1)</f>
        <v>-30849.7107818761</v>
      </c>
      <c r="C20" s="0" t="n">
        <f aca="false">A20/B20</f>
        <v>0.0632096687644024</v>
      </c>
      <c r="D20" s="0" t="n">
        <f aca="false">$A$4*$D$4*C20</f>
        <v>0.0158024171911006</v>
      </c>
      <c r="E20" s="0" t="n">
        <f aca="false">$B$7-B20</f>
        <v>130849.710781876</v>
      </c>
      <c r="F20" s="0" t="n">
        <f aca="false">B21-B20</f>
        <v>1272.32218199979</v>
      </c>
    </row>
    <row r="21" customFormat="false" ht="15" hidden="false" customHeight="false" outlineLevel="0" collapsed="false">
      <c r="A21" s="0" t="n">
        <f aca="false">A22-10</f>
        <v>-1940</v>
      </c>
      <c r="B21" s="0" t="n">
        <f aca="false">$B$7*((1+A21/$B$6)^$D$4-1)</f>
        <v>-29577.3885998763</v>
      </c>
      <c r="C21" s="0" t="n">
        <f aca="false">A21/B21</f>
        <v>0.0655906451460057</v>
      </c>
      <c r="D21" s="0" t="n">
        <f aca="false">$A$4*$D$4*C21</f>
        <v>0.0163976612865014</v>
      </c>
      <c r="E21" s="0" t="n">
        <f aca="false">$B$7-B21</f>
        <v>129577.388599876</v>
      </c>
      <c r="F21" s="0" t="n">
        <f aca="false">B22-B21</f>
        <v>1093.9795640026</v>
      </c>
    </row>
    <row r="22" customFormat="false" ht="15" hidden="false" customHeight="false" outlineLevel="0" collapsed="false">
      <c r="A22" s="0" t="n">
        <f aca="false">A23-10</f>
        <v>-1930</v>
      </c>
      <c r="B22" s="0" t="n">
        <f aca="false">$B$7*((1+A22/$B$6)^$D$4-1)</f>
        <v>-28483.4090358737</v>
      </c>
      <c r="C22" s="0" t="n">
        <f aca="false">A22/B22</f>
        <v>0.0677587432589001</v>
      </c>
      <c r="D22" s="0" t="n">
        <f aca="false">$A$4*$D$4*C22</f>
        <v>0.016939685814725</v>
      </c>
      <c r="E22" s="0" t="n">
        <f aca="false">$B$7-B22</f>
        <v>128483.409035874</v>
      </c>
      <c r="F22" s="0" t="n">
        <f aca="false">B23-B22</f>
        <v>961.375403643251</v>
      </c>
    </row>
    <row r="23" customFormat="false" ht="15" hidden="false" customHeight="false" outlineLevel="0" collapsed="false">
      <c r="A23" s="0" t="n">
        <f aca="false">A24-10</f>
        <v>-1920</v>
      </c>
      <c r="B23" s="0" t="n">
        <f aca="false">$B$7*((1+A23/$B$6)^$D$4-1)</f>
        <v>-27522.0336322304</v>
      </c>
      <c r="C23" s="0" t="n">
        <f aca="false">A23/B23</f>
        <v>0.0697622866702528</v>
      </c>
      <c r="D23" s="0" t="n">
        <f aca="false">$A$4*$D$4*C23</f>
        <v>0.0174405716675632</v>
      </c>
      <c r="E23" s="0" t="n">
        <f aca="false">$B$7-B23</f>
        <v>127522.03363223</v>
      </c>
      <c r="F23" s="0" t="n">
        <f aca="false">B24-B23</f>
        <v>858.714663368275</v>
      </c>
    </row>
    <row r="24" customFormat="false" ht="15" hidden="false" customHeight="false" outlineLevel="0" collapsed="false">
      <c r="A24" s="0" t="n">
        <f aca="false">A25-10</f>
        <v>-1910</v>
      </c>
      <c r="B24" s="0" t="n">
        <f aca="false">$B$7*((1+A24/$B$6)^$D$4-1)</f>
        <v>-26663.3189688622</v>
      </c>
      <c r="C24" s="0" t="n">
        <f aca="false">A24/B24</f>
        <v>0.0716339928360204</v>
      </c>
      <c r="D24" s="0" t="n">
        <f aca="false">$A$4*$D$4*C24</f>
        <v>0.0179084982090051</v>
      </c>
      <c r="E24" s="0" t="n">
        <f aca="false">$B$7-B24</f>
        <v>126663.318968862</v>
      </c>
      <c r="F24" s="0" t="n">
        <f aca="false">B25-B24</f>
        <v>776.763879556951</v>
      </c>
    </row>
    <row r="25" customFormat="false" ht="15" hidden="false" customHeight="false" outlineLevel="0" collapsed="false">
      <c r="A25" s="0" t="n">
        <f aca="false">A26-100</f>
        <v>-1900</v>
      </c>
      <c r="B25" s="0" t="n">
        <f aca="false">$B$7*((1+A25/$B$6)^$D$4-1)</f>
        <v>-25886.5550893052</v>
      </c>
      <c r="C25" s="0" t="n">
        <f aca="false">A25/B25</f>
        <v>0.0733971744577542</v>
      </c>
      <c r="D25" s="0" t="n">
        <f aca="false">$A$4*$D$4*C25</f>
        <v>0.0183492936144385</v>
      </c>
      <c r="E25" s="0" t="n">
        <f aca="false">$B$7-B25</f>
        <v>125886.555089305</v>
      </c>
      <c r="F25" s="0" t="n">
        <f aca="false">B26-B25</f>
        <v>5319.37856173337</v>
      </c>
    </row>
    <row r="26" customFormat="false" ht="15" hidden="false" customHeight="false" outlineLevel="0" collapsed="false">
      <c r="A26" s="0" t="n">
        <f aca="false">A27-100</f>
        <v>-1800</v>
      </c>
      <c r="B26" s="0" t="n">
        <f aca="false">$B$7*((1+A26/$B$6)^$D$4-1)</f>
        <v>-20567.1765275718</v>
      </c>
      <c r="C26" s="0" t="n">
        <f aca="false">A26/B26</f>
        <v>0.0875180896895091</v>
      </c>
      <c r="D26" s="0" t="n">
        <f aca="false">$A$4*$D$4*C26</f>
        <v>0.0218795224223773</v>
      </c>
      <c r="E26" s="0" t="n">
        <f aca="false">$B$7-B26</f>
        <v>120567.176527572</v>
      </c>
      <c r="F26" s="0" t="n">
        <f aca="false">B27-B26</f>
        <v>3286.90989988342</v>
      </c>
    </row>
    <row r="27" customFormat="false" ht="15" hidden="false" customHeight="false" outlineLevel="0" collapsed="false">
      <c r="A27" s="11" t="n">
        <f aca="false">A28-100</f>
        <v>-1700</v>
      </c>
      <c r="B27" s="0" t="n">
        <f aca="false">$B$7*((1+A27/$B$6)^$D$4-1)</f>
        <v>-17280.2666276884</v>
      </c>
      <c r="C27" s="0" t="n">
        <f aca="false">A27/B27</f>
        <v>0.098378111670804</v>
      </c>
      <c r="D27" s="11" t="n">
        <f aca="false">$A$4*$D$4*C27</f>
        <v>0.024594527917701</v>
      </c>
      <c r="E27" s="0" t="n">
        <f aca="false">$B$7-B27</f>
        <v>117280.266627688</v>
      </c>
      <c r="F27" s="0" t="n">
        <f aca="false">B28-B27</f>
        <v>2414.25887976689</v>
      </c>
    </row>
    <row r="28" customFormat="false" ht="15" hidden="false" customHeight="false" outlineLevel="0" collapsed="false">
      <c r="A28" s="0" t="n">
        <f aca="false">A29-100</f>
        <v>-1600</v>
      </c>
      <c r="B28" s="0" t="n">
        <f aca="false">$B$7*((1+A28/$B$6)^$D$4-1)</f>
        <v>-14866.0077479215</v>
      </c>
      <c r="C28" s="0" t="n">
        <f aca="false">A28/B28</f>
        <v>0.107628088665816</v>
      </c>
      <c r="D28" s="0" t="n">
        <f aca="false">$A$4*$D$4*C28</f>
        <v>0.0269070221664539</v>
      </c>
      <c r="E28" s="0" t="n">
        <f aca="false">$B$7-B28</f>
        <v>114866.007747922</v>
      </c>
      <c r="F28" s="0" t="n">
        <f aca="false">B29-B28</f>
        <v>1921.06407753395</v>
      </c>
    </row>
    <row r="29" customFormat="false" ht="15" hidden="false" customHeight="false" outlineLevel="0" collapsed="false">
      <c r="A29" s="0" t="n">
        <f aca="false">A30-100</f>
        <v>-1500</v>
      </c>
      <c r="B29" s="0" t="n">
        <f aca="false">$B$7*((1+A29/$B$6)^$D$4-1)</f>
        <v>-12944.9436703876</v>
      </c>
      <c r="C29" s="0" t="n">
        <f aca="false">A29/B29</f>
        <v>0.115875359383089</v>
      </c>
      <c r="D29" s="0" t="n">
        <f aca="false">$A$4*$D$4*C29</f>
        <v>0.0289688398457722</v>
      </c>
      <c r="E29" s="0" t="n">
        <f aca="false">$B$7-B29</f>
        <v>112944.943670388</v>
      </c>
      <c r="F29" s="0" t="n">
        <f aca="false">B30-B29</f>
        <v>1601.75872690892</v>
      </c>
    </row>
    <row r="30" customFormat="false" ht="15" hidden="false" customHeight="false" outlineLevel="0" collapsed="false">
      <c r="A30" s="0" t="n">
        <f aca="false">A31-100</f>
        <v>-1400</v>
      </c>
      <c r="B30" s="0" t="n">
        <f aca="false">$B$7*((1+A30/$B$6)^$D$4-1)</f>
        <v>-11343.1849434787</v>
      </c>
      <c r="C30" s="0" t="n">
        <f aca="false">A30/B30</f>
        <v>0.123422125882279</v>
      </c>
      <c r="D30" s="0" t="n">
        <f aca="false">$A$4*$D$4*C30</f>
        <v>0.0308555314705698</v>
      </c>
      <c r="E30" s="0" t="n">
        <f aca="false">$B$7-B30</f>
        <v>111343.184943479</v>
      </c>
      <c r="F30" s="0" t="n">
        <f aca="false">B31-B30</f>
        <v>1377.23867310638</v>
      </c>
    </row>
    <row r="31" customFormat="false" ht="15" hidden="false" customHeight="false" outlineLevel="0" collapsed="false">
      <c r="A31" s="0" t="n">
        <f aca="false">A32-100</f>
        <v>-1300</v>
      </c>
      <c r="B31" s="0" t="n">
        <f aca="false">$B$7*((1+A31/$B$6)^$D$4-1)</f>
        <v>-9965.94627037228</v>
      </c>
      <c r="C31" s="0" t="n">
        <f aca="false">A31/B31</f>
        <v>0.130444211189936</v>
      </c>
      <c r="D31" s="0" t="n">
        <f aca="false">$A$4*$D$4*C31</f>
        <v>0.0326110527974841</v>
      </c>
      <c r="E31" s="0" t="n">
        <f aca="false">$B$7-B31</f>
        <v>109965.946270372</v>
      </c>
      <c r="F31" s="0" t="n">
        <f aca="false">B32-B31</f>
        <v>1210.29992592037</v>
      </c>
    </row>
    <row r="32" customFormat="false" ht="15" hidden="false" customHeight="false" outlineLevel="0" collapsed="false">
      <c r="A32" s="0" t="n">
        <f aca="false">A33-100</f>
        <v>-1200</v>
      </c>
      <c r="B32" s="0" t="n">
        <f aca="false">$B$7*((1+A32/$B$6)^$D$4-1)</f>
        <v>-8755.64634445192</v>
      </c>
      <c r="C32" s="0" t="n">
        <f aca="false">A32/B32</f>
        <v>0.137054416406436</v>
      </c>
      <c r="D32" s="0" t="n">
        <f aca="false">$A$4*$D$4*C32</f>
        <v>0.0342636041016089</v>
      </c>
      <c r="E32" s="0" t="n">
        <f aca="false">$B$7-B32</f>
        <v>108755.646344452</v>
      </c>
      <c r="F32" s="0" t="n">
        <f aca="false">B33-B32</f>
        <v>1081.0577111946</v>
      </c>
    </row>
    <row r="33" customFormat="false" ht="15" hidden="false" customHeight="false" outlineLevel="0" collapsed="false">
      <c r="A33" s="0" t="n">
        <f aca="false">A34-100</f>
        <v>-1100</v>
      </c>
      <c r="B33" s="0" t="n">
        <f aca="false">$B$7*((1+A33/$B$6)^$D$4-1)</f>
        <v>-7674.58863325732</v>
      </c>
      <c r="C33" s="0" t="n">
        <f aca="false">A33/B33</f>
        <v>0.143330157818912</v>
      </c>
      <c r="D33" s="0" t="n">
        <f aca="false">$A$4*$D$4*C33</f>
        <v>0.035832539454728</v>
      </c>
      <c r="E33" s="0" t="n">
        <f aca="false">$B$7-B33</f>
        <v>107674.588633257</v>
      </c>
      <c r="F33" s="0" t="n">
        <f aca="false">B34-B33</f>
        <v>977.887786938059</v>
      </c>
    </row>
    <row r="34" customFormat="false" ht="15" hidden="false" customHeight="false" outlineLevel="0" collapsed="false">
      <c r="A34" s="0" t="n">
        <f aca="false">A35-100</f>
        <v>-1000</v>
      </c>
      <c r="B34" s="0" t="n">
        <f aca="false">$B$7*((1+A34/$B$6)^$D$4-1)</f>
        <v>-6696.70084631926</v>
      </c>
      <c r="C34" s="0" t="n">
        <f aca="false">A34/B34</f>
        <v>0.14932726172913</v>
      </c>
      <c r="D34" s="0" t="n">
        <f aca="false">$A$4*$D$4*C34</f>
        <v>0.0373318154322824</v>
      </c>
      <c r="E34" s="0" t="n">
        <f aca="false">$B$7-B34</f>
        <v>106696.700846319</v>
      </c>
      <c r="F34" s="0" t="n">
        <f aca="false">B35-B34</f>
        <v>893.52676770188</v>
      </c>
    </row>
    <row r="35" customFormat="false" ht="15" hidden="false" customHeight="false" outlineLevel="0" collapsed="false">
      <c r="A35" s="0" t="n">
        <f aca="false">A36-100</f>
        <v>-900</v>
      </c>
      <c r="B35" s="0" t="n">
        <f aca="false">$B$7*((1+A35/$B$6)^$D$4-1)</f>
        <v>-5803.17407861738</v>
      </c>
      <c r="C35" s="0" t="n">
        <f aca="false">A35/B35</f>
        <v>0.155087541370882</v>
      </c>
      <c r="D35" s="0" t="n">
        <f aca="false">$A$4*$D$4*C35</f>
        <v>0.0387718853427204</v>
      </c>
      <c r="E35" s="0" t="n">
        <f aca="false">$B$7-B35</f>
        <v>105803.174078617</v>
      </c>
      <c r="F35" s="0" t="n">
        <f aca="false">B36-B35</f>
        <v>823.195729185022</v>
      </c>
    </row>
    <row r="36" customFormat="false" ht="15" hidden="false" customHeight="false" outlineLevel="0" collapsed="false">
      <c r="A36" s="0" t="n">
        <f aca="false">A37-100</f>
        <v>-800</v>
      </c>
      <c r="B36" s="0" t="n">
        <f aca="false">$B$7*((1+A36/$B$6)^$D$4-1)</f>
        <v>-4979.97834943236</v>
      </c>
      <c r="C36" s="0" t="n">
        <f aca="false">A36/B36</f>
        <v>0.160643268678304</v>
      </c>
      <c r="D36" s="0" t="n">
        <f aca="false">$A$4*$D$4*C36</f>
        <v>0.0401608171695761</v>
      </c>
      <c r="E36" s="0" t="n">
        <f aca="false">$B$7-B36</f>
        <v>104979.978349432</v>
      </c>
      <c r="F36" s="0" t="n">
        <f aca="false">B37-B36</f>
        <v>763.618007283018</v>
      </c>
    </row>
    <row r="37" customFormat="false" ht="15" hidden="false" customHeight="false" outlineLevel="0" collapsed="false">
      <c r="A37" s="0" t="n">
        <f aca="false">A38-100</f>
        <v>-700</v>
      </c>
      <c r="B37" s="0" t="n">
        <f aca="false">$B$7*((1+A37/$B$6)^$D$4-1)</f>
        <v>-4216.36034214934</v>
      </c>
      <c r="C37" s="0" t="n">
        <f aca="false">A37/B37</f>
        <v>0.16601996584646</v>
      </c>
      <c r="D37" s="0" t="n">
        <f aca="false">$A$4*$D$4*C37</f>
        <v>0.0415049914616149</v>
      </c>
      <c r="E37" s="0" t="n">
        <f aca="false">$B$7-B37</f>
        <v>104216.360342149</v>
      </c>
      <c r="F37" s="0" t="n">
        <f aca="false">B38-B37</f>
        <v>712.469854131104</v>
      </c>
    </row>
    <row r="38" customFormat="false" ht="15" hidden="false" customHeight="false" outlineLevel="0" collapsed="false">
      <c r="A38" s="0" t="n">
        <f aca="false">A39-100</f>
        <v>-600</v>
      </c>
      <c r="B38" s="0" t="n">
        <f aca="false">$B$7*((1+A38/$B$6)^$D$4-1)</f>
        <v>-3503.89048801824</v>
      </c>
      <c r="C38" s="0" t="n">
        <f aca="false">A38/B38</f>
        <v>0.17123822849251</v>
      </c>
      <c r="D38" s="0" t="n">
        <f aca="false">$A$4*$D$4*C38</f>
        <v>0.0428095571231276</v>
      </c>
      <c r="E38" s="0" t="n">
        <f aca="false">$B$7-B38</f>
        <v>103503.890488018</v>
      </c>
      <c r="F38" s="0" t="n">
        <f aca="false">B39-B38</f>
        <v>668.056274325591</v>
      </c>
    </row>
    <row r="39" customFormat="false" ht="15" hidden="false" customHeight="false" outlineLevel="0" collapsed="false">
      <c r="A39" s="0" t="n">
        <f aca="false">A40-100</f>
        <v>-500</v>
      </c>
      <c r="B39" s="0" t="n">
        <f aca="false">$B$7*((1+A39/$B$6)^$D$4-1)</f>
        <v>-2835.83421369264</v>
      </c>
      <c r="C39" s="0" t="n">
        <f aca="false">A39/B39</f>
        <v>0.176314961426794</v>
      </c>
      <c r="D39" s="0" t="n">
        <f aca="false">$A$4*$D$4*C39</f>
        <v>0.0440787403566984</v>
      </c>
      <c r="E39" s="0" t="n">
        <f aca="false">$B$7-B39</f>
        <v>102835.834213693</v>
      </c>
      <c r="F39" s="0" t="n">
        <f aca="false">B40-B39</f>
        <v>629.111067985499</v>
      </c>
    </row>
    <row r="40" customFormat="false" ht="15" hidden="false" customHeight="false" outlineLevel="0" collapsed="false">
      <c r="A40" s="0" t="n">
        <f aca="false">A41-100</f>
        <v>-400</v>
      </c>
      <c r="B40" s="0" t="n">
        <f aca="false">$B$7*((1+A40/$B$6)^$D$4-1)</f>
        <v>-2206.72314570715</v>
      </c>
      <c r="C40" s="0" t="n">
        <f aca="false">A40/B40</f>
        <v>0.181264242765632</v>
      </c>
      <c r="D40" s="0" t="n">
        <f aca="false">$A$4*$D$4*C40</f>
        <v>0.0453160606914081</v>
      </c>
      <c r="E40" s="0" t="n">
        <f aca="false">$B$7-B40</f>
        <v>102206.723145707</v>
      </c>
      <c r="F40" s="0" t="n">
        <f aca="false">B41-B40</f>
        <v>594.668799759779</v>
      </c>
    </row>
    <row r="41" customFormat="false" ht="15" hidden="false" customHeight="false" outlineLevel="0" collapsed="false">
      <c r="A41" s="0" t="n">
        <f aca="false">A42-100</f>
        <v>-300</v>
      </c>
      <c r="B41" s="0" t="n">
        <f aca="false">$B$7*((1+A41/$B$6)^$D$4-1)</f>
        <v>-1612.05434594737</v>
      </c>
      <c r="C41" s="0" t="n">
        <f aca="false">A41/B41</f>
        <v>0.186097944374014</v>
      </c>
      <c r="D41" s="0" t="n">
        <f aca="false">$A$4*$D$4*C41</f>
        <v>0.0465244860935034</v>
      </c>
      <c r="E41" s="0" t="n">
        <f aca="false">$B$7-B41</f>
        <v>101612.054345947</v>
      </c>
      <c r="F41" s="0" t="n">
        <f aca="false">B42-B41</f>
        <v>563.980166568812</v>
      </c>
    </row>
    <row r="42" customFormat="false" ht="15" hidden="false" customHeight="false" outlineLevel="0" collapsed="false">
      <c r="A42" s="0" t="n">
        <f aca="false">A43-100</f>
        <v>-200</v>
      </c>
      <c r="B42" s="0" t="n">
        <f aca="false">$B$7*((1+A42/$B$6)^$D$4-1)</f>
        <v>-1048.07417937856</v>
      </c>
      <c r="C42" s="0" t="n">
        <f aca="false">A42/B42</f>
        <v>0.190826187625945</v>
      </c>
      <c r="D42" s="0" t="n">
        <f aca="false">$A$4*$D$4*C42</f>
        <v>0.0477065469064861</v>
      </c>
      <c r="E42" s="0" t="n">
        <f aca="false">$B$7-B42</f>
        <v>101048.074179379</v>
      </c>
      <c r="F42" s="0" t="n">
        <f aca="false">B43-B42</f>
        <v>536.454490196181</v>
      </c>
    </row>
    <row r="43" customFormat="false" ht="15" hidden="false" customHeight="false" outlineLevel="0" collapsed="false">
      <c r="A43" s="0" t="n">
        <f aca="false">A44-10</f>
        <v>-100</v>
      </c>
      <c r="B43" s="0" t="n">
        <f aca="false">$B$7*((1+A43/$B$6)^$D$4-1)</f>
        <v>-511.619689182374</v>
      </c>
      <c r="C43" s="0" t="n">
        <f aca="false">A43/B43</f>
        <v>0.195457684906168</v>
      </c>
      <c r="D43" s="0" t="n">
        <f aca="false">$A$4*$D$4*C43</f>
        <v>0.0488644212265419</v>
      </c>
      <c r="E43" s="0" t="n">
        <f aca="false">$B$7-B43</f>
        <v>100511.619689182</v>
      </c>
      <c r="F43" s="0" t="n">
        <f aca="false">B44-B43</f>
        <v>52.2387012558912</v>
      </c>
    </row>
    <row r="44" customFormat="false" ht="15" hidden="false" customHeight="false" outlineLevel="0" collapsed="false">
      <c r="A44" s="0" t="n">
        <f aca="false">A45-10</f>
        <v>-90</v>
      </c>
      <c r="B44" s="0" t="n">
        <f aca="false">$B$7*((1+A44/$B$6)^$D$4-1)</f>
        <v>-459.380987926483</v>
      </c>
      <c r="C44" s="0" t="n">
        <f aca="false">A44/B44</f>
        <v>0.195915813595671</v>
      </c>
      <c r="D44" s="0" t="n">
        <f aca="false">$A$4*$D$4*C44</f>
        <v>0.0489789533989177</v>
      </c>
      <c r="E44" s="0" t="n">
        <f aca="false">$B$7-B44</f>
        <v>100459.380987926</v>
      </c>
      <c r="F44" s="0" t="n">
        <f aca="false">B45-B44</f>
        <v>51.9931277115471</v>
      </c>
    </row>
    <row r="45" customFormat="false" ht="15" hidden="false" customHeight="false" outlineLevel="0" collapsed="false">
      <c r="A45" s="0" t="n">
        <f aca="false">A46-10</f>
        <v>-80</v>
      </c>
      <c r="B45" s="0" t="n">
        <f aca="false">$B$7*((1+A45/$B$6)^$D$4-1)</f>
        <v>-407.387860214936</v>
      </c>
      <c r="C45" s="0" t="n">
        <f aca="false">A45/B45</f>
        <v>0.19637305823937</v>
      </c>
      <c r="D45" s="0" t="n">
        <f aca="false">$A$4*$D$4*C45</f>
        <v>0.0490932645598425</v>
      </c>
      <c r="E45" s="0" t="n">
        <f aca="false">$B$7-B45</f>
        <v>100407.387860215</v>
      </c>
      <c r="F45" s="0" t="n">
        <f aca="false">B46-B45</f>
        <v>51.7499786572117</v>
      </c>
    </row>
    <row r="46" customFormat="false" ht="15" hidden="false" customHeight="false" outlineLevel="0" collapsed="false">
      <c r="A46" s="0" t="n">
        <f aca="false">A47-10</f>
        <v>-70</v>
      </c>
      <c r="B46" s="0" t="n">
        <f aca="false">$B$7*((1+A46/$B$6)^$D$4-1)</f>
        <v>-355.637881557724</v>
      </c>
      <c r="C46" s="0" t="n">
        <f aca="false">A46/B46</f>
        <v>0.196829425744507</v>
      </c>
      <c r="D46" s="0" t="n">
        <f aca="false">$A$4*$D$4*C46</f>
        <v>0.0492073564361268</v>
      </c>
      <c r="E46" s="0" t="n">
        <f aca="false">$B$7-B46</f>
        <v>100355.637881558</v>
      </c>
      <c r="F46" s="0" t="n">
        <f aca="false">B47-B46</f>
        <v>51.5092177471033</v>
      </c>
    </row>
    <row r="47" customFormat="false" ht="15" hidden="false" customHeight="false" outlineLevel="0" collapsed="false">
      <c r="A47" s="0" t="n">
        <f aca="false">A48-10</f>
        <v>-60</v>
      </c>
      <c r="B47" s="0" t="n">
        <f aca="false">$B$7*((1+A47/$B$6)^$D$4-1)</f>
        <v>-304.128663810621</v>
      </c>
      <c r="C47" s="0" t="n">
        <f aca="false">A47/B47</f>
        <v>0.197284922927757</v>
      </c>
      <c r="D47" s="0" t="n">
        <f aca="false">$A$4*$D$4*C47</f>
        <v>0.0493212307319392</v>
      </c>
      <c r="E47" s="0" t="n">
        <f aca="false">$B$7-B47</f>
        <v>100304.128663811</v>
      </c>
      <c r="F47" s="0" t="n">
        <f aca="false">B48-B47</f>
        <v>51.2708093644454</v>
      </c>
    </row>
    <row r="48" customFormat="false" ht="15" hidden="false" customHeight="false" outlineLevel="0" collapsed="false">
      <c r="A48" s="0" t="n">
        <f aca="false">A49-10</f>
        <v>-50</v>
      </c>
      <c r="B48" s="0" t="n">
        <f aca="false">$B$7*((1+A48/$B$6)^$D$4-1)</f>
        <v>-252.857854446176</v>
      </c>
      <c r="C48" s="0" t="n">
        <f aca="false">A48/B48</f>
        <v>0.197739556516894</v>
      </c>
      <c r="D48" s="0" t="n">
        <f aca="false">$A$4*$D$4*C48</f>
        <v>0.0494348891292234</v>
      </c>
      <c r="E48" s="0" t="n">
        <f aca="false">$B$7-B48</f>
        <v>100252.857854446</v>
      </c>
      <c r="F48" s="0" t="n">
        <f aca="false">B49-B48</f>
        <v>51.0347186031379</v>
      </c>
    </row>
    <row r="49" customFormat="false" ht="15" hidden="false" customHeight="false" outlineLevel="0" collapsed="false">
      <c r="A49" s="0" t="n">
        <f aca="false">A50-10</f>
        <v>-40</v>
      </c>
      <c r="B49" s="0" t="n">
        <f aca="false">$B$7*((1+A49/$B$6)^$D$4-1)</f>
        <v>-201.823135843038</v>
      </c>
      <c r="C49" s="0" t="n">
        <f aca="false">A49/B49</f>
        <v>0.198193333152394</v>
      </c>
      <c r="D49" s="0" t="n">
        <f aca="false">$A$4*$D$4*C49</f>
        <v>0.0495483332880984</v>
      </c>
      <c r="E49" s="0" t="n">
        <f aca="false">$B$7-B49</f>
        <v>100201.823135843</v>
      </c>
      <c r="F49" s="0" t="n">
        <f aca="false">B50-B49</f>
        <v>50.8009112500818</v>
      </c>
    </row>
    <row r="50" customFormat="false" ht="15" hidden="false" customHeight="false" outlineLevel="0" collapsed="false">
      <c r="A50" s="0" t="n">
        <f aca="false">A51-10</f>
        <v>-30</v>
      </c>
      <c r="B50" s="0" t="n">
        <f aca="false">$B$7*((1+A50/$B$6)^$D$4-1)</f>
        <v>-151.022224592956</v>
      </c>
      <c r="C50" s="0" t="n">
        <f aca="false">A50/B50</f>
        <v>0.198646259389025</v>
      </c>
      <c r="D50" s="0" t="n">
        <f aca="false">$A$4*$D$4*C50</f>
        <v>0.0496615648472564</v>
      </c>
      <c r="E50" s="0" t="n">
        <f aca="false">$B$7-B50</f>
        <v>100151.022224593</v>
      </c>
      <c r="F50" s="0" t="n">
        <f aca="false">B51-B50</f>
        <v>50.5693537679597</v>
      </c>
    </row>
    <row r="51" customFormat="false" ht="15" hidden="false" customHeight="false" outlineLevel="0" collapsed="false">
      <c r="A51" s="0" t="n">
        <f aca="false">A52-10</f>
        <v>-20</v>
      </c>
      <c r="B51" s="0" t="n">
        <f aca="false">$B$7*((1+A51/$B$6)^$D$4-1)</f>
        <v>-100.452870824996</v>
      </c>
      <c r="C51" s="0" t="n">
        <f aca="false">A51/B51</f>
        <v>0.199098341697401</v>
      </c>
      <c r="D51" s="0" t="n">
        <f aca="false">$A$4*$D$4*C51</f>
        <v>0.0497745854243502</v>
      </c>
      <c r="E51" s="0" t="n">
        <f aca="false">$B$7-B51</f>
        <v>100100.452870825</v>
      </c>
      <c r="F51" s="0" t="n">
        <f aca="false">B52-B51</f>
        <v>50.3400132785381</v>
      </c>
    </row>
    <row r="52" customFormat="false" ht="15" hidden="false" customHeight="false" outlineLevel="0" collapsed="false">
      <c r="A52" s="0" t="n">
        <f aca="false">A53-10</f>
        <v>-10</v>
      </c>
      <c r="B52" s="0" t="n">
        <f aca="false">$B$7*((1+A52/$B$6)^$D$4-1)</f>
        <v>-50.1128575464582</v>
      </c>
      <c r="C52" s="0" t="n">
        <f aca="false">A52/B52</f>
        <v>0.199549586465495</v>
      </c>
      <c r="D52" s="0" t="n">
        <f aca="false">$A$4*$D$4*C52</f>
        <v>0.0498873966163738</v>
      </c>
      <c r="E52" s="0" t="n">
        <f aca="false">$B$7-B52</f>
        <v>100050.112857546</v>
      </c>
      <c r="F52" s="0" t="n">
        <f aca="false">B53-B52</f>
        <v>50.1128575464582</v>
      </c>
    </row>
    <row r="53" customFormat="false" ht="15" hidden="false" customHeight="false" outlineLevel="0" collapsed="false">
      <c r="A53" s="0" t="n">
        <v>0</v>
      </c>
      <c r="B53" s="0" t="n">
        <f aca="false">$B$7*((1+A53/$B$6)^$D$4-1)</f>
        <v>0</v>
      </c>
      <c r="C53" s="0" t="n">
        <f aca="false">B8</f>
        <v>0.2</v>
      </c>
      <c r="D53" s="0" t="n">
        <f aca="false">$A$4*$D$4*C53</f>
        <v>0.05</v>
      </c>
      <c r="E53" s="0" t="n">
        <f aca="false">$B$7+B53</f>
        <v>100000</v>
      </c>
      <c r="F53" s="0" t="n">
        <v>0</v>
      </c>
    </row>
    <row r="54" customFormat="false" ht="15" hidden="false" customHeight="false" outlineLevel="0" collapsed="false">
      <c r="A54" s="0" t="n">
        <v>10</v>
      </c>
      <c r="B54" s="0" t="n">
        <f aca="false">$B$7*((1+A54/$B$6)^$D$4-1)</f>
        <v>49.8878549636039</v>
      </c>
      <c r="C54" s="0" t="n">
        <f aca="false">A54/B54</f>
        <v>0.200449588528021</v>
      </c>
      <c r="D54" s="0" t="n">
        <f aca="false">$A$4*$D$4*C54</f>
        <v>0.0501123971320053</v>
      </c>
      <c r="E54" s="0" t="n">
        <f aca="false">$B$7-B54</f>
        <v>99950.1121450364</v>
      </c>
      <c r="F54" s="0" t="n">
        <f aca="false">B54-B53</f>
        <v>49.8878549636039</v>
      </c>
    </row>
    <row r="55" customFormat="false" ht="15" hidden="false" customHeight="false" outlineLevel="0" collapsed="false">
      <c r="A55" s="0" t="n">
        <v>20</v>
      </c>
      <c r="B55" s="0" t="n">
        <f aca="false">$B$7*((1+A55/$B$6)^$D$4-1)</f>
        <v>99.5528294973624</v>
      </c>
      <c r="C55" s="0" t="n">
        <f aca="false">A55/B55</f>
        <v>0.200898358198145</v>
      </c>
      <c r="D55" s="0" t="n">
        <f aca="false">$A$4*$D$4*C55</f>
        <v>0.0502245895495363</v>
      </c>
      <c r="E55" s="0" t="n">
        <f aca="false">$B$7-B55</f>
        <v>99900.4471705026</v>
      </c>
      <c r="F55" s="0" t="n">
        <f aca="false">B55-B54</f>
        <v>49.6649745337585</v>
      </c>
    </row>
    <row r="56" customFormat="false" ht="15" hidden="false" customHeight="false" outlineLevel="0" collapsed="false">
      <c r="A56" s="0" t="n">
        <v>30</v>
      </c>
      <c r="B56" s="0" t="n">
        <f aca="false">$B$7*((1+A56/$B$6)^$D$4-1)</f>
        <v>148.997015355157</v>
      </c>
      <c r="C56" s="0" t="n">
        <f aca="false">A56/B56</f>
        <v>0.201346315082154</v>
      </c>
      <c r="D56" s="0" t="n">
        <f aca="false">$A$4*$D$4*C56</f>
        <v>0.0503365787705386</v>
      </c>
      <c r="E56" s="0" t="n">
        <f aca="false">$B$7-B56</f>
        <v>99851.0029846448</v>
      </c>
      <c r="F56" s="0" t="n">
        <f aca="false">B56-B55</f>
        <v>49.4441858577943</v>
      </c>
    </row>
    <row r="57" customFormat="false" ht="15" hidden="false" customHeight="false" outlineLevel="0" collapsed="false">
      <c r="A57" s="0" t="n">
        <v>40</v>
      </c>
      <c r="B57" s="0" t="n">
        <f aca="false">$B$7*((1+A57/$B$6)^$D$4-1)</f>
        <v>198.222474474519</v>
      </c>
      <c r="C57" s="0" t="n">
        <f aca="false">A57/B57</f>
        <v>0.201793465176129</v>
      </c>
      <c r="D57" s="0" t="n">
        <f aca="false">$A$4*$D$4*C57</f>
        <v>0.0504483662940324</v>
      </c>
      <c r="E57" s="0" t="n">
        <f aca="false">$B$7-B57</f>
        <v>99801.7775255255</v>
      </c>
      <c r="F57" s="0" t="n">
        <f aca="false">B57-B56</f>
        <v>49.2254591193619</v>
      </c>
    </row>
    <row r="58" customFormat="false" ht="15" hidden="false" customHeight="false" outlineLevel="0" collapsed="false">
      <c r="A58" s="0" t="n">
        <v>50</v>
      </c>
      <c r="B58" s="0" t="n">
        <f aca="false">$B$7*((1+A58/$B$6)^$D$4-1)</f>
        <v>247.231239545398</v>
      </c>
      <c r="C58" s="0" t="n">
        <f aca="false">A58/B58</f>
        <v>0.202239814401848</v>
      </c>
      <c r="D58" s="0" t="n">
        <f aca="false">$A$4*$D$4*C58</f>
        <v>0.0505599536004619</v>
      </c>
      <c r="E58" s="0" t="n">
        <f aca="false">$B$7-B58</f>
        <v>99752.7687604546</v>
      </c>
      <c r="F58" s="0" t="n">
        <f aca="false">B58-B57</f>
        <v>49.0087650708793</v>
      </c>
    </row>
    <row r="59" customFormat="false" ht="15" hidden="false" customHeight="false" outlineLevel="0" collapsed="false">
      <c r="A59" s="0" t="n">
        <v>60</v>
      </c>
      <c r="B59" s="0" t="n">
        <f aca="false">$B$7*((1+A59/$B$6)^$D$4-1)</f>
        <v>296.02531456534</v>
      </c>
      <c r="C59" s="0" t="n">
        <f aca="false">A59/B59</f>
        <v>0.202685368608084</v>
      </c>
      <c r="D59" s="0" t="n">
        <f aca="false">$A$4*$D$4*C59</f>
        <v>0.050671342152021</v>
      </c>
      <c r="E59" s="0" t="n">
        <f aca="false">$B$7-B59</f>
        <v>99703.9746854347</v>
      </c>
      <c r="F59" s="0" t="n">
        <f aca="false">B59-B58</f>
        <v>48.7940750199422</v>
      </c>
    </row>
    <row r="60" customFormat="false" ht="15" hidden="false" customHeight="false" outlineLevel="0" collapsed="false">
      <c r="A60" s="0" t="n">
        <v>70</v>
      </c>
      <c r="B60" s="0" t="n">
        <f aca="false">$B$7*((1+A60/$B$6)^$D$4-1)</f>
        <v>344.606675381542</v>
      </c>
      <c r="C60" s="0" t="n">
        <f aca="false">A60/B60</f>
        <v>0.203130133571839</v>
      </c>
      <c r="D60" s="0" t="n">
        <f aca="false">$A$4*$D$4*C60</f>
        <v>0.0507825333929597</v>
      </c>
      <c r="E60" s="0" t="n">
        <f aca="false">$B$7-B60</f>
        <v>99655.3933246185</v>
      </c>
      <c r="F60" s="0" t="n">
        <f aca="false">B60-B59</f>
        <v>48.5813608162023</v>
      </c>
    </row>
    <row r="61" customFormat="false" ht="15" hidden="false" customHeight="false" outlineLevel="0" collapsed="false">
      <c r="A61" s="0" t="n">
        <v>80</v>
      </c>
      <c r="B61" s="0" t="n">
        <f aca="false">$B$7*((1+A61/$B$6)^$D$4-1)</f>
        <v>392.977270220052</v>
      </c>
      <c r="C61" s="0" t="n">
        <f aca="false">A61/B61</f>
        <v>0.203574114999585</v>
      </c>
      <c r="D61" s="0" t="n">
        <f aca="false">$A$4*$D$4*C61</f>
        <v>0.0508935287498964</v>
      </c>
      <c r="E61" s="0" t="n">
        <f aca="false">$B$7-B61</f>
        <v>99607.0227297799</v>
      </c>
      <c r="F61" s="0" t="n">
        <f aca="false">B61-B60</f>
        <v>48.3705948385094</v>
      </c>
    </row>
    <row r="62" customFormat="false" ht="15" hidden="false" customHeight="false" outlineLevel="0" collapsed="false">
      <c r="A62" s="0" t="n">
        <v>90</v>
      </c>
      <c r="B62" s="0" t="n">
        <f aca="false">$B$7*((1+A62/$B$6)^$D$4-1)</f>
        <v>441.139020202597</v>
      </c>
      <c r="C62" s="0" t="n">
        <f aca="false">A62/B62</f>
        <v>0.204017318528447</v>
      </c>
      <c r="D62" s="0" t="n">
        <f aca="false">$A$4*$D$4*C62</f>
        <v>0.0510043296321117</v>
      </c>
      <c r="E62" s="0" t="n">
        <f aca="false">$B$7-B62</f>
        <v>99558.8609797974</v>
      </c>
      <c r="F62" s="0" t="n">
        <f aca="false">B62-B61</f>
        <v>48.1617499825448</v>
      </c>
    </row>
    <row r="63" customFormat="false" ht="15" hidden="false" customHeight="false" outlineLevel="0" collapsed="false">
      <c r="A63" s="0" t="n">
        <v>100</v>
      </c>
      <c r="B63" s="0" t="n">
        <f aca="false">$B$7*((1+A63/$B$6)^$D$4-1)</f>
        <v>489.093819851183</v>
      </c>
      <c r="C63" s="0" t="n">
        <f aca="false">A63/B63</f>
        <v>0.204459749727419</v>
      </c>
      <c r="D63" s="0" t="n">
        <f aca="false">$A$4*$D$4*C63</f>
        <v>0.0511149374318546</v>
      </c>
      <c r="E63" s="0" t="n">
        <f aca="false">$B$7-B63</f>
        <v>99510.9061801488</v>
      </c>
      <c r="F63" s="0" t="n">
        <f aca="false">B63-B62</f>
        <v>47.9547996485863</v>
      </c>
    </row>
    <row r="64" customFormat="false" ht="15" hidden="false" customHeight="false" outlineLevel="0" collapsed="false">
      <c r="A64" s="0" t="n">
        <v>200</v>
      </c>
      <c r="B64" s="0" t="n">
        <f aca="false">$B$7*((1+A64/$B$6)^$D$4-1)</f>
        <v>957.6582776887</v>
      </c>
      <c r="C64" s="0" t="n">
        <f aca="false">A64/B64</f>
        <v>0.208842762245734</v>
      </c>
      <c r="D64" s="0" t="n">
        <f aca="false">$A$4*$D$4*C64</f>
        <v>0.0522106905614334</v>
      </c>
      <c r="E64" s="0" t="n">
        <f aca="false">$B$7-B64</f>
        <v>99042.3417223113</v>
      </c>
      <c r="F64" s="0" t="n">
        <f aca="false">B64-B63</f>
        <v>468.564457837517</v>
      </c>
    </row>
    <row r="65" customFormat="false" ht="15" hidden="false" customHeight="false" outlineLevel="0" collapsed="false">
      <c r="A65" s="0" t="n">
        <v>300</v>
      </c>
      <c r="B65" s="0" t="n">
        <f aca="false">$B$7*((1+A65/$B$6)^$D$4-1)</f>
        <v>1407.43178387932</v>
      </c>
      <c r="C65" s="0" t="n">
        <f aca="false">A65/B65</f>
        <v>0.213154202879451</v>
      </c>
      <c r="D65" s="0" t="n">
        <f aca="false">$A$4*$D$4*C65</f>
        <v>0.0532885507198627</v>
      </c>
      <c r="E65" s="0" t="n">
        <f aca="false">$B$7-B65</f>
        <v>98592.5682161207</v>
      </c>
      <c r="F65" s="0" t="n">
        <f aca="false">B65-B64</f>
        <v>449.77350619062</v>
      </c>
    </row>
    <row r="66" customFormat="false" ht="15" hidden="false" customHeight="false" outlineLevel="0" collapsed="false">
      <c r="A66" s="0" t="n">
        <v>400</v>
      </c>
      <c r="B66" s="0" t="n">
        <f aca="false">$B$7*((1+A66/$B$6)^$D$4-1)</f>
        <v>1839.93761470243</v>
      </c>
      <c r="C66" s="0" t="n">
        <f aca="false">A66/B66</f>
        <v>0.217398675261439</v>
      </c>
      <c r="D66" s="0" t="n">
        <f aca="false">$A$4*$D$4*C66</f>
        <v>0.0543496688153599</v>
      </c>
      <c r="E66" s="0" t="n">
        <f aca="false">$B$7-B66</f>
        <v>98160.0623852976</v>
      </c>
      <c r="F66" s="0" t="n">
        <f aca="false">B66-B65</f>
        <v>432.505830823105</v>
      </c>
    </row>
    <row r="67" customFormat="false" ht="15" hidden="false" customHeight="false" outlineLevel="0" collapsed="false">
      <c r="A67" s="0" t="n">
        <v>500</v>
      </c>
      <c r="B67" s="0" t="n">
        <f aca="false">$B$7*((1+A67/$B$6)^$D$4-1)</f>
        <v>2256.51825635729</v>
      </c>
      <c r="C67" s="0" t="n">
        <f aca="false">A67/B67</f>
        <v>0.221580303457041</v>
      </c>
      <c r="D67" s="0" t="n">
        <f aca="false">$A$4*$D$4*C67</f>
        <v>0.0553950758642602</v>
      </c>
      <c r="E67" s="0" t="n">
        <f aca="false">$B$7-B67</f>
        <v>97743.4817436427</v>
      </c>
      <c r="F67" s="0" t="n">
        <f aca="false">B67-B66</f>
        <v>416.580641654862</v>
      </c>
    </row>
    <row r="68" customFormat="false" ht="15" hidden="false" customHeight="false" outlineLevel="0" collapsed="false">
      <c r="A68" s="0" t="n">
        <v>600</v>
      </c>
      <c r="B68" s="0" t="n">
        <f aca="false">$B$7*((1+A68/$B$6)^$D$4-1)</f>
        <v>2658.3631304232</v>
      </c>
      <c r="C68" s="0" t="n">
        <f aca="false">A68/B68</f>
        <v>0.225702799265231</v>
      </c>
      <c r="D68" s="0" t="n">
        <f aca="false">$A$4*$D$4*C68</f>
        <v>0.0564256998163078</v>
      </c>
      <c r="E68" s="0" t="n">
        <f aca="false">$B$7-B68</f>
        <v>97341.6368695768</v>
      </c>
      <c r="F68" s="0" t="n">
        <f aca="false">B68-B67</f>
        <v>401.844874065916</v>
      </c>
    </row>
    <row r="69" customFormat="false" ht="15" hidden="false" customHeight="false" outlineLevel="0" collapsed="false">
      <c r="A69" s="0" t="n">
        <v>700</v>
      </c>
      <c r="B69" s="0" t="n">
        <f aca="false">$B$7*((1+A69/$B$6)^$D$4-1)</f>
        <v>3046.53117863476</v>
      </c>
      <c r="C69" s="0" t="n">
        <f aca="false">A69/B69</f>
        <v>0.229769517840185</v>
      </c>
      <c r="D69" s="0" t="n">
        <f aca="false">$A$4*$D$4*C69</f>
        <v>0.0574423794600463</v>
      </c>
      <c r="E69" s="0" t="n">
        <f aca="false">$B$7-B69</f>
        <v>96953.4688213652</v>
      </c>
      <c r="F69" s="0" t="n">
        <f aca="false">B69-B68</f>
        <v>388.168048211557</v>
      </c>
    </row>
    <row r="70" customFormat="false" ht="15" hidden="false" customHeight="false" outlineLevel="0" collapsed="false">
      <c r="A70" s="0" t="n">
        <v>800</v>
      </c>
      <c r="B70" s="0" t="n">
        <f aca="false">$B$7*((1+A70/$B$6)^$D$4-1)</f>
        <v>3421.96941293802</v>
      </c>
      <c r="C70" s="0" t="n">
        <f aca="false">A70/B70</f>
        <v>0.233783504018272</v>
      </c>
      <c r="D70" s="0" t="n">
        <f aca="false">$A$4*$D$4*C70</f>
        <v>0.0584458760045681</v>
      </c>
      <c r="E70" s="0" t="n">
        <f aca="false">$B$7-B70</f>
        <v>96578.030587062</v>
      </c>
      <c r="F70" s="0" t="n">
        <f aca="false">B70-B69</f>
        <v>375.43823430326</v>
      </c>
    </row>
    <row r="71" customFormat="false" ht="15" hidden="false" customHeight="false" outlineLevel="0" collapsed="false">
      <c r="A71" s="0" t="n">
        <v>900</v>
      </c>
      <c r="B71" s="0" t="n">
        <f aca="false">$B$7*((1+A71/$B$6)^$D$4-1)</f>
        <v>3785.52826828715</v>
      </c>
      <c r="C71" s="0" t="n">
        <f aca="false">A71/B71</f>
        <v>0.237747531180694</v>
      </c>
      <c r="D71" s="0" t="n">
        <f aca="false">$A$4*$D$4*C71</f>
        <v>0.0594368827951736</v>
      </c>
      <c r="E71" s="0" t="n">
        <f aca="false">$B$7-B71</f>
        <v>96214.4717317129</v>
      </c>
      <c r="F71" s="0" t="n">
        <f aca="false">B71-B70</f>
        <v>363.558855349133</v>
      </c>
    </row>
    <row r="72" customFormat="false" ht="15" hidden="false" customHeight="false" outlineLevel="0" collapsed="false">
      <c r="A72" s="0" t="n">
        <v>1000</v>
      </c>
      <c r="B72" s="0" t="n">
        <f aca="false">$B$7*((1+A72/$B$6)^$D$4-1)</f>
        <v>4137.97439924106</v>
      </c>
      <c r="C72" s="0" t="n">
        <f aca="false">A72/B72</f>
        <v>0.241664134070865</v>
      </c>
      <c r="D72" s="0" t="n">
        <f aca="false">$A$4*$D$4*C72</f>
        <v>0.0604160335177163</v>
      </c>
      <c r="E72" s="0" t="n">
        <f aca="false">$B$7-B72</f>
        <v>95862.0256007589</v>
      </c>
      <c r="F72" s="0" t="n">
        <f aca="false">B72-B71</f>
        <v>352.44613095391</v>
      </c>
    </row>
    <row r="73" customFormat="false" ht="15" hidden="false" customHeight="false" outlineLevel="0" collapsed="false">
      <c r="A73" s="0" t="n">
        <f aca="false">A72+1000</f>
        <v>2000</v>
      </c>
      <c r="B73" s="0" t="n">
        <f aca="false">$B$7*((1+A73/$B$6)^$D$4-1)</f>
        <v>7177.34625362931</v>
      </c>
      <c r="C73" s="0" t="n">
        <f aca="false">A73/B73</f>
        <v>0.278654523458259</v>
      </c>
      <c r="D73" s="0" t="n">
        <f aca="false">$A$4*$D$4*C73</f>
        <v>0.0696636308645649</v>
      </c>
      <c r="E73" s="0" t="n">
        <f aca="false">$B$7-B73</f>
        <v>92822.6537463707</v>
      </c>
      <c r="F73" s="0" t="n">
        <f aca="false">B73-B72</f>
        <v>3039.37185438825</v>
      </c>
    </row>
    <row r="74" customFormat="false" ht="15" hidden="false" customHeight="false" outlineLevel="0" collapsed="false">
      <c r="A74" s="0" t="n">
        <f aca="false">A73+1000</f>
        <v>3000</v>
      </c>
      <c r="B74" s="0" t="n">
        <f aca="false">$B$7*((1+A74/$B$6)^$D$4-1)</f>
        <v>9595.82263852172</v>
      </c>
      <c r="C74" s="0" t="n">
        <f aca="false">A74/B74</f>
        <v>0.31263604101609</v>
      </c>
      <c r="D74" s="0" t="n">
        <f aca="false">$A$4*$D$4*C74</f>
        <v>0.0781590102540224</v>
      </c>
      <c r="E74" s="0" t="n">
        <f aca="false">$B$7-B74</f>
        <v>90404.1773614783</v>
      </c>
      <c r="F74" s="0" t="n">
        <f aca="false">B74-B73</f>
        <v>2418.47638489241</v>
      </c>
    </row>
    <row r="75" customFormat="false" ht="15" hidden="false" customHeight="false" outlineLevel="0" collapsed="false">
      <c r="A75" s="0" t="n">
        <f aca="false">A74+1000</f>
        <v>4000</v>
      </c>
      <c r="B75" s="0" t="n">
        <f aca="false">$B$7*((1+A75/$B$6)^$D$4-1)</f>
        <v>11612.3174033904</v>
      </c>
      <c r="C75" s="0" t="n">
        <f aca="false">A75/B75</f>
        <v>0.344461821103178</v>
      </c>
      <c r="D75" s="0" t="n">
        <f aca="false">$A$4*$D$4*C75</f>
        <v>0.0861154552757946</v>
      </c>
      <c r="E75" s="0" t="n">
        <f aca="false">$B$7-B75</f>
        <v>88387.6825966096</v>
      </c>
      <c r="F75" s="0" t="n">
        <f aca="false">B75-B74</f>
        <v>2016.49476486872</v>
      </c>
    </row>
    <row r="76" customFormat="false" ht="15" hidden="false" customHeight="false" outlineLevel="0" collapsed="false">
      <c r="A76" s="0" t="n">
        <f aca="false">A75+1000</f>
        <v>5000</v>
      </c>
      <c r="B76" s="0" t="n">
        <f aca="false">$B$7*((1+A76/$B$6)^$D$4-1)</f>
        <v>13346.1581670697</v>
      </c>
      <c r="C76" s="0" t="n">
        <f aca="false">A76/B76</f>
        <v>0.374639648160096</v>
      </c>
      <c r="D76" s="0" t="n">
        <f aca="false">$A$4*$D$4*C76</f>
        <v>0.093659912040024</v>
      </c>
      <c r="E76" s="0" t="n">
        <f aca="false">$B$7-B76</f>
        <v>86653.8418329303</v>
      </c>
      <c r="F76" s="0" t="n">
        <f aca="false">B76-B75</f>
        <v>1733.84076367931</v>
      </c>
    </row>
    <row r="77" customFormat="false" ht="15" hidden="false" customHeight="false" outlineLevel="0" collapsed="false">
      <c r="A77" s="11" t="n">
        <f aca="false">A76+1000</f>
        <v>6000</v>
      </c>
      <c r="B77" s="0" t="n">
        <f aca="false">$B$7*((1+A77/$B$6)^$D$4-1)</f>
        <v>14869.8354997035</v>
      </c>
      <c r="C77" s="0" t="n">
        <f aca="false">A77/B77</f>
        <v>0.403501437532354</v>
      </c>
      <c r="D77" s="11" t="n">
        <f aca="false">$A$4*$D$4*C77</f>
        <v>0.100875359383089</v>
      </c>
      <c r="E77" s="0" t="n">
        <f aca="false">$B$7-B77</f>
        <v>85130.1645002965</v>
      </c>
      <c r="F77" s="0" t="n">
        <f aca="false">B77-B76</f>
        <v>1523.67733263377</v>
      </c>
    </row>
    <row r="78" customFormat="false" ht="15" hidden="false" customHeight="false" outlineLevel="0" collapsed="false">
      <c r="A78" s="0" t="n">
        <f aca="false">A77+1000</f>
        <v>7000</v>
      </c>
      <c r="B78" s="0" t="n">
        <f aca="false">$B$7*((1+A78/$B$6)^$D$4-1)</f>
        <v>16230.8065239424</v>
      </c>
      <c r="C78" s="0" t="n">
        <f aca="false">A78/B78</f>
        <v>0.431278629911221</v>
      </c>
      <c r="D78" s="0" t="n">
        <f aca="false">$A$4*$D$4*C78</f>
        <v>0.107819657477805</v>
      </c>
      <c r="E78" s="0" t="n">
        <f aca="false">$B$7-B78</f>
        <v>83769.1934760576</v>
      </c>
      <c r="F78" s="0" t="n">
        <f aca="false">B78-B77</f>
        <v>1360.97102423891</v>
      </c>
    </row>
    <row r="79" customFormat="false" ht="15" hidden="false" customHeight="false" outlineLevel="0" collapsed="false">
      <c r="A79" s="13" t="n">
        <f aca="false">A78+1000</f>
        <v>8000</v>
      </c>
      <c r="B79" s="0" t="n">
        <f aca="false">$B$7*((1+A79/$B$6)^$D$4-1)</f>
        <v>17461.8943088019</v>
      </c>
      <c r="C79" s="0" t="n">
        <f aca="false">A79/B79</f>
        <v>0.458140443329078</v>
      </c>
      <c r="D79" s="0" t="n">
        <f aca="false">$A$4*$D$4*C79</f>
        <v>0.114535110832269</v>
      </c>
      <c r="E79" s="0" t="n">
        <f aca="false">$B$7-B79</f>
        <v>82538.1056911981</v>
      </c>
      <c r="F79" s="0" t="n">
        <f aca="false">B79-B78</f>
        <v>1231.08778485948</v>
      </c>
    </row>
    <row r="80" customFormat="false" ht="15" hidden="false" customHeight="false" outlineLevel="0" collapsed="false">
      <c r="A80" s="0" t="n">
        <f aca="false">A79+1000</f>
        <v>9000</v>
      </c>
      <c r="B80" s="0" t="n">
        <f aca="false">$B$7*((1+A80/$B$6)^$D$4-1)</f>
        <v>18586.7778627801</v>
      </c>
      <c r="C80" s="0" t="n">
        <f aca="false">A80/B80</f>
        <v>0.484215180621621</v>
      </c>
      <c r="D80" s="0" t="n">
        <f aca="false">$A$4*$D$4*C80</f>
        <v>0.121053795155405</v>
      </c>
      <c r="E80" s="0" t="n">
        <f aca="false">$B$7-B80</f>
        <v>81413.2221372199</v>
      </c>
      <c r="F80" s="0" t="n">
        <f aca="false">B80-B79</f>
        <v>1124.88355397819</v>
      </c>
    </row>
    <row r="81" customFormat="false" ht="15" hidden="false" customHeight="false" outlineLevel="0" collapsed="false">
      <c r="A81" s="0" t="n">
        <f aca="false">A80+1000</f>
        <v>10000</v>
      </c>
      <c r="B81" s="0" t="n">
        <f aca="false">$B$7*((1+A81/$B$6)^$D$4-1)</f>
        <v>19623.1198851315</v>
      </c>
      <c r="C81" s="0" t="n">
        <f aca="false">A81/B81</f>
        <v>0.50960296112633</v>
      </c>
      <c r="D81" s="0" t="n">
        <f aca="false">$A$4*$D$4*C81</f>
        <v>0.127400740281582</v>
      </c>
      <c r="E81" s="0" t="n">
        <f aca="false">$B$7-B81</f>
        <v>80376.8801148685</v>
      </c>
      <c r="F81" s="0" t="n">
        <f aca="false">B81-B80</f>
        <v>1036.34202235146</v>
      </c>
    </row>
    <row r="82" customFormat="false" ht="15" hidden="false" customHeight="false" outlineLevel="0" collapsed="false">
      <c r="A82" s="0" t="n">
        <f aca="false">A81+10000</f>
        <v>20000</v>
      </c>
      <c r="B82" s="0" t="n">
        <f aca="false">$B$7*((1+A82/$B$6)^$D$4-1)</f>
        <v>27098.1615210141</v>
      </c>
      <c r="C82" s="0" t="n">
        <f aca="false">A82/B82</f>
        <v>0.738057450299365</v>
      </c>
      <c r="D82" s="0" t="n">
        <f aca="false">$A$4*$D$4*C82</f>
        <v>0.184514362574841</v>
      </c>
      <c r="E82" s="0" t="n">
        <f aca="false">$B$7-B82</f>
        <v>72901.8384789859</v>
      </c>
      <c r="F82" s="0" t="n">
        <f aca="false">B82-B81</f>
        <v>7475.04163588253</v>
      </c>
    </row>
    <row r="83" customFormat="false" ht="15" hidden="false" customHeight="false" outlineLevel="0" collapsed="false">
      <c r="A83" s="0" t="n">
        <f aca="false">A82+10000</f>
        <v>30000</v>
      </c>
      <c r="B83" s="0" t="n">
        <f aca="false">$B$7*((1+A83/$B$6)^$D$4-1)</f>
        <v>31950.7910772894</v>
      </c>
      <c r="C83" s="0" t="n">
        <f aca="false">A83/B83</f>
        <v>0.938943888038001</v>
      </c>
      <c r="D83" s="0" t="n">
        <f aca="false">$A$4*$D$4*C83</f>
        <v>0.2347359720095</v>
      </c>
      <c r="E83" s="0" t="n">
        <f aca="false">$B$7-B83</f>
        <v>68049.2089227106</v>
      </c>
      <c r="F83" s="0" t="n">
        <f aca="false">B83-B82</f>
        <v>4852.62955627535</v>
      </c>
    </row>
    <row r="84" customFormat="false" ht="15" hidden="false" customHeight="false" outlineLevel="0" collapsed="false">
      <c r="A84" s="0" t="n">
        <f aca="false">A83+10000</f>
        <v>40000</v>
      </c>
      <c r="B84" s="0" t="n">
        <f aca="false">$B$7*((1+A84/$B$6)^$D$4-1)</f>
        <v>35588.2106693847</v>
      </c>
      <c r="C84" s="0" t="n">
        <f aca="false">A84/B84</f>
        <v>1.12396771986097</v>
      </c>
      <c r="D84" s="0" t="n">
        <f aca="false">$A$4*$D$4*C84</f>
        <v>0.280991929965242</v>
      </c>
      <c r="E84" s="0" t="n">
        <f aca="false">$B$7-B84</f>
        <v>64411.7893306153</v>
      </c>
      <c r="F84" s="0" t="n">
        <f aca="false">B84-B83</f>
        <v>3637.41959209524</v>
      </c>
    </row>
    <row r="85" customFormat="false" ht="15" hidden="false" customHeight="false" outlineLevel="0" collapsed="false">
      <c r="A85" s="0" t="n">
        <f aca="false">A84+10000</f>
        <v>50000</v>
      </c>
      <c r="B85" s="0" t="n">
        <f aca="false">$B$7*((1+A85/$B$6)^$D$4-1)</f>
        <v>38515.1685421242</v>
      </c>
      <c r="C85" s="0" t="n">
        <f aca="false">A85/B85</f>
        <v>1.29818982734854</v>
      </c>
      <c r="D85" s="0" t="n">
        <f aca="false">$A$4*$D$4*C85</f>
        <v>0.324547456837134</v>
      </c>
      <c r="E85" s="0" t="n">
        <f aca="false">$B$7-B85</f>
        <v>61484.8314578758</v>
      </c>
      <c r="F85" s="0" t="n">
        <f aca="false">B85-B84</f>
        <v>2926.95787273949</v>
      </c>
    </row>
    <row r="86" customFormat="false" ht="15" hidden="false" customHeight="false" outlineLevel="0" collapsed="false">
      <c r="A86" s="0" t="n">
        <f aca="false">A85+10000</f>
        <v>60000</v>
      </c>
      <c r="B86" s="0" t="n">
        <f aca="false">$B$7*((1+A86/$B$6)^$D$4-1)</f>
        <v>40973.0738355541</v>
      </c>
      <c r="C86" s="0" t="n">
        <f aca="false">A86/B86</f>
        <v>1.46437634239527</v>
      </c>
      <c r="D86" s="0" t="n">
        <f aca="false">$A$4*$D$4*C86</f>
        <v>0.366094085598817</v>
      </c>
      <c r="E86" s="0" t="n">
        <f aca="false">$B$7-B86</f>
        <v>59026.9261644459</v>
      </c>
      <c r="F86" s="0" t="n">
        <f aca="false">B86-B85</f>
        <v>2457.90529342991</v>
      </c>
    </row>
    <row r="87" customFormat="false" ht="15" hidden="false" customHeight="false" outlineLevel="0" collapsed="false">
      <c r="A87" s="0" t="n">
        <f aca="false">A86+10000</f>
        <v>70000</v>
      </c>
      <c r="B87" s="0" t="n">
        <f aca="false">$B$7*((1+A87/$B$6)^$D$4-1)</f>
        <v>43096.9081105256</v>
      </c>
      <c r="C87" s="0" t="n">
        <f aca="false">A87/B87</f>
        <v>1.62424644989565</v>
      </c>
      <c r="D87" s="0" t="n">
        <f aca="false">$A$4*$D$4*C87</f>
        <v>0.406061612473911</v>
      </c>
      <c r="E87" s="0" t="n">
        <f aca="false">$B$7-B87</f>
        <v>56903.0918894744</v>
      </c>
      <c r="F87" s="0" t="n">
        <f aca="false">B87-B86</f>
        <v>2123.83427497149</v>
      </c>
    </row>
    <row r="88" customFormat="false" ht="15" hidden="false" customHeight="false" outlineLevel="0" collapsed="false">
      <c r="A88" s="13" t="n">
        <f aca="false">A87+10000</f>
        <v>80000</v>
      </c>
      <c r="B88" s="0" t="n">
        <f aca="false">$B$7*((1+A88/$B$6)^$D$4-1)</f>
        <v>44970.0823713564</v>
      </c>
      <c r="C88" s="0" t="n">
        <f aca="false">A88/B88</f>
        <v>1.7789604950992</v>
      </c>
      <c r="D88" s="0" t="n">
        <f aca="false">$A$4*$D$4*C88</f>
        <v>0.4447401237748</v>
      </c>
      <c r="E88" s="0" t="n">
        <f aca="false">$B$7-B88</f>
        <v>55029.9176286436</v>
      </c>
      <c r="F88" s="0" t="n">
        <f aca="false">B88-B87</f>
        <v>1873.17426083081</v>
      </c>
    </row>
    <row r="89" customFormat="false" ht="15" hidden="false" customHeight="false" outlineLevel="0" collapsed="false">
      <c r="A89" s="0" t="n">
        <f aca="false">A88+10000</f>
        <v>90000</v>
      </c>
      <c r="B89" s="0" t="n">
        <f aca="false">$B$7*((1+A89/$B$6)^$D$4-1)</f>
        <v>46647.8780211681</v>
      </c>
      <c r="C89" s="0" t="n">
        <f aca="false">A89/B89</f>
        <v>1.92934821084808</v>
      </c>
      <c r="D89" s="0" t="n">
        <f aca="false">$A$4*$D$4*C89</f>
        <v>0.482337052712019</v>
      </c>
      <c r="E89" s="0" t="n">
        <f aca="false">$B$7-B89</f>
        <v>53352.1219788319</v>
      </c>
      <c r="F89" s="0" t="n">
        <f aca="false">B89-B88</f>
        <v>1677.79564981174</v>
      </c>
    </row>
    <row r="90" customFormat="false" ht="15" hidden="false" customHeight="false" outlineLevel="0" collapsed="false">
      <c r="A90" s="0" t="n">
        <f aca="false">A89+10000</f>
        <v>100000</v>
      </c>
      <c r="B90" s="0" t="n">
        <f aca="false">$B$7*((1+A90/$B$6)^$D$4-1)</f>
        <v>48168.8866607119</v>
      </c>
      <c r="C90" s="0" t="n">
        <f aca="false">A90/B90</f>
        <v>2.07602888363129</v>
      </c>
      <c r="D90" s="0" t="n">
        <f aca="false">$A$4*$D$4*C90</f>
        <v>0.519007220907823</v>
      </c>
      <c r="E90" s="0" t="n">
        <f aca="false">$B$7-B90</f>
        <v>51831.1133392881</v>
      </c>
      <c r="F90" s="0" t="n">
        <f aca="false">B90-B89</f>
        <v>1521.00863954383</v>
      </c>
    </row>
    <row r="91" customFormat="false" ht="15" hidden="false" customHeight="false" outlineLevel="0" collapsed="false">
      <c r="A91" s="0" t="n">
        <f aca="false">A90+100000</f>
        <v>200000</v>
      </c>
      <c r="B91" s="0" t="n">
        <f aca="false">$B$7*((1+A91/$B$6)^$D$4-1)</f>
        <v>58647.099847872</v>
      </c>
      <c r="C91" s="0" t="n">
        <f aca="false">A91/B91</f>
        <v>3.41022830657938</v>
      </c>
      <c r="D91" s="0" t="n">
        <f aca="false">$A$4*$D$4*C91</f>
        <v>0.852557076644844</v>
      </c>
      <c r="E91" s="0" t="n">
        <f aca="false">$B$7-B91</f>
        <v>41352.9001521281</v>
      </c>
      <c r="F91" s="0" t="n">
        <f aca="false">B91-B90</f>
        <v>10478.21318716</v>
      </c>
    </row>
    <row r="92" customFormat="false" ht="15" hidden="false" customHeight="false" outlineLevel="0" collapsed="false">
      <c r="A92" s="0" t="n">
        <f aca="false">A91+100000</f>
        <v>300000</v>
      </c>
      <c r="B92" s="0" t="n">
        <f aca="false">$B$7*((1+A92/$B$6)^$D$4-1)</f>
        <v>65157.2697050816</v>
      </c>
      <c r="C92" s="0" t="n">
        <f aca="false">A92/B92</f>
        <v>4.604244489646</v>
      </c>
      <c r="D92" s="0" t="n">
        <f aca="false">$A$4*$D$4*C92</f>
        <v>1.1510611224115</v>
      </c>
      <c r="E92" s="0" t="n">
        <f aca="false">$B$7-B92</f>
        <v>34842.7302949184</v>
      </c>
      <c r="F92" s="0" t="n">
        <f aca="false">B92-B91</f>
        <v>6510.16985720966</v>
      </c>
    </row>
    <row r="93" customFormat="false" ht="15" hidden="false" customHeight="false" outlineLevel="0" collapsed="false">
      <c r="A93" s="0" t="n">
        <f aca="false">A92+100000</f>
        <v>400000</v>
      </c>
      <c r="B93" s="0" t="n">
        <f aca="false">$B$7*((1+A93/$B$6)^$D$4-1)</f>
        <v>69949.3882918869</v>
      </c>
      <c r="C93" s="0" t="n">
        <f aca="false">A93/B93</f>
        <v>5.71842027168084</v>
      </c>
      <c r="D93" s="0" t="n">
        <f aca="false">$A$4*$D$4*C93</f>
        <v>1.42960506792021</v>
      </c>
      <c r="E93" s="0" t="n">
        <f aca="false">$B$7-B93</f>
        <v>30050.6117081131</v>
      </c>
      <c r="F93" s="0" t="n">
        <f aca="false">B93-B92</f>
        <v>4792.11858680524</v>
      </c>
    </row>
    <row r="94" customFormat="false" ht="15" hidden="false" customHeight="false" outlineLevel="0" collapsed="false">
      <c r="A94" s="0" t="n">
        <f aca="false">A93+100000</f>
        <v>500000</v>
      </c>
      <c r="B94" s="0" t="n">
        <f aca="false">$B$7*((1+A94/$B$6)^$D$4-1)</f>
        <v>73767.0275448414</v>
      </c>
      <c r="C94" s="0" t="n">
        <f aca="false">A94/B94</f>
        <v>6.77809607681509</v>
      </c>
      <c r="D94" s="0" t="n">
        <f aca="false">$A$4*$D$4*C94</f>
        <v>1.69452401920377</v>
      </c>
      <c r="E94" s="0" t="n">
        <f aca="false">$B$7-B94</f>
        <v>26232.9724551586</v>
      </c>
      <c r="F94" s="0" t="n">
        <f aca="false">B94-B93</f>
        <v>3817.63925295451</v>
      </c>
    </row>
    <row r="95" customFormat="false" ht="15" hidden="false" customHeight="false" outlineLevel="0" collapsed="false">
      <c r="A95" s="0" t="n">
        <f aca="false">A94+100000</f>
        <v>600000</v>
      </c>
      <c r="B95" s="0" t="n">
        <f aca="false">$B$7*((1+A95/$B$6)^$D$4-1)</f>
        <v>76952.4783209283</v>
      </c>
      <c r="C95" s="0" t="n">
        <f aca="false">A95/B95</f>
        <v>7.7970198373302</v>
      </c>
      <c r="D95" s="0" t="n">
        <f aca="false">$A$4*$D$4*C95</f>
        <v>1.94925495933255</v>
      </c>
      <c r="E95" s="0" t="n">
        <f aca="false">$B$7-B95</f>
        <v>23047.5216790717</v>
      </c>
      <c r="F95" s="0" t="n">
        <f aca="false">B95-B94</f>
        <v>3185.45077608696</v>
      </c>
    </row>
    <row r="96" customFormat="false" ht="15" hidden="false" customHeight="false" outlineLevel="0" collapsed="false">
      <c r="A96" s="0" t="n">
        <f aca="false">A95+100000</f>
        <v>700000</v>
      </c>
      <c r="B96" s="0" t="n">
        <f aca="false">$B$7*((1+A96/$B$6)^$D$4-1)</f>
        <v>79692.8147574196</v>
      </c>
      <c r="C96" s="0" t="n">
        <f aca="false">A96/B96</f>
        <v>8.78372789480156</v>
      </c>
      <c r="D96" s="0" t="n">
        <f aca="false">$A$4*$D$4*C96</f>
        <v>2.19593197370039</v>
      </c>
      <c r="E96" s="0" t="n">
        <f aca="false">$B$7-B96</f>
        <v>20307.1852425804</v>
      </c>
      <c r="F96" s="0" t="n">
        <f aca="false">B96-B95</f>
        <v>2740.3364364913</v>
      </c>
    </row>
    <row r="97" customFormat="false" ht="15" hidden="false" customHeight="false" outlineLevel="0" collapsed="false">
      <c r="A97" s="13" t="n">
        <f aca="false">A96+100000</f>
        <v>800000</v>
      </c>
      <c r="B97" s="0" t="n">
        <f aca="false">$B$7*((1+A97/$B$6)^$D$4-1)</f>
        <v>82101.8832852408</v>
      </c>
      <c r="C97" s="0" t="n">
        <f aca="false">A97/B97</f>
        <v>9.74399085610029</v>
      </c>
      <c r="D97" s="0" t="n">
        <f aca="false">$A$4*$D$4*C97</f>
        <v>2.43599771402507</v>
      </c>
      <c r="E97" s="0" t="n">
        <f aca="false">$B$7-B97</f>
        <v>17898.1167147592</v>
      </c>
      <c r="F97" s="0" t="n">
        <f aca="false">B97-B96</f>
        <v>2409.06852782119</v>
      </c>
    </row>
    <row r="98" customFormat="false" ht="15" hidden="false" customHeight="false" outlineLevel="0" collapsed="false">
      <c r="A98" s="13" t="n">
        <f aca="false">A97+100000</f>
        <v>900000</v>
      </c>
      <c r="B98" s="13" t="n">
        <f aca="false">$B$7*((1+A98/$B$6)^$D$4-1)</f>
        <v>84254.3094494936</v>
      </c>
      <c r="C98" s="13" t="n">
        <f aca="false">A98/B98</f>
        <v>10.6819461921946</v>
      </c>
      <c r="D98" s="13" t="n">
        <f aca="false">$A$4*$D$4*C98</f>
        <v>2.67048654804864</v>
      </c>
      <c r="E98" s="13" t="n">
        <f aca="false">$B$7-B98</f>
        <v>15745.6905505064</v>
      </c>
      <c r="F98" s="13" t="n">
        <f aca="false">B98-B97</f>
        <v>2152.42616425281</v>
      </c>
    </row>
    <row r="99" customFormat="false" ht="15" hidden="false" customHeight="false" outlineLevel="0" collapsed="false">
      <c r="A99" s="13" t="n">
        <f aca="false">A98+100000</f>
        <v>1000000</v>
      </c>
      <c r="B99" s="13" t="n">
        <f aca="false">$B$7*((1+A99/$B$6)^$D$4-1)</f>
        <v>86201.7561077035</v>
      </c>
      <c r="C99" s="13" t="n">
        <f aca="false">A99/B99</f>
        <v>11.6006917393952</v>
      </c>
      <c r="D99" s="13" t="n">
        <f aca="false">$A$4*$D$4*C99</f>
        <v>2.90017293484881</v>
      </c>
      <c r="E99" s="13" t="n">
        <f aca="false">$B$7-B99</f>
        <v>13798.2438922965</v>
      </c>
      <c r="F99" s="13" t="n">
        <f aca="false">B99-B98</f>
        <v>1947.4466582099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1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B8" activeCellId="0" sqref="B8"/>
    </sheetView>
  </sheetViews>
  <sheetFormatPr defaultRowHeight="15" zeroHeight="false" outlineLevelRow="0" outlineLevelCol="0"/>
  <cols>
    <col collapsed="false" customWidth="true" hidden="false" outlineLevel="0" max="1" min="1" style="0" width="15.85"/>
    <col collapsed="false" customWidth="true" hidden="false" outlineLevel="0" max="2" min="2" style="0" width="14.14"/>
    <col collapsed="false" customWidth="true" hidden="false" outlineLevel="0" max="3" min="3" style="0" width="15.85"/>
    <col collapsed="false" customWidth="true" hidden="false" outlineLevel="0" max="4" min="4" style="0" width="22.28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0" t="s">
        <v>27</v>
      </c>
    </row>
    <row r="3" customFormat="false" ht="15" hidden="false" customHeight="false" outlineLevel="0" collapsed="false">
      <c r="A3" s="0" t="s">
        <v>3</v>
      </c>
      <c r="B3" s="0" t="s">
        <v>4</v>
      </c>
      <c r="C3" s="0" t="s">
        <v>5</v>
      </c>
      <c r="D3" s="0" t="s">
        <v>6</v>
      </c>
    </row>
    <row r="4" customFormat="false" ht="13.8" hidden="false" customHeight="false" outlineLevel="0" collapsed="false">
      <c r="A4" s="11" t="n">
        <v>535</v>
      </c>
      <c r="B4" s="11" t="n">
        <v>5000</v>
      </c>
      <c r="C4" s="11" t="n">
        <v>0.05</v>
      </c>
      <c r="D4" s="11" t="n">
        <v>0.1</v>
      </c>
    </row>
    <row r="6" customFormat="false" ht="15" hidden="false" customHeight="false" outlineLevel="0" collapsed="false">
      <c r="A6" s="0" t="s">
        <v>35</v>
      </c>
      <c r="B6" s="0" t="n">
        <f aca="false">B4/A4</f>
        <v>9.34579439252336</v>
      </c>
    </row>
    <row r="7" customFormat="false" ht="15" hidden="false" customHeight="false" outlineLevel="0" collapsed="false">
      <c r="A7" s="0" t="s">
        <v>8</v>
      </c>
      <c r="B7" s="0" t="n">
        <f aca="false">B4/C4</f>
        <v>100000</v>
      </c>
    </row>
    <row r="8" customFormat="false" ht="15" hidden="false" customHeight="false" outlineLevel="0" collapsed="false">
      <c r="A8" s="0" t="s">
        <v>9</v>
      </c>
      <c r="B8" s="0" t="n">
        <f aca="false">B6/(B7*D4)</f>
        <v>0.000934579439252336</v>
      </c>
      <c r="C8" s="0" t="s">
        <v>36</v>
      </c>
      <c r="G8" s="1" t="s">
        <v>11</v>
      </c>
      <c r="H8" s="2" t="s">
        <v>12</v>
      </c>
      <c r="I8" s="2"/>
      <c r="J8" s="2"/>
      <c r="K8" s="2" t="s">
        <v>13</v>
      </c>
      <c r="L8" s="2"/>
      <c r="M8" s="2"/>
      <c r="N8" s="2"/>
      <c r="O8" s="2"/>
      <c r="P8" s="3"/>
    </row>
    <row r="9" customFormat="false" ht="15" hidden="false" customHeight="false" outlineLevel="0" collapsed="false">
      <c r="G9" s="4" t="s">
        <v>14</v>
      </c>
      <c r="H9" s="5" t="s">
        <v>15</v>
      </c>
      <c r="I9" s="5"/>
      <c r="J9" s="5"/>
      <c r="K9" s="5"/>
      <c r="L9" s="5"/>
      <c r="M9" s="5"/>
      <c r="N9" s="5"/>
      <c r="O9" s="5"/>
      <c r="P9" s="6"/>
    </row>
    <row r="10" customFormat="false" ht="15" hidden="false" customHeight="false" outlineLevel="0" collapsed="false">
      <c r="G10" s="4" t="s">
        <v>16</v>
      </c>
      <c r="H10" s="5" t="s">
        <v>17</v>
      </c>
      <c r="I10" s="5"/>
      <c r="J10" s="5"/>
      <c r="K10" s="5"/>
      <c r="L10" s="5"/>
      <c r="M10" s="5"/>
      <c r="N10" s="5"/>
      <c r="O10" s="5"/>
      <c r="P10" s="6"/>
    </row>
    <row r="11" customFormat="false" ht="15" hidden="false" customHeight="false" outlineLevel="0" collapsed="false">
      <c r="G11" s="7" t="s">
        <v>18</v>
      </c>
      <c r="H11" s="8" t="s">
        <v>19</v>
      </c>
      <c r="I11" s="8"/>
      <c r="J11" s="8"/>
      <c r="K11" s="8" t="s">
        <v>20</v>
      </c>
      <c r="L11" s="8"/>
      <c r="M11" s="8"/>
      <c r="N11" s="8"/>
      <c r="O11" s="8"/>
      <c r="P11" s="9"/>
    </row>
    <row r="14" customFormat="false" ht="15" hidden="false" customHeight="false" outlineLevel="0" collapsed="false">
      <c r="A14" s="0" t="s">
        <v>18</v>
      </c>
      <c r="B14" s="0" t="s">
        <v>14</v>
      </c>
      <c r="C14" s="0" t="s">
        <v>25</v>
      </c>
      <c r="D14" s="0" t="s">
        <v>31</v>
      </c>
      <c r="E14" s="0" t="s">
        <v>32</v>
      </c>
      <c r="F14" s="0" t="s">
        <v>33</v>
      </c>
    </row>
    <row r="15" customFormat="false" ht="15" hidden="false" customHeight="false" outlineLevel="0" collapsed="false">
      <c r="A15" s="0" t="n">
        <f aca="false">A16-1</f>
        <v>-9</v>
      </c>
      <c r="B15" s="0" t="n">
        <f aca="false">$B$7*((1+A15/$B$6)^$D$4-1)</f>
        <v>-28084.886137002</v>
      </c>
      <c r="C15" s="0" t="n">
        <f aca="false">A15/B15</f>
        <v>0.000320457058508151</v>
      </c>
      <c r="D15" s="0" t="n">
        <f aca="false">$A$4*$D$4*C15</f>
        <v>0.0171444526301861</v>
      </c>
      <c r="E15" s="0" t="n">
        <f aca="false">$B$7-B15</f>
        <v>128084.886137002</v>
      </c>
      <c r="F15" s="0" t="n">
        <f aca="false">B16-B15</f>
        <v>10467.6293575526</v>
      </c>
    </row>
    <row r="16" customFormat="false" ht="15" hidden="false" customHeight="false" outlineLevel="0" collapsed="false">
      <c r="A16" s="0" t="n">
        <f aca="false">A17-1</f>
        <v>-8</v>
      </c>
      <c r="B16" s="0" t="n">
        <f aca="false">$B$7*((1+A16/$B$6)^$D$4-1)</f>
        <v>-17617.2567794494</v>
      </c>
      <c r="C16" s="0" t="n">
        <f aca="false">A16/B16</f>
        <v>0.000454100209819955</v>
      </c>
      <c r="D16" s="0" t="n">
        <f aca="false">$A$4*$D$4*C16</f>
        <v>0.0242943612253676</v>
      </c>
      <c r="E16" s="0" t="n">
        <f aca="false">$B$7-B16</f>
        <v>117617.256779449</v>
      </c>
      <c r="F16" s="0" t="n">
        <f aca="false">B17-B16</f>
        <v>4707.07261028247</v>
      </c>
    </row>
    <row r="17" customFormat="false" ht="15" hidden="false" customHeight="false" outlineLevel="0" collapsed="false">
      <c r="A17" s="0" t="n">
        <f aca="false">A18-1</f>
        <v>-7</v>
      </c>
      <c r="B17" s="0" t="n">
        <f aca="false">$B$7*((1+A17/$B$6)^$D$4-1)</f>
        <v>-12910.1841691669</v>
      </c>
      <c r="C17" s="0" t="n">
        <f aca="false">A17/B17</f>
        <v>0.000542207602019956</v>
      </c>
      <c r="D17" s="0" t="n">
        <f aca="false">$A$4*$D$4*C17</f>
        <v>0.0290081067080677</v>
      </c>
      <c r="E17" s="0" t="n">
        <f aca="false">$B$7-B17</f>
        <v>112910.184169167</v>
      </c>
      <c r="F17" s="0" t="n">
        <f aca="false">B18-B17</f>
        <v>3147.94344575991</v>
      </c>
    </row>
    <row r="18" customFormat="false" ht="15" hidden="false" customHeight="false" outlineLevel="0" collapsed="false">
      <c r="A18" s="0" t="n">
        <f aca="false">A19-1</f>
        <v>-6</v>
      </c>
      <c r="B18" s="0" t="n">
        <f aca="false">$B$7*((1+A18/$B$6)^$D$4-1)</f>
        <v>-9762.24072340701</v>
      </c>
      <c r="C18" s="0" t="n">
        <f aca="false">A18/B18</f>
        <v>0.00061461299408585</v>
      </c>
      <c r="D18" s="0" t="n">
        <f aca="false">$A$4*$D$4*C18</f>
        <v>0.032881795183593</v>
      </c>
      <c r="E18" s="0" t="n">
        <f aca="false">$B$7-B18</f>
        <v>109762.240723407</v>
      </c>
      <c r="F18" s="0" t="n">
        <f aca="false">B19-B18</f>
        <v>2390.88234986443</v>
      </c>
    </row>
    <row r="19" customFormat="false" ht="15" hidden="false" customHeight="false" outlineLevel="0" collapsed="false">
      <c r="A19" s="0" t="n">
        <f aca="false">A20-1</f>
        <v>-5</v>
      </c>
      <c r="B19" s="0" t="n">
        <f aca="false">$B$7*((1+A19/$B$6)^$D$4-1)</f>
        <v>-7371.35837354258</v>
      </c>
      <c r="C19" s="0" t="n">
        <f aca="false">A19/B19</f>
        <v>0.000678301033083142</v>
      </c>
      <c r="D19" s="0" t="n">
        <f aca="false">$A$4*$D$4*C19</f>
        <v>0.0362891052699481</v>
      </c>
      <c r="E19" s="0" t="n">
        <f aca="false">$B$7-B19</f>
        <v>107371.358373543</v>
      </c>
      <c r="F19" s="0" t="n">
        <f aca="false">B20-B19</f>
        <v>1938.35641006499</v>
      </c>
    </row>
    <row r="20" customFormat="false" ht="15" hidden="false" customHeight="false" outlineLevel="0" collapsed="false">
      <c r="A20" s="0" t="n">
        <f aca="false">A21-1</f>
        <v>-4</v>
      </c>
      <c r="B20" s="0" t="n">
        <f aca="false">$B$7*((1+A20/$B$6)^$D$4-1)</f>
        <v>-5433.00196347759</v>
      </c>
      <c r="C20" s="0" t="n">
        <f aca="false">A20/B20</f>
        <v>0.000736241221131393</v>
      </c>
      <c r="D20" s="0" t="n">
        <f aca="false">$A$4*$D$4*C20</f>
        <v>0.0393889053305295</v>
      </c>
      <c r="E20" s="0" t="n">
        <f aca="false">$B$7-B20</f>
        <v>105433.001963478</v>
      </c>
      <c r="F20" s="0" t="n">
        <f aca="false">B21-B20</f>
        <v>1635.63914697132</v>
      </c>
    </row>
    <row r="21" customFormat="false" ht="15" hidden="false" customHeight="false" outlineLevel="0" collapsed="false">
      <c r="A21" s="0" t="n">
        <f aca="false">A22-1</f>
        <v>-3</v>
      </c>
      <c r="B21" s="0" t="n">
        <f aca="false">$B$7*((1+A21/$B$6)^$D$4-1)</f>
        <v>-3797.36281650627</v>
      </c>
      <c r="C21" s="0" t="n">
        <f aca="false">A21/B21</f>
        <v>0.00079002195601634</v>
      </c>
      <c r="D21" s="0" t="n">
        <f aca="false">$A$4*$D$4*C21</f>
        <v>0.0422661746468742</v>
      </c>
      <c r="E21" s="0" t="n">
        <f aca="false">$B$7-B21</f>
        <v>103797.362816506</v>
      </c>
      <c r="F21" s="0" t="n">
        <f aca="false">B22-B21</f>
        <v>1418.13859340881</v>
      </c>
    </row>
    <row r="22" customFormat="false" ht="15" hidden="false" customHeight="false" outlineLevel="0" collapsed="false">
      <c r="A22" s="0" t="n">
        <f aca="false">A23-1</f>
        <v>-2</v>
      </c>
      <c r="B22" s="0" t="n">
        <f aca="false">$B$7*((1+A22/$B$6)^$D$4-1)</f>
        <v>-2379.22422309745</v>
      </c>
      <c r="C22" s="0" t="n">
        <f aca="false">A22/B22</f>
        <v>0.000840610136944659</v>
      </c>
      <c r="D22" s="0" t="n">
        <f aca="false">$A$4*$D$4*C22</f>
        <v>0.0449726423265393</v>
      </c>
      <c r="E22" s="0" t="n">
        <f aca="false">$B$7-B22</f>
        <v>102379.224223097</v>
      </c>
      <c r="F22" s="0" t="n">
        <f aca="false">B23-B22</f>
        <v>1253.91673119563</v>
      </c>
    </row>
    <row r="23" customFormat="false" ht="15" hidden="false" customHeight="false" outlineLevel="0" collapsed="false">
      <c r="A23" s="0" t="n">
        <f aca="false">A24-0.1</f>
        <v>-1</v>
      </c>
      <c r="B23" s="0" t="n">
        <f aca="false">$B$7*((1+A23/$B$6)^$D$4-1)</f>
        <v>-1125.30749190183</v>
      </c>
      <c r="C23" s="0" t="n">
        <f aca="false">A23/B23</f>
        <v>0.000888645998712715</v>
      </c>
      <c r="D23" s="0" t="n">
        <f aca="false">$A$4*$D$4*C23</f>
        <v>0.0475425609311302</v>
      </c>
      <c r="E23" s="0" t="n">
        <f aca="false">$B$7-B23</f>
        <v>101125.307491902</v>
      </c>
      <c r="F23" s="0" t="n">
        <f aca="false">B24-B23</f>
        <v>117.838485625543</v>
      </c>
    </row>
    <row r="24" customFormat="false" ht="15" hidden="false" customHeight="false" outlineLevel="0" collapsed="false">
      <c r="A24" s="0" t="n">
        <f aca="false">A25-0.1</f>
        <v>-0.9</v>
      </c>
      <c r="B24" s="0" t="n">
        <f aca="false">$B$7*((1+A24/$B$6)^$D$4-1)</f>
        <v>-1007.46900627628</v>
      </c>
      <c r="C24" s="0" t="n">
        <f aca="false">A24/B24</f>
        <v>0.00089332772958098</v>
      </c>
      <c r="D24" s="0" t="n">
        <f aca="false">$A$4*$D$4*C24</f>
        <v>0.0477930335325824</v>
      </c>
      <c r="E24" s="0" t="n">
        <f aca="false">$B$7-B24</f>
        <v>101007.469006276</v>
      </c>
      <c r="F24" s="0" t="n">
        <f aca="false">B25-B24</f>
        <v>116.589400933442</v>
      </c>
    </row>
    <row r="25" customFormat="false" ht="15" hidden="false" customHeight="false" outlineLevel="0" collapsed="false">
      <c r="A25" s="0" t="n">
        <f aca="false">A26-0.1</f>
        <v>-0.8</v>
      </c>
      <c r="B25" s="0" t="n">
        <f aca="false">$B$7*((1+A25/$B$6)^$D$4-1)</f>
        <v>-890.879605342843</v>
      </c>
      <c r="C25" s="0" t="n">
        <f aca="false">A25/B25</f>
        <v>0.000897988903553507</v>
      </c>
      <c r="D25" s="0" t="n">
        <f aca="false">$A$4*$D$4*C25</f>
        <v>0.0480424063401126</v>
      </c>
      <c r="E25" s="0" t="n">
        <f aca="false">$B$7-B25</f>
        <v>100890.879605343</v>
      </c>
      <c r="F25" s="0" t="n">
        <f aca="false">B26-B25</f>
        <v>115.367942875833</v>
      </c>
    </row>
    <row r="26" customFormat="false" ht="15" hidden="false" customHeight="false" outlineLevel="0" collapsed="false">
      <c r="A26" s="0" t="n">
        <f aca="false">A27-0.1</f>
        <v>-0.7</v>
      </c>
      <c r="B26" s="0" t="n">
        <f aca="false">$B$7*((1+A26/$B$6)^$D$4-1)</f>
        <v>-775.51166246701</v>
      </c>
      <c r="C26" s="0" t="n">
        <f aca="false">A26/B26</f>
        <v>0.000902629881507137</v>
      </c>
      <c r="D26" s="0" t="n">
        <f aca="false">$A$4*$D$4*C26</f>
        <v>0.0482906986606318</v>
      </c>
      <c r="E26" s="0" t="n">
        <f aca="false">$B$7-B26</f>
        <v>100775.511662467</v>
      </c>
      <c r="F26" s="0" t="n">
        <f aca="false">B27-B26</f>
        <v>114.173189545064</v>
      </c>
    </row>
    <row r="27" customFormat="false" ht="15" hidden="false" customHeight="false" outlineLevel="0" collapsed="false">
      <c r="A27" s="0" t="n">
        <f aca="false">A28-0.1</f>
        <v>-0.6</v>
      </c>
      <c r="B27" s="0" t="n">
        <f aca="false">$B$7*((1+A27/$B$6)^$D$4-1)</f>
        <v>-661.338472921946</v>
      </c>
      <c r="C27" s="0" t="n">
        <f aca="false">A27/B27</f>
        <v>0.000907251013764648</v>
      </c>
      <c r="D27" s="0" t="n">
        <f aca="false">$A$4*$D$4*C27</f>
        <v>0.0485379292364087</v>
      </c>
      <c r="E27" s="0" t="n">
        <f aca="false">$B$7-B27</f>
        <v>100661.338472922</v>
      </c>
      <c r="F27" s="0" t="n">
        <f aca="false">B28-B27</f>
        <v>113.004259936012</v>
      </c>
    </row>
    <row r="28" customFormat="false" ht="15" hidden="false" customHeight="false" outlineLevel="0" collapsed="false">
      <c r="A28" s="0" t="n">
        <f aca="false">A29-0.1</f>
        <v>-0.5</v>
      </c>
      <c r="B28" s="0" t="n">
        <f aca="false">$B$7*((1+A28/$B$6)^$D$4-1)</f>
        <v>-548.334212985935</v>
      </c>
      <c r="C28" s="0" t="n">
        <f aca="false">A28/B28</f>
        <v>0.000911852640522406</v>
      </c>
      <c r="D28" s="0" t="n">
        <f aca="false">$A$4*$D$4*C28</f>
        <v>0.0487841162679487</v>
      </c>
      <c r="E28" s="0" t="n">
        <f aca="false">$B$7-B28</f>
        <v>100548.334212986</v>
      </c>
      <c r="F28" s="0" t="n">
        <f aca="false">B29-B28</f>
        <v>111.86031169157</v>
      </c>
    </row>
    <row r="29" customFormat="false" ht="15" hidden="false" customHeight="false" outlineLevel="0" collapsed="false">
      <c r="A29" s="0" t="n">
        <f aca="false">A30-0.1</f>
        <v>-0.4</v>
      </c>
      <c r="B29" s="0" t="n">
        <f aca="false">$B$7*((1+A29/$B$6)^$D$4-1)</f>
        <v>-436.473901294365</v>
      </c>
      <c r="C29" s="0" t="n">
        <f aca="false">A29/B29</f>
        <v>0.000916435092255913</v>
      </c>
      <c r="D29" s="0" t="n">
        <f aca="false">$A$4*$D$4*C29</f>
        <v>0.0490292774356914</v>
      </c>
      <c r="E29" s="0" t="n">
        <f aca="false">$B$7-B29</f>
        <v>100436.473901294</v>
      </c>
      <c r="F29" s="0" t="n">
        <f aca="false">B30-B29</f>
        <v>110.740538996235</v>
      </c>
    </row>
    <row r="30" customFormat="false" ht="15" hidden="false" customHeight="false" outlineLevel="0" collapsed="false">
      <c r="A30" s="0" t="n">
        <f aca="false">A31-0.1</f>
        <v>-0.3</v>
      </c>
      <c r="B30" s="0" t="n">
        <f aca="false">$B$7*((1+A30/$B$6)^$D$4-1)</f>
        <v>-325.733362298131</v>
      </c>
      <c r="C30" s="0" t="n">
        <f aca="false">A30/B30</f>
        <v>0.000920998690104768</v>
      </c>
      <c r="D30" s="0" t="n">
        <f aca="false">$A$4*$D$4*C30</f>
        <v>0.0492734299206051</v>
      </c>
      <c r="E30" s="0" t="n">
        <f aca="false">$B$7-B30</f>
        <v>100325.733362298</v>
      </c>
      <c r="F30" s="0" t="n">
        <f aca="false">B31-B30</f>
        <v>109.644170606371</v>
      </c>
    </row>
    <row r="31" customFormat="false" ht="15" hidden="false" customHeight="false" outlineLevel="0" collapsed="false">
      <c r="A31" s="0" t="n">
        <f aca="false">A32-0.1</f>
        <v>-0.2</v>
      </c>
      <c r="B31" s="0" t="n">
        <f aca="false">$B$7*((1+A31/$B$6)^$D$4-1)</f>
        <v>-216.08919169176</v>
      </c>
      <c r="C31" s="0" t="n">
        <f aca="false">A31/B31</f>
        <v>0.000925543746238313</v>
      </c>
      <c r="D31" s="0" t="n">
        <f aca="false">$A$4*$D$4*C31</f>
        <v>0.0495165904237497</v>
      </c>
      <c r="E31" s="0" t="n">
        <f aca="false">$B$7-B31</f>
        <v>100216.089191692</v>
      </c>
      <c r="F31" s="0" t="n">
        <f aca="false">B32-B31</f>
        <v>108.570468006852</v>
      </c>
    </row>
    <row r="32" customFormat="false" ht="15" hidden="false" customHeight="false" outlineLevel="0" collapsed="false">
      <c r="A32" s="0" t="n">
        <f aca="false">A33-0.1</f>
        <v>-0.1</v>
      </c>
      <c r="B32" s="0" t="n">
        <f aca="false">$B$7*((1+A32/$B$6)^$D$4-1)</f>
        <v>-107.518723684907</v>
      </c>
      <c r="C32" s="0" t="n">
        <f aca="false">A32/B32</f>
        <v>0.000930070564202923</v>
      </c>
      <c r="D32" s="0" t="n">
        <f aca="false">$A$4*$D$4*C32</f>
        <v>0.0497587751848564</v>
      </c>
      <c r="E32" s="0" t="n">
        <f aca="false">$B$7-B32</f>
        <v>100107.518723685</v>
      </c>
      <c r="F32" s="0" t="n">
        <f aca="false">B33-B32</f>
        <v>107.518723684907</v>
      </c>
    </row>
    <row r="33" customFormat="false" ht="15" hidden="false" customHeight="false" outlineLevel="0" collapsed="false">
      <c r="A33" s="0" t="n">
        <v>0</v>
      </c>
      <c r="B33" s="0" t="n">
        <f aca="false">$B$7*((1+A33/$B$6)^$D$4-1)</f>
        <v>0</v>
      </c>
      <c r="C33" s="0" t="n">
        <f aca="false">B8</f>
        <v>0.000934579439252336</v>
      </c>
      <c r="D33" s="0" t="n">
        <f aca="false">$A$4*$D$4*C33</f>
        <v>0.05</v>
      </c>
      <c r="E33" s="0" t="n">
        <f aca="false">$B$7-B33</f>
        <v>100000</v>
      </c>
      <c r="F33" s="0" t="n">
        <v>0</v>
      </c>
    </row>
    <row r="34" customFormat="false" ht="15" hidden="false" customHeight="false" outlineLevel="0" collapsed="false">
      <c r="A34" s="0" t="n">
        <f aca="false">A33+0.1</f>
        <v>0.1</v>
      </c>
      <c r="B34" s="0" t="n">
        <f aca="false">$B$7*((1+A34/$B$6)^$D$4-1)</f>
        <v>106.488259512316</v>
      </c>
      <c r="C34" s="0" t="n">
        <f aca="false">A34/B34</f>
        <v>0.000939070658661993</v>
      </c>
      <c r="D34" s="0" t="n">
        <f aca="false">$A$4*$D$4*C34</f>
        <v>0.0502402802384166</v>
      </c>
      <c r="E34" s="0" t="n">
        <f aca="false">$B$7-B34</f>
        <v>99893.5117404877</v>
      </c>
      <c r="F34" s="0" t="n">
        <f aca="false">B34-B33</f>
        <v>106.488259512316</v>
      </c>
    </row>
    <row r="35" customFormat="false" ht="15" hidden="false" customHeight="false" outlineLevel="0" collapsed="false">
      <c r="A35" s="0" t="n">
        <f aca="false">A34+0.1</f>
        <v>0.2</v>
      </c>
      <c r="B35" s="0" t="n">
        <f aca="false">$B$7*((1+A35/$B$6)^$D$4-1)</f>
        <v>211.966684740528</v>
      </c>
      <c r="C35" s="0" t="n">
        <f aca="false">A35/B35</f>
        <v>0.000943544502027871</v>
      </c>
      <c r="D35" s="0" t="n">
        <f aca="false">$A$4*$D$4*C35</f>
        <v>0.0504796308584911</v>
      </c>
      <c r="E35" s="0" t="n">
        <f aca="false">$B$7-B35</f>
        <v>99788.0333152595</v>
      </c>
      <c r="F35" s="0" t="n">
        <f aca="false">B35-B34</f>
        <v>105.478425228212</v>
      </c>
    </row>
    <row r="36" customFormat="false" ht="15" hidden="false" customHeight="false" outlineLevel="0" collapsed="false">
      <c r="A36" s="0" t="n">
        <f aca="false">A35+0.1</f>
        <v>0.3</v>
      </c>
      <c r="B36" s="0" t="n">
        <f aca="false">$B$7*((1+A36/$B$6)^$D$4-1)</f>
        <v>316.45528175579</v>
      </c>
      <c r="C36" s="0" t="n">
        <f aca="false">A36/B36</f>
        <v>0.000948001241551442</v>
      </c>
      <c r="D36" s="0" t="n">
        <f aca="false">$A$4*$D$4*C36</f>
        <v>0.0507180664230021</v>
      </c>
      <c r="E36" s="0" t="n">
        <f aca="false">$B$7-B36</f>
        <v>99683.5447182442</v>
      </c>
      <c r="F36" s="0" t="n">
        <f aca="false">B36-B35</f>
        <v>104.488597015262</v>
      </c>
    </row>
    <row r="37" customFormat="false" ht="15" hidden="false" customHeight="false" outlineLevel="0" collapsed="false">
      <c r="A37" s="0" t="n">
        <f aca="false">A36+0.1</f>
        <v>0.4</v>
      </c>
      <c r="B37" s="0" t="n">
        <f aca="false">$B$7*((1+A37/$B$6)^$D$4-1)</f>
        <v>419.973457918288</v>
      </c>
      <c r="C37" s="0" t="n">
        <f aca="false">A37/B37</f>
        <v>0.000952441142311013</v>
      </c>
      <c r="D37" s="0" t="n">
        <f aca="false">$A$4*$D$4*C37</f>
        <v>0.0509556011136392</v>
      </c>
      <c r="E37" s="0" t="n">
        <f aca="false">$B$7-B37</f>
        <v>99580.0265420817</v>
      </c>
      <c r="F37" s="0" t="n">
        <f aca="false">B37-B36</f>
        <v>103.518176162498</v>
      </c>
    </row>
    <row r="38" customFormat="false" ht="15" hidden="false" customHeight="false" outlineLevel="0" collapsed="false">
      <c r="A38" s="0" t="n">
        <f aca="false">A37+0.1</f>
        <v>0.5</v>
      </c>
      <c r="B38" s="0" t="n">
        <f aca="false">$B$7*((1+A38/$B$6)^$D$4-1)</f>
        <v>522.540045727027</v>
      </c>
      <c r="C38" s="0" t="n">
        <f aca="false">A38/B38</f>
        <v>0.000956864462520444</v>
      </c>
      <c r="D38" s="0" t="n">
        <f aca="false">$A$4*$D$4*C38</f>
        <v>0.0511922487448438</v>
      </c>
      <c r="E38" s="0" t="n">
        <f aca="false">$B$7-B38</f>
        <v>99477.459954273</v>
      </c>
      <c r="F38" s="0" t="n">
        <f aca="false">B38-B37</f>
        <v>102.566587808739</v>
      </c>
    </row>
    <row r="39" customFormat="false" ht="15" hidden="false" customHeight="false" outlineLevel="0" collapsed="false">
      <c r="A39" s="0" t="n">
        <f aca="false">A38+0.1</f>
        <v>0.6</v>
      </c>
      <c r="B39" s="0" t="n">
        <f aca="false">$B$7*((1+A39/$B$6)^$D$4-1)</f>
        <v>624.173325488075</v>
      </c>
      <c r="C39" s="0" t="n">
        <f aca="false">A39/B39</f>
        <v>0.000961271453775803</v>
      </c>
      <c r="D39" s="0" t="n">
        <f aca="false">$A$4*$D$4*C39</f>
        <v>0.0514280227770055</v>
      </c>
      <c r="E39" s="0" t="n">
        <f aca="false">$B$7-B39</f>
        <v>99375.8266745119</v>
      </c>
      <c r="F39" s="0" t="n">
        <f aca="false">B39-B38</f>
        <v>101.633279761049</v>
      </c>
    </row>
    <row r="40" customFormat="false" ht="15" hidden="false" customHeight="false" outlineLevel="0" collapsed="false">
      <c r="A40" s="0" t="n">
        <f aca="false">A39+0.1</f>
        <v>0.7</v>
      </c>
      <c r="B40" s="0" t="n">
        <f aca="false">$B$7*((1+A40/$B$6)^$D$4-1)</f>
        <v>724.89104687079</v>
      </c>
      <c r="C40" s="0" t="n">
        <f aca="false">A40/B40</f>
        <v>0.000965662361291066</v>
      </c>
      <c r="D40" s="0" t="n">
        <f aca="false">$A$4*$D$4*C40</f>
        <v>0.051662936329072</v>
      </c>
      <c r="E40" s="0" t="n">
        <f aca="false">$B$7-B40</f>
        <v>99275.1089531292</v>
      </c>
      <c r="F40" s="0" t="n">
        <f aca="false">B40-B39</f>
        <v>100.717721382715</v>
      </c>
    </row>
    <row r="41" customFormat="false" ht="15" hidden="false" customHeight="false" outlineLevel="0" collapsed="false">
      <c r="A41" s="0" t="n">
        <f aca="false">A40+0.1</f>
        <v>0.8</v>
      </c>
      <c r="B41" s="0" t="n">
        <f aca="false">$B$7*((1+A41/$B$6)^$D$4-1)</f>
        <v>824.710449417521</v>
      </c>
      <c r="C41" s="0" t="n">
        <f aca="false">A41/B41</f>
        <v>0.000970037424122644</v>
      </c>
      <c r="D41" s="0" t="n">
        <f aca="false">$A$4*$D$4*C41</f>
        <v>0.0518970021905615</v>
      </c>
      <c r="E41" s="0" t="n">
        <f aca="false">$B$7-B41</f>
        <v>99175.2895505825</v>
      </c>
      <c r="F41" s="0" t="n">
        <f aca="false">B41-B40</f>
        <v>99.8194025467303</v>
      </c>
    </row>
    <row r="42" customFormat="false" ht="15" hidden="false" customHeight="false" outlineLevel="0" collapsed="false">
      <c r="A42" s="0" t="n">
        <f aca="false">A41+0.1</f>
        <v>0.9</v>
      </c>
      <c r="B42" s="0" t="n">
        <f aca="false">$B$7*((1+A42/$B$6)^$D$4-1)</f>
        <v>923.648282066814</v>
      </c>
      <c r="C42" s="0" t="n">
        <f aca="false">A42/B42</f>
        <v>0.000974396875384322</v>
      </c>
      <c r="D42" s="0" t="n">
        <f aca="false">$A$4*$D$4*C42</f>
        <v>0.0521302328330612</v>
      </c>
      <c r="E42" s="0" t="n">
        <f aca="false">$B$7-B42</f>
        <v>99076.3517179332</v>
      </c>
      <c r="F42" s="0" t="n">
        <f aca="false">B42-B41</f>
        <v>98.9378326492929</v>
      </c>
    </row>
    <row r="43" customFormat="false" ht="15" hidden="false" customHeight="false" outlineLevel="0" collapsed="false">
      <c r="A43" s="0" t="n">
        <f aca="false">A42+0.1</f>
        <v>1</v>
      </c>
      <c r="B43" s="0" t="n">
        <f aca="false">$B$7*((1+A43/$B$6)^$D$4-1)</f>
        <v>1021.72082174721</v>
      </c>
      <c r="C43" s="0" t="n">
        <f aca="false">A43/B43</f>
        <v>0.0009787409424523</v>
      </c>
      <c r="D43" s="0" t="n">
        <f aca="false">$A$4*$D$4*C43</f>
        <v>0.052362640421198</v>
      </c>
      <c r="E43" s="0" t="n">
        <f aca="false">$B$7-B43</f>
        <v>98978.2791782528</v>
      </c>
      <c r="F43" s="0" t="n">
        <f aca="false">B43-B42</f>
        <v>98.0725396803938</v>
      </c>
    </row>
    <row r="44" customFormat="false" ht="15" hidden="false" customHeight="false" outlineLevel="0" collapsed="false">
      <c r="A44" s="0" t="n">
        <f aca="false">A43+1</f>
        <v>2</v>
      </c>
      <c r="B44" s="0" t="n">
        <f aca="false">$B$7*((1+A44/$B$6)^$D$4-1)</f>
        <v>1958.13167596666</v>
      </c>
      <c r="C44" s="0" t="n">
        <f aca="false">A44/B44</f>
        <v>0.00102138177148515</v>
      </c>
      <c r="D44" s="0" t="n">
        <f aca="false">$A$4*$D$4*C44</f>
        <v>0.0546439247744553</v>
      </c>
      <c r="E44" s="0" t="n">
        <f aca="false">$B$7-B44</f>
        <v>98041.8683240334</v>
      </c>
      <c r="F44" s="0" t="n">
        <f aca="false">B44-B43</f>
        <v>936.410854219449</v>
      </c>
    </row>
    <row r="45" customFormat="false" ht="15" hidden="false" customHeight="false" outlineLevel="0" collapsed="false">
      <c r="A45" s="0" t="n">
        <f aca="false">A44+1</f>
        <v>3</v>
      </c>
      <c r="B45" s="0" t="n">
        <f aca="false">$B$7*((1+A45/$B$6)^$D$4-1)</f>
        <v>2823.00258471515</v>
      </c>
      <c r="C45" s="0" t="n">
        <f aca="false">A45/B45</f>
        <v>0.00106269828311288</v>
      </c>
      <c r="D45" s="0" t="n">
        <f aca="false">$A$4*$D$4*C45</f>
        <v>0.0568543581465388</v>
      </c>
      <c r="E45" s="0" t="n">
        <f aca="false">$B$7-B45</f>
        <v>97176.9974152848</v>
      </c>
      <c r="F45" s="0" t="n">
        <f aca="false">B45-B44</f>
        <v>864.870908748494</v>
      </c>
    </row>
    <row r="46" customFormat="false" ht="15" hidden="false" customHeight="false" outlineLevel="0" collapsed="false">
      <c r="A46" s="0" t="n">
        <f aca="false">A45+1</f>
        <v>4</v>
      </c>
      <c r="B46" s="0" t="n">
        <f aca="false">$B$7*((1+A46/$B$6)^$D$4-1)</f>
        <v>3626.97499985862</v>
      </c>
      <c r="C46" s="0" t="n">
        <f aca="false">A46/B46</f>
        <v>0.00110284741421044</v>
      </c>
      <c r="D46" s="0" t="n">
        <f aca="false">$A$4*$D$4*C46</f>
        <v>0.0590023366602586</v>
      </c>
      <c r="E46" s="0" t="n">
        <f aca="false">$B$7-B46</f>
        <v>96373.0250001414</v>
      </c>
      <c r="F46" s="0" t="n">
        <f aca="false">B46-B45</f>
        <v>803.972415143473</v>
      </c>
    </row>
    <row r="47" customFormat="false" ht="15" hidden="false" customHeight="false" outlineLevel="0" collapsed="false">
      <c r="A47" s="0" t="n">
        <f aca="false">A46+1</f>
        <v>5</v>
      </c>
      <c r="B47" s="0" t="n">
        <f aca="false">$B$7*((1+A47/$B$6)^$D$4-1)</f>
        <v>4378.44870310196</v>
      </c>
      <c r="C47" s="0" t="n">
        <f aca="false">A47/B47</f>
        <v>0.0011419569667352</v>
      </c>
      <c r="D47" s="0" t="n">
        <f aca="false">$A$4*$D$4*C47</f>
        <v>0.0610946977203334</v>
      </c>
      <c r="E47" s="0" t="n">
        <f aca="false">$B$7-B47</f>
        <v>95621.551296898</v>
      </c>
      <c r="F47" s="0" t="n">
        <f aca="false">B47-B46</f>
        <v>751.473703243333</v>
      </c>
    </row>
    <row r="48" customFormat="false" ht="15" hidden="false" customHeight="false" outlineLevel="0" collapsed="false">
      <c r="A48" s="0" t="n">
        <f aca="false">A47+1</f>
        <v>6</v>
      </c>
      <c r="B48" s="0" t="n">
        <f aca="false">$B$7*((1+A48/$B$6)^$D$4-1)</f>
        <v>5084.17409943018</v>
      </c>
      <c r="C48" s="0" t="n">
        <f aca="false">A48/B48</f>
        <v>0.00118013267890894</v>
      </c>
      <c r="D48" s="0" t="n">
        <f aca="false">$A$4*$D$4*C48</f>
        <v>0.0631370983216284</v>
      </c>
      <c r="E48" s="0" t="n">
        <f aca="false">$B$7-B48</f>
        <v>94915.8259005698</v>
      </c>
      <c r="F48" s="0" t="n">
        <f aca="false">B48-B47</f>
        <v>705.725396328227</v>
      </c>
    </row>
    <row r="49" customFormat="false" ht="15" hidden="false" customHeight="false" outlineLevel="0" collapsed="false">
      <c r="A49" s="0" t="n">
        <f aca="false">A48+1</f>
        <v>7</v>
      </c>
      <c r="B49" s="0" t="n">
        <f aca="false">$B$7*((1+A49/$B$6)^$D$4-1)</f>
        <v>5749.66029615645</v>
      </c>
      <c r="C49" s="0" t="n">
        <f aca="false">A49/B49</f>
        <v>0.00121746323077198</v>
      </c>
      <c r="D49" s="0" t="n">
        <f aca="false">$A$4*$D$4*C49</f>
        <v>0.0651342828463009</v>
      </c>
      <c r="E49" s="0" t="n">
        <f aca="false">$B$7-B49</f>
        <v>94250.3397038436</v>
      </c>
      <c r="F49" s="0" t="n">
        <f aca="false">B49-B48</f>
        <v>665.486196726261</v>
      </c>
    </row>
    <row r="50" customFormat="false" ht="15" hidden="false" customHeight="false" outlineLevel="0" collapsed="false">
      <c r="A50" s="0" t="n">
        <f aca="false">A49+1</f>
        <v>8</v>
      </c>
      <c r="B50" s="0" t="n">
        <f aca="false">$B$7*((1+A50/$B$6)^$D$4-1)</f>
        <v>6379.46385788697</v>
      </c>
      <c r="C50" s="0" t="n">
        <f aca="false">A50/B50</f>
        <v>0.001254023876961</v>
      </c>
      <c r="D50" s="0" t="n">
        <f aca="false">$A$4*$D$4*C50</f>
        <v>0.0670902774174135</v>
      </c>
      <c r="E50" s="0" t="n">
        <f aca="false">$B$7-B50</f>
        <v>93620.536142113</v>
      </c>
      <c r="F50" s="0" t="n">
        <f aca="false">B50-B49</f>
        <v>629.803561730524</v>
      </c>
    </row>
    <row r="51" customFormat="false" ht="15" hidden="false" customHeight="false" outlineLevel="0" collapsed="false">
      <c r="A51" s="0" t="n">
        <f aca="false">A50+1</f>
        <v>9</v>
      </c>
      <c r="B51" s="0" t="n">
        <f aca="false">$B$7*((1+A51/$B$6)^$D$4-1)</f>
        <v>6977.39789446101</v>
      </c>
      <c r="C51" s="0" t="n">
        <f aca="false">A51/B51</f>
        <v>0.00128987914063846</v>
      </c>
      <c r="D51" s="0" t="n">
        <f aca="false">$A$4*$D$4*C51</f>
        <v>0.0690085340241578</v>
      </c>
      <c r="E51" s="0" t="n">
        <f aca="false">$B$7-B51</f>
        <v>93022.602105539</v>
      </c>
      <c r="F51" s="0" t="n">
        <f aca="false">B51-B50</f>
        <v>597.934036574044</v>
      </c>
    </row>
    <row r="52" customFormat="false" ht="15" hidden="false" customHeight="false" outlineLevel="0" collapsed="false">
      <c r="A52" s="0" t="n">
        <f aca="false">A51+1</f>
        <v>10</v>
      </c>
      <c r="B52" s="0" t="n">
        <f aca="false">$B$7*((1+A52/$B$6)^$D$4-1)</f>
        <v>7546.68654331612</v>
      </c>
      <c r="C52" s="0" t="n">
        <f aca="false">A52/B52</f>
        <v>0.00132508484917221</v>
      </c>
      <c r="D52" s="0" t="n">
        <f aca="false">$A$4*$D$4*C52</f>
        <v>0.0708920394307134</v>
      </c>
      <c r="E52" s="0" t="n">
        <f aca="false">$B$7-B52</f>
        <v>92453.3134566839</v>
      </c>
      <c r="F52" s="0" t="n">
        <f aca="false">B52-B51</f>
        <v>569.288648855104</v>
      </c>
    </row>
    <row r="53" customFormat="false" ht="15" hidden="false" customHeight="false" outlineLevel="0" collapsed="false">
      <c r="A53" s="0" t="n">
        <f aca="false">A52+10</f>
        <v>20</v>
      </c>
      <c r="B53" s="0" t="n">
        <f aca="false">$B$7*((1+A53/$B$6)^$D$4-1)</f>
        <v>12122.5496023047</v>
      </c>
      <c r="C53" s="0" t="n">
        <f aca="false">A53/B53</f>
        <v>0.00164981795547346</v>
      </c>
      <c r="D53" s="0" t="n">
        <f aca="false">$A$4*$D$4*C53</f>
        <v>0.0882652606178302</v>
      </c>
      <c r="E53" s="0" t="n">
        <f aca="false">$B$7-B53</f>
        <v>87877.4503976953</v>
      </c>
      <c r="F53" s="0" t="n">
        <f aca="false">B53-B52</f>
        <v>4575.86305898861</v>
      </c>
    </row>
    <row r="54" customFormat="false" ht="15" hidden="false" customHeight="false" outlineLevel="0" collapsed="false">
      <c r="A54" s="0" t="n">
        <f aca="false">A53+10</f>
        <v>30</v>
      </c>
      <c r="B54" s="0" t="n">
        <f aca="false">$B$7*((1+A54/$B$6)^$D$4-1)</f>
        <v>15459.1110912835</v>
      </c>
      <c r="C54" s="0" t="n">
        <f aca="false">A54/B54</f>
        <v>0.00194060317070335</v>
      </c>
      <c r="D54" s="0" t="n">
        <f aca="false">$A$4*$D$4*C54</f>
        <v>0.103822269632629</v>
      </c>
      <c r="E54" s="0" t="n">
        <f aca="false">$B$7-B54</f>
        <v>84540.8889087165</v>
      </c>
      <c r="F54" s="0" t="n">
        <f aca="false">B54-B53</f>
        <v>3336.56148897874</v>
      </c>
    </row>
    <row r="55" customFormat="false" ht="15" hidden="false" customHeight="false" outlineLevel="0" collapsed="false">
      <c r="A55" s="0" t="n">
        <f aca="false">A54+10</f>
        <v>40</v>
      </c>
      <c r="B55" s="0" t="n">
        <f aca="false">$B$7*((1+A55/$B$6)^$D$4-1)</f>
        <v>18103.6697259471</v>
      </c>
      <c r="C55" s="0" t="n">
        <f aca="false">A55/B55</f>
        <v>0.00220949678189666</v>
      </c>
      <c r="D55" s="0" t="n">
        <f aca="false">$A$4*$D$4*C55</f>
        <v>0.118208077831471</v>
      </c>
      <c r="E55" s="0" t="n">
        <f aca="false">$B$7-B55</f>
        <v>81896.3302740529</v>
      </c>
      <c r="F55" s="0" t="n">
        <f aca="false">B55-B54</f>
        <v>2644.55863466362</v>
      </c>
    </row>
    <row r="56" customFormat="false" ht="15" hidden="false" customHeight="false" outlineLevel="0" collapsed="false">
      <c r="A56" s="0" t="n">
        <f aca="false">A55+10</f>
        <v>50</v>
      </c>
      <c r="B56" s="0" t="n">
        <f aca="false">$B$7*((1+A56/$B$6)^$D$4-1)</f>
        <v>20303.2534730333</v>
      </c>
      <c r="C56" s="0" t="n">
        <f aca="false">A56/B56</f>
        <v>0.00246265949772089</v>
      </c>
      <c r="D56" s="0" t="n">
        <f aca="false">$A$4*$D$4*C56</f>
        <v>0.131752283128067</v>
      </c>
      <c r="E56" s="0" t="n">
        <f aca="false">$B$7-B56</f>
        <v>79696.7465269667</v>
      </c>
      <c r="F56" s="0" t="n">
        <f aca="false">B56-B55</f>
        <v>2199.58374708622</v>
      </c>
    </row>
    <row r="57" customFormat="false" ht="15" hidden="false" customHeight="false" outlineLevel="0" collapsed="false">
      <c r="A57" s="0" t="n">
        <f aca="false">A56+10</f>
        <v>60</v>
      </c>
      <c r="B57" s="0" t="n">
        <f aca="false">$B$7*((1+A57/$B$6)^$D$4-1)</f>
        <v>22191.3296027616</v>
      </c>
      <c r="C57" s="0" t="n">
        <f aca="false">A57/B57</f>
        <v>0.00270375867845852</v>
      </c>
      <c r="D57" s="13" t="n">
        <f aca="false">$A$4*$D$4*C57</f>
        <v>0.144651089297531</v>
      </c>
      <c r="E57" s="0" t="n">
        <f aca="false">$B$7-B57</f>
        <v>77808.6703972384</v>
      </c>
      <c r="F57" s="0" t="n">
        <f aca="false">B57-B56</f>
        <v>1888.07612972828</v>
      </c>
    </row>
    <row r="58" customFormat="false" ht="15" hidden="false" customHeight="false" outlineLevel="0" collapsed="false">
      <c r="A58" s="0" t="n">
        <f aca="false">A57+10</f>
        <v>70</v>
      </c>
      <c r="B58" s="0" t="n">
        <f aca="false">$B$7*((1+A58/$B$6)^$D$4-1)</f>
        <v>23848.5051500546</v>
      </c>
      <c r="C58" s="0" t="n">
        <f aca="false">A58/B58</f>
        <v>0.00293519445179312</v>
      </c>
      <c r="D58" s="0" t="n">
        <f aca="false">$A$4*$D$4*C58</f>
        <v>0.157032903170932</v>
      </c>
      <c r="E58" s="0" t="n">
        <f aca="false">$B$7-B58</f>
        <v>76151.4948499454</v>
      </c>
      <c r="F58" s="0" t="n">
        <f aca="false">B58-B57</f>
        <v>1657.17554729303</v>
      </c>
    </row>
    <row r="59" customFormat="false" ht="15" hidden="false" customHeight="false" outlineLevel="0" collapsed="false">
      <c r="A59" s="0" t="n">
        <f aca="false">A58+10</f>
        <v>80</v>
      </c>
      <c r="B59" s="0" t="n">
        <f aca="false">$B$7*((1+A59/$B$6)^$D$4-1)</f>
        <v>25327.3305083274</v>
      </c>
      <c r="C59" s="0" t="n">
        <f aca="false">A59/B59</f>
        <v>0.00315864318877572</v>
      </c>
      <c r="D59" s="0" t="n">
        <f aca="false">$A$4*$D$4*C59</f>
        <v>0.168987410599501</v>
      </c>
      <c r="E59" s="0" t="n">
        <f aca="false">$B$7-B59</f>
        <v>74672.6694916726</v>
      </c>
      <c r="F59" s="0" t="n">
        <f aca="false">B59-B58</f>
        <v>1478.82535827284</v>
      </c>
    </row>
    <row r="60" customFormat="false" ht="15" hidden="false" customHeight="false" outlineLevel="0" collapsed="false">
      <c r="A60" s="0" t="n">
        <f aca="false">A59+10</f>
        <v>90</v>
      </c>
      <c r="B60" s="0" t="n">
        <f aca="false">$B$7*((1+A60/$B$6)^$D$4-1)</f>
        <v>26664.037242305</v>
      </c>
      <c r="C60" s="0" t="n">
        <f aca="false">A60/B60</f>
        <v>0.0033753328193379</v>
      </c>
      <c r="D60" s="0" t="n">
        <f aca="false">$A$4*$D$4*C60</f>
        <v>0.180580305834578</v>
      </c>
      <c r="E60" s="0" t="n">
        <f aca="false">$B$7-B60</f>
        <v>73335.962757695</v>
      </c>
      <c r="F60" s="0" t="n">
        <f aca="false">B60-B59</f>
        <v>1336.70673397752</v>
      </c>
    </row>
    <row r="61" customFormat="false" ht="15" hidden="false" customHeight="false" outlineLevel="0" collapsed="false">
      <c r="A61" s="0" t="n">
        <f aca="false">A60+10</f>
        <v>100</v>
      </c>
      <c r="B61" s="0" t="n">
        <f aca="false">$B$7*((1+A61/$B$6)^$D$4-1)</f>
        <v>27884.6991618531</v>
      </c>
      <c r="C61" s="0" t="n">
        <f aca="false">A61/B61</f>
        <v>0.00358619612209417</v>
      </c>
      <c r="D61" s="0" t="n">
        <f aca="false">$A$4*$D$4*C61</f>
        <v>0.191861492532038</v>
      </c>
      <c r="E61" s="0" t="n">
        <f aca="false">$B$7-B61</f>
        <v>72115.3008381469</v>
      </c>
      <c r="F61" s="0" t="n">
        <f aca="false">B61-B60</f>
        <v>1220.66191954811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72"/>
  <sheetViews>
    <sheetView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F43" activeCellId="0" sqref="F43"/>
    </sheetView>
  </sheetViews>
  <sheetFormatPr defaultRowHeight="13.8" zeroHeight="false" outlineLevelRow="0" outlineLevelCol="0"/>
  <cols>
    <col collapsed="false" customWidth="true" hidden="false" outlineLevel="0" max="2" min="1" style="0" width="15.85"/>
    <col collapsed="false" customWidth="true" hidden="false" outlineLevel="0" max="3" min="3" style="0" width="14.14"/>
    <col collapsed="false" customWidth="true" hidden="false" outlineLevel="0" max="4" min="4" style="0" width="15.85"/>
    <col collapsed="false" customWidth="true" hidden="false" outlineLevel="0" max="5" min="5" style="0" width="22.28"/>
    <col collapsed="false" customWidth="true" hidden="false" outlineLevel="0" max="1025" min="6" style="0" width="8.53"/>
  </cols>
  <sheetData>
    <row r="1" customFormat="false" ht="13.8" hidden="false" customHeight="false" outlineLevel="0" collapsed="false">
      <c r="B1" s="0" t="s">
        <v>27</v>
      </c>
    </row>
    <row r="3" customFormat="false" ht="13.8" hidden="false" customHeight="false" outlineLevel="0" collapsed="false">
      <c r="B3" s="0" t="s">
        <v>3</v>
      </c>
      <c r="C3" s="0" t="s">
        <v>4</v>
      </c>
      <c r="D3" s="0" t="s">
        <v>5</v>
      </c>
      <c r="E3" s="0" t="s">
        <v>6</v>
      </c>
    </row>
    <row r="4" customFormat="false" ht="13.8" hidden="false" customHeight="false" outlineLevel="0" collapsed="false">
      <c r="B4" s="11" t="n">
        <v>200</v>
      </c>
      <c r="C4" s="11" t="n">
        <v>5000</v>
      </c>
      <c r="D4" s="11" t="n">
        <v>0.5</v>
      </c>
      <c r="E4" s="11" t="n">
        <v>0.1</v>
      </c>
    </row>
    <row r="6" customFormat="false" ht="13.8" hidden="false" customHeight="false" outlineLevel="0" collapsed="false">
      <c r="B6" s="0" t="s">
        <v>35</v>
      </c>
      <c r="C6" s="0" t="n">
        <f aca="false">C4/B4</f>
        <v>25</v>
      </c>
    </row>
    <row r="7" customFormat="false" ht="13.8" hidden="false" customHeight="false" outlineLevel="0" collapsed="false">
      <c r="B7" s="0" t="s">
        <v>8</v>
      </c>
      <c r="C7" s="0" t="n">
        <f aca="false">C4/D4</f>
        <v>10000</v>
      </c>
    </row>
    <row r="8" customFormat="false" ht="13.8" hidden="false" customHeight="false" outlineLevel="0" collapsed="false">
      <c r="B8" s="0" t="s">
        <v>9</v>
      </c>
      <c r="C8" s="0" t="n">
        <f aca="false">C6/(C7*E4)</f>
        <v>0.025</v>
      </c>
      <c r="D8" s="0" t="s">
        <v>36</v>
      </c>
      <c r="H8" s="1" t="s">
        <v>11</v>
      </c>
      <c r="I8" s="2" t="s">
        <v>12</v>
      </c>
      <c r="J8" s="2"/>
      <c r="K8" s="2"/>
      <c r="L8" s="2" t="s">
        <v>13</v>
      </c>
      <c r="M8" s="2"/>
      <c r="N8" s="2"/>
      <c r="O8" s="2"/>
      <c r="P8" s="2"/>
      <c r="Q8" s="3"/>
    </row>
    <row r="9" customFormat="false" ht="13.8" hidden="false" customHeight="false" outlineLevel="0" collapsed="false">
      <c r="H9" s="4" t="s">
        <v>14</v>
      </c>
      <c r="I9" s="5" t="s">
        <v>15</v>
      </c>
      <c r="J9" s="5"/>
      <c r="K9" s="5"/>
      <c r="L9" s="5"/>
      <c r="M9" s="5"/>
      <c r="N9" s="5"/>
      <c r="O9" s="5"/>
      <c r="P9" s="5"/>
      <c r="Q9" s="6"/>
    </row>
    <row r="10" customFormat="false" ht="13.8" hidden="false" customHeight="false" outlineLevel="0" collapsed="false">
      <c r="H10" s="4" t="s">
        <v>16</v>
      </c>
      <c r="I10" s="5" t="s">
        <v>17</v>
      </c>
      <c r="J10" s="5"/>
      <c r="K10" s="5"/>
      <c r="L10" s="5"/>
      <c r="M10" s="5"/>
      <c r="N10" s="5"/>
      <c r="O10" s="5"/>
      <c r="P10" s="5"/>
      <c r="Q10" s="6"/>
    </row>
    <row r="11" customFormat="false" ht="13.8" hidden="false" customHeight="false" outlineLevel="0" collapsed="false">
      <c r="H11" s="7" t="s">
        <v>18</v>
      </c>
      <c r="I11" s="8" t="s">
        <v>19</v>
      </c>
      <c r="J11" s="8"/>
      <c r="K11" s="8"/>
      <c r="L11" s="8" t="s">
        <v>20</v>
      </c>
      <c r="M11" s="8"/>
      <c r="N11" s="8"/>
      <c r="O11" s="8"/>
      <c r="P11" s="8"/>
      <c r="Q11" s="9"/>
    </row>
    <row r="14" customFormat="false" ht="13.8" hidden="false" customHeight="false" outlineLevel="0" collapsed="false">
      <c r="A14" s="0" t="s">
        <v>37</v>
      </c>
      <c r="B14" s="0" t="s">
        <v>18</v>
      </c>
      <c r="C14" s="0" t="s">
        <v>14</v>
      </c>
      <c r="D14" s="0" t="s">
        <v>25</v>
      </c>
      <c r="E14" s="0" t="s">
        <v>31</v>
      </c>
      <c r="F14" s="0" t="s">
        <v>32</v>
      </c>
      <c r="G14" s="0" t="s">
        <v>33</v>
      </c>
    </row>
    <row r="16" customFormat="false" ht="13.8" hidden="false" customHeight="false" outlineLevel="0" collapsed="false">
      <c r="A16" s="0" t="n">
        <v>-0.996</v>
      </c>
      <c r="B16" s="0" t="n">
        <f aca="false">$C$6*A16</f>
        <v>-24.9</v>
      </c>
      <c r="C16" s="0" t="n">
        <f aca="false">$C$7*((1+B16/$C$6)^$E$4-1)</f>
        <v>-4242.87049186838</v>
      </c>
      <c r="D16" s="0" t="n">
        <f aca="false">B16/C16</f>
        <v>0.00586866840449686</v>
      </c>
      <c r="E16" s="0" t="n">
        <f aca="false">$B$4*$E$4*D16</f>
        <v>0.117373368089937</v>
      </c>
      <c r="F16" s="0" t="n">
        <f aca="false">$C$7-C16</f>
        <v>14242.8704918684</v>
      </c>
      <c r="G16" s="0" t="n">
        <f aca="false">C17-C16</f>
        <v>1005.30386993079</v>
      </c>
    </row>
    <row r="17" customFormat="false" ht="13.8" hidden="false" customHeight="false" outlineLevel="0" collapsed="false">
      <c r="A17" s="0" t="n">
        <v>-0.98</v>
      </c>
      <c r="B17" s="0" t="n">
        <f aca="false">$C$6*A17</f>
        <v>-24.5</v>
      </c>
      <c r="C17" s="0" t="n">
        <f aca="false">$C$7*((1+B17/$C$6)^$E$4-1)</f>
        <v>-3237.56662193759</v>
      </c>
      <c r="D17" s="0" t="n">
        <f aca="false">B17/C17</f>
        <v>0.0075674118438179</v>
      </c>
      <c r="E17" s="0" t="n">
        <f aca="false">$B$4*$E$4*D17</f>
        <v>0.151348236876358</v>
      </c>
      <c r="F17" s="0" t="n">
        <f aca="false">$C$7-C17</f>
        <v>13237.5666219376</v>
      </c>
      <c r="G17" s="0" t="n">
        <f aca="false">C18-C17</f>
        <v>485.363258714541</v>
      </c>
    </row>
    <row r="18" customFormat="false" ht="13.8" hidden="false" customHeight="false" outlineLevel="0" collapsed="false">
      <c r="A18" s="0" t="n">
        <v>-0.96</v>
      </c>
      <c r="B18" s="0" t="n">
        <f aca="false">$C$6*A18</f>
        <v>-24</v>
      </c>
      <c r="C18" s="0" t="n">
        <f aca="false">$C$7*((1+B18/$C$6)^$E$4-1)</f>
        <v>-2752.20336322304</v>
      </c>
      <c r="D18" s="0" t="n">
        <f aca="false">B18/C18</f>
        <v>0.0087202858337816</v>
      </c>
      <c r="E18" s="0" t="n">
        <f aca="false">$B$4*$E$4*D18</f>
        <v>0.174405716675632</v>
      </c>
      <c r="F18" s="0" t="n">
        <f aca="false">$C$7-C18</f>
        <v>12752.203363223</v>
      </c>
      <c r="G18" s="0" t="n">
        <f aca="false">C19-C18</f>
        <v>841.637150214798</v>
      </c>
    </row>
    <row r="19" customFormat="false" ht="13.8" hidden="false" customHeight="false" outlineLevel="0" collapsed="false">
      <c r="A19" s="0" t="n">
        <v>-0.88</v>
      </c>
      <c r="B19" s="0" t="n">
        <f aca="false">$C$6*A19</f>
        <v>-22</v>
      </c>
      <c r="C19" s="0" t="n">
        <f aca="false">$C$7*((1+B19/$C$6)^$E$4-1)</f>
        <v>-1910.56621300825</v>
      </c>
      <c r="D19" s="0" t="n">
        <f aca="false">B19/C19</f>
        <v>0.0115149110510859</v>
      </c>
      <c r="E19" s="0" t="n">
        <f aca="false">$B$4*$E$4*D19</f>
        <v>0.230298221021718</v>
      </c>
      <c r="F19" s="0" t="n">
        <f aca="false">$C$7-C19</f>
        <v>11910.5662130082</v>
      </c>
      <c r="G19" s="0" t="n">
        <f aca="false">C20-C19</f>
        <v>423.965438216093</v>
      </c>
    </row>
    <row r="20" customFormat="false" ht="13.8" hidden="false" customHeight="false" outlineLevel="0" collapsed="false">
      <c r="A20" s="0" t="n">
        <v>-0.8</v>
      </c>
      <c r="B20" s="0" t="n">
        <f aca="false">$C$6*A20</f>
        <v>-20</v>
      </c>
      <c r="C20" s="0" t="n">
        <f aca="false">$C$7*((1+B20/$C$6)^$E$4-1)</f>
        <v>-1486.60077479215</v>
      </c>
      <c r="D20" s="0" t="n">
        <f aca="false">B20/C20</f>
        <v>0.0134535110832269</v>
      </c>
      <c r="E20" s="0" t="n">
        <f aca="false">$B$4*$E$4*D20</f>
        <v>0.269070221664539</v>
      </c>
      <c r="F20" s="0" t="n">
        <f aca="false">$C$7-C20</f>
        <v>11486.6007747922</v>
      </c>
      <c r="G20" s="0" t="n">
        <f aca="false">C21-C20</f>
        <v>291.325917487916</v>
      </c>
    </row>
    <row r="21" customFormat="false" ht="13.8" hidden="false" customHeight="false" outlineLevel="0" collapsed="false">
      <c r="A21" s="0" t="n">
        <v>-0.72</v>
      </c>
      <c r="B21" s="0" t="n">
        <f aca="false">$C$6*A21</f>
        <v>-18</v>
      </c>
      <c r="C21" s="0" t="n">
        <f aca="false">$C$7*((1+B21/$C$6)^$E$4-1)</f>
        <v>-1195.27485730424</v>
      </c>
      <c r="D21" s="0" t="n">
        <f aca="false">B21/C21</f>
        <v>0.0150592977757403</v>
      </c>
      <c r="E21" s="0" t="n">
        <f aca="false">$B$4*$E$4*D21</f>
        <v>0.301185955514806</v>
      </c>
      <c r="F21" s="0" t="n">
        <f aca="false">$C$7-C21</f>
        <v>11195.2748573042</v>
      </c>
      <c r="G21" s="0" t="n">
        <f aca="false">C22-C21</f>
        <v>224.07937177858</v>
      </c>
    </row>
    <row r="22" customFormat="false" ht="13.8" hidden="false" customHeight="false" outlineLevel="0" collapsed="false">
      <c r="A22" s="0" t="n">
        <v>-0.64</v>
      </c>
      <c r="B22" s="0" t="n">
        <f aca="false">$C$6*A22</f>
        <v>-16</v>
      </c>
      <c r="C22" s="0" t="n">
        <f aca="false">$C$7*((1+B22/$C$6)^$E$4-1)</f>
        <v>-971.195485525658</v>
      </c>
      <c r="D22" s="0" t="n">
        <f aca="false">B22/C22</f>
        <v>0.0164745411592806</v>
      </c>
      <c r="E22" s="0" t="n">
        <f aca="false">$B$4*$E$4*D22</f>
        <v>0.329490823185613</v>
      </c>
      <c r="F22" s="0" t="n">
        <f aca="false">$C$7-C22</f>
        <v>10971.1954855257</v>
      </c>
      <c r="G22" s="0" t="n">
        <f aca="false">C23-C22</f>
        <v>183.011761651057</v>
      </c>
    </row>
    <row r="23" customFormat="false" ht="13.8" hidden="false" customHeight="false" outlineLevel="0" collapsed="false">
      <c r="A23" s="0" t="n">
        <v>-0.56</v>
      </c>
      <c r="B23" s="0" t="n">
        <f aca="false">$C$6*A23</f>
        <v>-14</v>
      </c>
      <c r="C23" s="0" t="n">
        <f aca="false">$C$7*((1+B23/$C$6)^$E$4-1)</f>
        <v>-788.1837238746</v>
      </c>
      <c r="D23" s="0" t="n">
        <f aca="false">B23/C23</f>
        <v>0.0177623561308498</v>
      </c>
      <c r="E23" s="0" t="n">
        <f aca="false">$B$4*$E$4*D23</f>
        <v>0.355247122616995</v>
      </c>
      <c r="F23" s="0" t="n">
        <f aca="false">$C$7-C23</f>
        <v>10788.1837238746</v>
      </c>
      <c r="G23" s="0" t="n">
        <f aca="false">C24-C23</f>
        <v>155.179715046614</v>
      </c>
    </row>
    <row r="24" customFormat="false" ht="13.8" hidden="false" customHeight="false" outlineLevel="0" collapsed="false">
      <c r="A24" s="0" t="n">
        <v>-0.48</v>
      </c>
      <c r="B24" s="0" t="n">
        <f aca="false">$C$6*A24</f>
        <v>-12</v>
      </c>
      <c r="C24" s="0" t="n">
        <f aca="false">$C$7*((1+B24/$C$6)^$E$4-1)</f>
        <v>-633.004008827986</v>
      </c>
      <c r="D24" s="0" t="n">
        <f aca="false">B24/C24</f>
        <v>0.0189572259142847</v>
      </c>
      <c r="E24" s="0" t="n">
        <f aca="false">$B$4*$E$4*D24</f>
        <v>0.379144518285694</v>
      </c>
      <c r="F24" s="0" t="n">
        <f aca="false">$C$7-C24</f>
        <v>10633.004008828</v>
      </c>
      <c r="G24" s="0" t="n">
        <f aca="false">C25-C24</f>
        <v>135.006173884751</v>
      </c>
    </row>
    <row r="25" customFormat="false" ht="13.8" hidden="false" customHeight="false" outlineLevel="0" collapsed="false">
      <c r="A25" s="0" t="n">
        <v>-0.4</v>
      </c>
      <c r="B25" s="0" t="n">
        <f aca="false">$C$6*A25</f>
        <v>-10</v>
      </c>
      <c r="C25" s="0" t="n">
        <f aca="false">$C$7*((1+B25/$C$6)^$E$4-1)</f>
        <v>-497.997834943236</v>
      </c>
      <c r="D25" s="0" t="n">
        <f aca="false">B25/C25</f>
        <v>0.020080408584788</v>
      </c>
      <c r="E25" s="0" t="n">
        <f aca="false">$B$4*$E$4*D25</f>
        <v>0.401608171695761</v>
      </c>
      <c r="F25" s="0" t="n">
        <f aca="false">$C$7-C25</f>
        <v>10497.9978349432</v>
      </c>
      <c r="G25" s="0" t="n">
        <f aca="false">C26-C25</f>
        <v>61.5228328436057</v>
      </c>
    </row>
    <row r="26" customFormat="false" ht="13.8" hidden="false" customHeight="false" outlineLevel="0" collapsed="false">
      <c r="A26" s="0" t="n">
        <v>-0.36</v>
      </c>
      <c r="B26" s="0" t="n">
        <f aca="false">$C$6*A26</f>
        <v>-9</v>
      </c>
      <c r="C26" s="0" t="n">
        <f aca="false">$C$7*((1+B26/$C$6)^$E$4-1)</f>
        <v>-436.47500209963</v>
      </c>
      <c r="D26" s="0" t="n">
        <f aca="false">B26/C26</f>
        <v>0.0206197375719255</v>
      </c>
      <c r="E26" s="0" t="n">
        <f aca="false">$B$4*$E$4*D26</f>
        <v>0.41239475143851</v>
      </c>
      <c r="F26" s="0" t="n">
        <f aca="false">$C$7-C26</f>
        <v>10436.4750020996</v>
      </c>
      <c r="G26" s="0" t="n">
        <f aca="false">C27-C26</f>
        <v>58.1546105715181</v>
      </c>
    </row>
    <row r="27" customFormat="false" ht="13.8" hidden="false" customHeight="false" outlineLevel="0" collapsed="false">
      <c r="A27" s="0" t="n">
        <v>-0.32</v>
      </c>
      <c r="B27" s="0" t="n">
        <f aca="false">$C$6*A27</f>
        <v>-8</v>
      </c>
      <c r="C27" s="0" t="n">
        <f aca="false">$C$7*((1+B27/$C$6)^$E$4-1)</f>
        <v>-378.320391528112</v>
      </c>
      <c r="D27" s="0" t="n">
        <f aca="false">B27/C27</f>
        <v>0.0211460978026756</v>
      </c>
      <c r="E27" s="0" t="n">
        <f aca="false">$B$4*$E$4*D27</f>
        <v>0.422921956053513</v>
      </c>
      <c r="F27" s="0" t="n">
        <f aca="false">$C$7-C27</f>
        <v>10378.3203915281</v>
      </c>
      <c r="G27" s="0" t="n">
        <f aca="false">C28-C27</f>
        <v>55.1534685695931</v>
      </c>
    </row>
    <row r="28" customFormat="false" ht="13.8" hidden="false" customHeight="false" outlineLevel="0" collapsed="false">
      <c r="A28" s="0" t="n">
        <v>-0.28</v>
      </c>
      <c r="B28" s="0" t="n">
        <f aca="false">$C$6*A28</f>
        <v>-7</v>
      </c>
      <c r="C28" s="0" t="n">
        <f aca="false">$C$7*((1+B28/$C$6)^$E$4-1)</f>
        <v>-323.166922958519</v>
      </c>
      <c r="D28" s="0" t="n">
        <f aca="false">B28/C28</f>
        <v>0.0216606326412264</v>
      </c>
      <c r="E28" s="0" t="n">
        <f aca="false">$B$4*$E$4*D28</f>
        <v>0.433212652824529</v>
      </c>
      <c r="F28" s="0" t="n">
        <f aca="false">$C$7-C28</f>
        <v>10323.1669229585</v>
      </c>
      <c r="G28" s="0" t="n">
        <f aca="false">C29-C28</f>
        <v>52.4616424794855</v>
      </c>
    </row>
    <row r="29" customFormat="false" ht="13.8" hidden="false" customHeight="false" outlineLevel="0" collapsed="false">
      <c r="A29" s="0" t="n">
        <v>-0.24</v>
      </c>
      <c r="B29" s="0" t="n">
        <f aca="false">$C$6*A29</f>
        <v>-6</v>
      </c>
      <c r="C29" s="0" t="n">
        <f aca="false">$C$7*((1+B29/$C$6)^$E$4-1)</f>
        <v>-270.705280479033</v>
      </c>
      <c r="D29" s="0" t="n">
        <f aca="false">B29/C29</f>
        <v>0.0221643256806168</v>
      </c>
      <c r="E29" s="0" t="n">
        <f aca="false">$B$4*$E$4*D29</f>
        <v>0.443286513612335</v>
      </c>
      <c r="F29" s="0" t="n">
        <f aca="false">$C$7-C29</f>
        <v>10270.705280479</v>
      </c>
      <c r="G29" s="0" t="n">
        <f aca="false">C30-C29</f>
        <v>50.0329659083188</v>
      </c>
    </row>
    <row r="30" customFormat="false" ht="13.8" hidden="false" customHeight="false" outlineLevel="0" collapsed="false">
      <c r="A30" s="0" t="n">
        <v>-0.2</v>
      </c>
      <c r="B30" s="0" t="n">
        <f aca="false">$C$6*A30</f>
        <v>-5</v>
      </c>
      <c r="C30" s="0" t="n">
        <f aca="false">$C$7*((1+B30/$C$6)^$E$4-1)</f>
        <v>-220.672314570715</v>
      </c>
      <c r="D30" s="0" t="n">
        <f aca="false">B30/C30</f>
        <v>0.022658030345704</v>
      </c>
      <c r="E30" s="0" t="n">
        <f aca="false">$B$4*$E$4*D30</f>
        <v>0.453160606914081</v>
      </c>
      <c r="F30" s="0" t="n">
        <f aca="false">$C$7-C30</f>
        <v>10220.6723145707</v>
      </c>
      <c r="G30" s="0" t="n">
        <f aca="false">C31-C30</f>
        <v>47.83008733243</v>
      </c>
    </row>
    <row r="31" customFormat="false" ht="13.8" hidden="false" customHeight="false" outlineLevel="0" collapsed="false">
      <c r="A31" s="0" t="n">
        <v>-0.16</v>
      </c>
      <c r="B31" s="0" t="n">
        <f aca="false">$C$6*A31</f>
        <v>-4</v>
      </c>
      <c r="C31" s="0" t="n">
        <f aca="false">$C$7*((1+B31/$C$6)^$E$4-1)</f>
        <v>-172.842227238285</v>
      </c>
      <c r="D31" s="0" t="n">
        <f aca="false">B31/C31</f>
        <v>0.0231424928034831</v>
      </c>
      <c r="E31" s="0" t="n">
        <f aca="false">$B$4*$E$4*D31</f>
        <v>0.462849856069663</v>
      </c>
      <c r="F31" s="0" t="n">
        <f aca="false">$C$7-C31</f>
        <v>10172.8422272383</v>
      </c>
      <c r="G31" s="0" t="n">
        <f aca="false">C32-C31</f>
        <v>45.8224537493868</v>
      </c>
    </row>
    <row r="32" customFormat="false" ht="13.8" hidden="false" customHeight="false" outlineLevel="0" collapsed="false">
      <c r="A32" s="0" t="n">
        <v>-0.12</v>
      </c>
      <c r="B32" s="0" t="n">
        <f aca="false">$C$6*A32</f>
        <v>-3</v>
      </c>
      <c r="C32" s="0" t="n">
        <f aca="false">$C$7*((1+B32/$C$6)^$E$4-1)</f>
        <v>-127.019773488898</v>
      </c>
      <c r="D32" s="0" t="n">
        <f aca="false">B32/C32</f>
        <v>0.023618369940348</v>
      </c>
      <c r="E32" s="0" t="n">
        <f aca="false">$B$4*$E$4*D32</f>
        <v>0.472367398806961</v>
      </c>
      <c r="F32" s="0" t="n">
        <f aca="false">$C$7-C32</f>
        <v>10127.0197734889</v>
      </c>
      <c r="G32" s="0" t="n">
        <f aca="false">C33-C32</f>
        <v>43.984825012624</v>
      </c>
    </row>
    <row r="33" customFormat="false" ht="13.8" hidden="false" customHeight="false" outlineLevel="0" collapsed="false">
      <c r="A33" s="0" t="n">
        <v>-0.08</v>
      </c>
      <c r="B33" s="0" t="n">
        <f aca="false">$C$6*A33</f>
        <v>-2</v>
      </c>
      <c r="C33" s="0" t="n">
        <f aca="false">$C$7*((1+B33/$C$6)^$E$4-1)</f>
        <v>-83.0349484762738</v>
      </c>
      <c r="D33" s="0" t="n">
        <f aca="false">B33/C33</f>
        <v>0.0240862436444032</v>
      </c>
      <c r="E33" s="0" t="n">
        <f aca="false">$B$4*$E$4*D33</f>
        <v>0.481724872888065</v>
      </c>
      <c r="F33" s="0" t="n">
        <f aca="false">$C$7-C33</f>
        <v>10083.0349484763</v>
      </c>
      <c r="G33" s="0" t="n">
        <f aca="false">C34-C33</f>
        <v>42.2961624547802</v>
      </c>
    </row>
    <row r="34" customFormat="false" ht="13.8" hidden="false" customHeight="false" outlineLevel="0" collapsed="false">
      <c r="A34" s="0" t="n">
        <v>-0.04</v>
      </c>
      <c r="B34" s="0" t="n">
        <f aca="false">$C$6*A34</f>
        <v>-1</v>
      </c>
      <c r="C34" s="0" t="n">
        <f aca="false">$C$7*((1+B34/$C$6)^$E$4-1)</f>
        <v>-40.7387860214936</v>
      </c>
      <c r="D34" s="0" t="n">
        <f aca="false">B34/C34</f>
        <v>0.0245466322799213</v>
      </c>
      <c r="E34" s="0" t="n">
        <f aca="false">$B$4*$E$4*D34</f>
        <v>0.490932645598425</v>
      </c>
      <c r="F34" s="0" t="n">
        <f aca="false">$C$7-C34</f>
        <v>10040.7387860215</v>
      </c>
      <c r="G34" s="0" t="n">
        <f aca="false">C35-C34</f>
        <v>4.14193197017409</v>
      </c>
    </row>
    <row r="35" customFormat="false" ht="13.8" hidden="false" customHeight="false" outlineLevel="0" collapsed="false">
      <c r="A35" s="0" t="n">
        <v>-0.036</v>
      </c>
      <c r="B35" s="0" t="n">
        <f aca="false">$C$6*A35</f>
        <v>-0.9</v>
      </c>
      <c r="C35" s="0" t="n">
        <f aca="false">$C$7*((1+B35/$C$6)^$E$4-1)</f>
        <v>-36.5968540513195</v>
      </c>
      <c r="D35" s="0" t="n">
        <f aca="false">B35/C35</f>
        <v>0.0245922777607588</v>
      </c>
      <c r="E35" s="0" t="n">
        <f aca="false">$B$4*$E$4*D35</f>
        <v>0.491845555215176</v>
      </c>
      <c r="F35" s="0" t="n">
        <f aca="false">$C$7-C35</f>
        <v>10036.5968540513</v>
      </c>
      <c r="G35" s="0" t="n">
        <f aca="false">C36-C35</f>
        <v>4.12649295617351</v>
      </c>
    </row>
    <row r="36" customFormat="false" ht="13.8" hidden="false" customHeight="false" outlineLevel="0" collapsed="false">
      <c r="A36" s="0" t="n">
        <v>-0.032</v>
      </c>
      <c r="B36" s="0" t="n">
        <f aca="false">$C$6*A36</f>
        <v>-0.8</v>
      </c>
      <c r="C36" s="0" t="n">
        <f aca="false">$C$7*((1+B36/$C$6)^$E$4-1)</f>
        <v>-32.470361095146</v>
      </c>
      <c r="D36" s="0" t="n">
        <f aca="false">B36/C36</f>
        <v>0.0246378535075667</v>
      </c>
      <c r="E36" s="0" t="n">
        <f aca="false">$B$4*$E$4*D36</f>
        <v>0.492757070151334</v>
      </c>
      <c r="F36" s="0" t="n">
        <f aca="false">$C$7-C36</f>
        <v>10032.4703610951</v>
      </c>
      <c r="G36" s="0" t="n">
        <f aca="false">C37-C36</f>
        <v>4.11117493313795</v>
      </c>
    </row>
    <row r="37" customFormat="false" ht="13.8" hidden="false" customHeight="false" outlineLevel="0" collapsed="false">
      <c r="A37" s="0" t="n">
        <v>-0.028</v>
      </c>
      <c r="B37" s="0" t="n">
        <f aca="false">$C$6*A37</f>
        <v>-0.7</v>
      </c>
      <c r="C37" s="0" t="n">
        <f aca="false">$C$7*((1+B37/$C$6)^$E$4-1)</f>
        <v>-28.3591861620081</v>
      </c>
      <c r="D37" s="0" t="n">
        <f aca="false">B37/C37</f>
        <v>0.0246833599526128</v>
      </c>
      <c r="E37" s="0" t="n">
        <f aca="false">$B$4*$E$4*D37</f>
        <v>0.493667199052256</v>
      </c>
      <c r="F37" s="0" t="n">
        <f aca="false">$C$7-C37</f>
        <v>10028.359186162</v>
      </c>
      <c r="G37" s="0" t="n">
        <f aca="false">C38-C37</f>
        <v>4.09597645980364</v>
      </c>
    </row>
    <row r="38" customFormat="false" ht="13.8" hidden="false" customHeight="false" outlineLevel="0" collapsed="false">
      <c r="A38" s="0" t="n">
        <v>-0.024</v>
      </c>
      <c r="B38" s="0" t="n">
        <f aca="false">$C$6*A38</f>
        <v>-0.6</v>
      </c>
      <c r="C38" s="0" t="n">
        <f aca="false">$C$7*((1+B38/$C$6)^$E$4-1)</f>
        <v>-24.2632097022044</v>
      </c>
      <c r="D38" s="0" t="n">
        <f aca="false">B38/C38</f>
        <v>0.0247287975236635</v>
      </c>
      <c r="E38" s="0" t="n">
        <f aca="false">$B$4*$E$4*D38</f>
        <v>0.494575950473269</v>
      </c>
      <c r="F38" s="0" t="n">
        <f aca="false">$C$7-C38</f>
        <v>10024.2632097022</v>
      </c>
      <c r="G38" s="0" t="n">
        <f aca="false">C39-C38</f>
        <v>4.08089611790064</v>
      </c>
    </row>
    <row r="39" customFormat="false" ht="13.8" hidden="false" customHeight="false" outlineLevel="0" collapsed="false">
      <c r="A39" s="0" t="n">
        <v>-0.02</v>
      </c>
      <c r="B39" s="0" t="n">
        <f aca="false">$C$6*A39</f>
        <v>-0.5</v>
      </c>
      <c r="C39" s="0" t="n">
        <f aca="false">$C$7*((1+B39/$C$6)^$E$4-1)</f>
        <v>-20.1823135843038</v>
      </c>
      <c r="D39" s="0" t="n">
        <f aca="false">B39/C39</f>
        <v>0.0247741666440492</v>
      </c>
      <c r="E39" s="0" t="n">
        <f aca="false">$B$4*$E$4*D39</f>
        <v>0.495483332880984</v>
      </c>
      <c r="F39" s="0" t="n">
        <f aca="false">$C$7-C39</f>
        <v>10020.1823135843</v>
      </c>
      <c r="G39" s="0" t="n">
        <f aca="false">C40-C39</f>
        <v>4.06593251169318</v>
      </c>
    </row>
    <row r="40" customFormat="false" ht="13.8" hidden="false" customHeight="false" outlineLevel="0" collapsed="false">
      <c r="A40" s="0" t="n">
        <v>-0.016</v>
      </c>
      <c r="B40" s="0" t="n">
        <f aca="false">$C$6*A40</f>
        <v>-0.4</v>
      </c>
      <c r="C40" s="0" t="n">
        <f aca="false">$C$7*((1+B40/$C$6)^$E$4-1)</f>
        <v>-16.1163810726106</v>
      </c>
      <c r="D40" s="0" t="n">
        <f aca="false">B40/C40</f>
        <v>0.0248194677327276</v>
      </c>
      <c r="E40" s="0" t="n">
        <f aca="false">$B$4*$E$4*D40</f>
        <v>0.496389354654551</v>
      </c>
      <c r="F40" s="0" t="n">
        <f aca="false">$C$7-C40</f>
        <v>10016.1163810726</v>
      </c>
      <c r="G40" s="0" t="n">
        <f aca="false">C41-C40</f>
        <v>4.05108426753342</v>
      </c>
    </row>
    <row r="41" customFormat="false" ht="13.8" hidden="false" customHeight="false" outlineLevel="0" collapsed="false">
      <c r="A41" s="0" t="n">
        <v>-0.012</v>
      </c>
      <c r="B41" s="0" t="n">
        <f aca="false">$C$6*A41</f>
        <v>-0.3</v>
      </c>
      <c r="C41" s="0" t="n">
        <f aca="false">$C$7*((1+B41/$C$6)^$E$4-1)</f>
        <v>-12.0652968050772</v>
      </c>
      <c r="D41" s="0" t="n">
        <f aca="false">B41/C41</f>
        <v>0.0248647012043465</v>
      </c>
      <c r="E41" s="0" t="n">
        <f aca="false">$B$4*$E$4*D41</f>
        <v>0.497294024086929</v>
      </c>
      <c r="F41" s="0" t="n">
        <f aca="false">$C$7-C41</f>
        <v>10012.0652968051</v>
      </c>
      <c r="G41" s="0" t="n">
        <f aca="false">C42-C41</f>
        <v>4.03635003342506</v>
      </c>
    </row>
    <row r="42" customFormat="false" ht="13.8" hidden="false" customHeight="false" outlineLevel="0" collapsed="false">
      <c r="A42" s="0" t="n">
        <v>-0.008</v>
      </c>
      <c r="B42" s="0" t="n">
        <f aca="false">$C$6*A42</f>
        <v>-0.2</v>
      </c>
      <c r="C42" s="0" t="n">
        <f aca="false">$C$7*((1+B42/$C$6)^$E$4-1)</f>
        <v>-8.02894677165211</v>
      </c>
      <c r="D42" s="0" t="n">
        <f aca="false">B42/C42</f>
        <v>0.0249098674693102</v>
      </c>
      <c r="E42" s="0" t="n">
        <f aca="false">$B$4*$E$4*D42</f>
        <v>0.498197349386204</v>
      </c>
      <c r="F42" s="0" t="n">
        <f aca="false">$C$7-C42</f>
        <v>10008.0289467717</v>
      </c>
      <c r="G42" s="0" t="n">
        <f aca="false">C43-C42</f>
        <v>4.02172847859039</v>
      </c>
    </row>
    <row r="43" customFormat="false" ht="13.8" hidden="false" customHeight="false" outlineLevel="0" collapsed="false">
      <c r="A43" s="0" t="n">
        <v>-0.004</v>
      </c>
      <c r="B43" s="0" t="n">
        <f aca="false">$C$6*A43</f>
        <v>-0.1</v>
      </c>
      <c r="C43" s="0" t="n">
        <f aca="false">$C$7*((1+B43/$C$6)^$E$4-1)</f>
        <v>-4.00721829306172</v>
      </c>
      <c r="D43" s="0" t="n">
        <f aca="false">B43/C43</f>
        <v>0.0249549669338315</v>
      </c>
      <c r="E43" s="0" t="n">
        <f aca="false">$B$4*$E$4*D43</f>
        <v>0.49909933867663</v>
      </c>
      <c r="F43" s="0" t="n">
        <f aca="false">$C$7-C43</f>
        <v>10004.0072182931</v>
      </c>
      <c r="G43" s="0" t="n">
        <f aca="false">C44-C43</f>
        <v>4.00721829306172</v>
      </c>
    </row>
    <row r="44" customFormat="false" ht="13.8" hidden="false" customHeight="false" outlineLevel="0" collapsed="false">
      <c r="A44" s="0" t="n">
        <v>0</v>
      </c>
      <c r="B44" s="0" t="n">
        <f aca="false">$C$6*A44</f>
        <v>0</v>
      </c>
      <c r="C44" s="0" t="n">
        <f aca="false">$C$7*((1+B44/$C$6)^$E$4-1)</f>
        <v>0</v>
      </c>
      <c r="D44" s="0" t="n">
        <f aca="false">C8</f>
        <v>0.025</v>
      </c>
      <c r="E44" s="0" t="n">
        <f aca="false">$B$4*$E$4*D44</f>
        <v>0.5</v>
      </c>
      <c r="F44" s="0" t="n">
        <f aca="false">$C$7-C44</f>
        <v>10000</v>
      </c>
      <c r="G44" s="0" t="n">
        <v>0</v>
      </c>
    </row>
    <row r="45" customFormat="false" ht="13.8" hidden="false" customHeight="false" outlineLevel="0" collapsed="false">
      <c r="A45" s="0" t="n">
        <v>0.004</v>
      </c>
      <c r="B45" s="0" t="n">
        <f aca="false">$C$6*A45</f>
        <v>0.1</v>
      </c>
      <c r="C45" s="0" t="n">
        <f aca="false">$C$7*((1+B45/$C$6)^$E$4-1)</f>
        <v>3.99281818726838</v>
      </c>
      <c r="D45" s="0" t="n">
        <f aca="false">B45/C45</f>
        <v>0.0250449670658341</v>
      </c>
      <c r="E45" s="0" t="n">
        <f aca="false">$B$4*$E$4*D45</f>
        <v>0.500899341316682</v>
      </c>
      <c r="F45" s="0" t="n">
        <f aca="false">$C$7-C45</f>
        <v>9996.00718181273</v>
      </c>
      <c r="G45" s="0" t="n">
        <f aca="false">C45-C44</f>
        <v>3.99281818726838</v>
      </c>
    </row>
    <row r="46" customFormat="false" ht="13.8" hidden="false" customHeight="false" outlineLevel="0" collapsed="false">
      <c r="A46" s="0" t="n">
        <v>0.008</v>
      </c>
      <c r="B46" s="0" t="n">
        <f aca="false">$C$6*A46</f>
        <v>0.2</v>
      </c>
      <c r="C46" s="0" t="n">
        <f aca="false">$C$7*((1+B46/$C$6)^$E$4-1)</f>
        <v>7.97134507890984</v>
      </c>
      <c r="D46" s="0" t="n">
        <f aca="false">B46/C46</f>
        <v>0.0250898685253445</v>
      </c>
      <c r="E46" s="0" t="n">
        <f aca="false">$B$4*$E$4*D46</f>
        <v>0.501797370506891</v>
      </c>
      <c r="F46" s="0" t="n">
        <f aca="false">$C$7-C46</f>
        <v>9992.02865492109</v>
      </c>
      <c r="G46" s="0" t="n">
        <f aca="false">C46-C45</f>
        <v>3.97852689164147</v>
      </c>
    </row>
    <row r="47" customFormat="false" ht="13.8" hidden="false" customHeight="false" outlineLevel="0" collapsed="false">
      <c r="A47" s="0" t="n">
        <v>0.012</v>
      </c>
      <c r="B47" s="0" t="n">
        <f aca="false">$C$6*A47</f>
        <v>0.3</v>
      </c>
      <c r="C47" s="0" t="n">
        <f aca="false">$C$7*((1+B47/$C$6)^$E$4-1)</f>
        <v>11.9356882351385</v>
      </c>
      <c r="D47" s="0" t="n">
        <f aca="false">B47/C47</f>
        <v>0.0251347047685784</v>
      </c>
      <c r="E47" s="0" t="n">
        <f aca="false">$B$4*$E$4*D47</f>
        <v>0.502694095371568</v>
      </c>
      <c r="F47" s="0" t="n">
        <f aca="false">$C$7-C47</f>
        <v>9988.06431176486</v>
      </c>
      <c r="G47" s="0" t="n">
        <f aca="false">C47-C46</f>
        <v>3.96434315622862</v>
      </c>
    </row>
    <row r="48" customFormat="false" ht="13.8" hidden="false" customHeight="false" outlineLevel="0" collapsed="false">
      <c r="A48" s="0" t="n">
        <v>0.016</v>
      </c>
      <c r="B48" s="0" t="n">
        <f aca="false">$C$6*A48</f>
        <v>0.4</v>
      </c>
      <c r="C48" s="0" t="n">
        <f aca="false">$C$7*((1+B48/$C$6)^$E$4-1)</f>
        <v>15.8859539854417</v>
      </c>
      <c r="D48" s="0" t="n">
        <f aca="false">B48/C48</f>
        <v>0.0251794761816993</v>
      </c>
      <c r="E48" s="0" t="n">
        <f aca="false">$B$4*$E$4*D48</f>
        <v>0.503589523633986</v>
      </c>
      <c r="F48" s="0" t="n">
        <f aca="false">$C$7-C48</f>
        <v>9984.11404601456</v>
      </c>
      <c r="G48" s="0" t="n">
        <f aca="false">C48-C47</f>
        <v>3.95026575030322</v>
      </c>
    </row>
    <row r="49" customFormat="false" ht="13.8" hidden="false" customHeight="false" outlineLevel="0" collapsed="false">
      <c r="A49" s="0" t="n">
        <v>0.02</v>
      </c>
      <c r="B49" s="0" t="n">
        <f aca="false">$C$6*A49</f>
        <v>0.5</v>
      </c>
      <c r="C49" s="0" t="n">
        <f aca="false">$C$7*((1+B49/$C$6)^$E$4-1)</f>
        <v>19.8222474474519</v>
      </c>
      <c r="D49" s="0" t="n">
        <f aca="false">B49/C49</f>
        <v>0.0252241831470162</v>
      </c>
      <c r="E49" s="0" t="n">
        <f aca="false">$B$4*$E$4*D49</f>
        <v>0.504483662940324</v>
      </c>
      <c r="F49" s="0" t="n">
        <f aca="false">$C$7-C49</f>
        <v>9980.17775255255</v>
      </c>
      <c r="G49" s="0" t="n">
        <f aca="false">C49-C48</f>
        <v>3.93629346201019</v>
      </c>
    </row>
    <row r="50" customFormat="false" ht="13.8" hidden="false" customHeight="false" outlineLevel="0" collapsed="false">
      <c r="A50" s="0" t="n">
        <v>0.024</v>
      </c>
      <c r="B50" s="0" t="n">
        <f aca="false">$C$6*A50</f>
        <v>0.6</v>
      </c>
      <c r="C50" s="0" t="n">
        <f aca="false">$C$7*((1+B50/$C$6)^$E$4-1)</f>
        <v>23.7446725454449</v>
      </c>
      <c r="D50" s="0" t="n">
        <f aca="false">B50/C50</f>
        <v>0.0252688260430487</v>
      </c>
      <c r="E50" s="0" t="n">
        <f aca="false">$B$4*$E$4*D50</f>
        <v>0.505376520860973</v>
      </c>
      <c r="F50" s="0" t="n">
        <f aca="false">$C$7-C50</f>
        <v>9976.25532745456</v>
      </c>
      <c r="G50" s="0" t="n">
        <f aca="false">C50-C49</f>
        <v>3.92242509799301</v>
      </c>
    </row>
    <row r="51" customFormat="false" ht="13.8" hidden="false" customHeight="false" outlineLevel="0" collapsed="false">
      <c r="A51" s="0" t="n">
        <v>0.028</v>
      </c>
      <c r="B51" s="0" t="n">
        <f aca="false">$C$6*A51</f>
        <v>0.7</v>
      </c>
      <c r="C51" s="0" t="n">
        <f aca="false">$C$7*((1+B51/$C$6)^$E$4-1)</f>
        <v>27.6533320284922</v>
      </c>
      <c r="D51" s="0" t="n">
        <f aca="false">B51/C51</f>
        <v>0.0253134052445747</v>
      </c>
      <c r="E51" s="0" t="n">
        <f aca="false">$B$4*$E$4*D51</f>
        <v>0.506268104891494</v>
      </c>
      <c r="F51" s="0" t="n">
        <f aca="false">$C$7-C51</f>
        <v>9972.34666797151</v>
      </c>
      <c r="G51" s="0" t="n">
        <f aca="false">C51-C50</f>
        <v>3.90865948304731</v>
      </c>
    </row>
    <row r="52" customFormat="false" ht="13.8" hidden="false" customHeight="false" outlineLevel="0" collapsed="false">
      <c r="A52" s="0" t="n">
        <v>0.032</v>
      </c>
      <c r="B52" s="0" t="n">
        <f aca="false">$C$6*A52</f>
        <v>0.8</v>
      </c>
      <c r="C52" s="0" t="n">
        <f aca="false">$C$7*((1+B52/$C$6)^$E$4-1)</f>
        <v>31.5483274882511</v>
      </c>
      <c r="D52" s="0" t="n">
        <f aca="false">B52/C52</f>
        <v>0.0253579211226943</v>
      </c>
      <c r="E52" s="0" t="n">
        <f aca="false">$B$4*$E$4*D52</f>
        <v>0.507158422453886</v>
      </c>
      <c r="F52" s="0" t="n">
        <f aca="false">$C$7-C52</f>
        <v>9968.45167251175</v>
      </c>
      <c r="G52" s="0" t="n">
        <f aca="false">C52-C51</f>
        <v>3.89499545975891</v>
      </c>
    </row>
    <row r="53" customFormat="false" ht="13.8" hidden="false" customHeight="false" outlineLevel="0" collapsed="false">
      <c r="A53" s="0" t="n">
        <v>0.036</v>
      </c>
      <c r="B53" s="0" t="n">
        <f aca="false">$C$6*A53</f>
        <v>0.9</v>
      </c>
      <c r="C53" s="0" t="n">
        <f aca="false">$C$7*((1+B53/$C$6)^$E$4-1)</f>
        <v>35.4297593764508</v>
      </c>
      <c r="D53" s="0" t="n">
        <f aca="false">B53/C53</f>
        <v>0.0254023740448603</v>
      </c>
      <c r="E53" s="0" t="n">
        <f aca="false">$B$4*$E$4*D53</f>
        <v>0.508047480897207</v>
      </c>
      <c r="F53" s="0" t="n">
        <f aca="false">$C$7-C53</f>
        <v>9964.57024062355</v>
      </c>
      <c r="G53" s="0" t="n">
        <f aca="false">C53-C52</f>
        <v>3.88143188819967</v>
      </c>
    </row>
    <row r="54" customFormat="false" ht="13.8" hidden="false" customHeight="false" outlineLevel="0" collapsed="false">
      <c r="A54" s="0" t="n">
        <v>0.04</v>
      </c>
      <c r="B54" s="0" t="n">
        <f aca="false">$C$6*A54</f>
        <v>1</v>
      </c>
      <c r="C54" s="0" t="n">
        <f aca="false">$C$7*((1+B54/$C$6)^$E$4-1)</f>
        <v>39.2977270220052</v>
      </c>
      <c r="D54" s="0" t="n">
        <f aca="false">B54/C54</f>
        <v>0.0254467643749482</v>
      </c>
      <c r="E54" s="0" t="n">
        <f aca="false">$B$4*$E$4*D54</f>
        <v>0.508935287498964</v>
      </c>
      <c r="F54" s="0" t="n">
        <f aca="false">$C$7-C54</f>
        <v>9960.702272978</v>
      </c>
      <c r="G54" s="0" t="n">
        <f aca="false">C54-C53</f>
        <v>3.86796764555442</v>
      </c>
    </row>
    <row r="55" customFormat="false" ht="13.8" hidden="false" customHeight="false" outlineLevel="0" collapsed="false">
      <c r="A55" s="0" t="n">
        <v>0.08</v>
      </c>
      <c r="B55" s="0" t="n">
        <f aca="false">$C$6*A55</f>
        <v>2</v>
      </c>
      <c r="C55" s="0" t="n">
        <f aca="false">$C$7*((1+B55/$C$6)^$E$4-1)</f>
        <v>77.257952426748</v>
      </c>
      <c r="D55" s="0" t="n">
        <f aca="false">B55/C55</f>
        <v>0.025887302694131</v>
      </c>
      <c r="E55" s="0" t="n">
        <f aca="false">$B$4*$E$4*D55</f>
        <v>0.51774605388262</v>
      </c>
      <c r="F55" s="0" t="n">
        <f aca="false">$C$7-C55</f>
        <v>9922.74204757325</v>
      </c>
      <c r="G55" s="0" t="n">
        <f aca="false">C55-C54</f>
        <v>37.9602254047429</v>
      </c>
    </row>
    <row r="56" customFormat="false" ht="13.8" hidden="false" customHeight="false" outlineLevel="0" collapsed="false">
      <c r="A56" s="0" t="n">
        <v>0.12</v>
      </c>
      <c r="B56" s="0" t="n">
        <f aca="false">$C$6*A56</f>
        <v>3</v>
      </c>
      <c r="C56" s="0" t="n">
        <f aca="false">$C$7*((1+B56/$C$6)^$E$4-1)</f>
        <v>113.973287615656</v>
      </c>
      <c r="D56" s="0" t="n">
        <f aca="false">B56/C56</f>
        <v>0.0263219572126118</v>
      </c>
      <c r="E56" s="0" t="n">
        <f aca="false">$B$4*$E$4*D56</f>
        <v>0.526439144252235</v>
      </c>
      <c r="F56" s="0" t="n">
        <f aca="false">$C$7-C56</f>
        <v>9886.02671238434</v>
      </c>
      <c r="G56" s="0" t="n">
        <f aca="false">C56-C55</f>
        <v>36.7153351889082</v>
      </c>
    </row>
    <row r="57" customFormat="false" ht="13.8" hidden="false" customHeight="false" outlineLevel="0" collapsed="false">
      <c r="A57" s="0" t="n">
        <v>0.16</v>
      </c>
      <c r="B57" s="0" t="n">
        <f aca="false">$C$6*A57</f>
        <v>4</v>
      </c>
      <c r="C57" s="0" t="n">
        <f aca="false">$C$7*((1+B57/$C$6)^$E$4-1)</f>
        <v>149.526899409642</v>
      </c>
      <c r="D57" s="0" t="n">
        <f aca="false">B57/C57</f>
        <v>0.0267510395506941</v>
      </c>
      <c r="E57" s="0" t="n">
        <f aca="false">$B$4*$E$4*D57</f>
        <v>0.535020791013883</v>
      </c>
      <c r="F57" s="0" t="n">
        <f aca="false">$C$7-C57</f>
        <v>9850.47310059036</v>
      </c>
      <c r="G57" s="0" t="n">
        <f aca="false">C57-C56</f>
        <v>35.5536117939859</v>
      </c>
    </row>
    <row r="58" customFormat="false" ht="13.8" hidden="false" customHeight="false" outlineLevel="0" collapsed="false">
      <c r="A58" s="0" t="n">
        <v>0.2</v>
      </c>
      <c r="B58" s="0" t="n">
        <f aca="false">$C$6*A58</f>
        <v>5</v>
      </c>
      <c r="C58" s="0" t="n">
        <f aca="false">$C$7*((1+B58/$C$6)^$E$4-1)</f>
        <v>183.993761470242</v>
      </c>
      <c r="D58" s="0" t="n">
        <f aca="false">B58/C58</f>
        <v>0.0271748344076799</v>
      </c>
      <c r="E58" s="0" t="n">
        <f aca="false">$B$4*$E$4*D58</f>
        <v>0.543496688153599</v>
      </c>
      <c r="F58" s="0" t="n">
        <f aca="false">$C$7-C58</f>
        <v>9816.00623852976</v>
      </c>
      <c r="G58" s="0" t="n">
        <f aca="false">C58-C57</f>
        <v>34.4668620606003</v>
      </c>
    </row>
    <row r="59" customFormat="false" ht="13.8" hidden="false" customHeight="false" outlineLevel="0" collapsed="false">
      <c r="A59" s="0" t="n">
        <v>0.24</v>
      </c>
      <c r="B59" s="0" t="n">
        <f aca="false">$C$6*A59</f>
        <v>6</v>
      </c>
      <c r="C59" s="0" t="n">
        <f aca="false">$C$7*((1+B59/$C$6)^$E$4-1)</f>
        <v>217.441704214383</v>
      </c>
      <c r="D59" s="0" t="n">
        <f aca="false">B59/C59</f>
        <v>0.0275936027160843</v>
      </c>
      <c r="E59" s="0" t="n">
        <f aca="false">$B$4*$E$4*D59</f>
        <v>0.551872054321687</v>
      </c>
      <c r="F59" s="0" t="n">
        <f aca="false">$C$7-C59</f>
        <v>9782.55829578562</v>
      </c>
      <c r="G59" s="0" t="n">
        <f aca="false">C59-C58</f>
        <v>33.4479427441403</v>
      </c>
    </row>
    <row r="60" customFormat="false" ht="13.8" hidden="false" customHeight="false" outlineLevel="0" collapsed="false">
      <c r="A60" s="0" t="n">
        <v>0.28</v>
      </c>
      <c r="B60" s="0" t="n">
        <f aca="false">$C$6*A60</f>
        <v>7</v>
      </c>
      <c r="C60" s="0" t="n">
        <f aca="false">$C$7*((1+B60/$C$6)^$E$4-1)</f>
        <v>249.932301052076</v>
      </c>
      <c r="D60" s="0" t="n">
        <f aca="false">B60/C60</f>
        <v>0.0280075843359738</v>
      </c>
      <c r="E60" s="0" t="n">
        <f aca="false">$B$4*$E$4*D60</f>
        <v>0.560151686719475</v>
      </c>
      <c r="F60" s="0" t="n">
        <f aca="false">$C$7-C60</f>
        <v>9750.06769894792</v>
      </c>
      <c r="G60" s="0" t="n">
        <f aca="false">C60-C59</f>
        <v>32.4905968376932</v>
      </c>
    </row>
    <row r="61" customFormat="false" ht="13.8" hidden="false" customHeight="false" outlineLevel="0" collapsed="false">
      <c r="A61" s="0" t="n">
        <v>0.32</v>
      </c>
      <c r="B61" s="0" t="n">
        <f aca="false">$C$6*A61</f>
        <v>8</v>
      </c>
      <c r="C61" s="0" t="n">
        <f aca="false">$C$7*((1+B61/$C$6)^$E$4-1)</f>
        <v>281.521620726264</v>
      </c>
      <c r="D61" s="0" t="n">
        <f aca="false">B61/C61</f>
        <v>0.0284170003687879</v>
      </c>
      <c r="E61" s="0" t="n">
        <f aca="false">$B$4*$E$4*D61</f>
        <v>0.568340007375758</v>
      </c>
      <c r="F61" s="0" t="n">
        <f aca="false">$C$7-C61</f>
        <v>9718.47837927374</v>
      </c>
      <c r="G61" s="0" t="n">
        <f aca="false">C61-C60</f>
        <v>31.5893196741879</v>
      </c>
    </row>
    <row r="62" customFormat="false" ht="13.8" hidden="false" customHeight="false" outlineLevel="0" collapsed="false">
      <c r="A62" s="0" t="n">
        <v>0.36</v>
      </c>
      <c r="B62" s="0" t="n">
        <f aca="false">$C$6*A62</f>
        <v>9</v>
      </c>
      <c r="C62" s="0" t="n">
        <f aca="false">$C$7*((1+B62/$C$6)^$E$4-1)</f>
        <v>312.26086938676</v>
      </c>
      <c r="D62" s="0" t="n">
        <f aca="false">B62/C62</f>
        <v>0.0288220551543164</v>
      </c>
      <c r="E62" s="0" t="n">
        <f aca="false">$B$4*$E$4*D62</f>
        <v>0.576441103086329</v>
      </c>
      <c r="F62" s="0" t="n">
        <f aca="false">$C$7-C62</f>
        <v>9687.73913061324</v>
      </c>
      <c r="G62" s="0" t="n">
        <f aca="false">C62-C61</f>
        <v>30.7392486604963</v>
      </c>
    </row>
    <row r="63" customFormat="false" ht="13.8" hidden="false" customHeight="false" outlineLevel="0" collapsed="false">
      <c r="A63" s="0" t="n">
        <v>0.4</v>
      </c>
      <c r="B63" s="0" t="n">
        <f aca="false">$C$6*A63</f>
        <v>10</v>
      </c>
      <c r="C63" s="0" t="n">
        <f aca="false">$C$7*((1+B63/$C$6)^$E$4-1)</f>
        <v>342.196941293802</v>
      </c>
      <c r="D63" s="0" t="n">
        <f aca="false">B63/C63</f>
        <v>0.029222938002284</v>
      </c>
      <c r="E63" s="0" t="n">
        <f aca="false">$B$4*$E$4*D63</f>
        <v>0.584458760045681</v>
      </c>
      <c r="F63" s="0" t="n">
        <f aca="false">$C$7-C63</f>
        <v>9657.8030587062</v>
      </c>
      <c r="G63" s="0" t="n">
        <f aca="false">C63-C62</f>
        <v>29.9360719070418</v>
      </c>
    </row>
    <row r="64" customFormat="false" ht="13.8" hidden="false" customHeight="false" outlineLevel="0" collapsed="false">
      <c r="A64" s="0" t="n">
        <v>0.8</v>
      </c>
      <c r="B64" s="0" t="n">
        <f aca="false">$C$6*A64</f>
        <v>20</v>
      </c>
      <c r="C64" s="0" t="n">
        <f aca="false">$C$7*((1+B64/$C$6)^$E$4-1)</f>
        <v>605.404816140187</v>
      </c>
      <c r="D64" s="0" t="n">
        <f aca="false">B64/C64</f>
        <v>0.0330357464407234</v>
      </c>
      <c r="E64" s="0" t="n">
        <f aca="false">$B$4*$E$4*D64</f>
        <v>0.660714928814469</v>
      </c>
      <c r="F64" s="0" t="n">
        <f aca="false">$C$7-C64</f>
        <v>9394.59518385981</v>
      </c>
      <c r="G64" s="0" t="n">
        <f aca="false">C64-C63</f>
        <v>263.207874846385</v>
      </c>
    </row>
    <row r="65" customFormat="false" ht="13.8" hidden="false" customHeight="false" outlineLevel="0" collapsed="false">
      <c r="A65" s="0" t="n">
        <v>1.2</v>
      </c>
      <c r="B65" s="0" t="n">
        <f aca="false">$C$6*A65</f>
        <v>30</v>
      </c>
      <c r="C65" s="0" t="n">
        <f aca="false">$C$7*((1+B65/$C$6)^$E$4-1)</f>
        <v>820.373898183428</v>
      </c>
      <c r="D65" s="0" t="n">
        <f aca="false">B65/C65</f>
        <v>0.0365686915032641</v>
      </c>
      <c r="E65" s="0" t="n">
        <f aca="false">$B$4*$E$4*D65</f>
        <v>0.731373830065282</v>
      </c>
      <c r="F65" s="0" t="n">
        <f aca="false">$C$7-C65</f>
        <v>9179.62610181657</v>
      </c>
      <c r="G65" s="0" t="n">
        <f aca="false">C65-C64</f>
        <v>214.969082043242</v>
      </c>
    </row>
    <row r="66" customFormat="false" ht="13.8" hidden="false" customHeight="false" outlineLevel="0" collapsed="false">
      <c r="A66" s="0" t="n">
        <v>1.6</v>
      </c>
      <c r="B66" s="0" t="n">
        <f aca="false">$C$6*A66</f>
        <v>40</v>
      </c>
      <c r="C66" s="0" t="n">
        <f aca="false">$C$7*((1+B66/$C$6)^$E$4-1)</f>
        <v>1002.65093106018</v>
      </c>
      <c r="D66" s="0" t="n">
        <f aca="false">B66/C66</f>
        <v>0.0398942431118125</v>
      </c>
      <c r="E66" s="0" t="n">
        <f aca="false">$B$4*$E$4*D66</f>
        <v>0.79788486223625</v>
      </c>
      <c r="F66" s="0" t="n">
        <f aca="false">$C$7-C66</f>
        <v>8997.34906893982</v>
      </c>
      <c r="G66" s="0" t="n">
        <f aca="false">C66-C65</f>
        <v>182.277032876752</v>
      </c>
    </row>
    <row r="67" customFormat="false" ht="13.8" hidden="false" customHeight="false" outlineLevel="0" collapsed="false">
      <c r="A67" s="0" t="n">
        <v>2</v>
      </c>
      <c r="B67" s="0" t="n">
        <f aca="false">$C$6*A67</f>
        <v>50</v>
      </c>
      <c r="C67" s="0" t="n">
        <f aca="false">$C$7*((1+B67/$C$6)^$E$4-1)</f>
        <v>1161.23174033904</v>
      </c>
      <c r="D67" s="0" t="n">
        <f aca="false">B67/C67</f>
        <v>0.0430577276378973</v>
      </c>
      <c r="E67" s="0" t="n">
        <f aca="false">$B$4*$E$4*D67</f>
        <v>0.861154552757946</v>
      </c>
      <c r="F67" s="0" t="n">
        <f aca="false">$C$7-C67</f>
        <v>8838.76825966096</v>
      </c>
      <c r="G67" s="0" t="n">
        <f aca="false">C67-C66</f>
        <v>158.580809278863</v>
      </c>
    </row>
    <row r="68" customFormat="false" ht="13.8" hidden="false" customHeight="false" outlineLevel="0" collapsed="false">
      <c r="A68" s="0" t="n">
        <v>2.4</v>
      </c>
      <c r="B68" s="0" t="n">
        <f aca="false">$C$6*A68</f>
        <v>60</v>
      </c>
      <c r="C68" s="0" t="n">
        <f aca="false">$C$7*((1+B68/$C$6)^$E$4-1)</f>
        <v>1301.80713243479</v>
      </c>
      <c r="D68" s="0" t="n">
        <f aca="false">B68/C68</f>
        <v>0.0460897766689762</v>
      </c>
      <c r="E68" s="13" t="n">
        <f aca="false">$B$4*$E$4*D68</f>
        <v>0.921795533379525</v>
      </c>
      <c r="F68" s="0" t="n">
        <f aca="false">$C$7-C68</f>
        <v>8698.19286756521</v>
      </c>
      <c r="G68" s="0" t="n">
        <f aca="false">C68-C67</f>
        <v>140.57539209575</v>
      </c>
    </row>
    <row r="69" customFormat="false" ht="13.8" hidden="false" customHeight="false" outlineLevel="0" collapsed="false">
      <c r="A69" s="0" t="n">
        <v>2.8</v>
      </c>
      <c r="B69" s="0" t="n">
        <f aca="false">$C$6*A69</f>
        <v>70</v>
      </c>
      <c r="C69" s="0" t="n">
        <f aca="false">$C$7*((1+B69/$C$6)^$E$4-1)</f>
        <v>1428.21388043556</v>
      </c>
      <c r="D69" s="0" t="n">
        <f aca="false">B69/C69</f>
        <v>0.0490122669712831</v>
      </c>
      <c r="E69" s="0" t="n">
        <f aca="false">$B$4*$E$4*D69</f>
        <v>0.980245339425662</v>
      </c>
      <c r="F69" s="0" t="n">
        <f aca="false">$C$7-C69</f>
        <v>8571.78611956444</v>
      </c>
      <c r="G69" s="0" t="n">
        <f aca="false">C69-C68</f>
        <v>126.406748000769</v>
      </c>
    </row>
    <row r="70" customFormat="false" ht="13.8" hidden="false" customHeight="false" outlineLevel="0" collapsed="false">
      <c r="A70" s="0" t="n">
        <v>3.2</v>
      </c>
      <c r="B70" s="0" t="n">
        <f aca="false">$C$6*A70</f>
        <v>80</v>
      </c>
      <c r="C70" s="0" t="n">
        <f aca="false">$C$7*((1+B70/$C$6)^$E$4-1)</f>
        <v>1543.16567660058</v>
      </c>
      <c r="D70" s="0" t="n">
        <f aca="false">B70/C70</f>
        <v>0.0518414848211445</v>
      </c>
      <c r="E70" s="0" t="n">
        <f aca="false">$B$4*$E$4*D70</f>
        <v>1.03682969642289</v>
      </c>
      <c r="F70" s="0" t="n">
        <f aca="false">$C$7-C70</f>
        <v>8456.83432339942</v>
      </c>
      <c r="G70" s="0" t="n">
        <f aca="false">C70-C69</f>
        <v>114.951796165015</v>
      </c>
    </row>
    <row r="71" customFormat="false" ht="13.8" hidden="false" customHeight="false" outlineLevel="0" collapsed="false">
      <c r="A71" s="0" t="n">
        <v>3.6</v>
      </c>
      <c r="B71" s="0" t="n">
        <f aca="false">$C$6*A71</f>
        <v>90</v>
      </c>
      <c r="C71" s="0" t="n">
        <f aca="false">$C$7*((1+B71/$C$6)^$E$4-1)</f>
        <v>1648.65500746162</v>
      </c>
      <c r="D71" s="0" t="n">
        <f aca="false">B71/C71</f>
        <v>0.0545899533817994</v>
      </c>
      <c r="E71" s="0" t="n">
        <f aca="false">$B$4*$E$4*D71</f>
        <v>1.09179906763599</v>
      </c>
      <c r="F71" s="0" t="n">
        <f aca="false">$C$7-C71</f>
        <v>8351.34499253838</v>
      </c>
      <c r="G71" s="0" t="n">
        <f aca="false">C71-C70</f>
        <v>105.489330861044</v>
      </c>
    </row>
    <row r="72" customFormat="false" ht="13.8" hidden="false" customHeight="false" outlineLevel="0" collapsed="false">
      <c r="A72" s="0" t="n">
        <v>4</v>
      </c>
      <c r="B72" s="0" t="n">
        <f aca="false">$C$6*A72</f>
        <v>100</v>
      </c>
      <c r="C72" s="0" t="n">
        <f aca="false">$C$7*((1+B72/$C$6)^$E$4-1)</f>
        <v>1746.18943088019</v>
      </c>
      <c r="D72" s="0" t="n">
        <f aca="false">B72/C72</f>
        <v>0.0572675554161347</v>
      </c>
      <c r="E72" s="0" t="n">
        <f aca="false">$B$4*$E$4*D72</f>
        <v>1.14535110832269</v>
      </c>
      <c r="F72" s="0" t="n">
        <f aca="false">$C$7-C72</f>
        <v>8253.81056911981</v>
      </c>
      <c r="G72" s="0" t="n">
        <f aca="false">C72-C71</f>
        <v>97.5344234185682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58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D5" activeCellId="0" sqref="D5"/>
    </sheetView>
  </sheetViews>
  <sheetFormatPr defaultRowHeight="13.8" zeroHeight="false" outlineLevelRow="0" outlineLevelCol="0"/>
  <cols>
    <col collapsed="false" customWidth="true" hidden="false" outlineLevel="0" max="1" min="1" style="0" width="13.04"/>
    <col collapsed="false" customWidth="true" hidden="false" outlineLevel="0" max="3" min="2" style="0" width="9.14"/>
    <col collapsed="false" customWidth="true" hidden="false" outlineLevel="0" max="4" min="4" style="0" width="15.91"/>
    <col collapsed="false" customWidth="true" hidden="false" outlineLevel="0" max="5" min="5" style="0" width="11.61"/>
    <col collapsed="false" customWidth="true" hidden="false" outlineLevel="0" max="6" min="6" style="0" width="12.82"/>
    <col collapsed="false" customWidth="true" hidden="false" outlineLevel="0" max="7" min="7" style="0" width="15.35"/>
    <col collapsed="false" customWidth="true" hidden="false" outlineLevel="0" max="8" min="8" style="0" width="12.05"/>
    <col collapsed="false" customWidth="true" hidden="false" outlineLevel="0" max="9" min="9" style="0" width="13.04"/>
    <col collapsed="false" customWidth="true" hidden="false" outlineLevel="0" max="10" min="10" style="0" width="11.72"/>
    <col collapsed="false" customWidth="true" hidden="false" outlineLevel="0" max="16" min="11" style="0" width="9.14"/>
    <col collapsed="false" customWidth="true" hidden="false" outlineLevel="0" max="17" min="17" style="0" width="10.03"/>
    <col collapsed="false" customWidth="true" hidden="false" outlineLevel="0" max="18" min="18" style="0" width="10.83"/>
    <col collapsed="false" customWidth="true" hidden="false" outlineLevel="0" max="19" min="19" style="0" width="12.38"/>
    <col collapsed="false" customWidth="true" hidden="false" outlineLevel="0" max="20" min="20" style="0" width="14.47"/>
    <col collapsed="false" customWidth="true" hidden="false" outlineLevel="0" max="21" min="21" style="0" width="15.32"/>
    <col collapsed="false" customWidth="true" hidden="false" outlineLevel="0" max="22" min="22" style="0" width="9.14"/>
    <col collapsed="false" customWidth="true" hidden="false" outlineLevel="0" max="23" min="23" style="14" width="8.96"/>
    <col collapsed="false" customWidth="true" hidden="false" outlineLevel="0" max="28" min="24" style="0" width="9.14"/>
    <col collapsed="false" customWidth="true" hidden="false" outlineLevel="0" max="29" min="29" style="0" width="12.38"/>
    <col collapsed="false" customWidth="true" hidden="false" outlineLevel="0" max="31" min="30" style="0" width="9.14"/>
    <col collapsed="false" customWidth="true" hidden="false" outlineLevel="0" max="32" min="32" style="0" width="12.38"/>
    <col collapsed="false" customWidth="true" hidden="false" outlineLevel="0" max="34" min="33" style="0" width="9.14"/>
    <col collapsed="false" customWidth="true" hidden="false" outlineLevel="0" max="35" min="35" style="0" width="13.12"/>
    <col collapsed="false" customWidth="true" hidden="false" outlineLevel="0" max="1025" min="36" style="0" width="9.14"/>
  </cols>
  <sheetData>
    <row r="1" customFormat="false" ht="13.8" hidden="false" customHeight="false" outlineLevel="0" collapsed="false">
      <c r="A1" s="0" t="s">
        <v>38</v>
      </c>
      <c r="B1" s="0" t="n">
        <v>25</v>
      </c>
      <c r="D1" s="0" t="s">
        <v>37</v>
      </c>
      <c r="E1" s="0" t="s">
        <v>39</v>
      </c>
      <c r="F1" s="0" t="s">
        <v>40</v>
      </c>
      <c r="G1" s="0" t="s">
        <v>41</v>
      </c>
      <c r="H1" s="0" t="s">
        <v>42</v>
      </c>
      <c r="I1" s="0" t="s">
        <v>43</v>
      </c>
      <c r="J1" s="0" t="s">
        <v>44</v>
      </c>
      <c r="L1" s="0" t="s">
        <v>45</v>
      </c>
      <c r="M1" s="0" t="s">
        <v>46</v>
      </c>
      <c r="N1" s="0" t="s">
        <v>47</v>
      </c>
      <c r="O1" s="0" t="s">
        <v>48</v>
      </c>
      <c r="P1" s="0" t="s">
        <v>49</v>
      </c>
      <c r="Q1" s="0" t="s">
        <v>50</v>
      </c>
      <c r="R1" s="0" t="s">
        <v>51</v>
      </c>
      <c r="S1" s="0" t="s">
        <v>52</v>
      </c>
      <c r="T1" s="0" t="s">
        <v>53</v>
      </c>
      <c r="U1" s="0" t="s">
        <v>54</v>
      </c>
      <c r="W1" s="14" t="s">
        <v>55</v>
      </c>
      <c r="X1" s="0" t="s">
        <v>48</v>
      </c>
      <c r="Y1" s="0" t="s">
        <v>49</v>
      </c>
      <c r="Z1" s="0" t="s">
        <v>46</v>
      </c>
      <c r="AA1" s="0" t="s">
        <v>47</v>
      </c>
      <c r="AB1" s="0" t="s">
        <v>56</v>
      </c>
      <c r="AC1" s="0" t="s">
        <v>52</v>
      </c>
      <c r="AD1" s="0" t="s">
        <v>51</v>
      </c>
    </row>
    <row r="2" customFormat="false" ht="13.8" hidden="false" customHeight="false" outlineLevel="0" collapsed="false">
      <c r="A2" s="0" t="s">
        <v>57</v>
      </c>
      <c r="B2" s="0" t="n">
        <v>10000</v>
      </c>
      <c r="D2" s="0" t="n">
        <v>-0.996</v>
      </c>
      <c r="E2" s="0" t="n">
        <f aca="false">$B$1*D2</f>
        <v>-24.9</v>
      </c>
      <c r="F2" s="0" t="n">
        <f aca="false">$B$2*((1+E2/$B$1)^$B$3-1)</f>
        <v>-4242.87049186838</v>
      </c>
      <c r="G2" s="0" t="n">
        <f aca="false">E2/F2</f>
        <v>0.00586866840449686</v>
      </c>
      <c r="H2" s="0" t="n">
        <f aca="false">$B$6*$B$3*G2</f>
        <v>0.117373368089937</v>
      </c>
      <c r="I2" s="0" t="n">
        <f aca="false">$B$2-F2</f>
        <v>14242.8704918684</v>
      </c>
      <c r="J2" s="0" t="n">
        <f aca="false">$B$1+E2</f>
        <v>0.100000000000001</v>
      </c>
      <c r="L2" s="0" t="n">
        <v>900</v>
      </c>
      <c r="M2" s="0" t="n">
        <f aca="false">R3-$B$1</f>
        <v>99.82</v>
      </c>
      <c r="N2" s="0" t="n">
        <f aca="false">M2+L2</f>
        <v>999.82</v>
      </c>
      <c r="O2" s="0" t="n">
        <f aca="false">$B$2*((1+M2/$B$1)^$B$3-1)</f>
        <v>1744.49688254106</v>
      </c>
      <c r="P2" s="0" t="n">
        <f aca="false">$B$2*((1+N2/$B$1)^$B$3-1)</f>
        <v>4496.75363540718</v>
      </c>
      <c r="Q2" s="0" t="n">
        <f aca="false">P2-O2</f>
        <v>2752.25675286611</v>
      </c>
      <c r="R2" s="0" t="n">
        <f aca="false">R3+L2</f>
        <v>1024.82</v>
      </c>
      <c r="S2" s="0" t="n">
        <f aca="false">S3-Q2</f>
        <v>5503.24636459282</v>
      </c>
      <c r="T2" s="0" t="n">
        <f aca="false">R2/($B$3*S2)</f>
        <v>1.86220992502454</v>
      </c>
      <c r="U2" s="0" t="n">
        <f aca="false">T2*$B$3*$B$6</f>
        <v>37.2441985004909</v>
      </c>
      <c r="W2" s="14" t="n">
        <v>1000</v>
      </c>
      <c r="X2" s="0" t="n">
        <f aca="false">AC3-$B$2</f>
        <v>11600</v>
      </c>
      <c r="Y2" s="0" t="n">
        <f aca="false">W2+X2</f>
        <v>12600</v>
      </c>
      <c r="Z2" s="0" t="n">
        <f aca="false">$B$1*((X2/$B$2+1)^(1/$B$3)-1)</f>
        <v>55243.4799301834</v>
      </c>
      <c r="AA2" s="0" t="n">
        <f aca="false">$B$1*((Y2/$B$2+1)^(1/$B$3)-1)</f>
        <v>86875.9251820088</v>
      </c>
      <c r="AB2" s="0" t="n">
        <f aca="false">AA2-Z2</f>
        <v>31632.4452518254</v>
      </c>
      <c r="AC2" s="0" t="n">
        <f aca="false">AC3+W2</f>
        <v>22600</v>
      </c>
      <c r="AD2" s="0" t="n">
        <f aca="false">$B$1-AA2</f>
        <v>-86850.9251820088</v>
      </c>
    </row>
    <row r="3" customFormat="false" ht="13.8" hidden="false" customHeight="false" outlineLevel="0" collapsed="false">
      <c r="A3" s="0" t="s">
        <v>58</v>
      </c>
      <c r="B3" s="0" t="n">
        <v>0.1</v>
      </c>
      <c r="D3" s="0" t="n">
        <v>-0.98</v>
      </c>
      <c r="E3" s="0" t="n">
        <f aca="false">$B$1*D3</f>
        <v>-24.5</v>
      </c>
      <c r="F3" s="0" t="n">
        <f aca="false">$B$2*((1+E3/$B$1)^$B$3-1)</f>
        <v>-3237.56662193759</v>
      </c>
      <c r="G3" s="0" t="n">
        <f aca="false">E3/F3</f>
        <v>0.0075674118438179</v>
      </c>
      <c r="H3" s="0" t="n">
        <f aca="false">$B$6*$B$3*G3</f>
        <v>0.151348236876358</v>
      </c>
      <c r="I3" s="0" t="n">
        <f aca="false">$B$2-F3</f>
        <v>13237.5666219376</v>
      </c>
      <c r="J3" s="0" t="n">
        <f aca="false">$B$1+E3</f>
        <v>0.5</v>
      </c>
      <c r="L3" s="0" t="n">
        <v>90</v>
      </c>
      <c r="M3" s="0" t="n">
        <f aca="false">R4-$B$1</f>
        <v>9.82000000000003</v>
      </c>
      <c r="N3" s="0" t="n">
        <f aca="false">M3+L3</f>
        <v>99.82</v>
      </c>
      <c r="O3" s="0" t="n">
        <f aca="false">$B$2*((1+M3/$B$1)^$B$3-1)</f>
        <v>336.865747584232</v>
      </c>
      <c r="P3" s="0" t="n">
        <f aca="false">$B$2*((1+N3/$B$1)^$B$3-1)</f>
        <v>1744.49688254106</v>
      </c>
      <c r="Q3" s="0" t="n">
        <f aca="false">P3-O3</f>
        <v>1407.63113495683</v>
      </c>
      <c r="R3" s="0" t="n">
        <f aca="false">R4+L3</f>
        <v>124.82</v>
      </c>
      <c r="S3" s="0" t="n">
        <f aca="false">S4-Q3</f>
        <v>8255.50311745893</v>
      </c>
      <c r="T3" s="0" t="n">
        <f aca="false">R3/($B$3*S3)</f>
        <v>0.151196115153815</v>
      </c>
      <c r="U3" s="0" t="n">
        <f aca="false">T3*$B$3*$B$6</f>
        <v>3.0239223030763</v>
      </c>
      <c r="W3" s="14" t="n">
        <v>1000</v>
      </c>
      <c r="X3" s="0" t="n">
        <f aca="false">AC4-$B$2</f>
        <v>10600</v>
      </c>
      <c r="Y3" s="0" t="n">
        <f aca="false">W3+X3</f>
        <v>11600</v>
      </c>
      <c r="Z3" s="0" t="n">
        <f aca="false">$B$1*((X3/$B$2+1)^(1/$B$3)-1)</f>
        <v>34379.2593112095</v>
      </c>
      <c r="AA3" s="0" t="n">
        <f aca="false">$B$1*((Y3/$B$2+1)^(1/$B$3)-1)</f>
        <v>55243.4799301834</v>
      </c>
      <c r="AB3" s="0" t="n">
        <f aca="false">AA3-Z3</f>
        <v>20864.2206189738</v>
      </c>
      <c r="AC3" s="0" t="n">
        <f aca="false">AC4+W3</f>
        <v>21600</v>
      </c>
      <c r="AD3" s="0" t="n">
        <f aca="false">$B$1-AA3</f>
        <v>-55218.4799301834</v>
      </c>
    </row>
    <row r="4" customFormat="false" ht="13.8" hidden="false" customHeight="false" outlineLevel="0" collapsed="false">
      <c r="D4" s="0" t="n">
        <v>-0.96</v>
      </c>
      <c r="E4" s="0" t="n">
        <f aca="false">$B$1*D4</f>
        <v>-24</v>
      </c>
      <c r="F4" s="0" t="n">
        <f aca="false">$B$2*((1+E4/$B$1)^$B$3-1)</f>
        <v>-2752.20336322304</v>
      </c>
      <c r="G4" s="0" t="n">
        <f aca="false">E4/F4</f>
        <v>0.0087202858337816</v>
      </c>
      <c r="H4" s="0" t="n">
        <f aca="false">$B$6*$B$3*G4</f>
        <v>0.174405716675632</v>
      </c>
      <c r="I4" s="0" t="n">
        <f aca="false">$B$2-F4</f>
        <v>12752.203363223</v>
      </c>
      <c r="J4" s="0" t="n">
        <f aca="false">$B$1+E4</f>
        <v>1</v>
      </c>
      <c r="L4" s="0" t="n">
        <v>8</v>
      </c>
      <c r="M4" s="0" t="n">
        <f aca="false">R5-$B$1</f>
        <v>1.82000000000003</v>
      </c>
      <c r="N4" s="0" t="n">
        <f aca="false">M4+L4</f>
        <v>9.82000000000003</v>
      </c>
      <c r="O4" s="0" t="n">
        <f aca="false">$B$2*((1+M4/$B$1)^$B$3-1)</f>
        <v>70.5195404322634</v>
      </c>
      <c r="P4" s="0" t="n">
        <f aca="false">$B$2*((1+N4/$B$1)^$B$3-1)</f>
        <v>336.865747584232</v>
      </c>
      <c r="Q4" s="0" t="n">
        <f aca="false">P4-O4</f>
        <v>266.346207151968</v>
      </c>
      <c r="R4" s="0" t="n">
        <f aca="false">R5+L4</f>
        <v>34.82</v>
      </c>
      <c r="S4" s="0" t="n">
        <f aca="false">S5-Q4</f>
        <v>9663.13425241577</v>
      </c>
      <c r="T4" s="0" t="n">
        <f aca="false">R4/($B$3*S4)</f>
        <v>0.0360338572252529</v>
      </c>
      <c r="U4" s="0" t="n">
        <f aca="false">T4*$B$3*$B$6</f>
        <v>0.720677144505057</v>
      </c>
      <c r="W4" s="14" t="n">
        <v>1000</v>
      </c>
      <c r="X4" s="0" t="n">
        <f aca="false">AC5-$B$2</f>
        <v>9600</v>
      </c>
      <c r="Y4" s="0" t="n">
        <f aca="false">W4+X4</f>
        <v>10600</v>
      </c>
      <c r="Z4" s="0" t="n">
        <f aca="false">$B$1*((X4/$B$2+1)^(1/$B$3)-1)</f>
        <v>20892.0638563212</v>
      </c>
      <c r="AA4" s="0" t="n">
        <f aca="false">$B$1*((Y4/$B$2+1)^(1/$B$3)-1)</f>
        <v>34379.2593112095</v>
      </c>
      <c r="AB4" s="0" t="n">
        <f aca="false">AA4-Z4</f>
        <v>13487.1954548883</v>
      </c>
      <c r="AC4" s="0" t="n">
        <f aca="false">AC5+W4</f>
        <v>20600</v>
      </c>
      <c r="AD4" s="0" t="n">
        <f aca="false">$B$1-AA4</f>
        <v>-34354.2593112095</v>
      </c>
    </row>
    <row r="5" customFormat="false" ht="13.8" hidden="false" customHeight="false" outlineLevel="0" collapsed="false">
      <c r="A5" s="0" t="s">
        <v>59</v>
      </c>
      <c r="B5" s="0" t="n">
        <f aca="false">B1/(B2*B3)</f>
        <v>0.025</v>
      </c>
      <c r="D5" s="0" t="n">
        <v>-0.88</v>
      </c>
      <c r="E5" s="0" t="n">
        <f aca="false">$B$1*D5</f>
        <v>-22</v>
      </c>
      <c r="F5" s="0" t="n">
        <f aca="false">$B$2*((1+E5/$B$1)^$B$3-1)</f>
        <v>-1910.56621300825</v>
      </c>
      <c r="G5" s="0" t="n">
        <f aca="false">E5/F5</f>
        <v>0.0115149110510859</v>
      </c>
      <c r="H5" s="0" t="n">
        <f aca="false">$B$6*$B$3*G5</f>
        <v>0.230298221021718</v>
      </c>
      <c r="I5" s="0" t="n">
        <f aca="false">$B$2-F5</f>
        <v>11910.5662130082</v>
      </c>
      <c r="J5" s="0" t="n">
        <f aca="false">$B$1+E5</f>
        <v>3</v>
      </c>
      <c r="L5" s="0" t="n">
        <v>0.1</v>
      </c>
      <c r="M5" s="0" t="n">
        <f aca="false">R6-$B$1</f>
        <v>1.72000000000003</v>
      </c>
      <c r="N5" s="0" t="n">
        <f aca="false">M5+L5</f>
        <v>1.82000000000003</v>
      </c>
      <c r="O5" s="0" t="n">
        <f aca="false">$B$2*((1+M5/$B$1)^$B$3-1)</f>
        <v>66.7583710086794</v>
      </c>
      <c r="P5" s="0" t="n">
        <f aca="false">$B$2*((1+N5/$B$1)^$B$3-1)</f>
        <v>70.5195404322634</v>
      </c>
      <c r="Q5" s="0" t="n">
        <f aca="false">P5-O5</f>
        <v>3.76116942358395</v>
      </c>
      <c r="R5" s="0" t="n">
        <f aca="false">R6+L5</f>
        <v>26.82</v>
      </c>
      <c r="S5" s="0" t="n">
        <f aca="false">S6-Q5</f>
        <v>9929.48045956774</v>
      </c>
      <c r="T5" s="0" t="n">
        <f aca="false">R5/($B$3*S5)</f>
        <v>0.0270104766399506</v>
      </c>
      <c r="U5" s="0" t="n">
        <f aca="false">T5*$B$3*$B$6</f>
        <v>0.540209532799012</v>
      </c>
      <c r="W5" s="14" t="n">
        <v>1000</v>
      </c>
      <c r="X5" s="0" t="n">
        <f aca="false">AC6-$B$2</f>
        <v>8600</v>
      </c>
      <c r="Y5" s="0" t="n">
        <f aca="false">W5+X5</f>
        <v>9600</v>
      </c>
      <c r="Z5" s="0" t="n">
        <f aca="false">$B$1*((X5/$B$2+1)^(1/$B$3)-1)</f>
        <v>12364.9470637899</v>
      </c>
      <c r="AA5" s="0" t="n">
        <f aca="false">$B$1*((Y5/$B$2+1)^(1/$B$3)-1)</f>
        <v>20892.0638563212</v>
      </c>
      <c r="AB5" s="0" t="n">
        <f aca="false">AA5-Z5</f>
        <v>8527.1167925313</v>
      </c>
      <c r="AC5" s="0" t="n">
        <f aca="false">AC6+W5</f>
        <v>19600</v>
      </c>
      <c r="AD5" s="0" t="n">
        <f aca="false">$B$1-AA5</f>
        <v>-20867.0638563212</v>
      </c>
    </row>
    <row r="6" customFormat="false" ht="13.8" hidden="false" customHeight="false" outlineLevel="0" collapsed="false">
      <c r="A6" s="0" t="s">
        <v>60</v>
      </c>
      <c r="B6" s="0" t="n">
        <v>200</v>
      </c>
      <c r="D6" s="0" t="n">
        <v>-0.8</v>
      </c>
      <c r="E6" s="0" t="n">
        <f aca="false">$B$1*D6</f>
        <v>-20</v>
      </c>
      <c r="F6" s="0" t="n">
        <f aca="false">$B$2*((1+E6/$B$1)^$B$3-1)</f>
        <v>-1486.60077479215</v>
      </c>
      <c r="G6" s="0" t="n">
        <f aca="false">E6/F6</f>
        <v>0.0134535110832269</v>
      </c>
      <c r="H6" s="0" t="n">
        <f aca="false">$B$6*$B$3*G6</f>
        <v>0.269070221664539</v>
      </c>
      <c r="I6" s="0" t="n">
        <f aca="false">$B$2-F6</f>
        <v>11486.6007747922</v>
      </c>
      <c r="J6" s="0" t="n">
        <f aca="false">$B$1+E6</f>
        <v>5</v>
      </c>
      <c r="L6" s="0" t="n">
        <v>0.1</v>
      </c>
      <c r="M6" s="0" t="n">
        <f aca="false">R7-$B$1</f>
        <v>1.62000000000003</v>
      </c>
      <c r="N6" s="0" t="n">
        <f aca="false">M6+L6</f>
        <v>1.72000000000003</v>
      </c>
      <c r="O6" s="0" t="n">
        <f aca="false">$B$2*((1+M6/$B$1)^$B$3-1)</f>
        <v>62.9845115729033</v>
      </c>
      <c r="P6" s="0" t="n">
        <f aca="false">$B$2*((1+N6/$B$1)^$B$3-1)</f>
        <v>66.7583710086794</v>
      </c>
      <c r="Q6" s="0" t="n">
        <f aca="false">P6-O6</f>
        <v>3.77385943577613</v>
      </c>
      <c r="R6" s="0" t="n">
        <f aca="false">R7+L6</f>
        <v>26.72</v>
      </c>
      <c r="S6" s="0" t="n">
        <f aca="false">S7-Q6</f>
        <v>9933.24162899132</v>
      </c>
      <c r="T6" s="0" t="n">
        <f aca="false">R6/($B$3*S6)</f>
        <v>0.026899577195439</v>
      </c>
      <c r="U6" s="0" t="n">
        <f aca="false">T6*$B$3*$B$6</f>
        <v>0.53799154390878</v>
      </c>
      <c r="W6" s="14" t="n">
        <v>1000</v>
      </c>
      <c r="X6" s="0" t="n">
        <f aca="false">AC7-$B$2</f>
        <v>7600</v>
      </c>
      <c r="Y6" s="0" t="n">
        <f aca="false">W6+X6</f>
        <v>8600</v>
      </c>
      <c r="Z6" s="0" t="n">
        <f aca="false">$B$1*((X6/$B$2+1)^(1/$B$3)-1)</f>
        <v>7104.6249858407</v>
      </c>
      <c r="AA6" s="0" t="n">
        <f aca="false">$B$1*((Y6/$B$2+1)^(1/$B$3)-1)</f>
        <v>12364.9470637899</v>
      </c>
      <c r="AB6" s="0" t="n">
        <f aca="false">AA6-Z6</f>
        <v>5260.3220779492</v>
      </c>
      <c r="AC6" s="0" t="n">
        <f aca="false">AC7+W6</f>
        <v>18600</v>
      </c>
      <c r="AD6" s="0" t="n">
        <f aca="false">$B$1-AA6</f>
        <v>-12339.9470637899</v>
      </c>
    </row>
    <row r="7" customFormat="false" ht="13.8" hidden="false" customHeight="false" outlineLevel="0" collapsed="false">
      <c r="D7" s="0" t="n">
        <v>-0.72</v>
      </c>
      <c r="E7" s="0" t="n">
        <f aca="false">$B$1*D7</f>
        <v>-18</v>
      </c>
      <c r="F7" s="0" t="n">
        <f aca="false">$B$2*((1+E7/$B$1)^$B$3-1)</f>
        <v>-1195.27485730424</v>
      </c>
      <c r="G7" s="0" t="n">
        <f aca="false">E7/F7</f>
        <v>0.0150592977757403</v>
      </c>
      <c r="H7" s="0" t="n">
        <f aca="false">$B$6*$B$3*G7</f>
        <v>0.301185955514806</v>
      </c>
      <c r="I7" s="0" t="n">
        <f aca="false">$B$2-F7</f>
        <v>11195.2748573042</v>
      </c>
      <c r="J7" s="0" t="n">
        <f aca="false">$B$1+E7</f>
        <v>7</v>
      </c>
      <c r="L7" s="0" t="n">
        <v>0.1</v>
      </c>
      <c r="M7" s="0" t="n">
        <f aca="false">R8-$B$1</f>
        <v>1.52000000000002</v>
      </c>
      <c r="N7" s="0" t="n">
        <f aca="false">M7+L7</f>
        <v>1.62000000000002</v>
      </c>
      <c r="O7" s="0" t="n">
        <f aca="false">$B$2*((1+M7/$B$1)^$B$3-1)</f>
        <v>59.1978713963748</v>
      </c>
      <c r="P7" s="0" t="n">
        <f aca="false">$B$2*((1+N7/$B$1)^$B$3-1)</f>
        <v>62.9845115729033</v>
      </c>
      <c r="Q7" s="0" t="n">
        <f aca="false">P7-O7</f>
        <v>3.78664017652852</v>
      </c>
      <c r="R7" s="0" t="n">
        <f aca="false">R8+L7</f>
        <v>26.62</v>
      </c>
      <c r="S7" s="0" t="n">
        <f aca="false">S8-Q7</f>
        <v>9937.0154884271</v>
      </c>
      <c r="T7" s="0" t="n">
        <f aca="false">R7/($B$3*S7)</f>
        <v>0.0267887274916723</v>
      </c>
      <c r="U7" s="0" t="n">
        <f aca="false">T7*$B$3*$B$6</f>
        <v>0.535774549833446</v>
      </c>
      <c r="W7" s="14" t="n">
        <v>1000</v>
      </c>
      <c r="X7" s="0" t="n">
        <f aca="false">AC8-$B$2</f>
        <v>6600</v>
      </c>
      <c r="Y7" s="0" t="n">
        <f aca="false">W7+X7</f>
        <v>7600</v>
      </c>
      <c r="Z7" s="0" t="n">
        <f aca="false">$B$1*((X7/$B$2+1)^(1/$B$3)-1)</f>
        <v>3947.1065439247</v>
      </c>
      <c r="AA7" s="0" t="n">
        <f aca="false">$B$1*((Y7/$B$2+1)^(1/$B$3)-1)</f>
        <v>7104.6249858407</v>
      </c>
      <c r="AB7" s="0" t="n">
        <f aca="false">AA7-Z7</f>
        <v>3157.51844191599</v>
      </c>
      <c r="AC7" s="0" t="n">
        <f aca="false">AC8+W7</f>
        <v>17600</v>
      </c>
      <c r="AD7" s="0" t="n">
        <f aca="false">$B$1-AA7</f>
        <v>-7079.6249858407</v>
      </c>
    </row>
    <row r="8" customFormat="false" ht="13.8" hidden="false" customHeight="false" outlineLevel="0" collapsed="false">
      <c r="D8" s="0" t="n">
        <v>-0.64</v>
      </c>
      <c r="E8" s="0" t="n">
        <f aca="false">$B$1*D8</f>
        <v>-16</v>
      </c>
      <c r="F8" s="0" t="n">
        <f aca="false">$B$2*((1+E8/$B$1)^$B$3-1)</f>
        <v>-971.195485525658</v>
      </c>
      <c r="G8" s="0" t="n">
        <f aca="false">E8/F8</f>
        <v>0.0164745411592806</v>
      </c>
      <c r="H8" s="0" t="n">
        <f aca="false">$B$6*$B$3*G8</f>
        <v>0.329490823185613</v>
      </c>
      <c r="I8" s="0" t="n">
        <f aca="false">$B$2-F8</f>
        <v>10971.1954855257</v>
      </c>
      <c r="J8" s="0" t="n">
        <f aca="false">$B$1+E8</f>
        <v>9</v>
      </c>
      <c r="L8" s="0" t="n">
        <v>0.1</v>
      </c>
      <c r="M8" s="0" t="n">
        <f aca="false">R9-$B$1</f>
        <v>1.42000000000002</v>
      </c>
      <c r="N8" s="0" t="n">
        <f aca="false">M8+L8</f>
        <v>1.52000000000002</v>
      </c>
      <c r="O8" s="0" t="n">
        <f aca="false">$B$2*((1+M8/$B$1)^$B$3-1)</f>
        <v>55.3983587567197</v>
      </c>
      <c r="P8" s="0" t="n">
        <f aca="false">$B$2*((1+N8/$B$1)^$B$3-1)</f>
        <v>59.1978713963748</v>
      </c>
      <c r="Q8" s="0" t="n">
        <f aca="false">P8-O8</f>
        <v>3.79951263965506</v>
      </c>
      <c r="R8" s="0" t="n">
        <f aca="false">R9+L8</f>
        <v>26.52</v>
      </c>
      <c r="S8" s="0" t="n">
        <f aca="false">S9-Q8</f>
        <v>9940.80212860362</v>
      </c>
      <c r="T8" s="0" t="n">
        <f aca="false">R8/($B$3*S8)</f>
        <v>0.0266779276530326</v>
      </c>
      <c r="U8" s="0" t="n">
        <f aca="false">T8*$B$3*$B$6</f>
        <v>0.533558553060653</v>
      </c>
      <c r="W8" s="14" t="n">
        <v>1000</v>
      </c>
      <c r="X8" s="0" t="n">
        <f aca="false">AC9-$B$2</f>
        <v>5600</v>
      </c>
      <c r="Y8" s="0" t="n">
        <f aca="false">W8+X8</f>
        <v>6600</v>
      </c>
      <c r="Z8" s="0" t="n">
        <f aca="false">$B$1*((X8/$B$2+1)^(1/$B$3)-1)</f>
        <v>2108.95861279647</v>
      </c>
      <c r="AA8" s="0" t="n">
        <f aca="false">$B$1*((Y8/$B$2+1)^(1/$B$3)-1)</f>
        <v>3947.1065439247</v>
      </c>
      <c r="AB8" s="0" t="n">
        <f aca="false">AA8-Z8</f>
        <v>1838.14793112823</v>
      </c>
      <c r="AC8" s="0" t="n">
        <f aca="false">AC9+W8</f>
        <v>16600</v>
      </c>
      <c r="AD8" s="0" t="n">
        <f aca="false">$B$1-AA8</f>
        <v>-3922.1065439247</v>
      </c>
    </row>
    <row r="9" customFormat="false" ht="13.8" hidden="false" customHeight="false" outlineLevel="0" collapsed="false">
      <c r="D9" s="0" t="n">
        <v>-0.56</v>
      </c>
      <c r="E9" s="0" t="n">
        <f aca="false">$B$1*D9</f>
        <v>-14</v>
      </c>
      <c r="F9" s="0" t="n">
        <f aca="false">$B$2*((1+E9/$B$1)^$B$3-1)</f>
        <v>-788.1837238746</v>
      </c>
      <c r="G9" s="0" t="n">
        <f aca="false">E9/F9</f>
        <v>0.0177623561308498</v>
      </c>
      <c r="H9" s="0" t="n">
        <f aca="false">$B$6*$B$3*G9</f>
        <v>0.355247122616995</v>
      </c>
      <c r="I9" s="0" t="n">
        <f aca="false">$B$2-F9</f>
        <v>10788.1837238746</v>
      </c>
      <c r="J9" s="0" t="n">
        <f aca="false">$B$1+E9</f>
        <v>11</v>
      </c>
      <c r="L9" s="0" t="n">
        <v>0.1</v>
      </c>
      <c r="M9" s="0" t="n">
        <f aca="false">R10-$B$1</f>
        <v>1.32000000000002</v>
      </c>
      <c r="N9" s="0" t="n">
        <f aca="false">M9+L9</f>
        <v>1.42000000000002</v>
      </c>
      <c r="O9" s="0" t="n">
        <f aca="false">$B$2*((1+M9/$B$1)^$B$3-1)</f>
        <v>51.5858809230463</v>
      </c>
      <c r="P9" s="0" t="n">
        <f aca="false">$B$2*((1+N9/$B$1)^$B$3-1)</f>
        <v>55.3983587567197</v>
      </c>
      <c r="Q9" s="0" t="n">
        <f aca="false">P9-O9</f>
        <v>3.81247783367345</v>
      </c>
      <c r="R9" s="0" t="n">
        <f aca="false">R10+L9</f>
        <v>26.42</v>
      </c>
      <c r="S9" s="0" t="n">
        <f aca="false">S10-Q9</f>
        <v>9944.60164124328</v>
      </c>
      <c r="T9" s="0" t="n">
        <f aca="false">R9/($B$3*S9)</f>
        <v>0.026567177804718</v>
      </c>
      <c r="U9" s="0" t="n">
        <f aca="false">T9*$B$3*$B$6</f>
        <v>0.531343556094359</v>
      </c>
      <c r="W9" s="14" t="n">
        <v>1000</v>
      </c>
      <c r="X9" s="0" t="n">
        <f aca="false">AC10-$B$2</f>
        <v>4600</v>
      </c>
      <c r="Y9" s="0" t="n">
        <f aca="false">W9+X9</f>
        <v>5600</v>
      </c>
      <c r="Z9" s="0" t="n">
        <f aca="false">$B$1*((X9/$B$2+1)^(1/$B$3)-1)</f>
        <v>1075.19221240411</v>
      </c>
      <c r="AA9" s="0" t="n">
        <f aca="false">$B$1*((Y9/$B$2+1)^(1/$B$3)-1)</f>
        <v>2108.95861279647</v>
      </c>
      <c r="AB9" s="0" t="n">
        <f aca="false">AA9-Z9</f>
        <v>1033.76640039236</v>
      </c>
      <c r="AC9" s="0" t="n">
        <f aca="false">AC10+W9</f>
        <v>15600</v>
      </c>
      <c r="AD9" s="0" t="n">
        <f aca="false">$B$1-AA9</f>
        <v>-2083.95861279647</v>
      </c>
    </row>
    <row r="10" customFormat="false" ht="13.8" hidden="false" customHeight="false" outlineLevel="0" collapsed="false">
      <c r="D10" s="0" t="n">
        <v>-0.48</v>
      </c>
      <c r="E10" s="0" t="n">
        <f aca="false">$B$1*D10</f>
        <v>-12</v>
      </c>
      <c r="F10" s="0" t="n">
        <f aca="false">$B$2*((1+E10/$B$1)^$B$3-1)</f>
        <v>-633.004008827986</v>
      </c>
      <c r="G10" s="0" t="n">
        <f aca="false">E10/F10</f>
        <v>0.0189572259142847</v>
      </c>
      <c r="H10" s="0" t="n">
        <f aca="false">$B$6*$B$3*G10</f>
        <v>0.379144518285694</v>
      </c>
      <c r="I10" s="0" t="n">
        <f aca="false">$B$2-F10</f>
        <v>10633.004008828</v>
      </c>
      <c r="J10" s="0" t="n">
        <f aca="false">$B$1+E10</f>
        <v>13</v>
      </c>
      <c r="L10" s="0" t="n">
        <v>0.1</v>
      </c>
      <c r="M10" s="0" t="n">
        <f aca="false">R11-$B$1</f>
        <v>1.22000000000002</v>
      </c>
      <c r="N10" s="0" t="n">
        <f aca="false">M10+L10</f>
        <v>1.32000000000002</v>
      </c>
      <c r="O10" s="0" t="n">
        <f aca="false">$B$2*((1+M10/$B$1)^$B$3-1)</f>
        <v>47.7603441409724</v>
      </c>
      <c r="P10" s="0" t="n">
        <f aca="false">$B$2*((1+N10/$B$1)^$B$3-1)</f>
        <v>51.5858809230463</v>
      </c>
      <c r="Q10" s="0" t="n">
        <f aca="false">P10-O10</f>
        <v>3.82553678207387</v>
      </c>
      <c r="R10" s="0" t="n">
        <f aca="false">R11+L10</f>
        <v>26.32</v>
      </c>
      <c r="S10" s="0" t="n">
        <f aca="false">S11-Q10</f>
        <v>9948.41411907695</v>
      </c>
      <c r="T10" s="0" t="n">
        <f aca="false">R10/($B$3*S10)</f>
        <v>0.0264564780727504</v>
      </c>
      <c r="U10" s="0" t="n">
        <f aca="false">T10*$B$3*$B$6</f>
        <v>0.529129561455009</v>
      </c>
      <c r="W10" s="14" t="n">
        <v>1000</v>
      </c>
      <c r="X10" s="0" t="n">
        <f aca="false">AC11-$B$2</f>
        <v>3600</v>
      </c>
      <c r="Y10" s="0" t="n">
        <f aca="false">W10+X10</f>
        <v>4600</v>
      </c>
      <c r="Z10" s="0" t="n">
        <f aca="false">$B$1*((X10/$B$2+1)^(1/$B$3)-1)</f>
        <v>516.164241960245</v>
      </c>
      <c r="AA10" s="0" t="n">
        <f aca="false">$B$1*((Y10/$B$2+1)^(1/$B$3)-1)</f>
        <v>1075.19221240411</v>
      </c>
      <c r="AB10" s="0" t="n">
        <f aca="false">AA10-Z10</f>
        <v>559.027970443865</v>
      </c>
      <c r="AC10" s="0" t="n">
        <f aca="false">AC11+W10</f>
        <v>14600</v>
      </c>
      <c r="AD10" s="0" t="n">
        <f aca="false">$B$1-AA10</f>
        <v>-1050.19221240411</v>
      </c>
    </row>
    <row r="11" customFormat="false" ht="13.8" hidden="false" customHeight="false" outlineLevel="0" collapsed="false">
      <c r="D11" s="0" t="n">
        <v>-0.4</v>
      </c>
      <c r="E11" s="0" t="n">
        <f aca="false">$B$1*D11</f>
        <v>-10</v>
      </c>
      <c r="F11" s="0" t="n">
        <f aca="false">$B$2*((1+E11/$B$1)^$B$3-1)</f>
        <v>-497.997834943236</v>
      </c>
      <c r="G11" s="0" t="n">
        <f aca="false">E11/F11</f>
        <v>0.020080408584788</v>
      </c>
      <c r="H11" s="0" t="n">
        <f aca="false">$B$6*$B$3*G11</f>
        <v>0.401608171695761</v>
      </c>
      <c r="I11" s="0" t="n">
        <f aca="false">$B$2-F11</f>
        <v>10497.9978349432</v>
      </c>
      <c r="J11" s="0" t="n">
        <f aca="false">$B$1+E11</f>
        <v>15</v>
      </c>
      <c r="L11" s="0" t="n">
        <v>0.1</v>
      </c>
      <c r="M11" s="0" t="n">
        <f aca="false">R12-$B$1</f>
        <v>1.12000000000002</v>
      </c>
      <c r="N11" s="0" t="n">
        <f aca="false">M11+L11</f>
        <v>1.22000000000002</v>
      </c>
      <c r="O11" s="0" t="n">
        <f aca="false">$B$2*((1+M11/$B$1)^$B$3-1)</f>
        <v>43.9216536173848</v>
      </c>
      <c r="P11" s="0" t="n">
        <f aca="false">$B$2*((1+N11/$B$1)^$B$3-1)</f>
        <v>47.7603441409724</v>
      </c>
      <c r="Q11" s="0" t="n">
        <f aca="false">P11-O11</f>
        <v>3.83869052358764</v>
      </c>
      <c r="R11" s="0" t="n">
        <f aca="false">R12+L11</f>
        <v>26.22</v>
      </c>
      <c r="S11" s="0" t="n">
        <f aca="false">S12-Q11</f>
        <v>9952.23965585902</v>
      </c>
      <c r="T11" s="0" t="n">
        <f aca="false">R11/($B$3*S11)</f>
        <v>0.026345828583985</v>
      </c>
      <c r="U11" s="0" t="n">
        <f aca="false">T11*$B$3*$B$6</f>
        <v>0.526916571679701</v>
      </c>
      <c r="W11" s="14" t="n">
        <v>1000</v>
      </c>
      <c r="X11" s="0" t="n">
        <f aca="false">AC12-$B$2</f>
        <v>2600</v>
      </c>
      <c r="Y11" s="0" t="n">
        <f aca="false">W11+X11</f>
        <v>3600</v>
      </c>
      <c r="Z11" s="0" t="n">
        <f aca="false">$B$1*((X11/$B$2+1)^(1/$B$3)-1)</f>
        <v>227.142154721738</v>
      </c>
      <c r="AA11" s="0" t="n">
        <f aca="false">$B$1*((Y11/$B$2+1)^(1/$B$3)-1)</f>
        <v>516.164241960245</v>
      </c>
      <c r="AB11" s="0" t="n">
        <f aca="false">AA11-Z11</f>
        <v>289.022087238507</v>
      </c>
      <c r="AC11" s="0" t="n">
        <f aca="false">AC12+W11</f>
        <v>13600</v>
      </c>
      <c r="AD11" s="0" t="n">
        <f aca="false">$B$1-AA11</f>
        <v>-491.164241960245</v>
      </c>
    </row>
    <row r="12" customFormat="false" ht="13.8" hidden="false" customHeight="false" outlineLevel="0" collapsed="false">
      <c r="D12" s="0" t="n">
        <v>-0.36</v>
      </c>
      <c r="E12" s="0" t="n">
        <f aca="false">$B$1*D12</f>
        <v>-9</v>
      </c>
      <c r="F12" s="0" t="n">
        <f aca="false">$B$2*((1+E12/$B$1)^$B$3-1)</f>
        <v>-436.47500209963</v>
      </c>
      <c r="G12" s="0" t="n">
        <f aca="false">E12/F12</f>
        <v>0.0206197375719255</v>
      </c>
      <c r="H12" s="0" t="n">
        <f aca="false">$B$6*$B$3*G12</f>
        <v>0.41239475143851</v>
      </c>
      <c r="I12" s="0" t="n">
        <f aca="false">$B$2-F12</f>
        <v>10436.4750020996</v>
      </c>
      <c r="J12" s="0" t="n">
        <f aca="false">$B$1+E12</f>
        <v>16</v>
      </c>
      <c r="L12" s="0" t="n">
        <v>0.1</v>
      </c>
      <c r="M12" s="0" t="n">
        <f aca="false">R13-$B$1</f>
        <v>1.02000000000002</v>
      </c>
      <c r="N12" s="0" t="n">
        <f aca="false">M12+L12</f>
        <v>1.12000000000002</v>
      </c>
      <c r="O12" s="0" t="n">
        <f aca="false">$B$2*((1+M12/$B$1)^$B$3-1)</f>
        <v>40.0697135048977</v>
      </c>
      <c r="P12" s="0" t="n">
        <f aca="false">$B$2*((1+N12/$B$1)^$B$3-1)</f>
        <v>43.9216536173848</v>
      </c>
      <c r="Q12" s="0" t="n">
        <f aca="false">P12-O12</f>
        <v>3.85194011248702</v>
      </c>
      <c r="R12" s="0" t="n">
        <f aca="false">R13+L12</f>
        <v>26.12</v>
      </c>
      <c r="S12" s="0" t="n">
        <f aca="false">S13-Q12</f>
        <v>9956.07834638261</v>
      </c>
      <c r="T12" s="0" t="n">
        <f aca="false">R12/($B$3*S12)</f>
        <v>0.0262352294661184</v>
      </c>
      <c r="U12" s="0" t="n">
        <f aca="false">T12*$B$3*$B$6</f>
        <v>0.524704589322367</v>
      </c>
      <c r="W12" s="14" t="n">
        <v>1000</v>
      </c>
      <c r="X12" s="0" t="n">
        <f aca="false">AC13-$B$2</f>
        <v>1600</v>
      </c>
      <c r="Y12" s="0" t="n">
        <f aca="false">W12+X12</f>
        <v>2600</v>
      </c>
      <c r="Z12" s="0" t="n">
        <f aca="false">$B$1*((X12/$B$2+1)^(1/$B$3)-1)</f>
        <v>85.2858769662478</v>
      </c>
      <c r="AA12" s="0" t="n">
        <f aca="false">$B$1*((Y12/$B$2+1)^(1/$B$3)-1)</f>
        <v>227.142154721738</v>
      </c>
      <c r="AB12" s="0" t="n">
        <f aca="false">AA12-Z12</f>
        <v>141.856277755491</v>
      </c>
      <c r="AC12" s="0" t="n">
        <f aca="false">AC13+W12</f>
        <v>12600</v>
      </c>
      <c r="AD12" s="0" t="n">
        <f aca="false">$B$1-AA12</f>
        <v>-202.142154721738</v>
      </c>
    </row>
    <row r="13" customFormat="false" ht="13.8" hidden="false" customHeight="false" outlineLevel="0" collapsed="false">
      <c r="D13" s="0" t="n">
        <v>-0.32</v>
      </c>
      <c r="E13" s="0" t="n">
        <f aca="false">$B$1*D13</f>
        <v>-8</v>
      </c>
      <c r="F13" s="0" t="n">
        <f aca="false">$B$2*((1+E13/$B$1)^$B$3-1)</f>
        <v>-378.320391528112</v>
      </c>
      <c r="G13" s="0" t="n">
        <f aca="false">E13/F13</f>
        <v>0.0211460978026756</v>
      </c>
      <c r="H13" s="0" t="n">
        <f aca="false">$B$6*$B$3*G13</f>
        <v>0.422921956053513</v>
      </c>
      <c r="I13" s="0" t="n">
        <f aca="false">$B$2-F13</f>
        <v>10378.3203915281</v>
      </c>
      <c r="J13" s="0" t="n">
        <f aca="false">$B$1+E13</f>
        <v>17</v>
      </c>
      <c r="L13" s="0" t="n">
        <v>0.1</v>
      </c>
      <c r="M13" s="0" t="n">
        <f aca="false">R14-$B$1</f>
        <v>0.920000000000016</v>
      </c>
      <c r="N13" s="0" t="n">
        <f aca="false">M13+L13</f>
        <v>1.02000000000002</v>
      </c>
      <c r="O13" s="0" t="n">
        <f aca="false">$B$2*((1+M13/$B$1)^$B$3-1)</f>
        <v>36.2044268860195</v>
      </c>
      <c r="P13" s="13" t="n">
        <f aca="false">$B$2*((1+N13/$B$1)^$B$3-1)</f>
        <v>40.0697135048977</v>
      </c>
      <c r="Q13" s="0" t="n">
        <f aca="false">P13-O13</f>
        <v>3.86528661887819</v>
      </c>
      <c r="R13" s="0" t="n">
        <f aca="false">R14+L13</f>
        <v>26.02</v>
      </c>
      <c r="S13" s="0" t="n">
        <f aca="false">S14-Q13</f>
        <v>9959.9302864951</v>
      </c>
      <c r="T13" s="0" t="n">
        <f aca="false">R13/($B$3*S13)</f>
        <v>0.0261246808476974</v>
      </c>
      <c r="U13" s="0" t="n">
        <f aca="false">T13*$B$3*$B$6</f>
        <v>0.522493616953949</v>
      </c>
      <c r="W13" s="14" t="n">
        <v>1000</v>
      </c>
      <c r="X13" s="0" t="n">
        <f aca="false">AC14-$B$2</f>
        <v>600</v>
      </c>
      <c r="Y13" s="0" t="n">
        <f aca="false">W13+X13</f>
        <v>1600</v>
      </c>
      <c r="Z13" s="0" t="n">
        <f aca="false">$B$1*((X13/$B$2+1)^(1/$B$3)-1)</f>
        <v>19.7711924135714</v>
      </c>
      <c r="AA13" s="0" t="n">
        <f aca="false">$B$1*((Y13/$B$2+1)^(1/$B$3)-1)</f>
        <v>85.2858769662478</v>
      </c>
      <c r="AB13" s="0" t="n">
        <f aca="false">AA13-Z13</f>
        <v>65.5146845526764</v>
      </c>
      <c r="AC13" s="0" t="n">
        <f aca="false">AC14+W13</f>
        <v>11600</v>
      </c>
      <c r="AD13" s="0" t="n">
        <f aca="false">$B$1-AA13</f>
        <v>-60.2858769662478</v>
      </c>
    </row>
    <row r="14" customFormat="false" ht="13.8" hidden="false" customHeight="false" outlineLevel="0" collapsed="false">
      <c r="D14" s="0" t="n">
        <v>-0.28</v>
      </c>
      <c r="E14" s="0" t="n">
        <f aca="false">$B$1*D14</f>
        <v>-7</v>
      </c>
      <c r="F14" s="0" t="n">
        <f aca="false">$B$2*((1+E14/$B$1)^$B$3-1)</f>
        <v>-323.166922958519</v>
      </c>
      <c r="G14" s="0" t="n">
        <f aca="false">E14/F14</f>
        <v>0.0216606326412264</v>
      </c>
      <c r="H14" s="0" t="n">
        <f aca="false">$B$6*$B$3*G14</f>
        <v>0.433212652824529</v>
      </c>
      <c r="I14" s="0" t="n">
        <f aca="false">$B$2-F14</f>
        <v>10323.1669229585</v>
      </c>
      <c r="J14" s="0" t="n">
        <f aca="false">$B$1+E14</f>
        <v>18</v>
      </c>
      <c r="L14" s="0" t="n">
        <v>0.1</v>
      </c>
      <c r="M14" s="0" t="n">
        <f aca="false">R15-$B$1</f>
        <v>0.820000000000015</v>
      </c>
      <c r="N14" s="0" t="n">
        <f aca="false">M14+L14</f>
        <v>0.920000000000015</v>
      </c>
      <c r="O14" s="0" t="n">
        <f aca="false">$B$2*((1+M14/$B$1)^$B$3-1)</f>
        <v>32.3256957570295</v>
      </c>
      <c r="P14" s="0" t="n">
        <f aca="false">$B$2*((1+N14/$B$1)^$B$3-1)</f>
        <v>36.2044268860195</v>
      </c>
      <c r="Q14" s="0" t="n">
        <f aca="false">P14-O14</f>
        <v>3.87873112899007</v>
      </c>
      <c r="R14" s="0" t="n">
        <f aca="false">R15+L14</f>
        <v>25.92</v>
      </c>
      <c r="S14" s="0" t="n">
        <f aca="false">S15-Q14</f>
        <v>9963.79557311398</v>
      </c>
      <c r="T14" s="0" t="n">
        <f aca="false">R14/($B$3*S14)</f>
        <v>0.0260141828581287</v>
      </c>
      <c r="U14" s="0" t="n">
        <f aca="false">T14*$B$3*$B$6</f>
        <v>0.520283657162574</v>
      </c>
      <c r="W14" s="14" t="n">
        <v>100</v>
      </c>
      <c r="X14" s="0" t="n">
        <f aca="false">AC15-$B$2</f>
        <v>500</v>
      </c>
      <c r="Y14" s="0" t="n">
        <f aca="false">W14+X14</f>
        <v>600</v>
      </c>
      <c r="Z14" s="0" t="n">
        <f aca="false">$B$1*((X14/$B$2+1)^(1/$B$3)-1)</f>
        <v>15.7223656694361</v>
      </c>
      <c r="AA14" s="0" t="n">
        <f aca="false">$B$1*((Y14/$B$2+1)^(1/$B$3)-1)</f>
        <v>19.7711924135714</v>
      </c>
      <c r="AB14" s="0" t="n">
        <f aca="false">AA14-Z14</f>
        <v>4.04882674413531</v>
      </c>
      <c r="AC14" s="0" t="n">
        <f aca="false">AC15+W14</f>
        <v>10600</v>
      </c>
      <c r="AD14" s="0" t="n">
        <f aca="false">$B$1-AA14</f>
        <v>5.22880758642864</v>
      </c>
    </row>
    <row r="15" customFormat="false" ht="13.8" hidden="false" customHeight="false" outlineLevel="0" collapsed="false">
      <c r="D15" s="0" t="n">
        <v>-0.24</v>
      </c>
      <c r="E15" s="0" t="n">
        <f aca="false">$B$1*D15</f>
        <v>-6</v>
      </c>
      <c r="F15" s="0" t="n">
        <f aca="false">$B$2*((1+E15/$B$1)^$B$3-1)</f>
        <v>-270.705280479033</v>
      </c>
      <c r="G15" s="0" t="n">
        <f aca="false">E15/F15</f>
        <v>0.0221643256806168</v>
      </c>
      <c r="H15" s="0" t="n">
        <f aca="false">$B$6*$B$3*G15</f>
        <v>0.443286513612335</v>
      </c>
      <c r="I15" s="0" t="n">
        <f aca="false">$B$2-F15</f>
        <v>10270.705280479</v>
      </c>
      <c r="J15" s="0" t="n">
        <f aca="false">$B$1+E15</f>
        <v>19</v>
      </c>
      <c r="L15" s="0" t="n">
        <v>0.1</v>
      </c>
      <c r="M15" s="0" t="n">
        <f aca="false">R16-$B$1</f>
        <v>0.720000000000013</v>
      </c>
      <c r="N15" s="0" t="n">
        <f aca="false">M15+L15</f>
        <v>0.820000000000013</v>
      </c>
      <c r="O15" s="0" t="n">
        <f aca="false">$B$2*((1+M15/$B$1)^$B$3-1)</f>
        <v>28.4334210115467</v>
      </c>
      <c r="P15" s="0" t="n">
        <f aca="false">$B$2*((1+N15/$B$1)^$B$3-1)</f>
        <v>32.3256957570295</v>
      </c>
      <c r="Q15" s="0" t="n">
        <f aca="false">P15-O15</f>
        <v>3.89227474548281</v>
      </c>
      <c r="R15" s="0" t="n">
        <f aca="false">R16+L15</f>
        <v>25.82</v>
      </c>
      <c r="S15" s="0" t="n">
        <f aca="false">S16-Q15</f>
        <v>9967.67430424297</v>
      </c>
      <c r="T15" s="0" t="n">
        <f aca="false">R15/($B$3*S15)</f>
        <v>0.0259037356276871</v>
      </c>
      <c r="U15" s="0" t="n">
        <f aca="false">T15*$B$3*$B$6</f>
        <v>0.518074712553743</v>
      </c>
      <c r="W15" s="14" t="n">
        <v>100</v>
      </c>
      <c r="X15" s="0" t="n">
        <f aca="false">AC16-$B$2</f>
        <v>400</v>
      </c>
      <c r="Y15" s="13" t="n">
        <f aca="false">W15+X15</f>
        <v>500</v>
      </c>
      <c r="Z15" s="0" t="n">
        <f aca="false">$B$1*((X15/$B$2+1)^(1/$B$3)-1)</f>
        <v>12.0061071229586</v>
      </c>
      <c r="AA15" s="0" t="n">
        <f aca="false">$B$1*((Y15/$B$2+1)^(1/$B$3)-1)</f>
        <v>15.7223656694361</v>
      </c>
      <c r="AB15" s="0" t="n">
        <f aca="false">AA15-Z15</f>
        <v>3.71625854647744</v>
      </c>
      <c r="AC15" s="13" t="n">
        <f aca="false">AC16+W15</f>
        <v>10500</v>
      </c>
      <c r="AD15" s="13" t="n">
        <f aca="false">$B$1-AA15</f>
        <v>9.27763433056395</v>
      </c>
    </row>
    <row r="16" customFormat="false" ht="13.8" hidden="false" customHeight="false" outlineLevel="0" collapsed="false">
      <c r="D16" s="0" t="n">
        <v>-0.2</v>
      </c>
      <c r="E16" s="0" t="n">
        <f aca="false">$B$1*D16</f>
        <v>-5</v>
      </c>
      <c r="F16" s="0" t="n">
        <f aca="false">$B$2*((1+E16/$B$1)^$B$3-1)</f>
        <v>-220.672314570715</v>
      </c>
      <c r="G16" s="0" t="n">
        <f aca="false">E16/F16</f>
        <v>0.022658030345704</v>
      </c>
      <c r="H16" s="0" t="n">
        <f aca="false">$B$6*$B$3*G16</f>
        <v>0.453160606914081</v>
      </c>
      <c r="I16" s="0" t="n">
        <f aca="false">$B$2-F16</f>
        <v>10220.6723145707</v>
      </c>
      <c r="J16" s="0" t="n">
        <f aca="false">$B$1+E16</f>
        <v>20</v>
      </c>
      <c r="L16" s="0" t="n">
        <v>0.1</v>
      </c>
      <c r="M16" s="0" t="n">
        <f aca="false">R17-$B$1</f>
        <v>0.620000000000012</v>
      </c>
      <c r="N16" s="0" t="n">
        <f aca="false">M16+L16</f>
        <v>0.720000000000012</v>
      </c>
      <c r="O16" s="0" t="n">
        <f aca="false">$B$2*((1+M16/$B$1)^$B$3-1)</f>
        <v>24.5275024237634</v>
      </c>
      <c r="P16" s="0" t="n">
        <f aca="false">$B$2*((1+N16/$B$1)^$B$3-1)</f>
        <v>28.4334210115467</v>
      </c>
      <c r="Q16" s="0" t="n">
        <f aca="false">P16-O16</f>
        <v>3.90591858778322</v>
      </c>
      <c r="R16" s="0" t="n">
        <f aca="false">R17+L16</f>
        <v>25.72</v>
      </c>
      <c r="S16" s="0" t="n">
        <f aca="false">S17-Q16</f>
        <v>9971.56657898845</v>
      </c>
      <c r="T16" s="0" t="n">
        <f aca="false">R16/($B$3*S16)</f>
        <v>0.0257933392875256</v>
      </c>
      <c r="U16" s="0" t="n">
        <f aca="false">T16*$B$3*$B$6</f>
        <v>0.515866785750512</v>
      </c>
      <c r="W16" s="14" t="n">
        <v>100</v>
      </c>
      <c r="X16" s="0" t="n">
        <f aca="false">AC17-$B$2</f>
        <v>300</v>
      </c>
      <c r="Y16" s="13" t="n">
        <f aca="false">W16+X16</f>
        <v>400</v>
      </c>
      <c r="Z16" s="0" t="n">
        <f aca="false">$B$1*((X16/$B$2+1)^(1/$B$3)-1)</f>
        <v>8.59790948360306</v>
      </c>
      <c r="AA16" s="0" t="n">
        <f aca="false">$B$1*((Y16/$B$2+1)^(1/$B$3)-1)</f>
        <v>12.0061071229586</v>
      </c>
      <c r="AB16" s="0" t="n">
        <f aca="false">AA16-Z16</f>
        <v>3.40819763935555</v>
      </c>
      <c r="AC16" s="0" t="n">
        <f aca="false">AC17+W16</f>
        <v>10400</v>
      </c>
      <c r="AD16" s="0" t="n">
        <f aca="false">$B$1-AA16</f>
        <v>12.9938928770414</v>
      </c>
    </row>
    <row r="17" customFormat="false" ht="13.8" hidden="false" customHeight="false" outlineLevel="0" collapsed="false">
      <c r="D17" s="0" t="n">
        <v>-0.16</v>
      </c>
      <c r="E17" s="0" t="n">
        <f aca="false">$B$1*D17</f>
        <v>-4</v>
      </c>
      <c r="F17" s="0" t="n">
        <f aca="false">$B$2*((1+E17/$B$1)^$B$3-1)</f>
        <v>-172.842227238285</v>
      </c>
      <c r="G17" s="0" t="n">
        <f aca="false">E17/F17</f>
        <v>0.0231424928034831</v>
      </c>
      <c r="H17" s="0" t="n">
        <f aca="false">$B$6*$B$3*G17</f>
        <v>0.462849856069663</v>
      </c>
      <c r="I17" s="0" t="n">
        <f aca="false">$B$2-F17</f>
        <v>10172.8422272383</v>
      </c>
      <c r="J17" s="0" t="n">
        <f aca="false">$B$1+E17</f>
        <v>21</v>
      </c>
      <c r="L17" s="0" t="n">
        <v>0.1</v>
      </c>
      <c r="M17" s="0" t="n">
        <f aca="false">R18-$B$1</f>
        <v>0.52000000000001</v>
      </c>
      <c r="N17" s="0" t="n">
        <f aca="false">M17+L17</f>
        <v>0.62000000000001</v>
      </c>
      <c r="O17" s="0" t="n">
        <f aca="false">$B$2*((1+M17/$B$1)^$B$3-1)</f>
        <v>20.6078386313924</v>
      </c>
      <c r="P17" s="0" t="n">
        <f aca="false">$B$2*((1+N17/$B$1)^$B$3-1)</f>
        <v>24.5275024237634</v>
      </c>
      <c r="Q17" s="0" t="n">
        <f aca="false">P17-O17</f>
        <v>3.91966379237108</v>
      </c>
      <c r="R17" s="0" t="n">
        <f aca="false">R18+L17</f>
        <v>25.62</v>
      </c>
      <c r="S17" s="0" t="n">
        <f aca="false">S18-Q17</f>
        <v>9975.47249757623</v>
      </c>
      <c r="T17" s="0" t="n">
        <f aca="false">R17/($B$3*S17)</f>
        <v>0.0256829939696841</v>
      </c>
      <c r="U17" s="0" t="n">
        <f aca="false">T17*$B$3*$B$6</f>
        <v>0.513659879393682</v>
      </c>
      <c r="W17" s="14" t="n">
        <v>100</v>
      </c>
      <c r="X17" s="0" t="n">
        <f aca="false">AC18-$B$2</f>
        <v>200</v>
      </c>
      <c r="Y17" s="0" t="n">
        <f aca="false">W17+X17</f>
        <v>300</v>
      </c>
      <c r="Z17" s="0" t="n">
        <f aca="false">$B$1*((X17/$B$2+1)^(1/$B$3)-1)</f>
        <v>5.47486049986893</v>
      </c>
      <c r="AA17" s="0" t="n">
        <f aca="false">$B$1*((Y17/$B$2+1)^(1/$B$3)-1)</f>
        <v>8.59790948360306</v>
      </c>
      <c r="AB17" s="0" t="n">
        <f aca="false">AA17-Z17</f>
        <v>3.12304898373412</v>
      </c>
      <c r="AC17" s="0" t="n">
        <f aca="false">AC18+W17</f>
        <v>10300</v>
      </c>
      <c r="AD17" s="0" t="n">
        <f aca="false">$B$1-AA17</f>
        <v>16.4020905163969</v>
      </c>
    </row>
    <row r="18" customFormat="false" ht="13.8" hidden="false" customHeight="false" outlineLevel="0" collapsed="false">
      <c r="D18" s="0" t="n">
        <v>-0.12</v>
      </c>
      <c r="E18" s="0" t="n">
        <f aca="false">$B$1*D18</f>
        <v>-3</v>
      </c>
      <c r="F18" s="0" t="n">
        <f aca="false">$B$2*((1+E18/$B$1)^$B$3-1)</f>
        <v>-127.019773488898</v>
      </c>
      <c r="G18" s="0" t="n">
        <f aca="false">E18/F18</f>
        <v>0.023618369940348</v>
      </c>
      <c r="H18" s="0" t="n">
        <f aca="false">$B$6*$B$3*G18</f>
        <v>0.472367398806961</v>
      </c>
      <c r="I18" s="0" t="n">
        <f aca="false">$B$2-F18</f>
        <v>10127.0197734889</v>
      </c>
      <c r="J18" s="0" t="n">
        <f aca="false">$B$1+E18</f>
        <v>22</v>
      </c>
      <c r="L18" s="0" t="n">
        <v>0.1</v>
      </c>
      <c r="M18" s="0" t="n">
        <f aca="false">R19-$B$1</f>
        <v>0.420000000000009</v>
      </c>
      <c r="N18" s="0" t="n">
        <f aca="false">M18+L18</f>
        <v>0.520000000000009</v>
      </c>
      <c r="O18" s="0" t="n">
        <f aca="false">$B$2*((1+M18/$B$1)^$B$3-1)</f>
        <v>16.6743271182623</v>
      </c>
      <c r="P18" s="0" t="n">
        <f aca="false">$B$2*((1+N18/$B$1)^$B$3-1)</f>
        <v>20.6078386313924</v>
      </c>
      <c r="Q18" s="0" t="n">
        <f aca="false">P18-O18</f>
        <v>3.93351151313004</v>
      </c>
      <c r="R18" s="0" t="n">
        <f aca="false">R19+L18</f>
        <v>25.52</v>
      </c>
      <c r="S18" s="0" t="n">
        <f aca="false">S19-Q18</f>
        <v>9979.3921613686</v>
      </c>
      <c r="T18" s="0" t="n">
        <f aca="false">R18/($B$3*S18)</f>
        <v>0.0255726998070994</v>
      </c>
      <c r="U18" s="0" t="n">
        <f aca="false">T18*$B$3*$B$6</f>
        <v>0.511453996141988</v>
      </c>
      <c r="W18" s="14" t="n">
        <v>100</v>
      </c>
      <c r="X18" s="0" t="n">
        <f aca="false">AC19-$B$2</f>
        <v>100</v>
      </c>
      <c r="Y18" s="0" t="n">
        <f aca="false">W18+X18</f>
        <v>200</v>
      </c>
      <c r="Z18" s="0" t="n">
        <f aca="false">$B$1*((X18/$B$2+1)^(1/$B$3)-1)</f>
        <v>2.61555313528011</v>
      </c>
      <c r="AA18" s="0" t="n">
        <f aca="false">$B$1*((Y18/$B$2+1)^(1/$B$3)-1)</f>
        <v>5.47486049986893</v>
      </c>
      <c r="AB18" s="0" t="n">
        <f aca="false">AA18-Z18</f>
        <v>2.85930736458882</v>
      </c>
      <c r="AC18" s="0" t="n">
        <f aca="false">AC19+W18</f>
        <v>10200</v>
      </c>
      <c r="AD18" s="0" t="n">
        <f aca="false">$B$1-AA18</f>
        <v>19.5251395001311</v>
      </c>
    </row>
    <row r="19" customFormat="false" ht="13.8" hidden="false" customHeight="false" outlineLevel="0" collapsed="false">
      <c r="D19" s="0" t="n">
        <v>-0.08</v>
      </c>
      <c r="E19" s="0" t="n">
        <f aca="false">$B$1*D19</f>
        <v>-2</v>
      </c>
      <c r="F19" s="0" t="n">
        <f aca="false">$B$2*((1+E19/$B$1)^$B$3-1)</f>
        <v>-83.0349484762738</v>
      </c>
      <c r="G19" s="0" t="n">
        <f aca="false">E19/F19</f>
        <v>0.0240862436444032</v>
      </c>
      <c r="H19" s="0" t="n">
        <f aca="false">$B$6*$B$3*G19</f>
        <v>0.481724872888065</v>
      </c>
      <c r="I19" s="0" t="n">
        <f aca="false">$B$2-F19</f>
        <v>10083.0349484763</v>
      </c>
      <c r="J19" s="0" t="n">
        <f aca="false">$B$1+E19</f>
        <v>23</v>
      </c>
      <c r="L19" s="0" t="n">
        <v>0.1</v>
      </c>
      <c r="M19" s="0" t="n">
        <f aca="false">R20-$B$1</f>
        <v>0.320000000000007</v>
      </c>
      <c r="N19" s="0" t="n">
        <f aca="false">M19+L19</f>
        <v>0.420000000000007</v>
      </c>
      <c r="O19" s="0" t="n">
        <f aca="false">$B$2*((1+M19/$B$1)^$B$3-1)</f>
        <v>12.7268641965772</v>
      </c>
      <c r="P19" s="0" t="n">
        <f aca="false">$B$2*((1+N19/$B$1)^$B$3-1)</f>
        <v>16.6743271182623</v>
      </c>
      <c r="Q19" s="0" t="n">
        <f aca="false">P19-O19</f>
        <v>3.94746292168513</v>
      </c>
      <c r="R19" s="0" t="n">
        <f aca="false">R20+L19</f>
        <v>25.42</v>
      </c>
      <c r="S19" s="0" t="n">
        <f aca="false">S20-Q19</f>
        <v>9983.32567288174</v>
      </c>
      <c r="T19" s="0" t="n">
        <f aca="false">R19/($B$3*S19)</f>
        <v>0.0254624569336146</v>
      </c>
      <c r="U19" s="0" t="n">
        <f aca="false">T19*$B$3*$B$6</f>
        <v>0.509249138672292</v>
      </c>
      <c r="W19" s="14" t="n">
        <v>50</v>
      </c>
      <c r="X19" s="0" t="n">
        <f aca="false">AC20-$B$2</f>
        <v>50</v>
      </c>
      <c r="Y19" s="0" t="n">
        <f aca="false">W19+X19</f>
        <v>100</v>
      </c>
      <c r="Z19" s="0" t="n">
        <f aca="false">$B$1*((X19/$B$2+1)^(1/$B$3)-1)</f>
        <v>1.27850330101974</v>
      </c>
      <c r="AA19" s="0" t="n">
        <f aca="false">$B$1*((Y19/$B$2+1)^(1/$B$3)-1)</f>
        <v>2.61555313528011</v>
      </c>
      <c r="AB19" s="0" t="n">
        <f aca="false">AA19-Z19</f>
        <v>1.33704983426037</v>
      </c>
      <c r="AC19" s="0" t="n">
        <f aca="false">AC20+W19</f>
        <v>10100</v>
      </c>
      <c r="AD19" s="0" t="n">
        <f aca="false">$B$1-AA19</f>
        <v>22.3844468647199</v>
      </c>
    </row>
    <row r="20" customFormat="false" ht="13.8" hidden="false" customHeight="false" outlineLevel="0" collapsed="false">
      <c r="D20" s="0" t="n">
        <v>-0.04</v>
      </c>
      <c r="E20" s="0" t="n">
        <f aca="false">$B$1*D20</f>
        <v>-1</v>
      </c>
      <c r="F20" s="0" t="n">
        <f aca="false">$B$2*((1+E20/$B$1)^$B$3-1)</f>
        <v>-40.7387860214936</v>
      </c>
      <c r="G20" s="0" t="n">
        <f aca="false">E20/F20</f>
        <v>0.0245466322799213</v>
      </c>
      <c r="H20" s="0" t="n">
        <f aca="false">$B$6*$B$3*G20</f>
        <v>0.490932645598425</v>
      </c>
      <c r="I20" s="0" t="n">
        <f aca="false">$B$2-F20</f>
        <v>10040.7387860215</v>
      </c>
      <c r="J20" s="0" t="n">
        <f aca="false">$B$1+E20</f>
        <v>24</v>
      </c>
      <c r="L20" s="0" t="n">
        <v>0.1</v>
      </c>
      <c r="M20" s="0" t="n">
        <f aca="false">R21-$B$1</f>
        <v>0.220000000000006</v>
      </c>
      <c r="N20" s="0" t="n">
        <f aca="false">M20+L20</f>
        <v>0.320000000000006</v>
      </c>
      <c r="O20" s="0" t="n">
        <f aca="false">$B$2*((1+M20/$B$1)^$B$3-1)</f>
        <v>8.76534498884363</v>
      </c>
      <c r="P20" s="0" t="n">
        <f aca="false">$B$2*((1+N20/$B$1)^$B$3-1)</f>
        <v>12.7268641965772</v>
      </c>
      <c r="Q20" s="0" t="n">
        <f aca="false">P20-O20</f>
        <v>3.96151920773358</v>
      </c>
      <c r="R20" s="0" t="n">
        <f aca="false">R21+L20</f>
        <v>25.32</v>
      </c>
      <c r="S20" s="0" t="n">
        <f aca="false">S21-Q20</f>
        <v>9987.27313580342</v>
      </c>
      <c r="T20" s="0" t="n">
        <f aca="false">R20/($B$3*S20)</f>
        <v>0.025352265483989</v>
      </c>
      <c r="U20" s="0" t="n">
        <f aca="false">T20*$B$3*$B$6</f>
        <v>0.507045309679781</v>
      </c>
      <c r="W20" s="14" t="n">
        <v>10</v>
      </c>
      <c r="X20" s="0" t="n">
        <f aca="false">AC21-$B$2</f>
        <v>40</v>
      </c>
      <c r="Y20" s="0" t="n">
        <f aca="false">W20+X20</f>
        <v>50</v>
      </c>
      <c r="Z20" s="0" t="n">
        <f aca="false">$B$1*((X20/$B$2+1)^(1/$B$3)-1)</f>
        <v>1.01819335047275</v>
      </c>
      <c r="AA20" s="0" t="n">
        <f aca="false">$B$1*((Y20/$B$2+1)^(1/$B$3)-1)</f>
        <v>1.27850330101974</v>
      </c>
      <c r="AB20" s="0" t="n">
        <f aca="false">AA20-Z20</f>
        <v>0.260309950546989</v>
      </c>
      <c r="AC20" s="0" t="n">
        <f aca="false">AC21+W20</f>
        <v>10050</v>
      </c>
      <c r="AD20" s="0" t="n">
        <f aca="false">$B$1-AA20</f>
        <v>23.7214966989803</v>
      </c>
    </row>
    <row r="21" customFormat="false" ht="13.8" hidden="false" customHeight="false" outlineLevel="0" collapsed="false">
      <c r="D21" s="0" t="n">
        <v>-0.036</v>
      </c>
      <c r="E21" s="0" t="n">
        <f aca="false">$B$1*D21</f>
        <v>-0.9</v>
      </c>
      <c r="F21" s="0" t="n">
        <f aca="false">$B$2*((1+E21/$B$1)^$B$3-1)</f>
        <v>-36.5968540513195</v>
      </c>
      <c r="G21" s="0" t="n">
        <f aca="false">E21/F21</f>
        <v>0.0245922777607588</v>
      </c>
      <c r="H21" s="0" t="n">
        <f aca="false">$B$6*$B$3*G21</f>
        <v>0.491845555215176</v>
      </c>
      <c r="I21" s="0" t="n">
        <f aca="false">$B$2-F21</f>
        <v>10036.5968540513</v>
      </c>
      <c r="J21" s="0" t="n">
        <f aca="false">$B$1+E21</f>
        <v>24.1</v>
      </c>
      <c r="L21" s="0" t="n">
        <v>0.1</v>
      </c>
      <c r="M21" s="0" t="n">
        <f aca="false">R22-$B$1</f>
        <v>0.120000000000005</v>
      </c>
      <c r="N21" s="0" t="n">
        <f aca="false">M21+L21</f>
        <v>0.220000000000005</v>
      </c>
      <c r="O21" s="0" t="n">
        <f aca="false">$B$2*((1+M21/$B$1)^$B$3-1)</f>
        <v>4.78966340944353</v>
      </c>
      <c r="P21" s="0" t="n">
        <f aca="false">$B$2*((1+N21/$B$1)^$B$3-1)</f>
        <v>8.76534498884363</v>
      </c>
      <c r="Q21" s="0" t="n">
        <f aca="false">P21-O21</f>
        <v>3.97568157940009</v>
      </c>
      <c r="R21" s="0" t="n">
        <f aca="false">R22+L21</f>
        <v>25.22</v>
      </c>
      <c r="S21" s="0" t="n">
        <f aca="false">S22-Q21</f>
        <v>9991.23465501116</v>
      </c>
      <c r="T21" s="0" t="n">
        <f aca="false">R21/($B$3*S21)</f>
        <v>0.0252421255939082</v>
      </c>
      <c r="U21" s="0" t="n">
        <f aca="false">T21*$B$3*$B$6</f>
        <v>0.504842511878165</v>
      </c>
      <c r="W21" s="14" t="n">
        <v>10</v>
      </c>
      <c r="X21" s="0" t="n">
        <f aca="false">AC22-$B$2</f>
        <v>30</v>
      </c>
      <c r="Y21" s="0" t="n">
        <f aca="false">W21+X21</f>
        <v>40</v>
      </c>
      <c r="Z21" s="0" t="n">
        <f aca="false">$B$1*((X21/$B$2+1)^(1/$B$3)-1)</f>
        <v>0.760206426784704</v>
      </c>
      <c r="AA21" s="0" t="n">
        <f aca="false">$B$1*((Y21/$B$2+1)^(1/$B$3)-1)</f>
        <v>1.01819335047275</v>
      </c>
      <c r="AB21" s="0" t="n">
        <f aca="false">AA21-Z21</f>
        <v>0.257986923688047</v>
      </c>
      <c r="AC21" s="0" t="n">
        <f aca="false">AC22+W21</f>
        <v>10040</v>
      </c>
      <c r="AD21" s="0" t="n">
        <f aca="false">$B$1-AA21</f>
        <v>23.9818066495272</v>
      </c>
    </row>
    <row r="22" customFormat="false" ht="13.8" hidden="false" customHeight="false" outlineLevel="0" collapsed="false">
      <c r="D22" s="0" t="n">
        <v>-0.032</v>
      </c>
      <c r="E22" s="0" t="n">
        <f aca="false">$B$1*D22</f>
        <v>-0.8</v>
      </c>
      <c r="F22" s="0" t="n">
        <f aca="false">$B$2*((1+E22/$B$1)^$B$3-1)</f>
        <v>-32.470361095146</v>
      </c>
      <c r="G22" s="0" t="n">
        <f aca="false">E22/F22</f>
        <v>0.0246378535075667</v>
      </c>
      <c r="H22" s="0" t="n">
        <f aca="false">$B$6*$B$3*G22</f>
        <v>0.492757070151334</v>
      </c>
      <c r="I22" s="0" t="n">
        <f aca="false">$B$2-F22</f>
        <v>10032.4703610951</v>
      </c>
      <c r="J22" s="0" t="n">
        <f aca="false">$B$1+E22</f>
        <v>24.2</v>
      </c>
      <c r="L22" s="0" t="n">
        <v>0.1</v>
      </c>
      <c r="M22" s="0" t="n">
        <f aca="false">R23-$B$1</f>
        <v>0.0200000000000031</v>
      </c>
      <c r="N22" s="0" t="n">
        <f aca="false">M22+L22</f>
        <v>0.120000000000003</v>
      </c>
      <c r="O22" s="0" t="n">
        <f aca="false">$B$2*((1+M22/$B$1)^$B$3-1)</f>
        <v>0.799712145835851</v>
      </c>
      <c r="P22" s="0" t="n">
        <f aca="false">$B$2*((1+N22/$B$1)^$B$3-1)</f>
        <v>4.78966340944353</v>
      </c>
      <c r="Q22" s="0" t="n">
        <f aca="false">P22-O22</f>
        <v>3.98995126360768</v>
      </c>
      <c r="R22" s="0" t="n">
        <f aca="false">R23+L22</f>
        <v>25.12</v>
      </c>
      <c r="S22" s="0" t="n">
        <f aca="false">S23-Q22</f>
        <v>9995.21033659056</v>
      </c>
      <c r="T22" s="0" t="n">
        <f aca="false">R22/($B$3*S22)</f>
        <v>0.025132037399994</v>
      </c>
      <c r="U22" s="0" t="n">
        <f aca="false">T22*$B$3*$B$6</f>
        <v>0.502640747999879</v>
      </c>
      <c r="W22" s="14" t="n">
        <v>10</v>
      </c>
      <c r="X22" s="0" t="n">
        <f aca="false">AC23-$B$2</f>
        <v>20</v>
      </c>
      <c r="Y22" s="0" t="n">
        <f aca="false">W22+X22</f>
        <v>30</v>
      </c>
      <c r="Z22" s="0" t="n">
        <f aca="false">$B$1*((X22/$B$2+1)^(1/$B$3)-1)</f>
        <v>0.504524084201935</v>
      </c>
      <c r="AA22" s="0" t="n">
        <f aca="false">$B$1*((Y22/$B$2+1)^(1/$B$3)-1)</f>
        <v>0.760206426784704</v>
      </c>
      <c r="AB22" s="0" t="n">
        <f aca="false">AA22-Z22</f>
        <v>0.255682342582769</v>
      </c>
      <c r="AC22" s="0" t="n">
        <f aca="false">AC23+W22</f>
        <v>10030</v>
      </c>
      <c r="AD22" s="0" t="n">
        <f aca="false">$B$1-AA22</f>
        <v>24.2397935732153</v>
      </c>
    </row>
    <row r="23" customFormat="false" ht="13.8" hidden="false" customHeight="false" outlineLevel="0" collapsed="false">
      <c r="D23" s="0" t="n">
        <v>-0.028</v>
      </c>
      <c r="E23" s="0" t="n">
        <f aca="false">$B$1*D23</f>
        <v>-0.7</v>
      </c>
      <c r="F23" s="0" t="n">
        <f aca="false">$B$2*((1+E23/$B$1)^$B$3-1)</f>
        <v>-28.3591861620081</v>
      </c>
      <c r="G23" s="0" t="n">
        <f aca="false">E23/F23</f>
        <v>0.0246833599526128</v>
      </c>
      <c r="H23" s="0" t="n">
        <f aca="false">$B$6*$B$3*G23</f>
        <v>0.493667199052256</v>
      </c>
      <c r="I23" s="0" t="n">
        <f aca="false">$B$2-F23</f>
        <v>10028.359186162</v>
      </c>
      <c r="J23" s="0" t="n">
        <f aca="false">$B$1+E23</f>
        <v>24.3</v>
      </c>
      <c r="L23" s="0" t="n">
        <v>0.01</v>
      </c>
      <c r="M23" s="0" t="n">
        <f aca="false">R24-$B$1</f>
        <v>0.0100000000000016</v>
      </c>
      <c r="N23" s="0" t="n">
        <f aca="false">M23+L23</f>
        <v>0.0200000000000016</v>
      </c>
      <c r="O23" s="0" t="n">
        <f aca="false">$B$2*((1+M23/$B$1)^$B$3-1)</f>
        <v>0.399928018235407</v>
      </c>
      <c r="P23" s="0" t="n">
        <f aca="false">$B$2*((1+N23/$B$1)^$B$3-1)</f>
        <v>0.799712145835851</v>
      </c>
      <c r="Q23" s="0" t="n">
        <f aca="false">P23-O23</f>
        <v>0.399784127600444</v>
      </c>
      <c r="R23" s="0" t="n">
        <f aca="false">R24+L23</f>
        <v>25.02</v>
      </c>
      <c r="S23" s="0" t="n">
        <f aca="false">S24-Q23</f>
        <v>9999.20028785416</v>
      </c>
      <c r="T23" s="0" t="n">
        <f aca="false">R23/($B$3*S23)</f>
        <v>0.0250220010398145</v>
      </c>
      <c r="U23" s="0" t="n">
        <f aca="false">T23*$B$3*$B$6</f>
        <v>0.500440020796289</v>
      </c>
      <c r="W23" s="14" t="n">
        <v>10</v>
      </c>
      <c r="X23" s="0" t="n">
        <f aca="false">AC24-$B$2</f>
        <v>10</v>
      </c>
      <c r="Y23" s="0" t="n">
        <f aca="false">W23+X23</f>
        <v>20</v>
      </c>
      <c r="Z23" s="0" t="n">
        <f aca="false">$B$1*((X23/$B$2+1)^(1/$B$3)-1)</f>
        <v>0.251128005256279</v>
      </c>
      <c r="AA23" s="0" t="n">
        <f aca="false">$B$1*((Y23/$B$2+1)^(1/$B$3)-1)</f>
        <v>0.504524084201935</v>
      </c>
      <c r="AB23" s="0" t="n">
        <f aca="false">AA23-Z23</f>
        <v>0.253396078945656</v>
      </c>
      <c r="AC23" s="0" t="n">
        <f aca="false">AC24+W23</f>
        <v>10020</v>
      </c>
      <c r="AD23" s="0" t="n">
        <f aca="false">$B$1-AA23</f>
        <v>24.4954759157981</v>
      </c>
    </row>
    <row r="24" customFormat="false" ht="13.8" hidden="false" customHeight="false" outlineLevel="0" collapsed="false">
      <c r="D24" s="0" t="n">
        <v>-0.024</v>
      </c>
      <c r="E24" s="0" t="n">
        <f aca="false">$B$1*D24</f>
        <v>-0.6</v>
      </c>
      <c r="F24" s="0" t="n">
        <f aca="false">$B$2*((1+E24/$B$1)^$B$3-1)</f>
        <v>-24.2632097022044</v>
      </c>
      <c r="G24" s="0" t="n">
        <f aca="false">E24/F24</f>
        <v>0.0247287975236635</v>
      </c>
      <c r="H24" s="0" t="n">
        <f aca="false">$B$6*$B$3*G24</f>
        <v>0.494575950473269</v>
      </c>
      <c r="I24" s="0" t="n">
        <f aca="false">$B$2-F24</f>
        <v>10024.2632097022</v>
      </c>
      <c r="J24" s="0" t="n">
        <f aca="false">$B$1+E24</f>
        <v>24.4</v>
      </c>
      <c r="L24" s="0" t="n">
        <v>0.01</v>
      </c>
      <c r="M24" s="0" t="n">
        <f aca="false">R25-$B$1</f>
        <v>0</v>
      </c>
      <c r="N24" s="0" t="n">
        <f aca="false">M24+L24</f>
        <v>0.01</v>
      </c>
      <c r="O24" s="0" t="n">
        <f aca="false">$B$2*((1+M24/$B$1)^$B$3-1)</f>
        <v>0</v>
      </c>
      <c r="P24" s="0" t="n">
        <f aca="false">$B$2*((1+N24/$B$1)^$B$3-1)</f>
        <v>0.399928018235407</v>
      </c>
      <c r="Q24" s="0" t="n">
        <f aca="false">P24-O24</f>
        <v>0.399928018235407</v>
      </c>
      <c r="R24" s="0" t="n">
        <f aca="false">R25+L24</f>
        <v>25.01</v>
      </c>
      <c r="S24" s="0" t="n">
        <f aca="false">S25-Q24</f>
        <v>9999.60007198176</v>
      </c>
      <c r="T24" s="0" t="n">
        <f aca="false">R24/($B$3*S24)</f>
        <v>0.0250110002599768</v>
      </c>
      <c r="U24" s="0" t="n">
        <f aca="false">T24*$B$3*$B$6</f>
        <v>0.500220005199536</v>
      </c>
      <c r="W24" s="14" t="n">
        <v>10</v>
      </c>
      <c r="X24" s="0" t="n">
        <f aca="false">AC25-$B$2</f>
        <v>0</v>
      </c>
      <c r="Y24" s="0" t="n">
        <f aca="false">W24+X24</f>
        <v>10</v>
      </c>
      <c r="Z24" s="0" t="n">
        <f aca="false">$B$1*((X24/$B$2+1)^(1/$B$3)-1)</f>
        <v>0</v>
      </c>
      <c r="AA24" s="0" t="n">
        <f aca="false">$B$1*((Y24/$B$2+1)^(1/$B$3)-1)</f>
        <v>0.251128005256279</v>
      </c>
      <c r="AB24" s="0" t="n">
        <f aca="false">AA24-Z24</f>
        <v>0.251128005256279</v>
      </c>
      <c r="AC24" s="0" t="n">
        <f aca="false">AC25+W24</f>
        <v>10010</v>
      </c>
      <c r="AD24" s="0" t="n">
        <f aca="false">$B$1-AA24</f>
        <v>24.7488719947437</v>
      </c>
    </row>
    <row r="25" customFormat="false" ht="13.8" hidden="false" customHeight="false" outlineLevel="0" collapsed="false">
      <c r="D25" s="0" t="n">
        <v>-0.02</v>
      </c>
      <c r="E25" s="0" t="n">
        <f aca="false">$B$1*D25</f>
        <v>-0.5</v>
      </c>
      <c r="F25" s="0" t="n">
        <f aca="false">$B$2*((1+E25/$B$1)^$B$3-1)</f>
        <v>-20.1823135843038</v>
      </c>
      <c r="G25" s="0" t="n">
        <f aca="false">E25/F25</f>
        <v>0.0247741666440492</v>
      </c>
      <c r="H25" s="0" t="n">
        <f aca="false">$B$6*$B$3*G25</f>
        <v>0.495483332880984</v>
      </c>
      <c r="I25" s="0" t="n">
        <f aca="false">$B$2-F25</f>
        <v>10020.1823135843</v>
      </c>
      <c r="J25" s="0" t="n">
        <f aca="false">$B$1+E25</f>
        <v>24.5</v>
      </c>
      <c r="L25" s="0" t="n">
        <v>0</v>
      </c>
      <c r="M25" s="0" t="n">
        <v>0</v>
      </c>
      <c r="N25" s="0" t="n">
        <f aca="false">M25+L25</f>
        <v>0</v>
      </c>
      <c r="O25" s="0" t="n">
        <v>0</v>
      </c>
      <c r="P25" s="0" t="n">
        <v>0</v>
      </c>
      <c r="Q25" s="0" t="n">
        <v>0</v>
      </c>
      <c r="R25" s="0" t="n">
        <f aca="false">B1</f>
        <v>25</v>
      </c>
      <c r="S25" s="0" t="n">
        <f aca="false">B2</f>
        <v>10000</v>
      </c>
      <c r="T25" s="0" t="n">
        <f aca="false">R25/($B$3*S25)</f>
        <v>0.025</v>
      </c>
      <c r="U25" s="0" t="n">
        <f aca="false">T25*$B$6*$B$3</f>
        <v>0.5</v>
      </c>
      <c r="W25" s="14" t="n">
        <v>0</v>
      </c>
      <c r="X25" s="0" t="n">
        <v>0</v>
      </c>
      <c r="Y25" s="0" t="n">
        <f aca="false">X25+W25</f>
        <v>0</v>
      </c>
      <c r="Z25" s="0" t="n">
        <v>0</v>
      </c>
      <c r="AA25" s="0" t="n">
        <v>0</v>
      </c>
      <c r="AB25" s="0" t="n">
        <v>0</v>
      </c>
      <c r="AC25" s="0" t="n">
        <f aca="false">B2</f>
        <v>10000</v>
      </c>
      <c r="AD25" s="0" t="n">
        <f aca="false">$B$1-AA25</f>
        <v>25</v>
      </c>
    </row>
    <row r="26" customFormat="false" ht="13.8" hidden="false" customHeight="false" outlineLevel="0" collapsed="false">
      <c r="D26" s="0" t="n">
        <v>-0.016</v>
      </c>
      <c r="E26" s="0" t="n">
        <f aca="false">$B$1*D26</f>
        <v>-0.4</v>
      </c>
      <c r="F26" s="0" t="n">
        <f aca="false">$B$2*((1+E26/$B$1)^$B$3-1)</f>
        <v>-16.1163810726106</v>
      </c>
      <c r="G26" s="0" t="n">
        <f aca="false">E26/F26</f>
        <v>0.0248194677327276</v>
      </c>
      <c r="H26" s="0" t="n">
        <f aca="false">$B$6*$B$3*G26</f>
        <v>0.496389354654551</v>
      </c>
      <c r="I26" s="0" t="n">
        <f aca="false">$B$2-F26</f>
        <v>10016.1163810726</v>
      </c>
      <c r="J26" s="0" t="n">
        <f aca="false">$B$1+E26</f>
        <v>24.6</v>
      </c>
      <c r="L26" s="0" t="n">
        <v>-0.01</v>
      </c>
      <c r="M26" s="0" t="n">
        <f aca="false">R25-$B$1</f>
        <v>0</v>
      </c>
      <c r="N26" s="0" t="n">
        <f aca="false">M26+L26</f>
        <v>-0.01</v>
      </c>
      <c r="O26" s="0" t="n">
        <f aca="false">$B$2*((1+M26/$B$1)^$B$3-1)</f>
        <v>0</v>
      </c>
      <c r="P26" s="0" t="n">
        <f aca="false">$B$2*((1+N26/$B$1)^$B$3-1)</f>
        <v>-0.400072018245101</v>
      </c>
      <c r="Q26" s="0" t="n">
        <f aca="false">P26-O26</f>
        <v>-0.400072018245101</v>
      </c>
      <c r="R26" s="0" t="n">
        <f aca="false">R25+L26</f>
        <v>24.99</v>
      </c>
      <c r="S26" s="0" t="n">
        <f aca="false">S25-Q26</f>
        <v>10000.4000720182</v>
      </c>
      <c r="T26" s="0" t="n">
        <f aca="false">R26/($B$3*S26)</f>
        <v>0.0249890002600232</v>
      </c>
      <c r="U26" s="0" t="n">
        <f aca="false">T26*$B$3*$B$6</f>
        <v>0.499780005200464</v>
      </c>
      <c r="W26" s="14" t="n">
        <v>-10</v>
      </c>
      <c r="X26" s="0" t="n">
        <f aca="false">AC25-$B$2</f>
        <v>0</v>
      </c>
      <c r="Y26" s="0" t="n">
        <f aca="false">W26+X26</f>
        <v>-10</v>
      </c>
      <c r="Z26" s="0" t="n">
        <f aca="false">$B$1*((X26/$B$2+1)^(1/$B$3)-1)</f>
        <v>0</v>
      </c>
      <c r="AA26" s="0" t="n">
        <f aca="false">$B$1*((Y26/$B$2+1)^(1/$B$3)-1)</f>
        <v>-0.248877994756294</v>
      </c>
      <c r="AB26" s="0" t="n">
        <f aca="false">AA26-Z26</f>
        <v>-0.248877994756294</v>
      </c>
      <c r="AC26" s="0" t="n">
        <f aca="false">AC25+W26</f>
        <v>9990</v>
      </c>
      <c r="AD26" s="0" t="n">
        <f aca="false">$B$1-AA26</f>
        <v>25.2488779947563</v>
      </c>
    </row>
    <row r="27" customFormat="false" ht="13.8" hidden="false" customHeight="false" outlineLevel="0" collapsed="false">
      <c r="D27" s="0" t="n">
        <v>-0.012</v>
      </c>
      <c r="E27" s="0" t="n">
        <f aca="false">$B$1*D27</f>
        <v>-0.3</v>
      </c>
      <c r="F27" s="0" t="n">
        <f aca="false">$B$2*((1+E27/$B$1)^$B$3-1)</f>
        <v>-12.0652968050772</v>
      </c>
      <c r="G27" s="0" t="n">
        <f aca="false">E27/F27</f>
        <v>0.0248647012043465</v>
      </c>
      <c r="H27" s="0" t="n">
        <f aca="false">$B$6*$B$3*G27</f>
        <v>0.497294024086929</v>
      </c>
      <c r="I27" s="0" t="n">
        <f aca="false">$B$2-F27</f>
        <v>10012.0652968051</v>
      </c>
      <c r="J27" s="0" t="n">
        <f aca="false">$B$1+E27</f>
        <v>24.7</v>
      </c>
      <c r="L27" s="0" t="n">
        <v>-0.01</v>
      </c>
      <c r="M27" s="0" t="n">
        <f aca="false">R26-$B$1</f>
        <v>-0.0100000000000016</v>
      </c>
      <c r="N27" s="0" t="n">
        <f aca="false">M27+L27</f>
        <v>-0.0200000000000016</v>
      </c>
      <c r="O27" s="0" t="n">
        <f aca="false">$B$2*((1+M27/$B$1)^$B$3-1)</f>
        <v>-0.400072018245101</v>
      </c>
      <c r="P27" s="0" t="n">
        <f aca="false">$B$2*((1+N27/$B$1)^$B$3-1)</f>
        <v>-0.800288146004524</v>
      </c>
      <c r="Q27" s="0" t="n">
        <f aca="false">P27-O27</f>
        <v>-0.400216127759423</v>
      </c>
      <c r="R27" s="0" t="n">
        <f aca="false">R26+L27</f>
        <v>24.98</v>
      </c>
      <c r="S27" s="0" t="n">
        <f aca="false">S26-Q27</f>
        <v>10000.800288146</v>
      </c>
      <c r="T27" s="0" t="n">
        <f aca="false">R27/($B$3*S27)</f>
        <v>0.0249780010401857</v>
      </c>
      <c r="U27" s="0" t="n">
        <f aca="false">T27*$B$3*$B$6</f>
        <v>0.499560020803713</v>
      </c>
      <c r="W27" s="14" t="n">
        <v>-10</v>
      </c>
      <c r="X27" s="0" t="n">
        <f aca="false">AC26-$B$2</f>
        <v>-10</v>
      </c>
      <c r="Y27" s="0" t="n">
        <f aca="false">W27+X27</f>
        <v>-20</v>
      </c>
      <c r="Z27" s="0" t="n">
        <f aca="false">$B$1*((X27/$B$2+1)^(1/$B$3)-1)</f>
        <v>-0.248877994756294</v>
      </c>
      <c r="AA27" s="0" t="n">
        <f aca="false">$B$1*((Y27/$B$2+1)^(1/$B$3)-1)</f>
        <v>-0.495523916201265</v>
      </c>
      <c r="AB27" s="0" t="n">
        <f aca="false">AA27-Z27</f>
        <v>-0.246645921444971</v>
      </c>
      <c r="AC27" s="0" t="n">
        <f aca="false">AC26+W27</f>
        <v>9980</v>
      </c>
      <c r="AD27" s="0" t="n">
        <f aca="false">$B$1-AA27</f>
        <v>25.4955239162013</v>
      </c>
    </row>
    <row r="28" customFormat="false" ht="13.8" hidden="false" customHeight="false" outlineLevel="0" collapsed="false">
      <c r="D28" s="0" t="n">
        <v>-0.008</v>
      </c>
      <c r="E28" s="0" t="n">
        <f aca="false">$B$1*D28</f>
        <v>-0.2</v>
      </c>
      <c r="F28" s="0" t="n">
        <f aca="false">$B$2*((1+E28/$B$1)^$B$3-1)</f>
        <v>-8.02894677165211</v>
      </c>
      <c r="G28" s="0" t="n">
        <f aca="false">E28/F28</f>
        <v>0.0249098674693102</v>
      </c>
      <c r="H28" s="0" t="n">
        <f aca="false">$B$6*$B$3*G28</f>
        <v>0.498197349386204</v>
      </c>
      <c r="I28" s="0" t="n">
        <f aca="false">$B$2-F28</f>
        <v>10008.0289467717</v>
      </c>
      <c r="J28" s="0" t="n">
        <f aca="false">$B$1+E28</f>
        <v>24.8</v>
      </c>
      <c r="L28" s="0" t="n">
        <v>-0.01</v>
      </c>
      <c r="M28" s="0" t="n">
        <f aca="false">R27-$B$1</f>
        <v>-0.0200000000000031</v>
      </c>
      <c r="N28" s="0" t="n">
        <f aca="false">M28+L28</f>
        <v>-0.0300000000000031</v>
      </c>
      <c r="O28" s="0" t="n">
        <f aca="false">$B$2*((1+M28/$B$1)^$B$3-1)</f>
        <v>-0.800288146004524</v>
      </c>
      <c r="P28" s="0" t="n">
        <f aca="false">$B$2*((1+N28/$B$1)^$B$3-1)</f>
        <v>-1.20064849290946</v>
      </c>
      <c r="Q28" s="0" t="n">
        <f aca="false">P28-O28</f>
        <v>-0.400360346904938</v>
      </c>
      <c r="R28" s="0" t="n">
        <f aca="false">R27+L28</f>
        <v>24.97</v>
      </c>
      <c r="S28" s="0" t="n">
        <f aca="false">S27-Q28</f>
        <v>10001.2006484929</v>
      </c>
      <c r="T28" s="0" t="n">
        <f aca="false">R28/($B$3*S28)</f>
        <v>0.0249670023406267</v>
      </c>
      <c r="U28" s="0" t="n">
        <f aca="false">T28*$B$3*$B$6</f>
        <v>0.499340046812535</v>
      </c>
      <c r="W28" s="14" t="n">
        <v>-10</v>
      </c>
      <c r="X28" s="0" t="n">
        <f aca="false">AC27-$B$2</f>
        <v>-20</v>
      </c>
      <c r="Y28" s="0" t="n">
        <f aca="false">W28+X28</f>
        <v>-30</v>
      </c>
      <c r="Z28" s="0" t="n">
        <f aca="false">$B$1*((X28/$B$2+1)^(1/$B$3)-1)</f>
        <v>-0.495523916201265</v>
      </c>
      <c r="AA28" s="0" t="n">
        <f aca="false">$B$1*((Y28/$B$2+1)^(1/$B$3)-1)</f>
        <v>-0.739955576277079</v>
      </c>
      <c r="AB28" s="0" t="n">
        <f aca="false">AA28-Z28</f>
        <v>-0.244431660075814</v>
      </c>
      <c r="AC28" s="0" t="n">
        <f aca="false">AC27+W28</f>
        <v>9970</v>
      </c>
      <c r="AD28" s="0" t="n">
        <f aca="false">$B$1-AA28</f>
        <v>25.7399555762771</v>
      </c>
    </row>
    <row r="29" customFormat="false" ht="13.8" hidden="false" customHeight="false" outlineLevel="0" collapsed="false">
      <c r="D29" s="0" t="n">
        <v>-0.004</v>
      </c>
      <c r="E29" s="0" t="n">
        <f aca="false">$B$1*D29</f>
        <v>-0.1</v>
      </c>
      <c r="F29" s="0" t="n">
        <f aca="false">$B$2*((1+E29/$B$1)^$B$3-1)</f>
        <v>-4.00721829306172</v>
      </c>
      <c r="G29" s="0" t="n">
        <f aca="false">E29/F29</f>
        <v>0.0249549669338315</v>
      </c>
      <c r="H29" s="0" t="n">
        <f aca="false">$B$6*$B$3*G29</f>
        <v>0.49909933867663</v>
      </c>
      <c r="I29" s="0" t="n">
        <f aca="false">$B$2-F29</f>
        <v>10004.0072182931</v>
      </c>
      <c r="J29" s="0" t="n">
        <f aca="false">$B$1+E29</f>
        <v>24.9</v>
      </c>
      <c r="L29" s="0" t="n">
        <v>-0.1</v>
      </c>
      <c r="M29" s="0" t="n">
        <f aca="false">R28-$B$1</f>
        <v>-0.0300000000000047</v>
      </c>
      <c r="N29" s="0" t="n">
        <f aca="false">M29+L29</f>
        <v>-0.130000000000005</v>
      </c>
      <c r="O29" s="0" t="n">
        <f aca="false">$B$2*((1+M29/$B$1)^$B$3-1)</f>
        <v>-1.20064849290946</v>
      </c>
      <c r="P29" s="0" t="n">
        <f aca="false">$B$2*((1+N29/$B$1)^$B$3-1)</f>
        <v>-5.2122082249717</v>
      </c>
      <c r="Q29" s="0" t="n">
        <f aca="false">P29-O29</f>
        <v>-4.01155973206224</v>
      </c>
      <c r="R29" s="0" t="n">
        <f aca="false">R28+L29</f>
        <v>24.87</v>
      </c>
      <c r="S29" s="0" t="n">
        <f aca="false">S28-Q29</f>
        <v>10005.212208225</v>
      </c>
      <c r="T29" s="0" t="n">
        <f aca="false">R29/($B$3*S29)</f>
        <v>0.0248570439910861</v>
      </c>
      <c r="U29" s="0" t="n">
        <f aca="false">T29*$B$3*$B$6</f>
        <v>0.497140879821722</v>
      </c>
      <c r="W29" s="14" t="n">
        <v>-10</v>
      </c>
      <c r="X29" s="0" t="n">
        <f aca="false">AC28-$B$2</f>
        <v>-30</v>
      </c>
      <c r="Y29" s="0" t="n">
        <f aca="false">W29+X29</f>
        <v>-40</v>
      </c>
      <c r="Z29" s="0" t="n">
        <f aca="false">$B$1*((X29/$B$2+1)^(1/$B$3)-1)</f>
        <v>-0.739955576277079</v>
      </c>
      <c r="AA29" s="0" t="n">
        <f aca="false">$B$1*((Y29/$B$2+1)^(1/$B$3)-1)</f>
        <v>-0.982190662429747</v>
      </c>
      <c r="AB29" s="0" t="n">
        <f aca="false">AA29-Z29</f>
        <v>-0.242235086152667</v>
      </c>
      <c r="AC29" s="0" t="n">
        <f aca="false">AC28+W29</f>
        <v>9960</v>
      </c>
      <c r="AD29" s="0" t="n">
        <f aca="false">$B$1-AA29</f>
        <v>25.9821906624297</v>
      </c>
    </row>
    <row r="30" customFormat="false" ht="13.8" hidden="false" customHeight="false" outlineLevel="0" collapsed="false">
      <c r="D30" s="0" t="n">
        <v>0</v>
      </c>
      <c r="E30" s="0" t="n">
        <f aca="false">$B$1*D30</f>
        <v>0</v>
      </c>
      <c r="F30" s="0" t="n">
        <f aca="false">$B$2*((1+E30/$B$1)^$B$3-1)</f>
        <v>0</v>
      </c>
      <c r="G30" s="0" t="n">
        <f aca="false">B5</f>
        <v>0.025</v>
      </c>
      <c r="H30" s="0" t="n">
        <f aca="false">$B$6*$B$3*G30</f>
        <v>0.5</v>
      </c>
      <c r="I30" s="0" t="n">
        <f aca="false">$B$2-F30</f>
        <v>10000</v>
      </c>
      <c r="J30" s="0" t="n">
        <f aca="false">$B$1+E30</f>
        <v>25</v>
      </c>
      <c r="L30" s="0" t="n">
        <v>-0.1</v>
      </c>
      <c r="M30" s="0" t="n">
        <f aca="false">R29-$B$1</f>
        <v>-0.130000000000006</v>
      </c>
      <c r="N30" s="0" t="n">
        <f aca="false">M30+L30</f>
        <v>-0.230000000000006</v>
      </c>
      <c r="O30" s="0" t="n">
        <f aca="false">$B$2*((1+M30/$B$1)^$B$3-1)</f>
        <v>-5.2122082249717</v>
      </c>
      <c r="P30" s="0" t="n">
        <f aca="false">$B$2*((1+N30/$B$1)^$B$3-1)</f>
        <v>-9.23831141703024</v>
      </c>
      <c r="Q30" s="0" t="n">
        <f aca="false">P30-O30</f>
        <v>-4.02610319205854</v>
      </c>
      <c r="R30" s="0" t="n">
        <f aca="false">R29+L30</f>
        <v>24.77</v>
      </c>
      <c r="S30" s="0" t="n">
        <f aca="false">S29-Q30</f>
        <v>10009.238311417</v>
      </c>
      <c r="T30" s="0" t="n">
        <f aca="false">R30/($B$3*S30)</f>
        <v>0.0247471378234107</v>
      </c>
      <c r="U30" s="0" t="n">
        <f aca="false">T30*$B$3*$B$6</f>
        <v>0.494942756468214</v>
      </c>
      <c r="W30" s="14" t="n">
        <v>-10</v>
      </c>
      <c r="X30" s="0" t="n">
        <f aca="false">AC29-$B$2</f>
        <v>-40</v>
      </c>
      <c r="Y30" s="0" t="n">
        <f aca="false">W30+X30</f>
        <v>-50</v>
      </c>
      <c r="Z30" s="0" t="n">
        <f aca="false">$B$1*((X30/$B$2+1)^(1/$B$3)-1)</f>
        <v>-0.982190662429747</v>
      </c>
      <c r="AA30" s="0" t="n">
        <f aca="false">$B$1*((Y30/$B$2+1)^(1/$B$3)-1)</f>
        <v>-1.2222467383557</v>
      </c>
      <c r="AB30" s="0" t="n">
        <f aca="false">AA30-Z30</f>
        <v>-0.240056075925957</v>
      </c>
      <c r="AC30" s="0" t="n">
        <f aca="false">AC29+W30</f>
        <v>9950</v>
      </c>
      <c r="AD30" s="0" t="n">
        <f aca="false">$B$1-AA30</f>
        <v>26.2222467383557</v>
      </c>
    </row>
    <row r="31" customFormat="false" ht="13.8" hidden="false" customHeight="false" outlineLevel="0" collapsed="false">
      <c r="D31" s="0" t="n">
        <v>0.004</v>
      </c>
      <c r="E31" s="0" t="n">
        <f aca="false">$B$1*D31</f>
        <v>0.1</v>
      </c>
      <c r="F31" s="0" t="n">
        <f aca="false">$B$2*((1+E31/$B$1)^$B$3-1)</f>
        <v>3.99281818726838</v>
      </c>
      <c r="G31" s="0" t="n">
        <f aca="false">E31/F31</f>
        <v>0.0250449670658341</v>
      </c>
      <c r="H31" s="0" t="n">
        <f aca="false">$B$6*$B$3*G31</f>
        <v>0.500899341316682</v>
      </c>
      <c r="I31" s="0" t="n">
        <f aca="false">$B$2-F31</f>
        <v>9996.00718181273</v>
      </c>
      <c r="J31" s="0" t="n">
        <f aca="false">$B$1+E31</f>
        <v>25.1</v>
      </c>
      <c r="L31" s="0" t="n">
        <v>-0.1</v>
      </c>
      <c r="M31" s="0" t="n">
        <f aca="false">R30-$B$1</f>
        <v>-0.230000000000008</v>
      </c>
      <c r="N31" s="0" t="n">
        <f aca="false">M31+L31</f>
        <v>-0.330000000000007</v>
      </c>
      <c r="O31" s="0" t="n">
        <f aca="false">$B$2*((1+M31/$B$1)^$B$3-1)</f>
        <v>-9.23831141703024</v>
      </c>
      <c r="P31" s="0" t="n">
        <f aca="false">$B$2*((1+N31/$B$1)^$B$3-1)</f>
        <v>-13.2790698292196</v>
      </c>
      <c r="Q31" s="0" t="n">
        <f aca="false">P31-O31</f>
        <v>-4.04075841218932</v>
      </c>
      <c r="R31" s="0" t="n">
        <f aca="false">R30+L31</f>
        <v>24.67</v>
      </c>
      <c r="S31" s="0" t="n">
        <f aca="false">S30-Q31</f>
        <v>10013.2790698292</v>
      </c>
      <c r="T31" s="0" t="n">
        <f aca="false">R31/($B$3*S31)</f>
        <v>0.0246372839785646</v>
      </c>
      <c r="U31" s="0" t="n">
        <f aca="false">T31*$B$3*$B$6</f>
        <v>0.492745679571293</v>
      </c>
      <c r="W31" s="14" t="n">
        <v>-50</v>
      </c>
      <c r="X31" s="0" t="n">
        <f aca="false">AC30-$B$2</f>
        <v>-50</v>
      </c>
      <c r="Y31" s="0" t="n">
        <f aca="false">W31+X31</f>
        <v>-100</v>
      </c>
      <c r="Z31" s="0" t="n">
        <f aca="false">$B$1*((X31/$B$2+1)^(1/$B$3)-1)</f>
        <v>-1.2222467383557</v>
      </c>
      <c r="AA31" s="0" t="n">
        <f aca="false">$B$1*((Y31/$B$2+1)^(1/$B$3)-1)</f>
        <v>-2.39044812477989</v>
      </c>
      <c r="AB31" s="0" t="n">
        <f aca="false">AA31-Z31</f>
        <v>-1.16820138642419</v>
      </c>
      <c r="AC31" s="0" t="n">
        <f aca="false">AC30+W31</f>
        <v>9900</v>
      </c>
      <c r="AD31" s="0" t="n">
        <f aca="false">$B$1-AA31</f>
        <v>27.3904481247799</v>
      </c>
    </row>
    <row r="32" customFormat="false" ht="13.8" hidden="false" customHeight="false" outlineLevel="0" collapsed="false">
      <c r="D32" s="0" t="n">
        <v>0.008</v>
      </c>
      <c r="E32" s="0" t="n">
        <f aca="false">$B$1*D32</f>
        <v>0.2</v>
      </c>
      <c r="F32" s="0" t="n">
        <f aca="false">$B$2*((1+E32/$B$1)^$B$3-1)</f>
        <v>7.97134507890984</v>
      </c>
      <c r="G32" s="0" t="n">
        <f aca="false">E32/F32</f>
        <v>0.0250898685253445</v>
      </c>
      <c r="H32" s="0" t="n">
        <f aca="false">$B$6*$B$3*G32</f>
        <v>0.501797370506891</v>
      </c>
      <c r="I32" s="0" t="n">
        <f aca="false">$B$2-F32</f>
        <v>9992.02865492109</v>
      </c>
      <c r="J32" s="0" t="n">
        <f aca="false">$B$1+E32</f>
        <v>25.2</v>
      </c>
      <c r="L32" s="0" t="n">
        <v>-0.1</v>
      </c>
      <c r="M32" s="0" t="n">
        <f aca="false">R31-$B$1</f>
        <v>-0.330000000000009</v>
      </c>
      <c r="N32" s="0" t="n">
        <f aca="false">M32+L32</f>
        <v>-0.430000000000009</v>
      </c>
      <c r="O32" s="0" t="n">
        <f aca="false">$B$2*((1+M32/$B$1)^$B$3-1)</f>
        <v>-13.2790698292196</v>
      </c>
      <c r="P32" s="0" t="n">
        <f aca="false">$B$2*((1+N32/$B$1)^$B$3-1)</f>
        <v>-17.3345965378446</v>
      </c>
      <c r="Q32" s="0" t="n">
        <f aca="false">P32-O32</f>
        <v>-4.05552670862508</v>
      </c>
      <c r="R32" s="0" t="n">
        <f aca="false">R31+L32</f>
        <v>24.57</v>
      </c>
      <c r="S32" s="0" t="n">
        <f aca="false">S31-Q32</f>
        <v>10017.3345965378</v>
      </c>
      <c r="T32" s="0" t="n">
        <f aca="false">R32/($B$3*S32)</f>
        <v>0.0245274825985066</v>
      </c>
      <c r="U32" s="0" t="n">
        <f aca="false">T32*$B$3*$B$6</f>
        <v>0.490549651970132</v>
      </c>
      <c r="W32" s="14" t="n">
        <v>-100</v>
      </c>
      <c r="X32" s="0" t="n">
        <f aca="false">AC31-$B$2</f>
        <v>-100</v>
      </c>
      <c r="Y32" s="0" t="n">
        <f aca="false">W32+X32</f>
        <v>-200</v>
      </c>
      <c r="Z32" s="0" t="n">
        <f aca="false">$B$1*((X32/$B$2+1)^(1/$B$3)-1)</f>
        <v>-2.39044812477989</v>
      </c>
      <c r="AA32" s="0" t="n">
        <f aca="false">$B$1*((Y32/$B$2+1)^(1/$B$3)-1)</f>
        <v>-4.57317982781133</v>
      </c>
      <c r="AB32" s="0" t="n">
        <f aca="false">AA32-Z32</f>
        <v>-2.18273170303144</v>
      </c>
      <c r="AC32" s="0" t="n">
        <f aca="false">AC31+W32</f>
        <v>9800</v>
      </c>
      <c r="AD32" s="0" t="n">
        <f aca="false">$B$1-AA32</f>
        <v>29.5731798278113</v>
      </c>
    </row>
    <row r="33" customFormat="false" ht="13.8" hidden="false" customHeight="false" outlineLevel="0" collapsed="false">
      <c r="D33" s="0" t="n">
        <v>0.012</v>
      </c>
      <c r="E33" s="0" t="n">
        <f aca="false">$B$1*D33</f>
        <v>0.3</v>
      </c>
      <c r="F33" s="0" t="n">
        <f aca="false">$B$2*((1+E33/$B$1)^$B$3-1)</f>
        <v>11.9356882351385</v>
      </c>
      <c r="G33" s="0" t="n">
        <f aca="false">E33/F33</f>
        <v>0.0251347047685784</v>
      </c>
      <c r="H33" s="0" t="n">
        <f aca="false">$B$6*$B$3*G33</f>
        <v>0.502694095371568</v>
      </c>
      <c r="I33" s="0" t="n">
        <f aca="false">$B$2-F33</f>
        <v>9988.06431176486</v>
      </c>
      <c r="J33" s="0" t="n">
        <f aca="false">$B$1+E33</f>
        <v>25.3</v>
      </c>
      <c r="L33" s="0" t="n">
        <v>-0.1</v>
      </c>
      <c r="M33" s="0" t="n">
        <f aca="false">R32-$B$1</f>
        <v>-0.43000000000001</v>
      </c>
      <c r="N33" s="0" t="n">
        <f aca="false">M33+L33</f>
        <v>-0.53000000000001</v>
      </c>
      <c r="O33" s="0" t="n">
        <f aca="false">$B$2*((1+M33/$B$1)^$B$3-1)</f>
        <v>-17.3345965378446</v>
      </c>
      <c r="P33" s="0" t="n">
        <f aca="false">$B$2*((1+N33/$B$1)^$B$3-1)</f>
        <v>-21.4050059563065</v>
      </c>
      <c r="Q33" s="0" t="n">
        <f aca="false">P33-O33</f>
        <v>-4.07040941846181</v>
      </c>
      <c r="R33" s="0" t="n">
        <f aca="false">R32+L33</f>
        <v>24.47</v>
      </c>
      <c r="S33" s="0" t="n">
        <f aca="false">S32-Q33</f>
        <v>10021.4050059563</v>
      </c>
      <c r="T33" s="0" t="n">
        <f aca="false">R33/($B$3*S33)</f>
        <v>0.0244177338262011</v>
      </c>
      <c r="U33" s="0" t="n">
        <f aca="false">T33*$B$3*$B$6</f>
        <v>0.488354676524021</v>
      </c>
      <c r="W33" s="14" t="n">
        <v>-100</v>
      </c>
      <c r="X33" s="0" t="n">
        <f aca="false">AC32-$B$2</f>
        <v>-200</v>
      </c>
      <c r="Y33" s="0" t="n">
        <f aca="false">W33+X33</f>
        <v>-300</v>
      </c>
      <c r="Z33" s="0" t="n">
        <f aca="false">$B$1*((X33/$B$2+1)^(1/$B$3)-1)</f>
        <v>-4.57317982781133</v>
      </c>
      <c r="AA33" s="0" t="n">
        <f aca="false">$B$1*((Y33/$B$2+1)^(1/$B$3)-1)</f>
        <v>-6.5643968276268</v>
      </c>
      <c r="AB33" s="0" t="n">
        <f aca="false">AA33-Z33</f>
        <v>-1.99121699981546</v>
      </c>
      <c r="AC33" s="0" t="n">
        <f aca="false">AC32+W33</f>
        <v>9700</v>
      </c>
      <c r="AD33" s="0" t="n">
        <f aca="false">$B$1-AA33</f>
        <v>31.5643968276268</v>
      </c>
    </row>
    <row r="34" customFormat="false" ht="13.8" hidden="false" customHeight="false" outlineLevel="0" collapsed="false">
      <c r="D34" s="0" t="n">
        <v>0.016</v>
      </c>
      <c r="E34" s="0" t="n">
        <f aca="false">$B$1*D34</f>
        <v>0.4</v>
      </c>
      <c r="F34" s="0" t="n">
        <f aca="false">$B$2*((1+E34/$B$1)^$B$3-1)</f>
        <v>15.8859539854417</v>
      </c>
      <c r="G34" s="0" t="n">
        <f aca="false">E34/F34</f>
        <v>0.0251794761816993</v>
      </c>
      <c r="H34" s="0" t="n">
        <f aca="false">$B$6*$B$3*G34</f>
        <v>0.503589523633986</v>
      </c>
      <c r="I34" s="0" t="n">
        <f aca="false">$B$2-F34</f>
        <v>9984.11404601456</v>
      </c>
      <c r="J34" s="0" t="n">
        <f aca="false">$B$1+E34</f>
        <v>25.4</v>
      </c>
      <c r="L34" s="0" t="n">
        <v>-0.1</v>
      </c>
      <c r="M34" s="0" t="n">
        <f aca="false">R33-$B$1</f>
        <v>-0.530000000000012</v>
      </c>
      <c r="N34" s="0" t="n">
        <f aca="false">M34+L34</f>
        <v>-0.630000000000012</v>
      </c>
      <c r="O34" s="0" t="n">
        <f aca="false">$B$2*((1+M34/$B$1)^$B$3-1)</f>
        <v>-21.4050059563065</v>
      </c>
      <c r="P34" s="0" t="n">
        <f aca="false">$B$2*((1+N34/$B$1)^$B$3-1)</f>
        <v>-25.4904138564549</v>
      </c>
      <c r="Q34" s="0" t="n">
        <f aca="false">P34-O34</f>
        <v>-4.08540790014844</v>
      </c>
      <c r="R34" s="0" t="n">
        <f aca="false">R33+L34</f>
        <v>24.37</v>
      </c>
      <c r="S34" s="0" t="n">
        <f aca="false">S33-Q34</f>
        <v>10025.4904138565</v>
      </c>
      <c r="T34" s="0" t="n">
        <f aca="false">R34/($B$3*S34)</f>
        <v>0.0243080378056296</v>
      </c>
      <c r="U34" s="0" t="n">
        <f aca="false">T34*$B$3*$B$6</f>
        <v>0.486160756112592</v>
      </c>
      <c r="W34" s="14" t="n">
        <v>-100</v>
      </c>
      <c r="X34" s="0" t="n">
        <f aca="false">AC33-$B$2</f>
        <v>-300</v>
      </c>
      <c r="Y34" s="0" t="n">
        <f aca="false">W34+X34</f>
        <v>-400</v>
      </c>
      <c r="Z34" s="0" t="n">
        <f aca="false">$B$1*((X34/$B$2+1)^(1/$B$3)-1)</f>
        <v>-6.5643968276268</v>
      </c>
      <c r="AA34" s="0" t="n">
        <f aca="false">$B$1*((Y34/$B$2+1)^(1/$B$3)-1)</f>
        <v>-8.37918410021248</v>
      </c>
      <c r="AB34" s="0" t="n">
        <f aca="false">AA34-Z34</f>
        <v>-1.81478727258568</v>
      </c>
      <c r="AC34" s="0" t="n">
        <f aca="false">AC33+W34</f>
        <v>9600</v>
      </c>
      <c r="AD34" s="0" t="n">
        <f aca="false">$B$1-AA34</f>
        <v>33.3791841002125</v>
      </c>
    </row>
    <row r="35" customFormat="false" ht="13.8" hidden="false" customHeight="false" outlineLevel="0" collapsed="false">
      <c r="D35" s="0" t="n">
        <v>0.02</v>
      </c>
      <c r="E35" s="0" t="n">
        <f aca="false">$B$1*D35</f>
        <v>0.5</v>
      </c>
      <c r="F35" s="0" t="n">
        <f aca="false">$B$2*((1+E35/$B$1)^$B$3-1)</f>
        <v>19.8222474474519</v>
      </c>
      <c r="G35" s="0" t="n">
        <f aca="false">E35/F35</f>
        <v>0.0252241831470162</v>
      </c>
      <c r="H35" s="0" t="n">
        <f aca="false">$B$6*$B$3*G35</f>
        <v>0.504483662940324</v>
      </c>
      <c r="I35" s="0" t="n">
        <f aca="false">$B$2-F35</f>
        <v>9980.17775255255</v>
      </c>
      <c r="J35" s="0" t="n">
        <f aca="false">$B$1+E35</f>
        <v>25.5</v>
      </c>
      <c r="L35" s="0" t="n">
        <v>-0.1</v>
      </c>
      <c r="M35" s="0" t="n">
        <f aca="false">R34-$B$1</f>
        <v>-0.630000000000013</v>
      </c>
      <c r="N35" s="0" t="n">
        <f aca="false">M35+L35</f>
        <v>-0.730000000000013</v>
      </c>
      <c r="O35" s="0" t="n">
        <f aca="false">$B$2*((1+M35/$B$1)^$B$3-1)</f>
        <v>-25.4904138564549</v>
      </c>
      <c r="P35" s="0" t="n">
        <f aca="false">$B$2*((1+N35/$B$1)^$B$3-1)</f>
        <v>-29.5909373903669</v>
      </c>
      <c r="Q35" s="0" t="n">
        <f aca="false">P35-O35</f>
        <v>-4.10052353391199</v>
      </c>
      <c r="R35" s="0" t="n">
        <f aca="false">R34+L35</f>
        <v>24.27</v>
      </c>
      <c r="S35" s="0" t="n">
        <f aca="false">S34-Q35</f>
        <v>10029.5909373904</v>
      </c>
      <c r="T35" s="0" t="n">
        <f aca="false">R35/($B$3*S35)</f>
        <v>0.0241983946818023</v>
      </c>
      <c r="U35" s="0" t="n">
        <f aca="false">T35*$B$3*$B$6</f>
        <v>0.483967893636047</v>
      </c>
      <c r="W35" s="14" t="n">
        <v>-100</v>
      </c>
      <c r="X35" s="0" t="n">
        <f aca="false">AC34-$B$2</f>
        <v>-400</v>
      </c>
      <c r="Y35" s="0" t="n">
        <f aca="false">W35+X35</f>
        <v>-500</v>
      </c>
      <c r="Z35" s="0" t="n">
        <f aca="false">$B$1*((X35/$B$2+1)^(1/$B$3)-1)</f>
        <v>-8.37918410021248</v>
      </c>
      <c r="AA35" s="0" t="n">
        <f aca="false">$B$1*((Y35/$B$2+1)^(1/$B$3)-1)</f>
        <v>-10.0315765190405</v>
      </c>
      <c r="AB35" s="0" t="n">
        <f aca="false">AA35-Z35</f>
        <v>-1.65239241882805</v>
      </c>
      <c r="AC35" s="0" t="n">
        <f aca="false">AC34+W35</f>
        <v>9500</v>
      </c>
      <c r="AD35" s="0" t="n">
        <f aca="false">$B$1-AA35</f>
        <v>35.0315765190405</v>
      </c>
    </row>
    <row r="36" customFormat="false" ht="13.8" hidden="false" customHeight="false" outlineLevel="0" collapsed="false">
      <c r="D36" s="0" t="n">
        <v>0.024</v>
      </c>
      <c r="E36" s="0" t="n">
        <f aca="false">$B$1*D36</f>
        <v>0.6</v>
      </c>
      <c r="F36" s="0" t="n">
        <f aca="false">$B$2*((1+E36/$B$1)^$B$3-1)</f>
        <v>23.7446725454449</v>
      </c>
      <c r="G36" s="0" t="n">
        <f aca="false">E36/F36</f>
        <v>0.0252688260430487</v>
      </c>
      <c r="H36" s="0" t="n">
        <f aca="false">$B$6*$B$3*G36</f>
        <v>0.505376520860973</v>
      </c>
      <c r="I36" s="0" t="n">
        <f aca="false">$B$2-F36</f>
        <v>9976.25532745456</v>
      </c>
      <c r="J36" s="0" t="n">
        <f aca="false">$B$1+E36</f>
        <v>25.6</v>
      </c>
      <c r="L36" s="0" t="n">
        <v>-0.1</v>
      </c>
      <c r="M36" s="0" t="n">
        <f aca="false">R35-$B$1</f>
        <v>-0.730000000000015</v>
      </c>
      <c r="N36" s="0" t="n">
        <f aca="false">M36+L36</f>
        <v>-0.830000000000015</v>
      </c>
      <c r="O36" s="0" t="n">
        <f aca="false">$B$2*((1+M36/$B$1)^$B$3-1)</f>
        <v>-29.5909373903669</v>
      </c>
      <c r="P36" s="0" t="n">
        <f aca="false">$B$2*((1+N36/$B$1)^$B$3-1)</f>
        <v>-33.7066951125675</v>
      </c>
      <c r="Q36" s="0" t="n">
        <f aca="false">P36-O36</f>
        <v>-4.11575772220063</v>
      </c>
      <c r="R36" s="0" t="n">
        <f aca="false">R35+L36</f>
        <v>24.17</v>
      </c>
      <c r="S36" s="0" t="n">
        <f aca="false">S35-Q36</f>
        <v>10033.7066951126</v>
      </c>
      <c r="T36" s="0" t="n">
        <f aca="false">R36/($B$3*S36)</f>
        <v>0.0240888046007695</v>
      </c>
      <c r="U36" s="0" t="n">
        <f aca="false">T36*$B$3*$B$6</f>
        <v>0.481776092015391</v>
      </c>
      <c r="W36" s="14" t="n">
        <v>-100</v>
      </c>
      <c r="X36" s="0" t="n">
        <f aca="false">AC35-$B$2</f>
        <v>-500</v>
      </c>
      <c r="Y36" s="0" t="n">
        <f aca="false">W36+X36</f>
        <v>-600</v>
      </c>
      <c r="Z36" s="0" t="n">
        <f aca="false">$B$1*((X36/$B$2+1)^(1/$B$3)-1)</f>
        <v>-10.0315765190405</v>
      </c>
      <c r="AA36" s="0" t="n">
        <f aca="false">$B$1*((Y36/$B$2+1)^(1/$B$3)-1)</f>
        <v>-11.5346221476275</v>
      </c>
      <c r="AB36" s="0" t="n">
        <f aca="false">AA36-Z36</f>
        <v>-1.50304562858698</v>
      </c>
      <c r="AC36" s="0" t="n">
        <f aca="false">AC35+W36</f>
        <v>9400</v>
      </c>
      <c r="AD36" s="0" t="n">
        <f aca="false">$B$1-AA36</f>
        <v>36.5346221476275</v>
      </c>
    </row>
    <row r="37" customFormat="false" ht="13.8" hidden="false" customHeight="false" outlineLevel="0" collapsed="false">
      <c r="D37" s="0" t="n">
        <v>0.028</v>
      </c>
      <c r="E37" s="0" t="n">
        <f aca="false">$B$1*D37</f>
        <v>0.7</v>
      </c>
      <c r="F37" s="0" t="n">
        <f aca="false">$B$2*((1+E37/$B$1)^$B$3-1)</f>
        <v>27.6533320284922</v>
      </c>
      <c r="G37" s="0" t="n">
        <f aca="false">E37/F37</f>
        <v>0.0253134052445747</v>
      </c>
      <c r="H37" s="0" t="n">
        <f aca="false">$B$6*$B$3*G37</f>
        <v>0.506268104891494</v>
      </c>
      <c r="I37" s="0" t="n">
        <f aca="false">$B$2-F37</f>
        <v>9972.34666797151</v>
      </c>
      <c r="J37" s="0" t="n">
        <f aca="false">$B$1+E37</f>
        <v>25.7</v>
      </c>
      <c r="L37" s="0" t="n">
        <v>-0.1</v>
      </c>
      <c r="M37" s="0" t="n">
        <f aca="false">R36-$B$1</f>
        <v>-0.830000000000016</v>
      </c>
      <c r="N37" s="0" t="n">
        <f aca="false">M37+L37</f>
        <v>-0.930000000000016</v>
      </c>
      <c r="O37" s="0" t="n">
        <f aca="false">$B$2*((1+M37/$B$1)^$B$3-1)</f>
        <v>-33.7066951125686</v>
      </c>
      <c r="P37" s="0" t="n">
        <f aca="false">$B$2*((1+N37/$B$1)^$B$3-1)</f>
        <v>-37.837807002703</v>
      </c>
      <c r="Q37" s="0" t="n">
        <f aca="false">P37-O37</f>
        <v>-4.13111189013437</v>
      </c>
      <c r="R37" s="0" t="n">
        <f aca="false">R36+L37</f>
        <v>24.07</v>
      </c>
      <c r="S37" s="0" t="n">
        <f aca="false">S36-Q37</f>
        <v>10037.8378070027</v>
      </c>
      <c r="T37" s="0" t="n">
        <f aca="false">R37/($B$3*S37)</f>
        <v>0.0239792677096337</v>
      </c>
      <c r="U37" s="0" t="n">
        <f aca="false">T37*$B$3*$B$6</f>
        <v>0.479585354192673</v>
      </c>
      <c r="W37" s="14" t="n">
        <v>-1000</v>
      </c>
      <c r="X37" s="0" t="n">
        <f aca="false">AC36-$B$2</f>
        <v>-600</v>
      </c>
      <c r="Y37" s="0" t="n">
        <f aca="false">W37+X37</f>
        <v>-1600</v>
      </c>
      <c r="Z37" s="0" t="n">
        <f aca="false">$B$1*((X37/$B$2+1)^(1/$B$3)-1)</f>
        <v>-11.5346221476275</v>
      </c>
      <c r="AA37" s="0" t="n">
        <f aca="false">$B$1*((Y37/$B$2+1)^(1/$B$3)-1)</f>
        <v>-20.6274692808505</v>
      </c>
      <c r="AB37" s="0" t="n">
        <f aca="false">AA37-Z37</f>
        <v>-9.09284713322296</v>
      </c>
      <c r="AC37" s="0" t="n">
        <f aca="false">AC36+W37</f>
        <v>8400</v>
      </c>
      <c r="AD37" s="0" t="n">
        <f aca="false">$B$1-AA37</f>
        <v>45.6274692808505</v>
      </c>
    </row>
    <row r="38" customFormat="false" ht="13.8" hidden="false" customHeight="false" outlineLevel="0" collapsed="false">
      <c r="D38" s="0" t="n">
        <v>0.032</v>
      </c>
      <c r="E38" s="0" t="n">
        <f aca="false">$B$1*D38</f>
        <v>0.8</v>
      </c>
      <c r="F38" s="0" t="n">
        <f aca="false">$B$2*((1+E38/$B$1)^$B$3-1)</f>
        <v>31.5483274882511</v>
      </c>
      <c r="G38" s="0" t="n">
        <f aca="false">E38/F38</f>
        <v>0.0253579211226943</v>
      </c>
      <c r="H38" s="0" t="n">
        <f aca="false">$B$6*$B$3*G38</f>
        <v>0.507158422453886</v>
      </c>
      <c r="I38" s="0" t="n">
        <f aca="false">$B$2-F38</f>
        <v>9968.45167251175</v>
      </c>
      <c r="J38" s="0" t="n">
        <f aca="false">$B$1+E38</f>
        <v>25.8</v>
      </c>
      <c r="L38" s="0" t="n">
        <v>-0.1</v>
      </c>
      <c r="M38" s="0" t="n">
        <f aca="false">R37-$B$1</f>
        <v>-0.930000000000018</v>
      </c>
      <c r="N38" s="0" t="n">
        <f aca="false">M38+L38</f>
        <v>-1.03000000000002</v>
      </c>
      <c r="O38" s="0" t="n">
        <f aca="false">$B$2*((1+M38/$B$1)^$B$3-1)</f>
        <v>-37.837807002703</v>
      </c>
      <c r="P38" s="0" t="n">
        <f aca="false">$B$2*((1+N38/$B$1)^$B$3-1)</f>
        <v>-41.9843944886722</v>
      </c>
      <c r="Q38" s="0" t="n">
        <f aca="false">P38-O38</f>
        <v>-4.14658748596919</v>
      </c>
      <c r="R38" s="0" t="n">
        <f aca="false">R37+L38</f>
        <v>23.97</v>
      </c>
      <c r="S38" s="0" t="n">
        <f aca="false">S37-Q38</f>
        <v>10041.9843944887</v>
      </c>
      <c r="T38" s="0" t="n">
        <f aca="false">R38/($B$3*S38)</f>
        <v>0.0238697841565611</v>
      </c>
      <c r="U38" s="0" t="n">
        <f aca="false">T38*$B$3*$B$6</f>
        <v>0.477395683131223</v>
      </c>
      <c r="W38" s="14" t="n">
        <v>-1000</v>
      </c>
      <c r="X38" s="0" t="n">
        <f aca="false">AC37-$B$2</f>
        <v>-1600</v>
      </c>
      <c r="Y38" s="0" t="n">
        <f aca="false">W38+X38</f>
        <v>-2600</v>
      </c>
      <c r="Z38" s="0" t="n">
        <f aca="false">$B$1*((X38/$B$2+1)^(1/$B$3)-1)</f>
        <v>-20.6274692808505</v>
      </c>
      <c r="AA38" s="0" t="n">
        <f aca="false">$B$1*((Y38/$B$2+1)^(1/$B$3)-1)</f>
        <v>-23.769002400661</v>
      </c>
      <c r="AB38" s="0" t="n">
        <f aca="false">AA38-Z38</f>
        <v>-3.14153311981055</v>
      </c>
      <c r="AC38" s="0" t="n">
        <f aca="false">AC37+W38</f>
        <v>7400</v>
      </c>
      <c r="AD38" s="0" t="n">
        <f aca="false">$B$1-AA38</f>
        <v>48.769002400661</v>
      </c>
    </row>
    <row r="39" customFormat="false" ht="13.8" hidden="false" customHeight="false" outlineLevel="0" collapsed="false">
      <c r="D39" s="0" t="n">
        <v>0.036</v>
      </c>
      <c r="E39" s="0" t="n">
        <f aca="false">$B$1*D39</f>
        <v>0.9</v>
      </c>
      <c r="F39" s="0" t="n">
        <f aca="false">$B$2*((1+E39/$B$1)^$B$3-1)</f>
        <v>35.4297593764508</v>
      </c>
      <c r="G39" s="0" t="n">
        <f aca="false">E39/F39</f>
        <v>0.0254023740448603</v>
      </c>
      <c r="H39" s="0" t="n">
        <f aca="false">$B$6*$B$3*G39</f>
        <v>0.508047480897207</v>
      </c>
      <c r="I39" s="0" t="n">
        <f aca="false">$B$2-F39</f>
        <v>9964.57024062355</v>
      </c>
      <c r="J39" s="0" t="n">
        <f aca="false">$B$1+E39</f>
        <v>25.9</v>
      </c>
      <c r="L39" s="0" t="n">
        <v>-0.1</v>
      </c>
      <c r="M39" s="0" t="n">
        <f aca="false">R38-$B$1</f>
        <v>-1.03000000000002</v>
      </c>
      <c r="N39" s="0" t="n">
        <f aca="false">M39+L39</f>
        <v>-1.13000000000002</v>
      </c>
      <c r="O39" s="0" t="n">
        <f aca="false">$B$2*((1+M39/$B$1)^$B$3-1)</f>
        <v>-41.9843944886722</v>
      </c>
      <c r="P39" s="0" t="n">
        <f aca="false">$B$2*((1+N39/$B$1)^$B$3-1)</f>
        <v>-46.1465804702366</v>
      </c>
      <c r="Q39" s="0" t="n">
        <f aca="false">P39-O39</f>
        <v>-4.16218598156437</v>
      </c>
      <c r="R39" s="0" t="n">
        <f aca="false">R38+L39</f>
        <v>23.87</v>
      </c>
      <c r="S39" s="0" t="n">
        <f aca="false">S38-Q39</f>
        <v>10046.1465804702</v>
      </c>
      <c r="T39" s="0" t="n">
        <f aca="false">R39/($B$3*S39)</f>
        <v>0.0237603540907948</v>
      </c>
      <c r="U39" s="0" t="n">
        <f aca="false">T39*$B$3*$B$6</f>
        <v>0.475207081815895</v>
      </c>
      <c r="W39" s="14" t="n">
        <v>-1000</v>
      </c>
      <c r="X39" s="0" t="n">
        <f aca="false">AC38-$B$2</f>
        <v>-2600</v>
      </c>
      <c r="Y39" s="0" t="n">
        <f aca="false">W39+X39</f>
        <v>-3600</v>
      </c>
      <c r="Z39" s="0" t="n">
        <f aca="false">$B$1*((X39/$B$2+1)^(1/$B$3)-1)</f>
        <v>-23.769002400661</v>
      </c>
      <c r="AA39" s="0" t="n">
        <f aca="false">$B$1*((Y39/$B$2+1)^(1/$B$3)-1)</f>
        <v>-24.7117696238483</v>
      </c>
      <c r="AB39" s="0" t="n">
        <f aca="false">AA39-Z39</f>
        <v>-0.942767223187257</v>
      </c>
      <c r="AC39" s="0" t="n">
        <f aca="false">AC38+W39</f>
        <v>6400</v>
      </c>
      <c r="AD39" s="0" t="n">
        <f aca="false">$B$1-AA39</f>
        <v>49.7117696238483</v>
      </c>
    </row>
    <row r="40" customFormat="false" ht="13.8" hidden="false" customHeight="false" outlineLevel="0" collapsed="false">
      <c r="D40" s="0" t="n">
        <v>0.04</v>
      </c>
      <c r="E40" s="0" t="n">
        <f aca="false">$B$1*D40</f>
        <v>1</v>
      </c>
      <c r="F40" s="0" t="n">
        <f aca="false">$B$2*((1+E40/$B$1)^$B$3-1)</f>
        <v>39.2977270220052</v>
      </c>
      <c r="G40" s="0" t="n">
        <f aca="false">E40/F40</f>
        <v>0.0254467643749482</v>
      </c>
      <c r="H40" s="0" t="n">
        <f aca="false">$B$6*$B$3*G40</f>
        <v>0.508935287498964</v>
      </c>
      <c r="I40" s="0" t="n">
        <f aca="false">$B$2-F40</f>
        <v>9960.702272978</v>
      </c>
      <c r="J40" s="0" t="n">
        <f aca="false">$B$1+E40</f>
        <v>26</v>
      </c>
      <c r="L40" s="0" t="n">
        <v>-0.1</v>
      </c>
      <c r="M40" s="0" t="n">
        <f aca="false">R39-$B$1</f>
        <v>-1.13000000000002</v>
      </c>
      <c r="N40" s="0" t="n">
        <f aca="false">M40+L40</f>
        <v>-1.23000000000002</v>
      </c>
      <c r="O40" s="0" t="n">
        <f aca="false">$B$2*((1+M40/$B$1)^$B$3-1)</f>
        <v>-46.1465804702366</v>
      </c>
      <c r="P40" s="11" t="n">
        <f aca="false">$B$2*((1+N40/$B$1)^$B$3-1)</f>
        <v>-50.3244893431154</v>
      </c>
      <c r="Q40" s="0" t="n">
        <f aca="false">P40-O40</f>
        <v>-4.17790887287883</v>
      </c>
      <c r="R40" s="11" t="n">
        <f aca="false">R39+L40</f>
        <v>23.77</v>
      </c>
      <c r="S40" s="11" t="n">
        <f aca="false">S39-Q40</f>
        <v>10050.3244893431</v>
      </c>
      <c r="T40" s="0" t="n">
        <f aca="false">R40/($B$3*S40)</f>
        <v>0.0236509776626661</v>
      </c>
      <c r="U40" s="0" t="n">
        <f aca="false">T40*$B$3*$B$6</f>
        <v>0.473019553253322</v>
      </c>
      <c r="W40" s="14" t="n">
        <v>-1000</v>
      </c>
      <c r="X40" s="0" t="n">
        <f aca="false">AC39-$B$2</f>
        <v>-3600</v>
      </c>
      <c r="Y40" s="0" t="n">
        <f aca="false">W40+X40</f>
        <v>-4600</v>
      </c>
      <c r="Z40" s="0" t="n">
        <f aca="false">$B$1*((X40/$B$2+1)^(1/$B$3)-1)</f>
        <v>-24.7117696238483</v>
      </c>
      <c r="AA40" s="0" t="n">
        <f aca="false">$B$1*((Y40/$B$2+1)^(1/$B$3)-1)</f>
        <v>-24.9472918701838</v>
      </c>
      <c r="AB40" s="0" t="n">
        <f aca="false">AA40-Z40</f>
        <v>-0.235522246335481</v>
      </c>
      <c r="AC40" s="0" t="n">
        <f aca="false">AC39+W40</f>
        <v>5400</v>
      </c>
      <c r="AD40" s="0" t="n">
        <f aca="false">$B$1-AA40</f>
        <v>49.9472918701838</v>
      </c>
    </row>
    <row r="41" customFormat="false" ht="13.8" hidden="false" customHeight="false" outlineLevel="0" collapsed="false">
      <c r="D41" s="0" t="n">
        <v>0.08</v>
      </c>
      <c r="E41" s="0" t="n">
        <f aca="false">$B$1*D41</f>
        <v>2</v>
      </c>
      <c r="F41" s="0" t="n">
        <f aca="false">$B$2*((1+E41/$B$1)^$B$3-1)</f>
        <v>77.257952426748</v>
      </c>
      <c r="G41" s="0" t="n">
        <f aca="false">E41/F41</f>
        <v>0.025887302694131</v>
      </c>
      <c r="H41" s="0" t="n">
        <f aca="false">$B$6*$B$3*G41</f>
        <v>0.51774605388262</v>
      </c>
      <c r="I41" s="0" t="n">
        <f aca="false">$B$2-F41</f>
        <v>9922.74204757325</v>
      </c>
      <c r="J41" s="0" t="n">
        <f aca="false">$B$1+E41</f>
        <v>27</v>
      </c>
      <c r="L41" s="0" t="n">
        <v>-0.1</v>
      </c>
      <c r="M41" s="0" t="n">
        <f aca="false">R40-$B$1</f>
        <v>-1.23000000000002</v>
      </c>
      <c r="N41" s="0" t="n">
        <f aca="false">M41+L41</f>
        <v>-1.33000000000002</v>
      </c>
      <c r="O41" s="0" t="n">
        <f aca="false">$B$2*((1+M41/$B$1)^$B$3-1)</f>
        <v>-50.3244893431154</v>
      </c>
      <c r="P41" s="0" t="n">
        <f aca="false">$B$2*((1+N41/$B$1)^$B$3-1)</f>
        <v>-54.518247023575</v>
      </c>
      <c r="Q41" s="0" t="n">
        <f aca="false">P41-O41</f>
        <v>-4.1937576804596</v>
      </c>
      <c r="R41" s="0" t="n">
        <f aca="false">R40+L41</f>
        <v>23.67</v>
      </c>
      <c r="S41" s="0" t="n">
        <f aca="false">S40-Q41</f>
        <v>10054.5182470236</v>
      </c>
      <c r="T41" s="0" t="n">
        <f aca="false">R41/($B$3*S41)</f>
        <v>0.0235416550236079</v>
      </c>
      <c r="U41" s="0" t="n">
        <f aca="false">T41*$B$3*$B$6</f>
        <v>0.470833100472158</v>
      </c>
      <c r="W41" s="14" t="n">
        <v>-1000</v>
      </c>
      <c r="X41" s="0" t="n">
        <f aca="false">AC40-$B$2</f>
        <v>-4600</v>
      </c>
      <c r="Y41" s="0" t="n">
        <f aca="false">W41+X41</f>
        <v>-5600</v>
      </c>
      <c r="Z41" s="0" t="n">
        <f aca="false">$B$1*((X41/$B$2+1)^(1/$B$3)-1)</f>
        <v>-24.9472918701838</v>
      </c>
      <c r="AA41" s="0" t="n">
        <f aca="false">$B$1*((Y41/$B$2+1)^(1/$B$3)-1)</f>
        <v>-24.9932006597654</v>
      </c>
      <c r="AB41" s="0" t="n">
        <f aca="false">AA41-Z41</f>
        <v>-0.0459087895816275</v>
      </c>
      <c r="AC41" s="0" t="n">
        <f aca="false">AC40+W41</f>
        <v>4400</v>
      </c>
      <c r="AD41" s="0" t="n">
        <f aca="false">$B$1-AA41</f>
        <v>49.9932006597654</v>
      </c>
    </row>
    <row r="42" customFormat="false" ht="13.8" hidden="false" customHeight="false" outlineLevel="0" collapsed="false">
      <c r="D42" s="0" t="n">
        <v>0.12</v>
      </c>
      <c r="E42" s="0" t="n">
        <f aca="false">$B$1*D42</f>
        <v>3</v>
      </c>
      <c r="F42" s="0" t="n">
        <f aca="false">$B$2*((1+E42/$B$1)^$B$3-1)</f>
        <v>113.973287615656</v>
      </c>
      <c r="G42" s="0" t="n">
        <f aca="false">E42/F42</f>
        <v>0.0263219572126118</v>
      </c>
      <c r="H42" s="0" t="n">
        <f aca="false">$B$6*$B$3*G42</f>
        <v>0.526439144252235</v>
      </c>
      <c r="I42" s="0" t="n">
        <f aca="false">$B$2-F42</f>
        <v>9886.02671238434</v>
      </c>
      <c r="J42" s="0" t="n">
        <f aca="false">$B$1+E42</f>
        <v>28</v>
      </c>
      <c r="L42" s="0" t="n">
        <v>-0.1</v>
      </c>
      <c r="M42" s="0" t="n">
        <f aca="false">R41-$B$1</f>
        <v>-1.33000000000002</v>
      </c>
      <c r="N42" s="0" t="n">
        <f aca="false">M42+L42</f>
        <v>-1.43000000000002</v>
      </c>
      <c r="O42" s="0" t="n">
        <f aca="false">$B$2*((1+M42/$B$1)^$B$3-1)</f>
        <v>-54.518247023575</v>
      </c>
      <c r="P42" s="0" t="n">
        <f aca="false">$B$2*((1+N42/$B$1)^$B$3-1)</f>
        <v>-58.7279809735275</v>
      </c>
      <c r="Q42" s="0" t="n">
        <f aca="false">P42-O42</f>
        <v>-4.2097339499525</v>
      </c>
      <c r="R42" s="0" t="n">
        <f aca="false">R41+L42</f>
        <v>23.57</v>
      </c>
      <c r="S42" s="0" t="n">
        <f aca="false">S41-Q42</f>
        <v>10058.7279809735</v>
      </c>
      <c r="T42" s="0" t="n">
        <f aca="false">R42/($B$3*S42)</f>
        <v>0.0234323863261672</v>
      </c>
      <c r="U42" s="0" t="n">
        <f aca="false">T42*$B$3*$B$6</f>
        <v>0.468647726523345</v>
      </c>
    </row>
    <row r="43" customFormat="false" ht="13.8" hidden="false" customHeight="false" outlineLevel="0" collapsed="false">
      <c r="D43" s="0" t="n">
        <v>0.16</v>
      </c>
      <c r="E43" s="0" t="n">
        <f aca="false">$B$1*D43</f>
        <v>4</v>
      </c>
      <c r="F43" s="0" t="n">
        <f aca="false">$B$2*((1+E43/$B$1)^$B$3-1)</f>
        <v>149.526899409642</v>
      </c>
      <c r="G43" s="0" t="n">
        <f aca="false">E43/F43</f>
        <v>0.0267510395506941</v>
      </c>
      <c r="H43" s="0" t="n">
        <f aca="false">$B$6*$B$3*G43</f>
        <v>0.535020791013883</v>
      </c>
      <c r="I43" s="0" t="n">
        <f aca="false">$B$2-F43</f>
        <v>9850.47310059036</v>
      </c>
      <c r="J43" s="0" t="n">
        <f aca="false">$B$1+E43</f>
        <v>29</v>
      </c>
      <c r="L43" s="0" t="n">
        <v>-0.1</v>
      </c>
      <c r="M43" s="0" t="n">
        <f aca="false">R42-$B$1</f>
        <v>-1.43000000000002</v>
      </c>
      <c r="N43" s="0" t="n">
        <f aca="false">M43+L43</f>
        <v>-1.53000000000002</v>
      </c>
      <c r="O43" s="0" t="n">
        <f aca="false">$B$2*((1+M43/$B$1)^$B$3-1)</f>
        <v>-58.7279809735275</v>
      </c>
      <c r="P43" s="0" t="n">
        <f aca="false">$B$2*((1+N43/$B$1)^$B$3-1)</f>
        <v>-62.9538202261626</v>
      </c>
      <c r="Q43" s="0" t="n">
        <f aca="false">P43-O43</f>
        <v>-4.22583925263509</v>
      </c>
      <c r="R43" s="0" t="n">
        <f aca="false">R42+L43</f>
        <v>23.47</v>
      </c>
      <c r="S43" s="0" t="n">
        <f aca="false">S42-Q43</f>
        <v>10062.9538202262</v>
      </c>
      <c r="T43" s="0" t="n">
        <f aca="false">R43/($B$3*S43)</f>
        <v>0.0233231717240182</v>
      </c>
      <c r="U43" s="0" t="n">
        <f aca="false">T43*$B$3*$B$6</f>
        <v>0.466463434480364</v>
      </c>
    </row>
    <row r="44" customFormat="false" ht="13.8" hidden="false" customHeight="false" outlineLevel="0" collapsed="false">
      <c r="D44" s="0" t="n">
        <v>0.2</v>
      </c>
      <c r="E44" s="0" t="n">
        <f aca="false">$B$1*D44</f>
        <v>5</v>
      </c>
      <c r="F44" s="0" t="n">
        <f aca="false">$B$2*((1+E44/$B$1)^$B$3-1)</f>
        <v>183.993761470242</v>
      </c>
      <c r="G44" s="0" t="n">
        <f aca="false">E44/F44</f>
        <v>0.0271748344076799</v>
      </c>
      <c r="H44" s="0" t="n">
        <f aca="false">$B$6*$B$3*G44</f>
        <v>0.543496688153599</v>
      </c>
      <c r="I44" s="0" t="n">
        <f aca="false">$B$2-F44</f>
        <v>9816.00623852976</v>
      </c>
      <c r="J44" s="0" t="n">
        <f aca="false">$B$1+E44</f>
        <v>30</v>
      </c>
      <c r="L44" s="0" t="n">
        <v>-0.1</v>
      </c>
      <c r="M44" s="0" t="n">
        <f aca="false">R43-$B$1</f>
        <v>-1.53000000000003</v>
      </c>
      <c r="N44" s="0" t="n">
        <f aca="false">M44+L44</f>
        <v>-1.63000000000003</v>
      </c>
      <c r="O44" s="0" t="n">
        <f aca="false">$B$2*((1+M44/$B$1)^$B$3-1)</f>
        <v>-62.9538202261626</v>
      </c>
      <c r="P44" s="0" t="n">
        <f aca="false">$B$2*((1+N44/$B$1)^$B$3-1)</f>
        <v>-67.1958954120977</v>
      </c>
      <c r="Q44" s="0" t="n">
        <f aca="false">P44-O44</f>
        <v>-4.24207518593511</v>
      </c>
      <c r="R44" s="0" t="n">
        <f aca="false">R43+L44</f>
        <v>23.37</v>
      </c>
      <c r="S44" s="0" t="n">
        <f aca="false">S43-Q44</f>
        <v>10067.1958954121</v>
      </c>
      <c r="T44" s="0" t="n">
        <f aca="false">R44/($B$3*S44)</f>
        <v>0.0232140113719753</v>
      </c>
      <c r="U44" s="0" t="n">
        <f aca="false">T44*$B$3*$B$6</f>
        <v>0.464280227439507</v>
      </c>
    </row>
    <row r="45" customFormat="false" ht="13.8" hidden="false" customHeight="false" outlineLevel="0" collapsed="false">
      <c r="D45" s="0" t="n">
        <v>0.24</v>
      </c>
      <c r="E45" s="0" t="n">
        <f aca="false">$B$1*D45</f>
        <v>6</v>
      </c>
      <c r="F45" s="0" t="n">
        <f aca="false">$B$2*((1+E45/$B$1)^$B$3-1)</f>
        <v>217.441704214383</v>
      </c>
      <c r="G45" s="0" t="n">
        <f aca="false">E45/F45</f>
        <v>0.0275936027160843</v>
      </c>
      <c r="H45" s="0" t="n">
        <f aca="false">$B$6*$B$3*G45</f>
        <v>0.551872054321687</v>
      </c>
      <c r="I45" s="0" t="n">
        <f aca="false">$B$2-F45</f>
        <v>9782.55829578562</v>
      </c>
      <c r="J45" s="0" t="n">
        <f aca="false">$B$1+E45</f>
        <v>31</v>
      </c>
      <c r="L45" s="0" t="n">
        <v>-0.1</v>
      </c>
      <c r="M45" s="0" t="n">
        <f aca="false">R44-$B$1</f>
        <v>-1.63000000000003</v>
      </c>
      <c r="N45" s="0" t="n">
        <f aca="false">M45+L45</f>
        <v>-1.73000000000003</v>
      </c>
      <c r="O45" s="0" t="n">
        <f aca="false">$B$2*((1+M45/$B$1)^$B$3-1)</f>
        <v>-67.1958954120977</v>
      </c>
      <c r="P45" s="0" t="n">
        <f aca="false">$B$2*((1+N45/$B$1)^$B$3-1)</f>
        <v>-71.4543387860978</v>
      </c>
      <c r="Q45" s="0" t="n">
        <f aca="false">P45-O45</f>
        <v>-4.25844337400005</v>
      </c>
      <c r="R45" s="0" t="n">
        <f aca="false">R44+L45</f>
        <v>23.27</v>
      </c>
      <c r="S45" s="0" t="n">
        <f aca="false">S44-Q45</f>
        <v>10071.4543387861</v>
      </c>
      <c r="T45" s="0" t="n">
        <f aca="false">R45/($B$3*S45)</f>
        <v>0.0231049054260069</v>
      </c>
      <c r="U45" s="0" t="n">
        <f aca="false">T45*$B$3*$B$6</f>
        <v>0.462098108520138</v>
      </c>
    </row>
    <row r="46" customFormat="false" ht="13.8" hidden="false" customHeight="false" outlineLevel="0" collapsed="false">
      <c r="D46" s="0" t="n">
        <v>0.28</v>
      </c>
      <c r="E46" s="0" t="n">
        <f aca="false">$B$1*D46</f>
        <v>7</v>
      </c>
      <c r="F46" s="0" t="n">
        <f aca="false">$B$2*((1+E46/$B$1)^$B$3-1)</f>
        <v>249.932301052076</v>
      </c>
      <c r="G46" s="0" t="n">
        <f aca="false">E46/F46</f>
        <v>0.0280075843359738</v>
      </c>
      <c r="H46" s="0" t="n">
        <f aca="false">$B$6*$B$3*G46</f>
        <v>0.560151686719475</v>
      </c>
      <c r="I46" s="0" t="n">
        <f aca="false">$B$2-F46</f>
        <v>9750.06769894792</v>
      </c>
      <c r="J46" s="0" t="n">
        <f aca="false">$B$1+E46</f>
        <v>32</v>
      </c>
      <c r="L46" s="0" t="n">
        <v>-1</v>
      </c>
      <c r="M46" s="0" t="n">
        <f aca="false">R45-$B$1</f>
        <v>-1.73000000000003</v>
      </c>
      <c r="N46" s="0" t="n">
        <f aca="false">M46+L46</f>
        <v>-2.73000000000003</v>
      </c>
      <c r="O46" s="0" t="n">
        <f aca="false">$B$2*((1+M46/$B$1)^$B$3-1)</f>
        <v>-71.4543387860978</v>
      </c>
      <c r="P46" s="0" t="n">
        <f aca="false">$B$2*((1+N46/$B$1)^$B$3-1)</f>
        <v>-114.969336568043</v>
      </c>
      <c r="Q46" s="0" t="n">
        <f aca="false">P46-O46</f>
        <v>-43.5149977819449</v>
      </c>
      <c r="R46" s="0" t="n">
        <f aca="false">R45+L46</f>
        <v>22.27</v>
      </c>
      <c r="S46" s="0" t="n">
        <f aca="false">S45-Q46</f>
        <v>10114.969336568</v>
      </c>
      <c r="T46" s="0" t="n">
        <f aca="false">R46/($B$3*S46)</f>
        <v>0.0220168734664262</v>
      </c>
      <c r="U46" s="0" t="n">
        <f aca="false">T46*$B$3*$B$6</f>
        <v>0.440337469328524</v>
      </c>
    </row>
    <row r="47" customFormat="false" ht="13.8" hidden="false" customHeight="false" outlineLevel="0" collapsed="false">
      <c r="D47" s="0" t="n">
        <v>0.32</v>
      </c>
      <c r="E47" s="0" t="n">
        <f aca="false">$B$1*D47</f>
        <v>8</v>
      </c>
      <c r="F47" s="0" t="n">
        <f aca="false">$B$2*((1+E47/$B$1)^$B$3-1)</f>
        <v>281.521620726264</v>
      </c>
      <c r="G47" s="0" t="n">
        <f aca="false">E47/F47</f>
        <v>0.0284170003687879</v>
      </c>
      <c r="H47" s="0" t="n">
        <f aca="false">$B$6*$B$3*G47</f>
        <v>0.568340007375758</v>
      </c>
      <c r="I47" s="0" t="n">
        <f aca="false">$B$2-F47</f>
        <v>9718.47837927374</v>
      </c>
      <c r="J47" s="0" t="n">
        <f aca="false">$B$1+E47</f>
        <v>33</v>
      </c>
      <c r="L47" s="0" t="n">
        <v>-1</v>
      </c>
      <c r="M47" s="0" t="n">
        <f aca="false">R46-$B$1</f>
        <v>-2.73000000000003</v>
      </c>
      <c r="N47" s="0" t="n">
        <f aca="false">M47+L47</f>
        <v>-3.73000000000003</v>
      </c>
      <c r="O47" s="0" t="n">
        <f aca="false">$B$2*((1+M47/$B$1)^$B$3-1)</f>
        <v>-114.969336568043</v>
      </c>
      <c r="P47" s="0" t="n">
        <f aca="false">$B$2*((1+N47/$B$1)^$B$3-1)</f>
        <v>-160.279822356743</v>
      </c>
      <c r="Q47" s="0" t="n">
        <f aca="false">P47-O47</f>
        <v>-45.3104857886999</v>
      </c>
      <c r="R47" s="0" t="n">
        <f aca="false">R46+L47</f>
        <v>21.27</v>
      </c>
      <c r="S47" s="0" t="n">
        <f aca="false">S46-Q47</f>
        <v>10160.2798223567</v>
      </c>
      <c r="T47" s="0" t="n">
        <f aca="false">R47/($B$3*S47)</f>
        <v>0.0209344628020946</v>
      </c>
      <c r="U47" s="0" t="n">
        <f aca="false">T47*$B$3*$B$6</f>
        <v>0.418689256041892</v>
      </c>
    </row>
    <row r="48" customFormat="false" ht="13.8" hidden="false" customHeight="false" outlineLevel="0" collapsed="false">
      <c r="D48" s="0" t="n">
        <v>0.36</v>
      </c>
      <c r="E48" s="0" t="n">
        <f aca="false">$B$1*D48</f>
        <v>9</v>
      </c>
      <c r="F48" s="0" t="n">
        <f aca="false">$B$2*((1+E48/$B$1)^$B$3-1)</f>
        <v>312.26086938676</v>
      </c>
      <c r="G48" s="0" t="n">
        <f aca="false">E48/F48</f>
        <v>0.0288220551543164</v>
      </c>
      <c r="H48" s="0" t="n">
        <f aca="false">$B$6*$B$3*G48</f>
        <v>0.576441103086329</v>
      </c>
      <c r="I48" s="0" t="n">
        <f aca="false">$B$2-F48</f>
        <v>9687.73913061324</v>
      </c>
      <c r="J48" s="0" t="n">
        <f aca="false">$B$1+E48</f>
        <v>34</v>
      </c>
      <c r="L48" s="0" t="n">
        <v>-1</v>
      </c>
      <c r="M48" s="0" t="n">
        <f aca="false">R47-$B$1</f>
        <v>-3.73000000000003</v>
      </c>
      <c r="N48" s="0" t="n">
        <f aca="false">M48+L48</f>
        <v>-4.73000000000003</v>
      </c>
      <c r="O48" s="0" t="n">
        <f aca="false">$B$2*((1+M48/$B$1)^$B$3-1)</f>
        <v>-160.279822356743</v>
      </c>
      <c r="P48" s="0" t="n">
        <f aca="false">$B$2*((1+N48/$B$1)^$B$3-1)</f>
        <v>-207.549745815097</v>
      </c>
      <c r="Q48" s="0" t="n">
        <f aca="false">P48-O48</f>
        <v>-47.269923458354</v>
      </c>
      <c r="R48" s="0" t="n">
        <f aca="false">R47+L48</f>
        <v>20.27</v>
      </c>
      <c r="S48" s="0" t="n">
        <f aca="false">S47-Q48</f>
        <v>10207.5497458151</v>
      </c>
      <c r="T48" s="0" t="n">
        <f aca="false">R48/($B$3*S48)</f>
        <v>0.0198578508111707</v>
      </c>
      <c r="U48" s="0" t="n">
        <f aca="false">T48*$B$3*$B$6</f>
        <v>0.397157016223414</v>
      </c>
    </row>
    <row r="49" customFormat="false" ht="13.8" hidden="false" customHeight="false" outlineLevel="0" collapsed="false">
      <c r="D49" s="0" t="n">
        <v>0.4</v>
      </c>
      <c r="E49" s="0" t="n">
        <f aca="false">$B$1*D49</f>
        <v>10</v>
      </c>
      <c r="F49" s="0" t="n">
        <f aca="false">$B$2*((1+E49/$B$1)^$B$3-1)</f>
        <v>342.196941293802</v>
      </c>
      <c r="G49" s="0" t="n">
        <f aca="false">E49/F49</f>
        <v>0.029222938002284</v>
      </c>
      <c r="H49" s="0" t="n">
        <f aca="false">$B$6*$B$3*G49</f>
        <v>0.584458760045681</v>
      </c>
      <c r="I49" s="0" t="n">
        <f aca="false">$B$2-F49</f>
        <v>9657.8030587062</v>
      </c>
      <c r="J49" s="0" t="n">
        <f aca="false">$B$1+E49</f>
        <v>35</v>
      </c>
      <c r="L49" s="0" t="n">
        <v>-5</v>
      </c>
      <c r="M49" s="0" t="n">
        <f aca="false">R48-$B$1</f>
        <v>-4.73000000000003</v>
      </c>
      <c r="N49" s="0" t="n">
        <f aca="false">M49+L49</f>
        <v>-9.73000000000003</v>
      </c>
      <c r="O49" s="0" t="n">
        <f aca="false">$B$2*((1+M49/$B$1)^$B$3-1)</f>
        <v>-207.549745815097</v>
      </c>
      <c r="P49" s="0" t="n">
        <f aca="false">$B$2*((1+N49/$B$1)^$B$3-1)</f>
        <v>-481.031211216213</v>
      </c>
      <c r="Q49" s="0" t="n">
        <f aca="false">P49-O49</f>
        <v>-273.481465401116</v>
      </c>
      <c r="R49" s="0" t="n">
        <f aca="false">R48+L49</f>
        <v>15.27</v>
      </c>
      <c r="S49" s="0" t="n">
        <f aca="false">S48-Q49</f>
        <v>10481.0312112162</v>
      </c>
      <c r="T49" s="0" t="n">
        <f aca="false">R49/($B$3*S49)</f>
        <v>0.0145691771088887</v>
      </c>
      <c r="U49" s="0" t="n">
        <f aca="false">T49*$B$3*$B$6</f>
        <v>0.291383542177775</v>
      </c>
    </row>
    <row r="50" customFormat="false" ht="13.8" hidden="false" customHeight="false" outlineLevel="0" collapsed="false">
      <c r="D50" s="0" t="n">
        <v>0.8</v>
      </c>
      <c r="E50" s="0" t="n">
        <f aca="false">$B$1*D50</f>
        <v>20</v>
      </c>
      <c r="F50" s="0" t="n">
        <f aca="false">$B$2*((1+E50/$B$1)^$B$3-1)</f>
        <v>605.404816140187</v>
      </c>
      <c r="G50" s="0" t="n">
        <f aca="false">E50/F50</f>
        <v>0.0330357464407234</v>
      </c>
      <c r="H50" s="0" t="n">
        <f aca="false">$B$6*$B$3*G50</f>
        <v>0.660714928814469</v>
      </c>
      <c r="I50" s="0" t="n">
        <f aca="false">$B$2-F50</f>
        <v>9394.59518385981</v>
      </c>
      <c r="J50" s="0" t="n">
        <f aca="false">$B$1+E50</f>
        <v>45</v>
      </c>
      <c r="L50" s="0" t="n">
        <v>-5</v>
      </c>
      <c r="M50" s="0" t="n">
        <f aca="false">R49-$B$1</f>
        <v>-9.73000000000003</v>
      </c>
      <c r="N50" s="0" t="n">
        <f aca="false">M50+L50</f>
        <v>-14.73</v>
      </c>
      <c r="O50" s="0" t="n">
        <f aca="false">$B$2*((1+M50/$B$1)^$B$3-1)</f>
        <v>-481.031211216213</v>
      </c>
      <c r="P50" s="0" t="n">
        <f aca="false">$B$2*((1+N50/$B$1)^$B$3-1)</f>
        <v>-851.222965696822</v>
      </c>
      <c r="Q50" s="0" t="n">
        <f aca="false">P50-O50</f>
        <v>-370.191754480609</v>
      </c>
      <c r="R50" s="0" t="n">
        <f aca="false">R49+L50</f>
        <v>10.27</v>
      </c>
      <c r="S50" s="0" t="n">
        <f aca="false">S49-Q50</f>
        <v>10851.2229656968</v>
      </c>
      <c r="T50" s="0" t="n">
        <f aca="false">R50/($B$3*S50)</f>
        <v>0.00946437100450869</v>
      </c>
      <c r="U50" s="0" t="n">
        <f aca="false">T50*$B$3*$B$6</f>
        <v>0.189287420090174</v>
      </c>
    </row>
    <row r="51" customFormat="false" ht="13.8" hidden="false" customHeight="false" outlineLevel="0" collapsed="false">
      <c r="D51" s="0" t="n">
        <v>1.2</v>
      </c>
      <c r="E51" s="0" t="n">
        <f aca="false">$B$1*D51</f>
        <v>30</v>
      </c>
      <c r="F51" s="0" t="n">
        <f aca="false">$B$2*((1+E51/$B$1)^$B$3-1)</f>
        <v>820.373898183428</v>
      </c>
      <c r="G51" s="0" t="n">
        <f aca="false">E51/F51</f>
        <v>0.0365686915032641</v>
      </c>
      <c r="H51" s="0" t="n">
        <f aca="false">$B$6*$B$3*G51</f>
        <v>0.731373830065282</v>
      </c>
      <c r="I51" s="0" t="n">
        <f aca="false">$B$2-F51</f>
        <v>9179.62610181657</v>
      </c>
      <c r="J51" s="0" t="n">
        <f aca="false">$B$1+E51</f>
        <v>55</v>
      </c>
      <c r="L51" s="0" t="n">
        <v>-5</v>
      </c>
      <c r="M51" s="0" t="n">
        <f aca="false">R50-$B$1</f>
        <v>-14.73</v>
      </c>
      <c r="N51" s="0" t="n">
        <f aca="false">M51+L51</f>
        <v>-19.73</v>
      </c>
      <c r="O51" s="0" t="n">
        <f aca="false">$B$2*((1+M51/$B$1)^$B$3-1)</f>
        <v>-851.222965696822</v>
      </c>
      <c r="P51" s="0" t="n">
        <f aca="false">$B$2*((1+N51/$B$1)^$B$3-1)</f>
        <v>-1441.70877684913</v>
      </c>
      <c r="Q51" s="0" t="n">
        <f aca="false">P51-O51</f>
        <v>-590.485811152304</v>
      </c>
      <c r="R51" s="0" t="n">
        <f aca="false">R50+L51</f>
        <v>5.26999999999997</v>
      </c>
      <c r="S51" s="0" t="n">
        <f aca="false">S50-Q51</f>
        <v>11441.7087768491</v>
      </c>
      <c r="T51" s="0" t="n">
        <f aca="false">R51/($B$3*S51)</f>
        <v>0.00460595537151161</v>
      </c>
      <c r="U51" s="0" t="n">
        <f aca="false">T51*$B$3*$B$6</f>
        <v>0.0921191074302321</v>
      </c>
    </row>
    <row r="52" customFormat="false" ht="13.8" hidden="false" customHeight="false" outlineLevel="0" collapsed="false">
      <c r="D52" s="0" t="n">
        <v>1.6</v>
      </c>
      <c r="E52" s="0" t="n">
        <f aca="false">$B$1*D52</f>
        <v>40</v>
      </c>
      <c r="F52" s="0" t="n">
        <f aca="false">$B$2*((1+E52/$B$1)^$B$3-1)</f>
        <v>1002.65093106018</v>
      </c>
      <c r="G52" s="0" t="n">
        <f aca="false">E52/F52</f>
        <v>0.0398942431118125</v>
      </c>
      <c r="H52" s="0" t="n">
        <f aca="false">$B$6*$B$3*G52</f>
        <v>0.79788486223625</v>
      </c>
      <c r="I52" s="0" t="n">
        <f aca="false">$B$2-F52</f>
        <v>8997.34906893982</v>
      </c>
      <c r="J52" s="0" t="n">
        <f aca="false">$B$1+E52</f>
        <v>65</v>
      </c>
    </row>
    <row r="53" customFormat="false" ht="13.8" hidden="false" customHeight="false" outlineLevel="0" collapsed="false">
      <c r="D53" s="0" t="n">
        <v>2</v>
      </c>
      <c r="E53" s="0" t="n">
        <f aca="false">$B$1*D53</f>
        <v>50</v>
      </c>
      <c r="F53" s="0" t="n">
        <f aca="false">$B$2*((1+E53/$B$1)^$B$3-1)</f>
        <v>1161.23174033904</v>
      </c>
      <c r="G53" s="0" t="n">
        <f aca="false">E53/F53</f>
        <v>0.0430577276378973</v>
      </c>
      <c r="H53" s="0" t="n">
        <f aca="false">$B$6*$B$3*G53</f>
        <v>0.861154552757946</v>
      </c>
      <c r="I53" s="0" t="n">
        <f aca="false">$B$2-F53</f>
        <v>8838.76825966096</v>
      </c>
      <c r="J53" s="0" t="n">
        <f aca="false">$B$1+E53</f>
        <v>75</v>
      </c>
    </row>
    <row r="54" customFormat="false" ht="13.8" hidden="false" customHeight="false" outlineLevel="0" collapsed="false">
      <c r="D54" s="0" t="n">
        <v>2.4</v>
      </c>
      <c r="E54" s="0" t="n">
        <f aca="false">$B$1*D54</f>
        <v>60</v>
      </c>
      <c r="F54" s="0" t="n">
        <f aca="false">$B$2*((1+E54/$B$1)^$B$3-1)</f>
        <v>1301.80713243479</v>
      </c>
      <c r="G54" s="0" t="n">
        <f aca="false">E54/F54</f>
        <v>0.0460897766689762</v>
      </c>
      <c r="H54" s="0" t="n">
        <f aca="false">$B$6*$B$3*G54</f>
        <v>0.921795533379525</v>
      </c>
      <c r="I54" s="0" t="n">
        <f aca="false">$B$2-F54</f>
        <v>8698.19286756521</v>
      </c>
      <c r="J54" s="0" t="n">
        <f aca="false">$B$1+E54</f>
        <v>85</v>
      </c>
      <c r="S54" s="0" t="n">
        <f aca="false">S51-99302.52356429</f>
        <v>-87860.8147874409</v>
      </c>
    </row>
    <row r="55" customFormat="false" ht="13.8" hidden="false" customHeight="false" outlineLevel="0" collapsed="false">
      <c r="D55" s="0" t="n">
        <v>2.8</v>
      </c>
      <c r="E55" s="0" t="n">
        <f aca="false">$B$1*D55</f>
        <v>70</v>
      </c>
      <c r="F55" s="0" t="n">
        <f aca="false">$B$2*((1+E55/$B$1)^$B$3-1)</f>
        <v>1428.21388043556</v>
      </c>
      <c r="G55" s="0" t="n">
        <f aca="false">E55/F55</f>
        <v>0.0490122669712831</v>
      </c>
      <c r="H55" s="0" t="n">
        <f aca="false">$B$6*$B$3*G55</f>
        <v>0.980245339425662</v>
      </c>
      <c r="I55" s="0" t="n">
        <f aca="false">$B$2-F55</f>
        <v>8571.78611956444</v>
      </c>
      <c r="J55" s="0" t="n">
        <f aca="false">$B$1+E55</f>
        <v>95</v>
      </c>
    </row>
    <row r="56" customFormat="false" ht="13.8" hidden="false" customHeight="false" outlineLevel="0" collapsed="false">
      <c r="D56" s="0" t="n">
        <v>3.2</v>
      </c>
      <c r="E56" s="0" t="n">
        <f aca="false">$B$1*D56</f>
        <v>80</v>
      </c>
      <c r="F56" s="0" t="n">
        <f aca="false">$B$2*((1+E56/$B$1)^$B$3-1)</f>
        <v>1543.16567660058</v>
      </c>
      <c r="G56" s="0" t="n">
        <f aca="false">E56/F56</f>
        <v>0.0518414848211445</v>
      </c>
      <c r="H56" s="0" t="n">
        <f aca="false">$B$6*$B$3*G56</f>
        <v>1.03682969642289</v>
      </c>
      <c r="I56" s="0" t="n">
        <f aca="false">$B$2-F56</f>
        <v>8456.83432339942</v>
      </c>
      <c r="J56" s="0" t="n">
        <f aca="false">$B$1+E56</f>
        <v>105</v>
      </c>
    </row>
    <row r="57" customFormat="false" ht="13.8" hidden="false" customHeight="false" outlineLevel="0" collapsed="false">
      <c r="D57" s="0" t="n">
        <v>3.6</v>
      </c>
      <c r="E57" s="0" t="n">
        <f aca="false">$B$1*D57</f>
        <v>90</v>
      </c>
      <c r="F57" s="0" t="n">
        <f aca="false">$B$2*((1+E57/$B$1)^$B$3-1)</f>
        <v>1648.65500746162</v>
      </c>
      <c r="G57" s="0" t="n">
        <f aca="false">E57/F57</f>
        <v>0.0545899533817994</v>
      </c>
      <c r="H57" s="0" t="n">
        <f aca="false">$B$6*$B$3*G57</f>
        <v>1.09179906763599</v>
      </c>
      <c r="I57" s="0" t="n">
        <f aca="false">$B$2-F57</f>
        <v>8351.34499253838</v>
      </c>
      <c r="J57" s="0" t="n">
        <f aca="false">$B$1+E57</f>
        <v>115</v>
      </c>
    </row>
    <row r="58" customFormat="false" ht="13.8" hidden="false" customHeight="false" outlineLevel="0" collapsed="false">
      <c r="D58" s="0" t="n">
        <v>4</v>
      </c>
      <c r="E58" s="0" t="n">
        <f aca="false">$B$1*D58</f>
        <v>100</v>
      </c>
      <c r="F58" s="0" t="n">
        <f aca="false">$B$2*((1+E58/$B$1)^$B$3-1)</f>
        <v>1746.18943088019</v>
      </c>
      <c r="G58" s="0" t="n">
        <f aca="false">E58/F58</f>
        <v>0.0572675554161347</v>
      </c>
      <c r="H58" s="0" t="n">
        <f aca="false">$B$6*$B$3*G58</f>
        <v>1.14535110832269</v>
      </c>
      <c r="I58" s="0" t="n">
        <f aca="false">$B$2-F58</f>
        <v>8253.81056911981</v>
      </c>
      <c r="J58" s="0" t="n">
        <f aca="false">$B$1+E58</f>
        <v>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3.8" zeroHeight="false" outlineLevelRow="0" outlineLevelCol="0"/>
  <cols>
    <col collapsed="false" customWidth="true" hidden="false" outlineLevel="0" max="1" min="1" style="0" width="13.04"/>
    <col collapsed="false" customWidth="true" hidden="false" outlineLevel="0" max="3" min="2" style="0" width="9.14"/>
    <col collapsed="false" customWidth="true" hidden="false" outlineLevel="0" max="4" min="4" style="0" width="15.91"/>
    <col collapsed="false" customWidth="true" hidden="false" outlineLevel="0" max="5" min="5" style="0" width="11.61"/>
    <col collapsed="false" customWidth="true" hidden="false" outlineLevel="0" max="6" min="6" style="0" width="12.82"/>
    <col collapsed="false" customWidth="true" hidden="false" outlineLevel="0" max="7" min="7" style="0" width="15.35"/>
    <col collapsed="false" customWidth="true" hidden="false" outlineLevel="0" max="8" min="8" style="0" width="12.05"/>
    <col collapsed="false" customWidth="true" hidden="false" outlineLevel="0" max="9" min="9" style="0" width="13.04"/>
    <col collapsed="false" customWidth="true" hidden="false" outlineLevel="0" max="10" min="10" style="0" width="11.72"/>
    <col collapsed="false" customWidth="true" hidden="false" outlineLevel="0" max="16" min="11" style="0" width="9.14"/>
    <col collapsed="false" customWidth="true" hidden="false" outlineLevel="0" max="17" min="17" style="0" width="10.03"/>
    <col collapsed="false" customWidth="true" hidden="false" outlineLevel="0" max="18" min="18" style="0" width="10.83"/>
    <col collapsed="false" customWidth="true" hidden="false" outlineLevel="0" max="19" min="19" style="0" width="12.38"/>
    <col collapsed="false" customWidth="true" hidden="false" outlineLevel="0" max="20" min="20" style="0" width="14.47"/>
    <col collapsed="false" customWidth="true" hidden="false" outlineLevel="0" max="21" min="21" style="0" width="15.32"/>
    <col collapsed="false" customWidth="true" hidden="false" outlineLevel="0" max="22" min="22" style="0" width="9.14"/>
    <col collapsed="false" customWidth="true" hidden="false" outlineLevel="0" max="23" min="23" style="14" width="8.96"/>
    <col collapsed="false" customWidth="true" hidden="false" outlineLevel="0" max="28" min="24" style="0" width="9.14"/>
    <col collapsed="false" customWidth="true" hidden="false" outlineLevel="0" max="29" min="29" style="0" width="12.38"/>
    <col collapsed="false" customWidth="true" hidden="false" outlineLevel="0" max="31" min="30" style="0" width="9.14"/>
    <col collapsed="false" customWidth="true" hidden="false" outlineLevel="0" max="32" min="32" style="0" width="12.38"/>
    <col collapsed="false" customWidth="true" hidden="false" outlineLevel="0" max="34" min="33" style="0" width="9.14"/>
    <col collapsed="false" customWidth="true" hidden="false" outlineLevel="0" max="35" min="35" style="0" width="13.12"/>
    <col collapsed="false" customWidth="true" hidden="false" outlineLevel="0" max="1025" min="36" style="0" width="9.14"/>
  </cols>
  <sheetData>
    <row r="1" customFormat="false" ht="13.8" hidden="false" customHeight="false" outlineLevel="0" collapsed="false">
      <c r="A1" s="0" t="s">
        <v>38</v>
      </c>
      <c r="B1" s="0" t="n">
        <v>25</v>
      </c>
      <c r="D1" s="0" t="s">
        <v>37</v>
      </c>
      <c r="E1" s="0" t="s">
        <v>39</v>
      </c>
      <c r="F1" s="0" t="s">
        <v>40</v>
      </c>
      <c r="G1" s="0" t="s">
        <v>41</v>
      </c>
      <c r="H1" s="0" t="s">
        <v>42</v>
      </c>
      <c r="I1" s="0" t="s">
        <v>43</v>
      </c>
      <c r="J1" s="0" t="s">
        <v>44</v>
      </c>
      <c r="L1" s="0" t="s">
        <v>45</v>
      </c>
      <c r="M1" s="0" t="s">
        <v>46</v>
      </c>
      <c r="N1" s="0" t="s">
        <v>47</v>
      </c>
      <c r="O1" s="0" t="s">
        <v>48</v>
      </c>
      <c r="P1" s="0" t="s">
        <v>49</v>
      </c>
      <c r="Q1" s="0" t="s">
        <v>50</v>
      </c>
      <c r="R1" s="0" t="s">
        <v>51</v>
      </c>
      <c r="S1" s="0" t="s">
        <v>52</v>
      </c>
      <c r="T1" s="0" t="s">
        <v>53</v>
      </c>
      <c r="U1" s="0" t="s">
        <v>54</v>
      </c>
      <c r="W1" s="14" t="s">
        <v>55</v>
      </c>
      <c r="X1" s="0" t="s">
        <v>48</v>
      </c>
      <c r="Y1" s="0" t="s">
        <v>49</v>
      </c>
      <c r="Z1" s="0" t="s">
        <v>46</v>
      </c>
      <c r="AA1" s="0" t="s">
        <v>47</v>
      </c>
      <c r="AB1" s="0" t="s">
        <v>56</v>
      </c>
      <c r="AC1" s="0" t="s">
        <v>52</v>
      </c>
      <c r="AD1" s="0" t="s">
        <v>51</v>
      </c>
    </row>
    <row r="2" customFormat="false" ht="13.8" hidden="false" customHeight="false" outlineLevel="0" collapsed="false">
      <c r="A2" s="0" t="s">
        <v>57</v>
      </c>
      <c r="B2" s="0" t="n">
        <v>10000</v>
      </c>
      <c r="D2" s="0" t="n">
        <v>-0.996</v>
      </c>
      <c r="E2" s="0" t="n">
        <f aca="false">$B$1*D2</f>
        <v>-24.9</v>
      </c>
      <c r="F2" s="0" t="n">
        <f aca="false">$B$2*((1+E2/$B$1)^$B$3-1)</f>
        <v>-4242.87049186838</v>
      </c>
      <c r="G2" s="0" t="n">
        <f aca="false">E2/F2</f>
        <v>0.00586866840449686</v>
      </c>
      <c r="H2" s="0" t="n">
        <f aca="false">$B$6*$B$3*G2</f>
        <v>0.117373368089937</v>
      </c>
      <c r="I2" s="0" t="n">
        <f aca="false">$B$2-F2</f>
        <v>14242.8704918684</v>
      </c>
      <c r="J2" s="0" t="n">
        <f aca="false">$B$1+E2</f>
        <v>0.100000000000001</v>
      </c>
      <c r="L2" s="0" t="n">
        <v>900</v>
      </c>
      <c r="M2" s="0" t="n">
        <f aca="false">R3-$B$1</f>
        <v>99.82</v>
      </c>
      <c r="N2" s="0" t="n">
        <f aca="false">M2+L2</f>
        <v>999.82</v>
      </c>
      <c r="O2" s="0" t="n">
        <f aca="false">$B$2*((1+M2/$B$1)^$B$3-1)</f>
        <v>1744.49688254106</v>
      </c>
      <c r="P2" s="0" t="n">
        <f aca="false">$B$2*((1+N2/$B$1)^$B$3-1)</f>
        <v>4496.75363540718</v>
      </c>
      <c r="Q2" s="0" t="n">
        <f aca="false">P2-O2</f>
        <v>2752.25675286611</v>
      </c>
      <c r="R2" s="0" t="n">
        <f aca="false">R3+L2</f>
        <v>1024.82</v>
      </c>
      <c r="S2" s="0" t="n">
        <f aca="false">S3-Q2</f>
        <v>5503.24636459282</v>
      </c>
      <c r="T2" s="0" t="n">
        <f aca="false">R2/($B$3*S2)</f>
        <v>1.86220992502454</v>
      </c>
      <c r="U2" s="0" t="n">
        <f aca="false">T2*$B$3*$B$6</f>
        <v>37.2441985004909</v>
      </c>
    </row>
    <row r="3" customFormat="false" ht="13.8" hidden="false" customHeight="false" outlineLevel="0" collapsed="false">
      <c r="A3" s="0" t="s">
        <v>58</v>
      </c>
      <c r="B3" s="0" t="n">
        <v>0.1</v>
      </c>
      <c r="D3" s="0" t="n">
        <v>-0.98</v>
      </c>
      <c r="E3" s="0" t="n">
        <f aca="false">$B$1*D3</f>
        <v>-24.5</v>
      </c>
      <c r="F3" s="0" t="n">
        <f aca="false">$B$2*((1+E3/$B$1)^$B$3-1)</f>
        <v>-3237.56662193759</v>
      </c>
      <c r="G3" s="0" t="n">
        <f aca="false">E3/F3</f>
        <v>0.0075674118438179</v>
      </c>
      <c r="H3" s="0" t="n">
        <f aca="false">$B$6*$B$3*G3</f>
        <v>0.151348236876358</v>
      </c>
      <c r="I3" s="0" t="n">
        <f aca="false">$B$2-F3</f>
        <v>13237.5666219376</v>
      </c>
      <c r="J3" s="0" t="n">
        <f aca="false">$B$1+E3</f>
        <v>0.5</v>
      </c>
      <c r="L3" s="0" t="n">
        <v>90</v>
      </c>
      <c r="M3" s="0" t="n">
        <f aca="false">R4-$B$1</f>
        <v>9.82000000000003</v>
      </c>
      <c r="N3" s="0" t="n">
        <f aca="false">M3+L3</f>
        <v>99.82</v>
      </c>
      <c r="O3" s="0" t="n">
        <f aca="false">$B$2*((1+M3/$B$1)^$B$3-1)</f>
        <v>336.865747584232</v>
      </c>
      <c r="P3" s="0" t="n">
        <f aca="false">$B$2*((1+N3/$B$1)^$B$3-1)</f>
        <v>1744.49688254106</v>
      </c>
      <c r="Q3" s="0" t="n">
        <f aca="false">P3-O3</f>
        <v>1407.63113495683</v>
      </c>
      <c r="R3" s="0" t="n">
        <f aca="false">R4+L3</f>
        <v>124.82</v>
      </c>
      <c r="S3" s="0" t="n">
        <f aca="false">S4-Q3</f>
        <v>8255.50311745893</v>
      </c>
      <c r="T3" s="0" t="n">
        <f aca="false">R3/($B$3*S3)</f>
        <v>0.151196115153815</v>
      </c>
      <c r="U3" s="0" t="n">
        <f aca="false">T3*$B$3*$B$6</f>
        <v>3.0239223030763</v>
      </c>
    </row>
    <row r="4" customFormat="false" ht="13.8" hidden="false" customHeight="false" outlineLevel="0" collapsed="false">
      <c r="D4" s="0" t="n">
        <v>-0.96</v>
      </c>
      <c r="E4" s="0" t="n">
        <f aca="false">$B$1*D4</f>
        <v>-24</v>
      </c>
      <c r="F4" s="0" t="n">
        <f aca="false">$B$2*((1+E4/$B$1)^$B$3-1)</f>
        <v>-2752.20336322304</v>
      </c>
      <c r="G4" s="0" t="n">
        <f aca="false">E4/F4</f>
        <v>0.0087202858337816</v>
      </c>
      <c r="H4" s="0" t="n">
        <f aca="false">$B$6*$B$3*G4</f>
        <v>0.174405716675632</v>
      </c>
      <c r="I4" s="0" t="n">
        <f aca="false">$B$2-F4</f>
        <v>12752.203363223</v>
      </c>
      <c r="J4" s="0" t="n">
        <f aca="false">$B$1+E4</f>
        <v>1</v>
      </c>
      <c r="L4" s="0" t="n">
        <v>8</v>
      </c>
      <c r="M4" s="0" t="n">
        <f aca="false">R5-$B$1</f>
        <v>1.82000000000003</v>
      </c>
      <c r="N4" s="0" t="n">
        <f aca="false">M4+L4</f>
        <v>9.82000000000003</v>
      </c>
      <c r="O4" s="0" t="n">
        <f aca="false">$B$2*((1+M4/$B$1)^$B$3-1)</f>
        <v>70.5195404322634</v>
      </c>
      <c r="P4" s="0" t="n">
        <f aca="false">$B$2*((1+N4/$B$1)^$B$3-1)</f>
        <v>336.865747584232</v>
      </c>
      <c r="Q4" s="0" t="n">
        <f aca="false">P4-O4</f>
        <v>266.346207151968</v>
      </c>
      <c r="R4" s="0" t="n">
        <f aca="false">R5+L4</f>
        <v>34.82</v>
      </c>
      <c r="S4" s="0" t="n">
        <f aca="false">S5-Q4</f>
        <v>9663.13425241577</v>
      </c>
      <c r="T4" s="0" t="n">
        <f aca="false">R4/($B$3*S4)</f>
        <v>0.0360338572252529</v>
      </c>
      <c r="U4" s="0" t="n">
        <f aca="false">T4*$B$3*$B$6</f>
        <v>0.720677144505057</v>
      </c>
      <c r="W4" s="14" t="n">
        <v>1000</v>
      </c>
      <c r="X4" s="0" t="n">
        <f aca="false">AC5-$B$2</f>
        <v>9600</v>
      </c>
      <c r="Y4" s="0" t="n">
        <f aca="false">W4+X4</f>
        <v>10600</v>
      </c>
      <c r="Z4" s="0" t="n">
        <f aca="false">$B$1*((X4/$B$2+1)^(1/$B$3)-1)</f>
        <v>20892.0638563212</v>
      </c>
      <c r="AA4" s="0" t="n">
        <f aca="false">$B$1*((Y4/$B$2+1)^(1/$B$3)-1)</f>
        <v>34379.2593112095</v>
      </c>
      <c r="AB4" s="0" t="n">
        <f aca="false">AA4-Z4</f>
        <v>13487.1954548883</v>
      </c>
      <c r="AC4" s="0" t="n">
        <f aca="false">AC5+W4</f>
        <v>20600</v>
      </c>
      <c r="AD4" s="0" t="n">
        <f aca="false">$B$1-AA4</f>
        <v>-34354.2593112095</v>
      </c>
    </row>
    <row r="5" customFormat="false" ht="13.8" hidden="false" customHeight="false" outlineLevel="0" collapsed="false">
      <c r="A5" s="0" t="s">
        <v>59</v>
      </c>
      <c r="B5" s="0" t="n">
        <f aca="false">B1/(B2*B3)</f>
        <v>0.025</v>
      </c>
      <c r="D5" s="0" t="n">
        <v>-0.88</v>
      </c>
      <c r="E5" s="0" t="n">
        <f aca="false">$B$1*D5</f>
        <v>-22</v>
      </c>
      <c r="F5" s="0" t="n">
        <f aca="false">$B$2*((1+E5/$B$1)^$B$3-1)</f>
        <v>-1910.56621300825</v>
      </c>
      <c r="G5" s="0" t="n">
        <f aca="false">E5/F5</f>
        <v>0.0115149110510859</v>
      </c>
      <c r="H5" s="0" t="n">
        <f aca="false">$B$6*$B$3*G5</f>
        <v>0.230298221021718</v>
      </c>
      <c r="I5" s="0" t="n">
        <f aca="false">$B$2-F5</f>
        <v>11910.5662130082</v>
      </c>
      <c r="J5" s="0" t="n">
        <f aca="false">$B$1+E5</f>
        <v>3</v>
      </c>
      <c r="L5" s="0" t="n">
        <v>0.1</v>
      </c>
      <c r="M5" s="0" t="n">
        <f aca="false">R6-$B$1</f>
        <v>1.72000000000003</v>
      </c>
      <c r="N5" s="0" t="n">
        <f aca="false">M5+L5</f>
        <v>1.82000000000003</v>
      </c>
      <c r="O5" s="0" t="n">
        <f aca="false">$B$2*((1+M5/$B$1)^$B$3-1)</f>
        <v>66.7583710086794</v>
      </c>
      <c r="P5" s="0" t="n">
        <f aca="false">$B$2*((1+N5/$B$1)^$B$3-1)</f>
        <v>70.5195404322634</v>
      </c>
      <c r="Q5" s="0" t="n">
        <f aca="false">P5-O5</f>
        <v>3.76116942358395</v>
      </c>
      <c r="R5" s="0" t="n">
        <f aca="false">R6+L5</f>
        <v>26.82</v>
      </c>
      <c r="S5" s="0" t="n">
        <f aca="false">S6-Q5</f>
        <v>9929.48045956774</v>
      </c>
      <c r="T5" s="0" t="n">
        <f aca="false">R5/($B$3*S5)</f>
        <v>0.0270104766399506</v>
      </c>
      <c r="U5" s="0" t="n">
        <f aca="false">T5*$B$3*$B$6</f>
        <v>0.540209532799012</v>
      </c>
      <c r="W5" s="14" t="n">
        <v>1000</v>
      </c>
      <c r="X5" s="0" t="n">
        <f aca="false">AC6-$B$2</f>
        <v>8600</v>
      </c>
      <c r="Y5" s="0" t="n">
        <f aca="false">W5+X5</f>
        <v>9600</v>
      </c>
      <c r="Z5" s="0" t="n">
        <f aca="false">$B$1*((X5/$B$2+1)^(1/$B$3)-1)</f>
        <v>12364.9470637899</v>
      </c>
      <c r="AA5" s="0" t="n">
        <f aca="false">$B$1*((Y5/$B$2+1)^(1/$B$3)-1)</f>
        <v>20892.0638563212</v>
      </c>
      <c r="AB5" s="0" t="n">
        <f aca="false">AA5-Z5</f>
        <v>8527.1167925313</v>
      </c>
      <c r="AC5" s="0" t="n">
        <f aca="false">AC6+W5</f>
        <v>19600</v>
      </c>
      <c r="AD5" s="0" t="n">
        <f aca="false">$B$1-AA5</f>
        <v>-20867.0638563212</v>
      </c>
    </row>
    <row r="6" customFormat="false" ht="13.8" hidden="false" customHeight="false" outlineLevel="0" collapsed="false">
      <c r="A6" s="0" t="s">
        <v>60</v>
      </c>
      <c r="B6" s="0" t="n">
        <v>200</v>
      </c>
      <c r="D6" s="0" t="n">
        <v>-0.8</v>
      </c>
      <c r="E6" s="0" t="n">
        <f aca="false">$B$1*D6</f>
        <v>-20</v>
      </c>
      <c r="F6" s="0" t="n">
        <f aca="false">$B$2*((1+E6/$B$1)^$B$3-1)</f>
        <v>-1486.60077479215</v>
      </c>
      <c r="G6" s="0" t="n">
        <f aca="false">E6/F6</f>
        <v>0.0134535110832269</v>
      </c>
      <c r="H6" s="0" t="n">
        <f aca="false">$B$6*$B$3*G6</f>
        <v>0.269070221664539</v>
      </c>
      <c r="I6" s="0" t="n">
        <f aca="false">$B$2-F6</f>
        <v>11486.6007747922</v>
      </c>
      <c r="J6" s="0" t="n">
        <f aca="false">$B$1+E6</f>
        <v>5</v>
      </c>
      <c r="L6" s="0" t="n">
        <v>0.1</v>
      </c>
      <c r="M6" s="0" t="n">
        <f aca="false">R7-$B$1</f>
        <v>1.62000000000003</v>
      </c>
      <c r="N6" s="0" t="n">
        <f aca="false">M6+L6</f>
        <v>1.72000000000003</v>
      </c>
      <c r="O6" s="0" t="n">
        <f aca="false">$B$2*((1+M6/$B$1)^$B$3-1)</f>
        <v>62.9845115729033</v>
      </c>
      <c r="P6" s="0" t="n">
        <f aca="false">$B$2*((1+N6/$B$1)^$B$3-1)</f>
        <v>66.7583710086794</v>
      </c>
      <c r="Q6" s="0" t="n">
        <f aca="false">P6-O6</f>
        <v>3.77385943577613</v>
      </c>
      <c r="R6" s="0" t="n">
        <f aca="false">R7+L6</f>
        <v>26.72</v>
      </c>
      <c r="S6" s="0" t="n">
        <f aca="false">S7-Q6</f>
        <v>9933.24162899132</v>
      </c>
      <c r="T6" s="0" t="n">
        <f aca="false">R6/($B$3*S6)</f>
        <v>0.026899577195439</v>
      </c>
      <c r="U6" s="0" t="n">
        <f aca="false">T6*$B$3*$B$6</f>
        <v>0.53799154390878</v>
      </c>
      <c r="W6" s="14" t="n">
        <v>1000</v>
      </c>
      <c r="X6" s="0" t="n">
        <f aca="false">AC7-$B$2</f>
        <v>7600</v>
      </c>
      <c r="Y6" s="0" t="n">
        <f aca="false">W6+X6</f>
        <v>8600</v>
      </c>
      <c r="Z6" s="0" t="n">
        <f aca="false">$B$1*((X6/$B$2+1)^(1/$B$3)-1)</f>
        <v>7104.6249858407</v>
      </c>
      <c r="AA6" s="0" t="n">
        <f aca="false">$B$1*((Y6/$B$2+1)^(1/$B$3)-1)</f>
        <v>12364.9470637899</v>
      </c>
      <c r="AB6" s="0" t="n">
        <f aca="false">AA6-Z6</f>
        <v>5260.3220779492</v>
      </c>
      <c r="AC6" s="0" t="n">
        <f aca="false">AC7+W6</f>
        <v>18600</v>
      </c>
      <c r="AD6" s="0" t="n">
        <f aca="false">$B$1-AA6</f>
        <v>-12339.9470637899</v>
      </c>
    </row>
    <row r="7" customFormat="false" ht="13.8" hidden="false" customHeight="false" outlineLevel="0" collapsed="false">
      <c r="D7" s="0" t="n">
        <v>-0.72</v>
      </c>
      <c r="E7" s="0" t="n">
        <f aca="false">$B$1*D7</f>
        <v>-18</v>
      </c>
      <c r="F7" s="0" t="n">
        <f aca="false">$B$2*((1+E7/$B$1)^$B$3-1)</f>
        <v>-1195.27485730424</v>
      </c>
      <c r="G7" s="0" t="n">
        <f aca="false">E7/F7</f>
        <v>0.0150592977757403</v>
      </c>
      <c r="H7" s="0" t="n">
        <f aca="false">$B$6*$B$3*G7</f>
        <v>0.301185955514806</v>
      </c>
      <c r="I7" s="0" t="n">
        <f aca="false">$B$2-F7</f>
        <v>11195.2748573042</v>
      </c>
      <c r="J7" s="0" t="n">
        <f aca="false">$B$1+E7</f>
        <v>7</v>
      </c>
      <c r="L7" s="0" t="n">
        <v>0.1</v>
      </c>
      <c r="M7" s="0" t="n">
        <f aca="false">R8-$B$1</f>
        <v>1.52000000000002</v>
      </c>
      <c r="N7" s="0" t="n">
        <f aca="false">M7+L7</f>
        <v>1.62000000000002</v>
      </c>
      <c r="O7" s="0" t="n">
        <f aca="false">$B$2*((1+M7/$B$1)^$B$3-1)</f>
        <v>59.1978713963748</v>
      </c>
      <c r="P7" s="0" t="n">
        <f aca="false">$B$2*((1+N7/$B$1)^$B$3-1)</f>
        <v>62.9845115729033</v>
      </c>
      <c r="Q7" s="0" t="n">
        <f aca="false">P7-O7</f>
        <v>3.78664017652852</v>
      </c>
      <c r="R7" s="0" t="n">
        <f aca="false">R8+L7</f>
        <v>26.62</v>
      </c>
      <c r="S7" s="0" t="n">
        <f aca="false">S8-Q7</f>
        <v>9937.0154884271</v>
      </c>
      <c r="T7" s="0" t="n">
        <f aca="false">R7/($B$3*S7)</f>
        <v>0.0267887274916723</v>
      </c>
      <c r="U7" s="0" t="n">
        <f aca="false">T7*$B$3*$B$6</f>
        <v>0.535774549833446</v>
      </c>
      <c r="W7" s="14" t="n">
        <v>1000</v>
      </c>
      <c r="X7" s="0" t="n">
        <f aca="false">AC8-$B$2</f>
        <v>6600</v>
      </c>
      <c r="Y7" s="0" t="n">
        <f aca="false">W7+X7</f>
        <v>7600</v>
      </c>
      <c r="Z7" s="0" t="n">
        <f aca="false">$B$1*((X7/$B$2+1)^(1/$B$3)-1)</f>
        <v>3947.1065439247</v>
      </c>
      <c r="AA7" s="0" t="n">
        <f aca="false">$B$1*((Y7/$B$2+1)^(1/$B$3)-1)</f>
        <v>7104.6249858407</v>
      </c>
      <c r="AB7" s="0" t="n">
        <f aca="false">AA7-Z7</f>
        <v>3157.51844191599</v>
      </c>
      <c r="AC7" s="0" t="n">
        <f aca="false">AC8+W7</f>
        <v>17600</v>
      </c>
      <c r="AD7" s="0" t="n">
        <f aca="false">$B$1-AA7</f>
        <v>-7079.6249858407</v>
      </c>
    </row>
    <row r="8" customFormat="false" ht="13.8" hidden="false" customHeight="false" outlineLevel="0" collapsed="false">
      <c r="D8" s="0" t="n">
        <v>-0.64</v>
      </c>
      <c r="E8" s="0" t="n">
        <f aca="false">$B$1*D8</f>
        <v>-16</v>
      </c>
      <c r="F8" s="0" t="n">
        <f aca="false">$B$2*((1+E8/$B$1)^$B$3-1)</f>
        <v>-971.195485525658</v>
      </c>
      <c r="G8" s="0" t="n">
        <f aca="false">E8/F8</f>
        <v>0.0164745411592806</v>
      </c>
      <c r="H8" s="0" t="n">
        <f aca="false">$B$6*$B$3*G8</f>
        <v>0.329490823185613</v>
      </c>
      <c r="I8" s="0" t="n">
        <f aca="false">$B$2-F8</f>
        <v>10971.1954855257</v>
      </c>
      <c r="J8" s="0" t="n">
        <f aca="false">$B$1+E8</f>
        <v>9</v>
      </c>
      <c r="L8" s="0" t="n">
        <v>0.1</v>
      </c>
      <c r="M8" s="0" t="n">
        <f aca="false">R9-$B$1</f>
        <v>1.42000000000002</v>
      </c>
      <c r="N8" s="0" t="n">
        <f aca="false">M8+L8</f>
        <v>1.52000000000002</v>
      </c>
      <c r="O8" s="0" t="n">
        <f aca="false">$B$2*((1+M8/$B$1)^$B$3-1)</f>
        <v>55.3983587567197</v>
      </c>
      <c r="P8" s="0" t="n">
        <f aca="false">$B$2*((1+N8/$B$1)^$B$3-1)</f>
        <v>59.1978713963748</v>
      </c>
      <c r="Q8" s="0" t="n">
        <f aca="false">P8-O8</f>
        <v>3.79951263965506</v>
      </c>
      <c r="R8" s="0" t="n">
        <f aca="false">R9+L8</f>
        <v>26.52</v>
      </c>
      <c r="S8" s="0" t="n">
        <f aca="false">S9-Q8</f>
        <v>9940.80212860362</v>
      </c>
      <c r="T8" s="0" t="n">
        <f aca="false">R8/($B$3*S8)</f>
        <v>0.0266779276530326</v>
      </c>
      <c r="U8" s="0" t="n">
        <f aca="false">T8*$B$3*$B$6</f>
        <v>0.533558553060653</v>
      </c>
      <c r="W8" s="14" t="n">
        <v>1000</v>
      </c>
      <c r="X8" s="0" t="n">
        <f aca="false">AC9-$B$2</f>
        <v>5600</v>
      </c>
      <c r="Y8" s="0" t="n">
        <f aca="false">W8+X8</f>
        <v>6600</v>
      </c>
      <c r="Z8" s="0" t="n">
        <f aca="false">$B$1*((X8/$B$2+1)^(1/$B$3)-1)</f>
        <v>2108.95861279647</v>
      </c>
      <c r="AA8" s="0" t="n">
        <f aca="false">$B$1*((Y8/$B$2+1)^(1/$B$3)-1)</f>
        <v>3947.1065439247</v>
      </c>
      <c r="AB8" s="0" t="n">
        <f aca="false">AA8-Z8</f>
        <v>1838.14793112823</v>
      </c>
      <c r="AC8" s="0" t="n">
        <f aca="false">AC9+W8</f>
        <v>16600</v>
      </c>
      <c r="AD8" s="0" t="n">
        <f aca="false">$B$1-AA8</f>
        <v>-3922.1065439247</v>
      </c>
    </row>
    <row r="9" customFormat="false" ht="13.8" hidden="false" customHeight="false" outlineLevel="0" collapsed="false">
      <c r="D9" s="0" t="n">
        <v>-0.56</v>
      </c>
      <c r="E9" s="0" t="n">
        <f aca="false">$B$1*D9</f>
        <v>-14</v>
      </c>
      <c r="F9" s="0" t="n">
        <f aca="false">$B$2*((1+E9/$B$1)^$B$3-1)</f>
        <v>-788.1837238746</v>
      </c>
      <c r="G9" s="0" t="n">
        <f aca="false">E9/F9</f>
        <v>0.0177623561308498</v>
      </c>
      <c r="H9" s="0" t="n">
        <f aca="false">$B$6*$B$3*G9</f>
        <v>0.355247122616995</v>
      </c>
      <c r="I9" s="0" t="n">
        <f aca="false">$B$2-F9</f>
        <v>10788.1837238746</v>
      </c>
      <c r="J9" s="0" t="n">
        <f aca="false">$B$1+E9</f>
        <v>11</v>
      </c>
      <c r="L9" s="0" t="n">
        <v>0.1</v>
      </c>
      <c r="M9" s="0" t="n">
        <f aca="false">R10-$B$1</f>
        <v>1.32000000000002</v>
      </c>
      <c r="N9" s="0" t="n">
        <f aca="false">M9+L9</f>
        <v>1.42000000000002</v>
      </c>
      <c r="O9" s="0" t="n">
        <f aca="false">$B$2*((1+M9/$B$1)^$B$3-1)</f>
        <v>51.5858809230463</v>
      </c>
      <c r="P9" s="0" t="n">
        <f aca="false">$B$2*((1+N9/$B$1)^$B$3-1)</f>
        <v>55.3983587567197</v>
      </c>
      <c r="Q9" s="0" t="n">
        <f aca="false">P9-O9</f>
        <v>3.81247783367345</v>
      </c>
      <c r="R9" s="0" t="n">
        <f aca="false">R10+L9</f>
        <v>26.42</v>
      </c>
      <c r="S9" s="0" t="n">
        <f aca="false">S10-Q9</f>
        <v>9944.60164124328</v>
      </c>
      <c r="T9" s="0" t="n">
        <f aca="false">R9/($B$3*S9)</f>
        <v>0.026567177804718</v>
      </c>
      <c r="U9" s="0" t="n">
        <f aca="false">T9*$B$3*$B$6</f>
        <v>0.531343556094359</v>
      </c>
      <c r="W9" s="14" t="n">
        <v>1000</v>
      </c>
      <c r="X9" s="0" t="n">
        <f aca="false">AC10-$B$2</f>
        <v>4600</v>
      </c>
      <c r="Y9" s="0" t="n">
        <f aca="false">W9+X9</f>
        <v>5600</v>
      </c>
      <c r="Z9" s="0" t="n">
        <f aca="false">$B$1*((X9/$B$2+1)^(1/$B$3)-1)</f>
        <v>1075.19221240411</v>
      </c>
      <c r="AA9" s="0" t="n">
        <f aca="false">$B$1*((Y9/$B$2+1)^(1/$B$3)-1)</f>
        <v>2108.95861279647</v>
      </c>
      <c r="AB9" s="0" t="n">
        <f aca="false">AA9-Z9</f>
        <v>1033.76640039236</v>
      </c>
      <c r="AC9" s="0" t="n">
        <f aca="false">AC10+W9</f>
        <v>15600</v>
      </c>
      <c r="AD9" s="0" t="n">
        <f aca="false">$B$1-AA9</f>
        <v>-2083.95861279647</v>
      </c>
    </row>
    <row r="10" customFormat="false" ht="13.8" hidden="false" customHeight="false" outlineLevel="0" collapsed="false">
      <c r="D10" s="0" t="n">
        <v>-0.48</v>
      </c>
      <c r="E10" s="0" t="n">
        <f aca="false">$B$1*D10</f>
        <v>-12</v>
      </c>
      <c r="F10" s="0" t="n">
        <f aca="false">$B$2*((1+E10/$B$1)^$B$3-1)</f>
        <v>-633.004008827986</v>
      </c>
      <c r="G10" s="0" t="n">
        <f aca="false">E10/F10</f>
        <v>0.0189572259142847</v>
      </c>
      <c r="H10" s="0" t="n">
        <f aca="false">$B$6*$B$3*G10</f>
        <v>0.379144518285694</v>
      </c>
      <c r="I10" s="0" t="n">
        <f aca="false">$B$2-F10</f>
        <v>10633.004008828</v>
      </c>
      <c r="J10" s="0" t="n">
        <f aca="false">$B$1+E10</f>
        <v>13</v>
      </c>
      <c r="L10" s="0" t="n">
        <v>0.1</v>
      </c>
      <c r="M10" s="0" t="n">
        <f aca="false">R11-$B$1</f>
        <v>1.22000000000002</v>
      </c>
      <c r="N10" s="0" t="n">
        <f aca="false">M10+L10</f>
        <v>1.32000000000002</v>
      </c>
      <c r="O10" s="0" t="n">
        <f aca="false">$B$2*((1+M10/$B$1)^$B$3-1)</f>
        <v>47.7603441409724</v>
      </c>
      <c r="P10" s="0" t="n">
        <f aca="false">$B$2*((1+N10/$B$1)^$B$3-1)</f>
        <v>51.5858809230463</v>
      </c>
      <c r="Q10" s="0" t="n">
        <f aca="false">P10-O10</f>
        <v>3.82553678207387</v>
      </c>
      <c r="R10" s="0" t="n">
        <f aca="false">R11+L10</f>
        <v>26.32</v>
      </c>
      <c r="S10" s="0" t="n">
        <f aca="false">S11-Q10</f>
        <v>9948.41411907695</v>
      </c>
      <c r="T10" s="0" t="n">
        <f aca="false">R10/($B$3*S10)</f>
        <v>0.0264564780727504</v>
      </c>
      <c r="U10" s="0" t="n">
        <f aca="false">T10*$B$3*$B$6</f>
        <v>0.529129561455009</v>
      </c>
      <c r="W10" s="14" t="n">
        <v>1000</v>
      </c>
      <c r="X10" s="0" t="n">
        <f aca="false">AC11-$B$2</f>
        <v>3600</v>
      </c>
      <c r="Y10" s="0" t="n">
        <f aca="false">W10+X10</f>
        <v>4600</v>
      </c>
      <c r="Z10" s="0" t="n">
        <f aca="false">$B$1*((X10/$B$2+1)^(1/$B$3)-1)</f>
        <v>516.164241960245</v>
      </c>
      <c r="AA10" s="0" t="n">
        <f aca="false">$B$1*((Y10/$B$2+1)^(1/$B$3)-1)</f>
        <v>1075.19221240411</v>
      </c>
      <c r="AB10" s="0" t="n">
        <f aca="false">AA10-Z10</f>
        <v>559.027970443865</v>
      </c>
      <c r="AC10" s="0" t="n">
        <f aca="false">AC11+W10</f>
        <v>14600</v>
      </c>
      <c r="AD10" s="0" t="n">
        <f aca="false">$B$1-AA10</f>
        <v>-1050.19221240411</v>
      </c>
    </row>
    <row r="11" customFormat="false" ht="13.8" hidden="false" customHeight="false" outlineLevel="0" collapsed="false">
      <c r="D11" s="0" t="n">
        <v>-0.4</v>
      </c>
      <c r="E11" s="0" t="n">
        <f aca="false">$B$1*D11</f>
        <v>-10</v>
      </c>
      <c r="F11" s="0" t="n">
        <f aca="false">$B$2*((1+E11/$B$1)^$B$3-1)</f>
        <v>-497.997834943236</v>
      </c>
      <c r="G11" s="0" t="n">
        <f aca="false">E11/F11</f>
        <v>0.020080408584788</v>
      </c>
      <c r="H11" s="0" t="n">
        <f aca="false">$B$6*$B$3*G11</f>
        <v>0.401608171695761</v>
      </c>
      <c r="I11" s="0" t="n">
        <f aca="false">$B$2-F11</f>
        <v>10497.9978349432</v>
      </c>
      <c r="J11" s="0" t="n">
        <f aca="false">$B$1+E11</f>
        <v>15</v>
      </c>
      <c r="L11" s="0" t="n">
        <v>0.1</v>
      </c>
      <c r="M11" s="0" t="n">
        <f aca="false">R12-$B$1</f>
        <v>1.12000000000002</v>
      </c>
      <c r="N11" s="0" t="n">
        <f aca="false">M11+L11</f>
        <v>1.22000000000002</v>
      </c>
      <c r="O11" s="0" t="n">
        <f aca="false">$B$2*((1+M11/$B$1)^$B$3-1)</f>
        <v>43.9216536173848</v>
      </c>
      <c r="P11" s="0" t="n">
        <f aca="false">$B$2*((1+N11/$B$1)^$B$3-1)</f>
        <v>47.7603441409724</v>
      </c>
      <c r="Q11" s="0" t="n">
        <f aca="false">P11-O11</f>
        <v>3.83869052358764</v>
      </c>
      <c r="R11" s="0" t="n">
        <f aca="false">R12+L11</f>
        <v>26.22</v>
      </c>
      <c r="S11" s="0" t="n">
        <f aca="false">S12-Q11</f>
        <v>9952.23965585902</v>
      </c>
      <c r="T11" s="0" t="n">
        <f aca="false">R11/($B$3*S11)</f>
        <v>0.026345828583985</v>
      </c>
      <c r="U11" s="0" t="n">
        <f aca="false">T11*$B$3*$B$6</f>
        <v>0.526916571679701</v>
      </c>
      <c r="W11" s="14" t="n">
        <v>1000</v>
      </c>
      <c r="X11" s="0" t="n">
        <f aca="false">AC12-$B$2</f>
        <v>2600</v>
      </c>
      <c r="Y11" s="0" t="n">
        <f aca="false">W11+X11</f>
        <v>3600</v>
      </c>
      <c r="Z11" s="0" t="n">
        <f aca="false">$B$1*((X11/$B$2+1)^(1/$B$3)-1)</f>
        <v>227.142154721738</v>
      </c>
      <c r="AA11" s="0" t="n">
        <f aca="false">$B$1*((Y11/$B$2+1)^(1/$B$3)-1)</f>
        <v>516.164241960245</v>
      </c>
      <c r="AB11" s="0" t="n">
        <f aca="false">AA11-Z11</f>
        <v>289.022087238507</v>
      </c>
      <c r="AC11" s="0" t="n">
        <f aca="false">AC12+W11</f>
        <v>13600</v>
      </c>
      <c r="AD11" s="0" t="n">
        <f aca="false">$B$1-AA11</f>
        <v>-491.164241960245</v>
      </c>
    </row>
    <row r="12" customFormat="false" ht="13.8" hidden="false" customHeight="false" outlineLevel="0" collapsed="false">
      <c r="D12" s="0" t="n">
        <v>-0.36</v>
      </c>
      <c r="E12" s="0" t="n">
        <f aca="false">$B$1*D12</f>
        <v>-9</v>
      </c>
      <c r="F12" s="0" t="n">
        <f aca="false">$B$2*((1+E12/$B$1)^$B$3-1)</f>
        <v>-436.47500209963</v>
      </c>
      <c r="G12" s="0" t="n">
        <f aca="false">E12/F12</f>
        <v>0.0206197375719255</v>
      </c>
      <c r="H12" s="0" t="n">
        <f aca="false">$B$6*$B$3*G12</f>
        <v>0.41239475143851</v>
      </c>
      <c r="I12" s="0" t="n">
        <f aca="false">$B$2-F12</f>
        <v>10436.4750020996</v>
      </c>
      <c r="J12" s="0" t="n">
        <f aca="false">$B$1+E12</f>
        <v>16</v>
      </c>
      <c r="L12" s="0" t="n">
        <v>0.1</v>
      </c>
      <c r="M12" s="0" t="n">
        <f aca="false">R13-$B$1</f>
        <v>1.02000000000002</v>
      </c>
      <c r="N12" s="0" t="n">
        <f aca="false">M12+L12</f>
        <v>1.12000000000002</v>
      </c>
      <c r="O12" s="0" t="n">
        <f aca="false">$B$2*((1+M12/$B$1)^$B$3-1)</f>
        <v>40.0697135048977</v>
      </c>
      <c r="P12" s="0" t="n">
        <f aca="false">$B$2*((1+N12/$B$1)^$B$3-1)</f>
        <v>43.9216536173848</v>
      </c>
      <c r="Q12" s="0" t="n">
        <f aca="false">P12-O12</f>
        <v>3.85194011248702</v>
      </c>
      <c r="R12" s="0" t="n">
        <f aca="false">R13+L12</f>
        <v>26.12</v>
      </c>
      <c r="S12" s="0" t="n">
        <f aca="false">S13-Q12</f>
        <v>9956.07834638261</v>
      </c>
      <c r="T12" s="0" t="n">
        <f aca="false">R12/($B$3*S12)</f>
        <v>0.0262352294661184</v>
      </c>
      <c r="U12" s="0" t="n">
        <f aca="false">T12*$B$3*$B$6</f>
        <v>0.524704589322367</v>
      </c>
      <c r="W12" s="14" t="n">
        <v>1000</v>
      </c>
      <c r="X12" s="0" t="n">
        <f aca="false">AC13-$B$2</f>
        <v>1600</v>
      </c>
      <c r="Y12" s="0" t="n">
        <f aca="false">W12+X12</f>
        <v>2600</v>
      </c>
      <c r="Z12" s="0" t="n">
        <f aca="false">$B$1*((X12/$B$2+1)^(1/$B$3)-1)</f>
        <v>85.2858769662478</v>
      </c>
      <c r="AA12" s="0" t="n">
        <f aca="false">$B$1*((Y12/$B$2+1)^(1/$B$3)-1)</f>
        <v>227.142154721738</v>
      </c>
      <c r="AB12" s="0" t="n">
        <f aca="false">AA12-Z12</f>
        <v>141.856277755491</v>
      </c>
      <c r="AC12" s="0" t="n">
        <f aca="false">AC13+W12</f>
        <v>12600</v>
      </c>
      <c r="AD12" s="0" t="n">
        <f aca="false">$B$1-AA12</f>
        <v>-202.142154721738</v>
      </c>
    </row>
    <row r="13" customFormat="false" ht="13.8" hidden="false" customHeight="false" outlineLevel="0" collapsed="false">
      <c r="D13" s="0" t="n">
        <v>-0.32</v>
      </c>
      <c r="E13" s="0" t="n">
        <f aca="false">$B$1*D13</f>
        <v>-8</v>
      </c>
      <c r="F13" s="0" t="n">
        <f aca="false">$B$2*((1+E13/$B$1)^$B$3-1)</f>
        <v>-378.320391528112</v>
      </c>
      <c r="G13" s="0" t="n">
        <f aca="false">E13/F13</f>
        <v>0.0211460978026756</v>
      </c>
      <c r="H13" s="0" t="n">
        <f aca="false">$B$6*$B$3*G13</f>
        <v>0.422921956053513</v>
      </c>
      <c r="I13" s="0" t="n">
        <f aca="false">$B$2-F13</f>
        <v>10378.3203915281</v>
      </c>
      <c r="J13" s="0" t="n">
        <f aca="false">$B$1+E13</f>
        <v>17</v>
      </c>
      <c r="L13" s="0" t="n">
        <v>0.1</v>
      </c>
      <c r="M13" s="0" t="n">
        <f aca="false">R14-$B$1</f>
        <v>0.920000000000016</v>
      </c>
      <c r="N13" s="0" t="n">
        <f aca="false">M13+L13</f>
        <v>1.02000000000002</v>
      </c>
      <c r="O13" s="0" t="n">
        <f aca="false">$B$2*((1+M13/$B$1)^$B$3-1)</f>
        <v>36.2044268860195</v>
      </c>
      <c r="P13" s="13" t="n">
        <f aca="false">$B$2*((1+N13/$B$1)^$B$3-1)</f>
        <v>40.0697135048977</v>
      </c>
      <c r="Q13" s="0" t="n">
        <f aca="false">P13-O13</f>
        <v>3.86528661887819</v>
      </c>
      <c r="R13" s="0" t="n">
        <f aca="false">R14+L13</f>
        <v>26.02</v>
      </c>
      <c r="S13" s="0" t="n">
        <f aca="false">S14-Q13</f>
        <v>9959.9302864951</v>
      </c>
      <c r="T13" s="0" t="n">
        <f aca="false">R13/($B$3*S13)</f>
        <v>0.0261246808476974</v>
      </c>
      <c r="U13" s="0" t="n">
        <f aca="false">T13*$B$3*$B$6</f>
        <v>0.522493616953949</v>
      </c>
      <c r="W13" s="14" t="n">
        <v>1000</v>
      </c>
      <c r="X13" s="0" t="n">
        <f aca="false">AC14-$B$2</f>
        <v>600</v>
      </c>
      <c r="Y13" s="0" t="n">
        <f aca="false">W13+X13</f>
        <v>1600</v>
      </c>
      <c r="Z13" s="0" t="n">
        <f aca="false">$B$1*((X13/$B$2+1)^(1/$B$3)-1)</f>
        <v>19.7711924135714</v>
      </c>
      <c r="AA13" s="0" t="n">
        <f aca="false">$B$1*((Y13/$B$2+1)^(1/$B$3)-1)</f>
        <v>85.2858769662478</v>
      </c>
      <c r="AB13" s="0" t="n">
        <f aca="false">AA13-Z13</f>
        <v>65.5146845526764</v>
      </c>
      <c r="AC13" s="0" t="n">
        <f aca="false">AC14+W13</f>
        <v>11600</v>
      </c>
      <c r="AD13" s="0" t="n">
        <f aca="false">$B$1-AA13</f>
        <v>-60.2858769662478</v>
      </c>
    </row>
    <row r="14" customFormat="false" ht="13.8" hidden="false" customHeight="false" outlineLevel="0" collapsed="false">
      <c r="D14" s="0" t="n">
        <v>-0.28</v>
      </c>
      <c r="E14" s="0" t="n">
        <f aca="false">$B$1*D14</f>
        <v>-7</v>
      </c>
      <c r="F14" s="0" t="n">
        <f aca="false">$B$2*((1+E14/$B$1)^$B$3-1)</f>
        <v>-323.166922958519</v>
      </c>
      <c r="G14" s="0" t="n">
        <f aca="false">E14/F14</f>
        <v>0.0216606326412264</v>
      </c>
      <c r="H14" s="0" t="n">
        <f aca="false">$B$6*$B$3*G14</f>
        <v>0.433212652824529</v>
      </c>
      <c r="I14" s="0" t="n">
        <f aca="false">$B$2-F14</f>
        <v>10323.1669229585</v>
      </c>
      <c r="J14" s="0" t="n">
        <f aca="false">$B$1+E14</f>
        <v>18</v>
      </c>
      <c r="L14" s="0" t="n">
        <v>0.1</v>
      </c>
      <c r="M14" s="0" t="n">
        <f aca="false">R15-$B$1</f>
        <v>0.820000000000015</v>
      </c>
      <c r="N14" s="0" t="n">
        <f aca="false">M14+L14</f>
        <v>0.920000000000015</v>
      </c>
      <c r="O14" s="0" t="n">
        <f aca="false">$B$2*((1+M14/$B$1)^$B$3-1)</f>
        <v>32.3256957570295</v>
      </c>
      <c r="P14" s="0" t="n">
        <f aca="false">$B$2*((1+N14/$B$1)^$B$3-1)</f>
        <v>36.2044268860195</v>
      </c>
      <c r="Q14" s="0" t="n">
        <f aca="false">P14-O14</f>
        <v>3.87873112899007</v>
      </c>
      <c r="R14" s="0" t="n">
        <f aca="false">R15+L14</f>
        <v>25.92</v>
      </c>
      <c r="S14" s="0" t="n">
        <f aca="false">S15-Q14</f>
        <v>9963.79557311398</v>
      </c>
      <c r="T14" s="0" t="n">
        <f aca="false">R14/($B$3*S14)</f>
        <v>0.0260141828581287</v>
      </c>
      <c r="U14" s="0" t="n">
        <f aca="false">T14*$B$3*$B$6</f>
        <v>0.520283657162574</v>
      </c>
      <c r="W14" s="14" t="n">
        <v>100</v>
      </c>
      <c r="X14" s="0" t="n">
        <f aca="false">AC15-$B$2</f>
        <v>500</v>
      </c>
      <c r="Y14" s="0" t="n">
        <f aca="false">W14+X14</f>
        <v>600</v>
      </c>
      <c r="Z14" s="0" t="n">
        <f aca="false">$B$1*((X14/$B$2+1)^(1/$B$3)-1)</f>
        <v>15.7223656694361</v>
      </c>
      <c r="AA14" s="0" t="n">
        <f aca="false">$B$1*((Y14/$B$2+1)^(1/$B$3)-1)</f>
        <v>19.7711924135714</v>
      </c>
      <c r="AB14" s="0" t="n">
        <f aca="false">AA14-Z14</f>
        <v>4.04882674413531</v>
      </c>
      <c r="AC14" s="0" t="n">
        <f aca="false">AC15+W14</f>
        <v>10600</v>
      </c>
      <c r="AD14" s="0" t="n">
        <f aca="false">$B$1-AA14</f>
        <v>5.22880758642864</v>
      </c>
    </row>
    <row r="15" customFormat="false" ht="13.8" hidden="false" customHeight="false" outlineLevel="0" collapsed="false">
      <c r="D15" s="0" t="n">
        <v>-0.24</v>
      </c>
      <c r="E15" s="0" t="n">
        <f aca="false">$B$1*D15</f>
        <v>-6</v>
      </c>
      <c r="F15" s="0" t="n">
        <f aca="false">$B$2*((1+E15/$B$1)^$B$3-1)</f>
        <v>-270.705280479033</v>
      </c>
      <c r="G15" s="0" t="n">
        <f aca="false">E15/F15</f>
        <v>0.0221643256806168</v>
      </c>
      <c r="H15" s="0" t="n">
        <f aca="false">$B$6*$B$3*G15</f>
        <v>0.443286513612335</v>
      </c>
      <c r="I15" s="0" t="n">
        <f aca="false">$B$2-F15</f>
        <v>10270.705280479</v>
      </c>
      <c r="J15" s="0" t="n">
        <f aca="false">$B$1+E15</f>
        <v>19</v>
      </c>
      <c r="L15" s="0" t="n">
        <v>0.1</v>
      </c>
      <c r="M15" s="0" t="n">
        <f aca="false">R16-$B$1</f>
        <v>0.720000000000013</v>
      </c>
      <c r="N15" s="0" t="n">
        <f aca="false">M15+L15</f>
        <v>0.820000000000013</v>
      </c>
      <c r="O15" s="0" t="n">
        <f aca="false">$B$2*((1+M15/$B$1)^$B$3-1)</f>
        <v>28.4334210115467</v>
      </c>
      <c r="P15" s="0" t="n">
        <f aca="false">$B$2*((1+N15/$B$1)^$B$3-1)</f>
        <v>32.3256957570295</v>
      </c>
      <c r="Q15" s="0" t="n">
        <f aca="false">P15-O15</f>
        <v>3.89227474548281</v>
      </c>
      <c r="R15" s="0" t="n">
        <f aca="false">R16+L15</f>
        <v>25.82</v>
      </c>
      <c r="S15" s="0" t="n">
        <f aca="false">S16-Q15</f>
        <v>9967.67430424297</v>
      </c>
      <c r="T15" s="0" t="n">
        <f aca="false">R15/($B$3*S15)</f>
        <v>0.0259037356276871</v>
      </c>
      <c r="U15" s="0" t="n">
        <f aca="false">T15*$B$3*$B$6</f>
        <v>0.518074712553743</v>
      </c>
      <c r="W15" s="14" t="n">
        <v>100</v>
      </c>
      <c r="X15" s="0" t="n">
        <f aca="false">AC16-$B$2</f>
        <v>400</v>
      </c>
      <c r="Y15" s="11" t="n">
        <f aca="false">W15+X15</f>
        <v>500</v>
      </c>
      <c r="Z15" s="0" t="n">
        <f aca="false">$B$1*((X15/$B$2+1)^(1/$B$3)-1)</f>
        <v>12.0061071229586</v>
      </c>
      <c r="AA15" s="0" t="n">
        <f aca="false">$B$1*((Y15/$B$2+1)^(1/$B$3)-1)</f>
        <v>15.7223656694361</v>
      </c>
      <c r="AB15" s="0" t="n">
        <f aca="false">AA15-Z15</f>
        <v>3.71625854647744</v>
      </c>
      <c r="AC15" s="11" t="n">
        <f aca="false">AC16+W15</f>
        <v>10500</v>
      </c>
      <c r="AD15" s="11" t="n">
        <f aca="false">$B$1-AA15</f>
        <v>9.27763433056395</v>
      </c>
    </row>
    <row r="16" customFormat="false" ht="13.8" hidden="false" customHeight="false" outlineLevel="0" collapsed="false">
      <c r="D16" s="0" t="n">
        <v>-0.2</v>
      </c>
      <c r="E16" s="0" t="n">
        <f aca="false">$B$1*D16</f>
        <v>-5</v>
      </c>
      <c r="F16" s="0" t="n">
        <f aca="false">$B$2*((1+E16/$B$1)^$B$3-1)</f>
        <v>-220.672314570715</v>
      </c>
      <c r="G16" s="0" t="n">
        <f aca="false">E16/F16</f>
        <v>0.022658030345704</v>
      </c>
      <c r="H16" s="0" t="n">
        <f aca="false">$B$6*$B$3*G16</f>
        <v>0.453160606914081</v>
      </c>
      <c r="I16" s="0" t="n">
        <f aca="false">$B$2-F16</f>
        <v>10220.6723145707</v>
      </c>
      <c r="J16" s="0" t="n">
        <f aca="false">$B$1+E16</f>
        <v>20</v>
      </c>
      <c r="L16" s="0" t="n">
        <v>0.1</v>
      </c>
      <c r="M16" s="0" t="n">
        <f aca="false">R17-$B$1</f>
        <v>0.620000000000012</v>
      </c>
      <c r="N16" s="0" t="n">
        <f aca="false">M16+L16</f>
        <v>0.720000000000012</v>
      </c>
      <c r="O16" s="0" t="n">
        <f aca="false">$B$2*((1+M16/$B$1)^$B$3-1)</f>
        <v>24.5275024237634</v>
      </c>
      <c r="P16" s="0" t="n">
        <f aca="false">$B$2*((1+N16/$B$1)^$B$3-1)</f>
        <v>28.4334210115467</v>
      </c>
      <c r="Q16" s="0" t="n">
        <f aca="false">P16-O16</f>
        <v>3.90591858778322</v>
      </c>
      <c r="R16" s="0" t="n">
        <f aca="false">R17+L16</f>
        <v>25.72</v>
      </c>
      <c r="S16" s="0" t="n">
        <f aca="false">S17-Q16</f>
        <v>9971.56657898845</v>
      </c>
      <c r="T16" s="0" t="n">
        <f aca="false">R16/($B$3*S16)</f>
        <v>0.0257933392875256</v>
      </c>
      <c r="U16" s="0" t="n">
        <f aca="false">T16*$B$3*$B$6</f>
        <v>0.515866785750512</v>
      </c>
      <c r="W16" s="14" t="n">
        <v>100</v>
      </c>
      <c r="X16" s="0" t="n">
        <f aca="false">AC17-$B$2</f>
        <v>300</v>
      </c>
      <c r="Y16" s="13" t="n">
        <f aca="false">W16+X16</f>
        <v>400</v>
      </c>
      <c r="Z16" s="0" t="n">
        <f aca="false">$B$1*((X16/$B$2+1)^(1/$B$3)-1)</f>
        <v>8.59790948360306</v>
      </c>
      <c r="AA16" s="0" t="n">
        <f aca="false">$B$1*((Y16/$B$2+1)^(1/$B$3)-1)</f>
        <v>12.0061071229586</v>
      </c>
      <c r="AB16" s="0" t="n">
        <f aca="false">AA16-Z16</f>
        <v>3.40819763935555</v>
      </c>
      <c r="AC16" s="0" t="n">
        <f aca="false">AC17+W16</f>
        <v>10400</v>
      </c>
      <c r="AD16" s="0" t="n">
        <f aca="false">$B$1-AA16</f>
        <v>12.9938928770414</v>
      </c>
    </row>
    <row r="17" customFormat="false" ht="13.8" hidden="false" customHeight="false" outlineLevel="0" collapsed="false">
      <c r="D17" s="0" t="n">
        <v>-0.16</v>
      </c>
      <c r="E17" s="0" t="n">
        <f aca="false">$B$1*D17</f>
        <v>-4</v>
      </c>
      <c r="F17" s="0" t="n">
        <f aca="false">$B$2*((1+E17/$B$1)^$B$3-1)</f>
        <v>-172.842227238285</v>
      </c>
      <c r="G17" s="0" t="n">
        <f aca="false">E17/F17</f>
        <v>0.0231424928034831</v>
      </c>
      <c r="H17" s="0" t="n">
        <f aca="false">$B$6*$B$3*G17</f>
        <v>0.462849856069663</v>
      </c>
      <c r="I17" s="0" t="n">
        <f aca="false">$B$2-F17</f>
        <v>10172.8422272383</v>
      </c>
      <c r="J17" s="0" t="n">
        <f aca="false">$B$1+E17</f>
        <v>21</v>
      </c>
      <c r="L17" s="0" t="n">
        <v>0.1</v>
      </c>
      <c r="M17" s="0" t="n">
        <f aca="false">R18-$B$1</f>
        <v>0.52000000000001</v>
      </c>
      <c r="N17" s="0" t="n">
        <f aca="false">M17+L17</f>
        <v>0.62000000000001</v>
      </c>
      <c r="O17" s="0" t="n">
        <f aca="false">$B$2*((1+M17/$B$1)^$B$3-1)</f>
        <v>20.6078386313924</v>
      </c>
      <c r="P17" s="0" t="n">
        <f aca="false">$B$2*((1+N17/$B$1)^$B$3-1)</f>
        <v>24.5275024237634</v>
      </c>
      <c r="Q17" s="0" t="n">
        <f aca="false">P17-O17</f>
        <v>3.91966379237108</v>
      </c>
      <c r="R17" s="0" t="n">
        <f aca="false">R18+L17</f>
        <v>25.62</v>
      </c>
      <c r="S17" s="0" t="n">
        <f aca="false">S18-Q17</f>
        <v>9975.47249757623</v>
      </c>
      <c r="T17" s="0" t="n">
        <f aca="false">R17/($B$3*S17)</f>
        <v>0.0256829939696841</v>
      </c>
      <c r="U17" s="0" t="n">
        <f aca="false">T17*$B$3*$B$6</f>
        <v>0.513659879393682</v>
      </c>
      <c r="W17" s="14" t="n">
        <v>100</v>
      </c>
      <c r="X17" s="0" t="n">
        <f aca="false">AC18-$B$2</f>
        <v>200</v>
      </c>
      <c r="Y17" s="0" t="n">
        <f aca="false">W17+X17</f>
        <v>300</v>
      </c>
      <c r="Z17" s="0" t="n">
        <f aca="false">$B$1*((X17/$B$2+1)^(1/$B$3)-1)</f>
        <v>5.47486049986893</v>
      </c>
      <c r="AA17" s="0" t="n">
        <f aca="false">$B$1*((Y17/$B$2+1)^(1/$B$3)-1)</f>
        <v>8.59790948360306</v>
      </c>
      <c r="AB17" s="0" t="n">
        <f aca="false">AA17-Z17</f>
        <v>3.12304898373412</v>
      </c>
      <c r="AC17" s="0" t="n">
        <f aca="false">AC18+W17</f>
        <v>10300</v>
      </c>
      <c r="AD17" s="0" t="n">
        <f aca="false">$B$1-AA17</f>
        <v>16.4020905163969</v>
      </c>
    </row>
    <row r="18" customFormat="false" ht="13.8" hidden="false" customHeight="false" outlineLevel="0" collapsed="false">
      <c r="D18" s="0" t="n">
        <v>-0.12</v>
      </c>
      <c r="E18" s="0" t="n">
        <f aca="false">$B$1*D18</f>
        <v>-3</v>
      </c>
      <c r="F18" s="0" t="n">
        <f aca="false">$B$2*((1+E18/$B$1)^$B$3-1)</f>
        <v>-127.019773488898</v>
      </c>
      <c r="G18" s="0" t="n">
        <f aca="false">E18/F18</f>
        <v>0.023618369940348</v>
      </c>
      <c r="H18" s="0" t="n">
        <f aca="false">$B$6*$B$3*G18</f>
        <v>0.472367398806961</v>
      </c>
      <c r="I18" s="0" t="n">
        <f aca="false">$B$2-F18</f>
        <v>10127.0197734889</v>
      </c>
      <c r="J18" s="0" t="n">
        <f aca="false">$B$1+E18</f>
        <v>22</v>
      </c>
      <c r="L18" s="0" t="n">
        <v>0.1</v>
      </c>
      <c r="M18" s="0" t="n">
        <f aca="false">R19-$B$1</f>
        <v>0.420000000000009</v>
      </c>
      <c r="N18" s="0" t="n">
        <f aca="false">M18+L18</f>
        <v>0.520000000000009</v>
      </c>
      <c r="O18" s="0" t="n">
        <f aca="false">$B$2*((1+M18/$B$1)^$B$3-1)</f>
        <v>16.6743271182623</v>
      </c>
      <c r="P18" s="0" t="n">
        <f aca="false">$B$2*((1+N18/$B$1)^$B$3-1)</f>
        <v>20.6078386313924</v>
      </c>
      <c r="Q18" s="0" t="n">
        <f aca="false">P18-O18</f>
        <v>3.93351151313004</v>
      </c>
      <c r="R18" s="0" t="n">
        <f aca="false">R19+L18</f>
        <v>25.52</v>
      </c>
      <c r="S18" s="0" t="n">
        <f aca="false">S19-Q18</f>
        <v>9979.3921613686</v>
      </c>
      <c r="T18" s="0" t="n">
        <f aca="false">R18/($B$3*S18)</f>
        <v>0.0255726998070994</v>
      </c>
      <c r="U18" s="0" t="n">
        <f aca="false">T18*$B$3*$B$6</f>
        <v>0.511453996141988</v>
      </c>
      <c r="W18" s="14" t="n">
        <v>100</v>
      </c>
      <c r="X18" s="0" t="n">
        <f aca="false">AC19-$B$2</f>
        <v>100</v>
      </c>
      <c r="Y18" s="0" t="n">
        <f aca="false">W18+X18</f>
        <v>200</v>
      </c>
      <c r="Z18" s="0" t="n">
        <f aca="false">$B$1*((X18/$B$2+1)^(1/$B$3)-1)</f>
        <v>2.61555313528011</v>
      </c>
      <c r="AA18" s="0" t="n">
        <f aca="false">$B$1*((Y18/$B$2+1)^(1/$B$3)-1)</f>
        <v>5.47486049986893</v>
      </c>
      <c r="AB18" s="0" t="n">
        <f aca="false">AA18-Z18</f>
        <v>2.85930736458882</v>
      </c>
      <c r="AC18" s="0" t="n">
        <f aca="false">AC19+W18</f>
        <v>10200</v>
      </c>
      <c r="AD18" s="0" t="n">
        <f aca="false">$B$1-AA18</f>
        <v>19.5251395001311</v>
      </c>
    </row>
    <row r="19" customFormat="false" ht="13.8" hidden="false" customHeight="false" outlineLevel="0" collapsed="false">
      <c r="D19" s="0" t="n">
        <v>-0.08</v>
      </c>
      <c r="E19" s="0" t="n">
        <f aca="false">$B$1*D19</f>
        <v>-2</v>
      </c>
      <c r="F19" s="0" t="n">
        <f aca="false">$B$2*((1+E19/$B$1)^$B$3-1)</f>
        <v>-83.0349484762738</v>
      </c>
      <c r="G19" s="0" t="n">
        <f aca="false">E19/F19</f>
        <v>0.0240862436444032</v>
      </c>
      <c r="H19" s="0" t="n">
        <f aca="false">$B$6*$B$3*G19</f>
        <v>0.481724872888065</v>
      </c>
      <c r="I19" s="0" t="n">
        <f aca="false">$B$2-F19</f>
        <v>10083.0349484763</v>
      </c>
      <c r="J19" s="0" t="n">
        <f aca="false">$B$1+E19</f>
        <v>23</v>
      </c>
      <c r="L19" s="0" t="n">
        <v>0.1</v>
      </c>
      <c r="M19" s="0" t="n">
        <f aca="false">R20-$B$1</f>
        <v>0.320000000000007</v>
      </c>
      <c r="N19" s="0" t="n">
        <f aca="false">M19+L19</f>
        <v>0.420000000000007</v>
      </c>
      <c r="O19" s="0" t="n">
        <f aca="false">$B$2*((1+M19/$B$1)^$B$3-1)</f>
        <v>12.7268641965772</v>
      </c>
      <c r="P19" s="0" t="n">
        <f aca="false">$B$2*((1+N19/$B$1)^$B$3-1)</f>
        <v>16.6743271182623</v>
      </c>
      <c r="Q19" s="0" t="n">
        <f aca="false">P19-O19</f>
        <v>3.94746292168513</v>
      </c>
      <c r="R19" s="0" t="n">
        <f aca="false">R20+L19</f>
        <v>25.42</v>
      </c>
      <c r="S19" s="0" t="n">
        <f aca="false">S20-Q19</f>
        <v>9983.32567288174</v>
      </c>
      <c r="T19" s="0" t="n">
        <f aca="false">R19/($B$3*S19)</f>
        <v>0.0254624569336146</v>
      </c>
      <c r="U19" s="0" t="n">
        <f aca="false">T19*$B$3*$B$6</f>
        <v>0.509249138672292</v>
      </c>
      <c r="W19" s="14" t="n">
        <v>50</v>
      </c>
      <c r="X19" s="0" t="n">
        <f aca="false">AC20-$B$2</f>
        <v>50</v>
      </c>
      <c r="Y19" s="0" t="n">
        <f aca="false">W19+X19</f>
        <v>100</v>
      </c>
      <c r="Z19" s="0" t="n">
        <f aca="false">$B$1*((X19/$B$2+1)^(1/$B$3)-1)</f>
        <v>1.27850330101974</v>
      </c>
      <c r="AA19" s="0" t="n">
        <f aca="false">$B$1*((Y19/$B$2+1)^(1/$B$3)-1)</f>
        <v>2.61555313528011</v>
      </c>
      <c r="AB19" s="0" t="n">
        <f aca="false">AA19-Z19</f>
        <v>1.33704983426037</v>
      </c>
      <c r="AC19" s="0" t="n">
        <f aca="false">AC20+W19</f>
        <v>10100</v>
      </c>
      <c r="AD19" s="0" t="n">
        <f aca="false">$B$1-AA19</f>
        <v>22.3844468647199</v>
      </c>
    </row>
    <row r="20" customFormat="false" ht="13.8" hidden="false" customHeight="false" outlineLevel="0" collapsed="false">
      <c r="D20" s="0" t="n">
        <v>-0.04</v>
      </c>
      <c r="E20" s="0" t="n">
        <f aca="false">$B$1*D20</f>
        <v>-1</v>
      </c>
      <c r="F20" s="0" t="n">
        <f aca="false">$B$2*((1+E20/$B$1)^$B$3-1)</f>
        <v>-40.7387860214936</v>
      </c>
      <c r="G20" s="0" t="n">
        <f aca="false">E20/F20</f>
        <v>0.0245466322799213</v>
      </c>
      <c r="H20" s="0" t="n">
        <f aca="false">$B$6*$B$3*G20</f>
        <v>0.490932645598425</v>
      </c>
      <c r="I20" s="0" t="n">
        <f aca="false">$B$2-F20</f>
        <v>10040.7387860215</v>
      </c>
      <c r="J20" s="0" t="n">
        <f aca="false">$B$1+E20</f>
        <v>24</v>
      </c>
      <c r="L20" s="0" t="n">
        <v>0.1</v>
      </c>
      <c r="M20" s="0" t="n">
        <f aca="false">R21-$B$1</f>
        <v>0.220000000000006</v>
      </c>
      <c r="N20" s="0" t="n">
        <f aca="false">M20+L20</f>
        <v>0.320000000000006</v>
      </c>
      <c r="O20" s="0" t="n">
        <f aca="false">$B$2*((1+M20/$B$1)^$B$3-1)</f>
        <v>8.76534498884363</v>
      </c>
      <c r="P20" s="0" t="n">
        <f aca="false">$B$2*((1+N20/$B$1)^$B$3-1)</f>
        <v>12.7268641965772</v>
      </c>
      <c r="Q20" s="0" t="n">
        <f aca="false">P20-O20</f>
        <v>3.96151920773358</v>
      </c>
      <c r="R20" s="0" t="n">
        <f aca="false">R21+L20</f>
        <v>25.32</v>
      </c>
      <c r="S20" s="0" t="n">
        <f aca="false">S21-Q20</f>
        <v>9987.27313580342</v>
      </c>
      <c r="T20" s="0" t="n">
        <f aca="false">R20/($B$3*S20)</f>
        <v>0.025352265483989</v>
      </c>
      <c r="U20" s="0" t="n">
        <f aca="false">T20*$B$3*$B$6</f>
        <v>0.507045309679781</v>
      </c>
      <c r="W20" s="14" t="n">
        <v>10</v>
      </c>
      <c r="X20" s="0" t="n">
        <f aca="false">AC21-$B$2</f>
        <v>40</v>
      </c>
      <c r="Y20" s="0" t="n">
        <f aca="false">W20+X20</f>
        <v>50</v>
      </c>
      <c r="Z20" s="0" t="n">
        <f aca="false">$B$1*((X20/$B$2+1)^(1/$B$3)-1)</f>
        <v>1.01819335047275</v>
      </c>
      <c r="AA20" s="0" t="n">
        <f aca="false">$B$1*((Y20/$B$2+1)^(1/$B$3)-1)</f>
        <v>1.27850330101974</v>
      </c>
      <c r="AB20" s="0" t="n">
        <f aca="false">AA20-Z20</f>
        <v>0.260309950546989</v>
      </c>
      <c r="AC20" s="0" t="n">
        <f aca="false">AC21+W20</f>
        <v>10050</v>
      </c>
      <c r="AD20" s="0" t="n">
        <f aca="false">$B$1-AA20</f>
        <v>23.7214966989803</v>
      </c>
    </row>
    <row r="21" customFormat="false" ht="13.8" hidden="false" customHeight="false" outlineLevel="0" collapsed="false">
      <c r="D21" s="0" t="n">
        <v>-0.036</v>
      </c>
      <c r="E21" s="0" t="n">
        <f aca="false">$B$1*D21</f>
        <v>-0.9</v>
      </c>
      <c r="F21" s="0" t="n">
        <f aca="false">$B$2*((1+E21/$B$1)^$B$3-1)</f>
        <v>-36.5968540513195</v>
      </c>
      <c r="G21" s="0" t="n">
        <f aca="false">E21/F21</f>
        <v>0.0245922777607588</v>
      </c>
      <c r="H21" s="0" t="n">
        <f aca="false">$B$6*$B$3*G21</f>
        <v>0.491845555215176</v>
      </c>
      <c r="I21" s="0" t="n">
        <f aca="false">$B$2-F21</f>
        <v>10036.5968540513</v>
      </c>
      <c r="J21" s="0" t="n">
        <f aca="false">$B$1+E21</f>
        <v>24.1</v>
      </c>
      <c r="L21" s="0" t="n">
        <v>0.1</v>
      </c>
      <c r="M21" s="0" t="n">
        <f aca="false">R22-$B$1</f>
        <v>0.120000000000005</v>
      </c>
      <c r="N21" s="0" t="n">
        <f aca="false">M21+L21</f>
        <v>0.220000000000005</v>
      </c>
      <c r="O21" s="0" t="n">
        <f aca="false">$B$2*((1+M21/$B$1)^$B$3-1)</f>
        <v>4.78966340944353</v>
      </c>
      <c r="P21" s="0" t="n">
        <f aca="false">$B$2*((1+N21/$B$1)^$B$3-1)</f>
        <v>8.76534498884363</v>
      </c>
      <c r="Q21" s="0" t="n">
        <f aca="false">P21-O21</f>
        <v>3.97568157940009</v>
      </c>
      <c r="R21" s="0" t="n">
        <f aca="false">R22+L21</f>
        <v>25.22</v>
      </c>
      <c r="S21" s="0" t="n">
        <f aca="false">S22-Q21</f>
        <v>9991.23465501116</v>
      </c>
      <c r="T21" s="0" t="n">
        <f aca="false">R21/($B$3*S21)</f>
        <v>0.0252421255939082</v>
      </c>
      <c r="U21" s="0" t="n">
        <f aca="false">T21*$B$3*$B$6</f>
        <v>0.504842511878165</v>
      </c>
      <c r="W21" s="14" t="n">
        <v>10</v>
      </c>
      <c r="X21" s="0" t="n">
        <f aca="false">AC22-$B$2</f>
        <v>30</v>
      </c>
      <c r="Y21" s="0" t="n">
        <f aca="false">W21+X21</f>
        <v>40</v>
      </c>
      <c r="Z21" s="0" t="n">
        <f aca="false">$B$1*((X21/$B$2+1)^(1/$B$3)-1)</f>
        <v>0.760206426784704</v>
      </c>
      <c r="AA21" s="0" t="n">
        <f aca="false">$B$1*((Y21/$B$2+1)^(1/$B$3)-1)</f>
        <v>1.01819335047275</v>
      </c>
      <c r="AB21" s="0" t="n">
        <f aca="false">AA21-Z21</f>
        <v>0.257986923688047</v>
      </c>
      <c r="AC21" s="0" t="n">
        <f aca="false">AC22+W21</f>
        <v>10040</v>
      </c>
      <c r="AD21" s="0" t="n">
        <f aca="false">$B$1-AA21</f>
        <v>23.9818066495272</v>
      </c>
    </row>
    <row r="22" customFormat="false" ht="13.8" hidden="false" customHeight="false" outlineLevel="0" collapsed="false">
      <c r="D22" s="0" t="n">
        <v>-0.032</v>
      </c>
      <c r="E22" s="0" t="n">
        <f aca="false">$B$1*D22</f>
        <v>-0.8</v>
      </c>
      <c r="F22" s="0" t="n">
        <f aca="false">$B$2*((1+E22/$B$1)^$B$3-1)</f>
        <v>-32.470361095146</v>
      </c>
      <c r="G22" s="0" t="n">
        <f aca="false">E22/F22</f>
        <v>0.0246378535075667</v>
      </c>
      <c r="H22" s="0" t="n">
        <f aca="false">$B$6*$B$3*G22</f>
        <v>0.492757070151334</v>
      </c>
      <c r="I22" s="0" t="n">
        <f aca="false">$B$2-F22</f>
        <v>10032.4703610951</v>
      </c>
      <c r="J22" s="0" t="n">
        <f aca="false">$B$1+E22</f>
        <v>24.2</v>
      </c>
      <c r="L22" s="0" t="n">
        <v>0.1</v>
      </c>
      <c r="M22" s="0" t="n">
        <f aca="false">R23-$B$1</f>
        <v>0.0200000000000031</v>
      </c>
      <c r="N22" s="0" t="n">
        <f aca="false">M22+L22</f>
        <v>0.120000000000003</v>
      </c>
      <c r="O22" s="0" t="n">
        <f aca="false">$B$2*((1+M22/$B$1)^$B$3-1)</f>
        <v>0.799712145835851</v>
      </c>
      <c r="P22" s="0" t="n">
        <f aca="false">$B$2*((1+N22/$B$1)^$B$3-1)</f>
        <v>4.78966340944353</v>
      </c>
      <c r="Q22" s="0" t="n">
        <f aca="false">P22-O22</f>
        <v>3.98995126360768</v>
      </c>
      <c r="R22" s="0" t="n">
        <f aca="false">R23+L22</f>
        <v>25.12</v>
      </c>
      <c r="S22" s="0" t="n">
        <f aca="false">S23-Q22</f>
        <v>9995.21033659056</v>
      </c>
      <c r="T22" s="0" t="n">
        <f aca="false">R22/($B$3*S22)</f>
        <v>0.025132037399994</v>
      </c>
      <c r="U22" s="0" t="n">
        <f aca="false">T22*$B$3*$B$6</f>
        <v>0.502640747999879</v>
      </c>
      <c r="W22" s="14" t="n">
        <v>10</v>
      </c>
      <c r="X22" s="0" t="n">
        <f aca="false">AC23-$B$2</f>
        <v>20</v>
      </c>
      <c r="Y22" s="0" t="n">
        <f aca="false">W22+X22</f>
        <v>30</v>
      </c>
      <c r="Z22" s="0" t="n">
        <f aca="false">$B$1*((X22/$B$2+1)^(1/$B$3)-1)</f>
        <v>0.504524084201935</v>
      </c>
      <c r="AA22" s="0" t="n">
        <f aca="false">$B$1*((Y22/$B$2+1)^(1/$B$3)-1)</f>
        <v>0.760206426784704</v>
      </c>
      <c r="AB22" s="0" t="n">
        <f aca="false">AA22-Z22</f>
        <v>0.255682342582769</v>
      </c>
      <c r="AC22" s="0" t="n">
        <f aca="false">AC23+W22</f>
        <v>10030</v>
      </c>
      <c r="AD22" s="0" t="n">
        <f aca="false">$B$1-AA22</f>
        <v>24.2397935732153</v>
      </c>
    </row>
    <row r="23" customFormat="false" ht="13.8" hidden="false" customHeight="false" outlineLevel="0" collapsed="false">
      <c r="D23" s="0" t="n">
        <v>-0.028</v>
      </c>
      <c r="E23" s="0" t="n">
        <f aca="false">$B$1*D23</f>
        <v>-0.7</v>
      </c>
      <c r="F23" s="0" t="n">
        <f aca="false">$B$2*((1+E23/$B$1)^$B$3-1)</f>
        <v>-28.3591861620081</v>
      </c>
      <c r="G23" s="0" t="n">
        <f aca="false">E23/F23</f>
        <v>0.0246833599526128</v>
      </c>
      <c r="H23" s="0" t="n">
        <f aca="false">$B$6*$B$3*G23</f>
        <v>0.493667199052256</v>
      </c>
      <c r="I23" s="0" t="n">
        <f aca="false">$B$2-F23</f>
        <v>10028.359186162</v>
      </c>
      <c r="J23" s="0" t="n">
        <f aca="false">$B$1+E23</f>
        <v>24.3</v>
      </c>
      <c r="L23" s="0" t="n">
        <v>0.01</v>
      </c>
      <c r="M23" s="0" t="n">
        <f aca="false">R24-$B$1</f>
        <v>0.0100000000000016</v>
      </c>
      <c r="N23" s="0" t="n">
        <f aca="false">M23+L23</f>
        <v>0.0200000000000016</v>
      </c>
      <c r="O23" s="0" t="n">
        <f aca="false">$B$2*((1+M23/$B$1)^$B$3-1)</f>
        <v>0.399928018235407</v>
      </c>
      <c r="P23" s="0" t="n">
        <f aca="false">$B$2*((1+N23/$B$1)^$B$3-1)</f>
        <v>0.799712145835851</v>
      </c>
      <c r="Q23" s="0" t="n">
        <f aca="false">P23-O23</f>
        <v>0.399784127600444</v>
      </c>
      <c r="R23" s="0" t="n">
        <f aca="false">R24+L23</f>
        <v>25.02</v>
      </c>
      <c r="S23" s="0" t="n">
        <f aca="false">S24-Q23</f>
        <v>9999.20028785416</v>
      </c>
      <c r="T23" s="0" t="n">
        <f aca="false">R23/($B$3*S23)</f>
        <v>0.0250220010398145</v>
      </c>
      <c r="U23" s="0" t="n">
        <f aca="false">T23*$B$3*$B$6</f>
        <v>0.500440020796289</v>
      </c>
      <c r="W23" s="14" t="n">
        <v>10</v>
      </c>
      <c r="X23" s="0" t="n">
        <f aca="false">AC24-$B$2</f>
        <v>10</v>
      </c>
      <c r="Y23" s="0" t="n">
        <f aca="false">W23+X23</f>
        <v>20</v>
      </c>
      <c r="Z23" s="0" t="n">
        <f aca="false">$B$1*((X23/$B$2+1)^(1/$B$3)-1)</f>
        <v>0.251128005256279</v>
      </c>
      <c r="AA23" s="0" t="n">
        <f aca="false">$B$1*((Y23/$B$2+1)^(1/$B$3)-1)</f>
        <v>0.504524084201935</v>
      </c>
      <c r="AB23" s="0" t="n">
        <f aca="false">AA23-Z23</f>
        <v>0.253396078945656</v>
      </c>
      <c r="AC23" s="0" t="n">
        <f aca="false">AC24+W23</f>
        <v>10020</v>
      </c>
      <c r="AD23" s="0" t="n">
        <f aca="false">$B$1-AA23</f>
        <v>24.4954759157981</v>
      </c>
    </row>
    <row r="24" customFormat="false" ht="13.8" hidden="false" customHeight="false" outlineLevel="0" collapsed="false">
      <c r="D24" s="0" t="n">
        <v>-0.024</v>
      </c>
      <c r="E24" s="0" t="n">
        <f aca="false">$B$1*D24</f>
        <v>-0.6</v>
      </c>
      <c r="F24" s="0" t="n">
        <f aca="false">$B$2*((1+E24/$B$1)^$B$3-1)</f>
        <v>-24.2632097022044</v>
      </c>
      <c r="G24" s="0" t="n">
        <f aca="false">E24/F24</f>
        <v>0.0247287975236635</v>
      </c>
      <c r="H24" s="0" t="n">
        <f aca="false">$B$6*$B$3*G24</f>
        <v>0.494575950473269</v>
      </c>
      <c r="I24" s="0" t="n">
        <f aca="false">$B$2-F24</f>
        <v>10024.2632097022</v>
      </c>
      <c r="J24" s="0" t="n">
        <f aca="false">$B$1+E24</f>
        <v>24.4</v>
      </c>
      <c r="L24" s="0" t="n">
        <v>0.01</v>
      </c>
      <c r="M24" s="0" t="n">
        <f aca="false">R25-$B$1</f>
        <v>0</v>
      </c>
      <c r="N24" s="0" t="n">
        <f aca="false">M24+L24</f>
        <v>0.01</v>
      </c>
      <c r="O24" s="0" t="n">
        <f aca="false">$B$2*((1+M24/$B$1)^$B$3-1)</f>
        <v>0</v>
      </c>
      <c r="P24" s="0" t="n">
        <f aca="false">$B$2*((1+N24/$B$1)^$B$3-1)</f>
        <v>0.399928018235407</v>
      </c>
      <c r="Q24" s="0" t="n">
        <f aca="false">P24-O24</f>
        <v>0.399928018235407</v>
      </c>
      <c r="R24" s="0" t="n">
        <f aca="false">R25+L24</f>
        <v>25.01</v>
      </c>
      <c r="S24" s="0" t="n">
        <f aca="false">S25-Q24</f>
        <v>9999.60007198176</v>
      </c>
      <c r="T24" s="0" t="n">
        <f aca="false">R24/($B$3*S24)</f>
        <v>0.0250110002599768</v>
      </c>
      <c r="U24" s="0" t="n">
        <f aca="false">T24*$B$3*$B$6</f>
        <v>0.500220005199536</v>
      </c>
      <c r="W24" s="14" t="n">
        <v>10</v>
      </c>
      <c r="X24" s="0" t="n">
        <f aca="false">AC25-$B$2</f>
        <v>0</v>
      </c>
      <c r="Y24" s="0" t="n">
        <f aca="false">W24+X24</f>
        <v>10</v>
      </c>
      <c r="Z24" s="0" t="n">
        <f aca="false">$B$1*((X24/$B$2+1)^(1/$B$3)-1)</f>
        <v>0</v>
      </c>
      <c r="AA24" s="0" t="n">
        <f aca="false">$B$1*((Y24/$B$2+1)^(1/$B$3)-1)</f>
        <v>0.251128005256279</v>
      </c>
      <c r="AB24" s="0" t="n">
        <f aca="false">AA24-Z24</f>
        <v>0.251128005256279</v>
      </c>
      <c r="AC24" s="0" t="n">
        <f aca="false">AC25+W24</f>
        <v>10010</v>
      </c>
      <c r="AD24" s="0" t="n">
        <f aca="false">$B$1-AA24</f>
        <v>24.7488719947437</v>
      </c>
    </row>
    <row r="25" customFormat="false" ht="13.8" hidden="false" customHeight="false" outlineLevel="0" collapsed="false">
      <c r="D25" s="0" t="n">
        <v>-0.02</v>
      </c>
      <c r="E25" s="0" t="n">
        <f aca="false">$B$1*D25</f>
        <v>-0.5</v>
      </c>
      <c r="F25" s="0" t="n">
        <f aca="false">$B$2*((1+E25/$B$1)^$B$3-1)</f>
        <v>-20.1823135843038</v>
      </c>
      <c r="G25" s="0" t="n">
        <f aca="false">E25/F25</f>
        <v>0.0247741666440492</v>
      </c>
      <c r="H25" s="0" t="n">
        <f aca="false">$B$6*$B$3*G25</f>
        <v>0.495483332880984</v>
      </c>
      <c r="I25" s="0" t="n">
        <f aca="false">$B$2-F25</f>
        <v>10020.1823135843</v>
      </c>
      <c r="J25" s="0" t="n">
        <f aca="false">$B$1+E25</f>
        <v>24.5</v>
      </c>
      <c r="L25" s="0" t="n">
        <v>0</v>
      </c>
      <c r="M25" s="0" t="n">
        <v>0</v>
      </c>
      <c r="N25" s="0" t="n">
        <f aca="false">M25+L25</f>
        <v>0</v>
      </c>
      <c r="O25" s="0" t="n">
        <v>0</v>
      </c>
      <c r="P25" s="0" t="n">
        <v>0</v>
      </c>
      <c r="Q25" s="0" t="n">
        <v>0</v>
      </c>
      <c r="R25" s="0" t="n">
        <f aca="false">B1</f>
        <v>25</v>
      </c>
      <c r="S25" s="0" t="n">
        <f aca="false">B2</f>
        <v>10000</v>
      </c>
      <c r="T25" s="0" t="n">
        <f aca="false">R25/($B$3*S25)</f>
        <v>0.025</v>
      </c>
      <c r="U25" s="0" t="n">
        <f aca="false">T25*$B$6*$B$3</f>
        <v>0.5</v>
      </c>
      <c r="W25" s="14" t="n">
        <v>0</v>
      </c>
      <c r="X25" s="0" t="n">
        <v>0</v>
      </c>
      <c r="Y25" s="0" t="n">
        <f aca="false">X25+W25</f>
        <v>0</v>
      </c>
      <c r="Z25" s="0" t="n">
        <v>0</v>
      </c>
      <c r="AA25" s="0" t="n">
        <v>0</v>
      </c>
      <c r="AB25" s="0" t="n">
        <v>0</v>
      </c>
      <c r="AC25" s="0" t="n">
        <f aca="false">B2</f>
        <v>10000</v>
      </c>
      <c r="AD25" s="0" t="n">
        <f aca="false">$B$1-AA25</f>
        <v>25</v>
      </c>
    </row>
    <row r="26" customFormat="false" ht="13.8" hidden="false" customHeight="false" outlineLevel="0" collapsed="false">
      <c r="D26" s="0" t="n">
        <v>-0.016</v>
      </c>
      <c r="E26" s="0" t="n">
        <f aca="false">$B$1*D26</f>
        <v>-0.4</v>
      </c>
      <c r="F26" s="0" t="n">
        <f aca="false">$B$2*((1+E26/$B$1)^$B$3-1)</f>
        <v>-16.1163810726106</v>
      </c>
      <c r="G26" s="0" t="n">
        <f aca="false">E26/F26</f>
        <v>0.0248194677327276</v>
      </c>
      <c r="H26" s="0" t="n">
        <f aca="false">$B$6*$B$3*G26</f>
        <v>0.496389354654551</v>
      </c>
      <c r="I26" s="0" t="n">
        <f aca="false">$B$2-F26</f>
        <v>10016.1163810726</v>
      </c>
      <c r="J26" s="0" t="n">
        <f aca="false">$B$1+E26</f>
        <v>24.6</v>
      </c>
      <c r="L26" s="0" t="n">
        <v>-0.01</v>
      </c>
      <c r="M26" s="0" t="n">
        <f aca="false">R25-$B$1</f>
        <v>0</v>
      </c>
      <c r="N26" s="0" t="n">
        <f aca="false">M26+L26</f>
        <v>-0.01</v>
      </c>
      <c r="O26" s="0" t="n">
        <f aca="false">$B$2*((1+M26/$B$1)^$B$3-1)</f>
        <v>0</v>
      </c>
      <c r="P26" s="0" t="n">
        <f aca="false">$B$2*((1+N26/$B$1)^$B$3-1)</f>
        <v>-0.400072018245101</v>
      </c>
      <c r="Q26" s="0" t="n">
        <f aca="false">P26-O26</f>
        <v>-0.400072018245101</v>
      </c>
      <c r="R26" s="0" t="n">
        <f aca="false">R25+L26</f>
        <v>24.99</v>
      </c>
      <c r="S26" s="0" t="n">
        <f aca="false">S25-Q26</f>
        <v>10000.4000720182</v>
      </c>
      <c r="T26" s="0" t="n">
        <f aca="false">R26/($B$3*S26)</f>
        <v>0.0249890002600232</v>
      </c>
      <c r="U26" s="0" t="n">
        <f aca="false">T26*$B$3*$B$6</f>
        <v>0.499780005200464</v>
      </c>
      <c r="W26" s="14" t="n">
        <v>-10</v>
      </c>
      <c r="X26" s="0" t="n">
        <f aca="false">AC25-$B$2</f>
        <v>0</v>
      </c>
      <c r="Y26" s="0" t="n">
        <f aca="false">W26+X26</f>
        <v>-10</v>
      </c>
      <c r="Z26" s="0" t="n">
        <f aca="false">$B$1*((X26/$B$2+1)^(1/$B$3)-1)</f>
        <v>0</v>
      </c>
      <c r="AA26" s="0" t="n">
        <f aca="false">$B$1*((Y26/$B$2+1)^(1/$B$3)-1)</f>
        <v>-0.248877994756294</v>
      </c>
      <c r="AB26" s="0" t="n">
        <f aca="false">AA26-Z26</f>
        <v>-0.248877994756294</v>
      </c>
      <c r="AC26" s="0" t="n">
        <f aca="false">AC25+W26</f>
        <v>9990</v>
      </c>
      <c r="AD26" s="0" t="n">
        <f aca="false">$B$1-AA26</f>
        <v>25.2488779947563</v>
      </c>
    </row>
    <row r="27" customFormat="false" ht="13.8" hidden="false" customHeight="false" outlineLevel="0" collapsed="false">
      <c r="D27" s="0" t="n">
        <v>-0.012</v>
      </c>
      <c r="E27" s="0" t="n">
        <f aca="false">$B$1*D27</f>
        <v>-0.3</v>
      </c>
      <c r="F27" s="0" t="n">
        <f aca="false">$B$2*((1+E27/$B$1)^$B$3-1)</f>
        <v>-12.0652968050772</v>
      </c>
      <c r="G27" s="0" t="n">
        <f aca="false">E27/F27</f>
        <v>0.0248647012043465</v>
      </c>
      <c r="H27" s="0" t="n">
        <f aca="false">$B$6*$B$3*G27</f>
        <v>0.497294024086929</v>
      </c>
      <c r="I27" s="0" t="n">
        <f aca="false">$B$2-F27</f>
        <v>10012.0652968051</v>
      </c>
      <c r="J27" s="0" t="n">
        <f aca="false">$B$1+E27</f>
        <v>24.7</v>
      </c>
      <c r="L27" s="0" t="n">
        <v>-0.01</v>
      </c>
      <c r="M27" s="0" t="n">
        <f aca="false">R26-$B$1</f>
        <v>-0.0100000000000016</v>
      </c>
      <c r="N27" s="0" t="n">
        <f aca="false">M27+L27</f>
        <v>-0.0200000000000016</v>
      </c>
      <c r="O27" s="0" t="n">
        <f aca="false">$B$2*((1+M27/$B$1)^$B$3-1)</f>
        <v>-0.400072018245101</v>
      </c>
      <c r="P27" s="0" t="n">
        <f aca="false">$B$2*((1+N27/$B$1)^$B$3-1)</f>
        <v>-0.800288146004524</v>
      </c>
      <c r="Q27" s="0" t="n">
        <f aca="false">P27-O27</f>
        <v>-0.400216127759423</v>
      </c>
      <c r="R27" s="0" t="n">
        <f aca="false">R26+L27</f>
        <v>24.98</v>
      </c>
      <c r="S27" s="0" t="n">
        <f aca="false">S26-Q27</f>
        <v>10000.800288146</v>
      </c>
      <c r="T27" s="0" t="n">
        <f aca="false">R27/($B$3*S27)</f>
        <v>0.0249780010401857</v>
      </c>
      <c r="U27" s="0" t="n">
        <f aca="false">T27*$B$3*$B$6</f>
        <v>0.499560020803713</v>
      </c>
      <c r="W27" s="14" t="n">
        <v>-10</v>
      </c>
      <c r="X27" s="0" t="n">
        <f aca="false">AC26-$B$2</f>
        <v>-10</v>
      </c>
      <c r="Y27" s="0" t="n">
        <f aca="false">W27+X27</f>
        <v>-20</v>
      </c>
      <c r="Z27" s="0" t="n">
        <f aca="false">$B$1*((X27/$B$2+1)^(1/$B$3)-1)</f>
        <v>-0.248877994756294</v>
      </c>
      <c r="AA27" s="0" t="n">
        <f aca="false">$B$1*((Y27/$B$2+1)^(1/$B$3)-1)</f>
        <v>-0.495523916201265</v>
      </c>
      <c r="AB27" s="0" t="n">
        <f aca="false">AA27-Z27</f>
        <v>-0.246645921444971</v>
      </c>
      <c r="AC27" s="0" t="n">
        <f aca="false">AC26+W27</f>
        <v>9980</v>
      </c>
      <c r="AD27" s="0" t="n">
        <f aca="false">$B$1-AA27</f>
        <v>25.4955239162013</v>
      </c>
    </row>
    <row r="28" customFormat="false" ht="13.8" hidden="false" customHeight="false" outlineLevel="0" collapsed="false">
      <c r="D28" s="0" t="n">
        <v>-0.008</v>
      </c>
      <c r="E28" s="0" t="n">
        <f aca="false">$B$1*D28</f>
        <v>-0.2</v>
      </c>
      <c r="F28" s="0" t="n">
        <f aca="false">$B$2*((1+E28/$B$1)^$B$3-1)</f>
        <v>-8.02894677165211</v>
      </c>
      <c r="G28" s="0" t="n">
        <f aca="false">E28/F28</f>
        <v>0.0249098674693102</v>
      </c>
      <c r="H28" s="0" t="n">
        <f aca="false">$B$6*$B$3*G28</f>
        <v>0.498197349386204</v>
      </c>
      <c r="I28" s="0" t="n">
        <f aca="false">$B$2-F28</f>
        <v>10008.0289467717</v>
      </c>
      <c r="J28" s="0" t="n">
        <f aca="false">$B$1+E28</f>
        <v>24.8</v>
      </c>
      <c r="L28" s="0" t="n">
        <v>-0.01</v>
      </c>
      <c r="M28" s="0" t="n">
        <f aca="false">R27-$B$1</f>
        <v>-0.0200000000000031</v>
      </c>
      <c r="N28" s="0" t="n">
        <f aca="false">M28+L28</f>
        <v>-0.0300000000000031</v>
      </c>
      <c r="O28" s="0" t="n">
        <f aca="false">$B$2*((1+M28/$B$1)^$B$3-1)</f>
        <v>-0.800288146004524</v>
      </c>
      <c r="P28" s="0" t="n">
        <f aca="false">$B$2*((1+N28/$B$1)^$B$3-1)</f>
        <v>-1.20064849290946</v>
      </c>
      <c r="Q28" s="0" t="n">
        <f aca="false">P28-O28</f>
        <v>-0.400360346904938</v>
      </c>
      <c r="R28" s="0" t="n">
        <f aca="false">R27+L28</f>
        <v>24.97</v>
      </c>
      <c r="S28" s="0" t="n">
        <f aca="false">S27-Q28</f>
        <v>10001.2006484929</v>
      </c>
      <c r="T28" s="0" t="n">
        <f aca="false">R28/($B$3*S28)</f>
        <v>0.0249670023406267</v>
      </c>
      <c r="U28" s="0" t="n">
        <f aca="false">T28*$B$3*$B$6</f>
        <v>0.499340046812535</v>
      </c>
      <c r="W28" s="14" t="n">
        <v>-10</v>
      </c>
      <c r="X28" s="0" t="n">
        <f aca="false">AC27-$B$2</f>
        <v>-20</v>
      </c>
      <c r="Y28" s="0" t="n">
        <f aca="false">W28+X28</f>
        <v>-30</v>
      </c>
      <c r="Z28" s="0" t="n">
        <f aca="false">$B$1*((X28/$B$2+1)^(1/$B$3)-1)</f>
        <v>-0.495523916201265</v>
      </c>
      <c r="AA28" s="0" t="n">
        <f aca="false">$B$1*((Y28/$B$2+1)^(1/$B$3)-1)</f>
        <v>-0.739955576277079</v>
      </c>
      <c r="AB28" s="0" t="n">
        <f aca="false">AA28-Z28</f>
        <v>-0.244431660075814</v>
      </c>
      <c r="AC28" s="0" t="n">
        <f aca="false">AC27+W28</f>
        <v>9970</v>
      </c>
      <c r="AD28" s="0" t="n">
        <f aca="false">$B$1-AA28</f>
        <v>25.7399555762771</v>
      </c>
    </row>
    <row r="29" customFormat="false" ht="13.8" hidden="false" customHeight="false" outlineLevel="0" collapsed="false">
      <c r="D29" s="0" t="n">
        <v>-0.004</v>
      </c>
      <c r="E29" s="0" t="n">
        <f aca="false">$B$1*D29</f>
        <v>-0.1</v>
      </c>
      <c r="F29" s="0" t="n">
        <f aca="false">$B$2*((1+E29/$B$1)^$B$3-1)</f>
        <v>-4.00721829306172</v>
      </c>
      <c r="G29" s="0" t="n">
        <f aca="false">E29/F29</f>
        <v>0.0249549669338315</v>
      </c>
      <c r="H29" s="0" t="n">
        <f aca="false">$B$6*$B$3*G29</f>
        <v>0.49909933867663</v>
      </c>
      <c r="I29" s="0" t="n">
        <f aca="false">$B$2-F29</f>
        <v>10004.0072182931</v>
      </c>
      <c r="J29" s="0" t="n">
        <f aca="false">$B$1+E29</f>
        <v>24.9</v>
      </c>
      <c r="L29" s="0" t="n">
        <v>-0.1</v>
      </c>
      <c r="M29" s="0" t="n">
        <f aca="false">R28-$B$1</f>
        <v>-0.0300000000000047</v>
      </c>
      <c r="N29" s="0" t="n">
        <f aca="false">M29+L29</f>
        <v>-0.130000000000005</v>
      </c>
      <c r="O29" s="0" t="n">
        <f aca="false">$B$2*((1+M29/$B$1)^$B$3-1)</f>
        <v>-1.20064849290946</v>
      </c>
      <c r="P29" s="0" t="n">
        <f aca="false">$B$2*((1+N29/$B$1)^$B$3-1)</f>
        <v>-5.2122082249717</v>
      </c>
      <c r="Q29" s="0" t="n">
        <f aca="false">P29-O29</f>
        <v>-4.01155973206224</v>
      </c>
      <c r="R29" s="0" t="n">
        <f aca="false">R28+L29</f>
        <v>24.87</v>
      </c>
      <c r="S29" s="0" t="n">
        <f aca="false">S28-Q29</f>
        <v>10005.212208225</v>
      </c>
      <c r="T29" s="0" t="n">
        <f aca="false">R29/($B$3*S29)</f>
        <v>0.0248570439910861</v>
      </c>
      <c r="U29" s="0" t="n">
        <f aca="false">T29*$B$3*$B$6</f>
        <v>0.497140879821722</v>
      </c>
      <c r="W29" s="14" t="n">
        <v>-10</v>
      </c>
      <c r="X29" s="0" t="n">
        <f aca="false">AC28-$B$2</f>
        <v>-30</v>
      </c>
      <c r="Y29" s="0" t="n">
        <f aca="false">W29+X29</f>
        <v>-40</v>
      </c>
      <c r="Z29" s="0" t="n">
        <f aca="false">$B$1*((X29/$B$2+1)^(1/$B$3)-1)</f>
        <v>-0.739955576277079</v>
      </c>
      <c r="AA29" s="0" t="n">
        <f aca="false">$B$1*((Y29/$B$2+1)^(1/$B$3)-1)</f>
        <v>-0.982190662429747</v>
      </c>
      <c r="AB29" s="0" t="n">
        <f aca="false">AA29-Z29</f>
        <v>-0.242235086152667</v>
      </c>
      <c r="AC29" s="0" t="n">
        <f aca="false">AC28+W29</f>
        <v>9960</v>
      </c>
      <c r="AD29" s="0" t="n">
        <f aca="false">$B$1-AA29</f>
        <v>25.9821906624297</v>
      </c>
    </row>
    <row r="30" customFormat="false" ht="13.8" hidden="false" customHeight="false" outlineLevel="0" collapsed="false">
      <c r="D30" s="0" t="n">
        <v>0</v>
      </c>
      <c r="E30" s="0" t="n">
        <f aca="false">$B$1*D30</f>
        <v>0</v>
      </c>
      <c r="F30" s="0" t="n">
        <f aca="false">$B$2*((1+E30/$B$1)^$B$3-1)</f>
        <v>0</v>
      </c>
      <c r="G30" s="0" t="n">
        <f aca="false">B5</f>
        <v>0.025</v>
      </c>
      <c r="H30" s="0" t="n">
        <f aca="false">$B$6*$B$3*G30</f>
        <v>0.5</v>
      </c>
      <c r="I30" s="0" t="n">
        <f aca="false">$B$2-F30</f>
        <v>10000</v>
      </c>
      <c r="J30" s="0" t="n">
        <f aca="false">$B$1+E30</f>
        <v>25</v>
      </c>
      <c r="L30" s="0" t="n">
        <v>-0.1</v>
      </c>
      <c r="M30" s="0" t="n">
        <f aca="false">R29-$B$1</f>
        <v>-0.130000000000006</v>
      </c>
      <c r="N30" s="0" t="n">
        <f aca="false">M30+L30</f>
        <v>-0.230000000000006</v>
      </c>
      <c r="O30" s="0" t="n">
        <f aca="false">$B$2*((1+M30/$B$1)^$B$3-1)</f>
        <v>-5.2122082249717</v>
      </c>
      <c r="P30" s="0" t="n">
        <f aca="false">$B$2*((1+N30/$B$1)^$B$3-1)</f>
        <v>-9.23831141703024</v>
      </c>
      <c r="Q30" s="0" t="n">
        <f aca="false">P30-O30</f>
        <v>-4.02610319205854</v>
      </c>
      <c r="R30" s="0" t="n">
        <f aca="false">R29+L30</f>
        <v>24.77</v>
      </c>
      <c r="S30" s="0" t="n">
        <f aca="false">S29-Q30</f>
        <v>10009.238311417</v>
      </c>
      <c r="T30" s="0" t="n">
        <f aca="false">R30/($B$3*S30)</f>
        <v>0.0247471378234107</v>
      </c>
      <c r="U30" s="0" t="n">
        <f aca="false">T30*$B$3*$B$6</f>
        <v>0.494942756468214</v>
      </c>
      <c r="W30" s="14" t="n">
        <v>-10</v>
      </c>
      <c r="X30" s="0" t="n">
        <f aca="false">AC29-$B$2</f>
        <v>-40</v>
      </c>
      <c r="Y30" s="0" t="n">
        <f aca="false">W30+X30</f>
        <v>-50</v>
      </c>
      <c r="Z30" s="0" t="n">
        <f aca="false">$B$1*((X30/$B$2+1)^(1/$B$3)-1)</f>
        <v>-0.982190662429747</v>
      </c>
      <c r="AA30" s="0" t="n">
        <f aca="false">$B$1*((Y30/$B$2+1)^(1/$B$3)-1)</f>
        <v>-1.2222467383557</v>
      </c>
      <c r="AB30" s="0" t="n">
        <f aca="false">AA30-Z30</f>
        <v>-0.240056075925957</v>
      </c>
      <c r="AC30" s="0" t="n">
        <f aca="false">AC29+W30</f>
        <v>9950</v>
      </c>
      <c r="AD30" s="0" t="n">
        <f aca="false">$B$1-AA30</f>
        <v>26.2222467383557</v>
      </c>
    </row>
    <row r="31" customFormat="false" ht="13.8" hidden="false" customHeight="false" outlineLevel="0" collapsed="false">
      <c r="D31" s="0" t="n">
        <v>0.004</v>
      </c>
      <c r="E31" s="0" t="n">
        <f aca="false">$B$1*D31</f>
        <v>0.1</v>
      </c>
      <c r="F31" s="0" t="n">
        <f aca="false">$B$2*((1+E31/$B$1)^$B$3-1)</f>
        <v>3.99281818726838</v>
      </c>
      <c r="G31" s="0" t="n">
        <f aca="false">E31/F31</f>
        <v>0.0250449670658341</v>
      </c>
      <c r="H31" s="0" t="n">
        <f aca="false">$B$6*$B$3*G31</f>
        <v>0.500899341316682</v>
      </c>
      <c r="I31" s="0" t="n">
        <f aca="false">$B$2-F31</f>
        <v>9996.00718181273</v>
      </c>
      <c r="J31" s="0" t="n">
        <f aca="false">$B$1+E31</f>
        <v>25.1</v>
      </c>
      <c r="L31" s="0" t="n">
        <v>-0.1</v>
      </c>
      <c r="M31" s="0" t="n">
        <f aca="false">R30-$B$1</f>
        <v>-0.230000000000008</v>
      </c>
      <c r="N31" s="0" t="n">
        <f aca="false">M31+L31</f>
        <v>-0.330000000000007</v>
      </c>
      <c r="O31" s="0" t="n">
        <f aca="false">$B$2*((1+M31/$B$1)^$B$3-1)</f>
        <v>-9.23831141703024</v>
      </c>
      <c r="P31" s="0" t="n">
        <f aca="false">$B$2*((1+N31/$B$1)^$B$3-1)</f>
        <v>-13.2790698292196</v>
      </c>
      <c r="Q31" s="0" t="n">
        <f aca="false">P31-O31</f>
        <v>-4.04075841218932</v>
      </c>
      <c r="R31" s="0" t="n">
        <f aca="false">R30+L31</f>
        <v>24.67</v>
      </c>
      <c r="S31" s="0" t="n">
        <f aca="false">S30-Q31</f>
        <v>10013.2790698292</v>
      </c>
      <c r="T31" s="0" t="n">
        <f aca="false">R31/($B$3*S31)</f>
        <v>0.0246372839785646</v>
      </c>
      <c r="U31" s="0" t="n">
        <f aca="false">T31*$B$3*$B$6</f>
        <v>0.492745679571293</v>
      </c>
      <c r="W31" s="14" t="n">
        <v>-50</v>
      </c>
      <c r="X31" s="0" t="n">
        <f aca="false">AC30-$B$2</f>
        <v>-50</v>
      </c>
      <c r="Y31" s="0" t="n">
        <f aca="false">W31+X31</f>
        <v>-100</v>
      </c>
      <c r="Z31" s="0" t="n">
        <f aca="false">$B$1*((X31/$B$2+1)^(1/$B$3)-1)</f>
        <v>-1.2222467383557</v>
      </c>
      <c r="AA31" s="0" t="n">
        <f aca="false">$B$1*((Y31/$B$2+1)^(1/$B$3)-1)</f>
        <v>-2.39044812477989</v>
      </c>
      <c r="AB31" s="0" t="n">
        <f aca="false">AA31-Z31</f>
        <v>-1.16820138642419</v>
      </c>
      <c r="AC31" s="0" t="n">
        <f aca="false">AC30+W31</f>
        <v>9900</v>
      </c>
      <c r="AD31" s="0" t="n">
        <f aca="false">$B$1-AA31</f>
        <v>27.3904481247799</v>
      </c>
    </row>
    <row r="32" customFormat="false" ht="13.8" hidden="false" customHeight="false" outlineLevel="0" collapsed="false">
      <c r="D32" s="0" t="n">
        <v>0.008</v>
      </c>
      <c r="E32" s="0" t="n">
        <f aca="false">$B$1*D32</f>
        <v>0.2</v>
      </c>
      <c r="F32" s="0" t="n">
        <f aca="false">$B$2*((1+E32/$B$1)^$B$3-1)</f>
        <v>7.97134507890984</v>
      </c>
      <c r="G32" s="0" t="n">
        <f aca="false">E32/F32</f>
        <v>0.0250898685253445</v>
      </c>
      <c r="H32" s="0" t="n">
        <f aca="false">$B$6*$B$3*G32</f>
        <v>0.501797370506891</v>
      </c>
      <c r="I32" s="0" t="n">
        <f aca="false">$B$2-F32</f>
        <v>9992.02865492109</v>
      </c>
      <c r="J32" s="0" t="n">
        <f aca="false">$B$1+E32</f>
        <v>25.2</v>
      </c>
      <c r="L32" s="0" t="n">
        <v>-0.1</v>
      </c>
      <c r="M32" s="0" t="n">
        <f aca="false">R31-$B$1</f>
        <v>-0.330000000000009</v>
      </c>
      <c r="N32" s="0" t="n">
        <f aca="false">M32+L32</f>
        <v>-0.430000000000009</v>
      </c>
      <c r="O32" s="0" t="n">
        <f aca="false">$B$2*((1+M32/$B$1)^$B$3-1)</f>
        <v>-13.2790698292196</v>
      </c>
      <c r="P32" s="0" t="n">
        <f aca="false">$B$2*((1+N32/$B$1)^$B$3-1)</f>
        <v>-17.3345965378446</v>
      </c>
      <c r="Q32" s="0" t="n">
        <f aca="false">P32-O32</f>
        <v>-4.05552670862508</v>
      </c>
      <c r="R32" s="0" t="n">
        <f aca="false">R31+L32</f>
        <v>24.57</v>
      </c>
      <c r="S32" s="0" t="n">
        <f aca="false">S31-Q32</f>
        <v>10017.3345965378</v>
      </c>
      <c r="T32" s="0" t="n">
        <f aca="false">R32/($B$3*S32)</f>
        <v>0.0245274825985066</v>
      </c>
      <c r="U32" s="0" t="n">
        <f aca="false">T32*$B$3*$B$6</f>
        <v>0.490549651970132</v>
      </c>
      <c r="W32" s="14" t="n">
        <v>-100</v>
      </c>
      <c r="X32" s="0" t="n">
        <f aca="false">AC31-$B$2</f>
        <v>-100</v>
      </c>
      <c r="Y32" s="0" t="n">
        <f aca="false">W32+X32</f>
        <v>-200</v>
      </c>
      <c r="Z32" s="0" t="n">
        <f aca="false">$B$1*((X32/$B$2+1)^(1/$B$3)-1)</f>
        <v>-2.39044812477989</v>
      </c>
      <c r="AA32" s="0" t="n">
        <f aca="false">$B$1*((Y32/$B$2+1)^(1/$B$3)-1)</f>
        <v>-4.57317982781133</v>
      </c>
      <c r="AB32" s="0" t="n">
        <f aca="false">AA32-Z32</f>
        <v>-2.18273170303144</v>
      </c>
      <c r="AC32" s="0" t="n">
        <f aca="false">AC31+W32</f>
        <v>9800</v>
      </c>
      <c r="AD32" s="0" t="n">
        <f aca="false">$B$1-AA32</f>
        <v>29.5731798278113</v>
      </c>
    </row>
    <row r="33" customFormat="false" ht="13.8" hidden="false" customHeight="false" outlineLevel="0" collapsed="false">
      <c r="D33" s="0" t="n">
        <v>0.012</v>
      </c>
      <c r="E33" s="0" t="n">
        <f aca="false">$B$1*D33</f>
        <v>0.3</v>
      </c>
      <c r="F33" s="0" t="n">
        <f aca="false">$B$2*((1+E33/$B$1)^$B$3-1)</f>
        <v>11.9356882351385</v>
      </c>
      <c r="G33" s="0" t="n">
        <f aca="false">E33/F33</f>
        <v>0.0251347047685784</v>
      </c>
      <c r="H33" s="0" t="n">
        <f aca="false">$B$6*$B$3*G33</f>
        <v>0.502694095371568</v>
      </c>
      <c r="I33" s="0" t="n">
        <f aca="false">$B$2-F33</f>
        <v>9988.06431176486</v>
      </c>
      <c r="J33" s="0" t="n">
        <f aca="false">$B$1+E33</f>
        <v>25.3</v>
      </c>
      <c r="L33" s="0" t="n">
        <v>-0.1</v>
      </c>
      <c r="M33" s="0" t="n">
        <f aca="false">R32-$B$1</f>
        <v>-0.43000000000001</v>
      </c>
      <c r="N33" s="0" t="n">
        <f aca="false">M33+L33</f>
        <v>-0.53000000000001</v>
      </c>
      <c r="O33" s="0" t="n">
        <f aca="false">$B$2*((1+M33/$B$1)^$B$3-1)</f>
        <v>-17.3345965378446</v>
      </c>
      <c r="P33" s="0" t="n">
        <f aca="false">$B$2*((1+N33/$B$1)^$B$3-1)</f>
        <v>-21.4050059563065</v>
      </c>
      <c r="Q33" s="0" t="n">
        <f aca="false">P33-O33</f>
        <v>-4.07040941846181</v>
      </c>
      <c r="R33" s="0" t="n">
        <f aca="false">R32+L33</f>
        <v>24.47</v>
      </c>
      <c r="S33" s="0" t="n">
        <f aca="false">S32-Q33</f>
        <v>10021.4050059563</v>
      </c>
      <c r="T33" s="0" t="n">
        <f aca="false">R33/($B$3*S33)</f>
        <v>0.0244177338262011</v>
      </c>
      <c r="U33" s="0" t="n">
        <f aca="false">T33*$B$3*$B$6</f>
        <v>0.488354676524021</v>
      </c>
      <c r="W33" s="14" t="n">
        <v>-100</v>
      </c>
      <c r="X33" s="0" t="n">
        <f aca="false">AC32-$B$2</f>
        <v>-200</v>
      </c>
      <c r="Y33" s="0" t="n">
        <f aca="false">W33+X33</f>
        <v>-300</v>
      </c>
      <c r="Z33" s="0" t="n">
        <f aca="false">$B$1*((X33/$B$2+1)^(1/$B$3)-1)</f>
        <v>-4.57317982781133</v>
      </c>
      <c r="AA33" s="0" t="n">
        <f aca="false">$B$1*((Y33/$B$2+1)^(1/$B$3)-1)</f>
        <v>-6.5643968276268</v>
      </c>
      <c r="AB33" s="0" t="n">
        <f aca="false">AA33-Z33</f>
        <v>-1.99121699981546</v>
      </c>
      <c r="AC33" s="0" t="n">
        <f aca="false">AC32+W33</f>
        <v>9700</v>
      </c>
      <c r="AD33" s="0" t="n">
        <f aca="false">$B$1-AA33</f>
        <v>31.5643968276268</v>
      </c>
    </row>
    <row r="34" customFormat="false" ht="13.8" hidden="false" customHeight="false" outlineLevel="0" collapsed="false">
      <c r="D34" s="0" t="n">
        <v>0.016</v>
      </c>
      <c r="E34" s="0" t="n">
        <f aca="false">$B$1*D34</f>
        <v>0.4</v>
      </c>
      <c r="F34" s="0" t="n">
        <f aca="false">$B$2*((1+E34/$B$1)^$B$3-1)</f>
        <v>15.8859539854417</v>
      </c>
      <c r="G34" s="0" t="n">
        <f aca="false">E34/F34</f>
        <v>0.0251794761816993</v>
      </c>
      <c r="H34" s="0" t="n">
        <f aca="false">$B$6*$B$3*G34</f>
        <v>0.503589523633986</v>
      </c>
      <c r="I34" s="0" t="n">
        <f aca="false">$B$2-F34</f>
        <v>9984.11404601456</v>
      </c>
      <c r="J34" s="0" t="n">
        <f aca="false">$B$1+E34</f>
        <v>25.4</v>
      </c>
      <c r="L34" s="0" t="n">
        <v>-0.1</v>
      </c>
      <c r="M34" s="0" t="n">
        <f aca="false">R33-$B$1</f>
        <v>-0.530000000000012</v>
      </c>
      <c r="N34" s="0" t="n">
        <f aca="false">M34+L34</f>
        <v>-0.630000000000012</v>
      </c>
      <c r="O34" s="0" t="n">
        <f aca="false">$B$2*((1+M34/$B$1)^$B$3-1)</f>
        <v>-21.4050059563065</v>
      </c>
      <c r="P34" s="0" t="n">
        <f aca="false">$B$2*((1+N34/$B$1)^$B$3-1)</f>
        <v>-25.4904138564549</v>
      </c>
      <c r="Q34" s="0" t="n">
        <f aca="false">P34-O34</f>
        <v>-4.08540790014844</v>
      </c>
      <c r="R34" s="0" t="n">
        <f aca="false">R33+L34</f>
        <v>24.37</v>
      </c>
      <c r="S34" s="0" t="n">
        <f aca="false">S33-Q34</f>
        <v>10025.4904138565</v>
      </c>
      <c r="T34" s="0" t="n">
        <f aca="false">R34/($B$3*S34)</f>
        <v>0.0243080378056296</v>
      </c>
      <c r="U34" s="0" t="n">
        <f aca="false">T34*$B$3*$B$6</f>
        <v>0.486160756112592</v>
      </c>
      <c r="W34" s="14" t="n">
        <v>-100</v>
      </c>
      <c r="X34" s="0" t="n">
        <f aca="false">AC33-$B$2</f>
        <v>-300</v>
      </c>
      <c r="Y34" s="0" t="n">
        <f aca="false">W34+X34</f>
        <v>-400</v>
      </c>
      <c r="Z34" s="0" t="n">
        <f aca="false">$B$1*((X34/$B$2+1)^(1/$B$3)-1)</f>
        <v>-6.5643968276268</v>
      </c>
      <c r="AA34" s="0" t="n">
        <f aca="false">$B$1*((Y34/$B$2+1)^(1/$B$3)-1)</f>
        <v>-8.37918410021248</v>
      </c>
      <c r="AB34" s="0" t="n">
        <f aca="false">AA34-Z34</f>
        <v>-1.81478727258568</v>
      </c>
      <c r="AC34" s="0" t="n">
        <f aca="false">AC33+W34</f>
        <v>9600</v>
      </c>
      <c r="AD34" s="0" t="n">
        <f aca="false">$B$1-AA34</f>
        <v>33.3791841002125</v>
      </c>
    </row>
    <row r="35" customFormat="false" ht="13.8" hidden="false" customHeight="false" outlineLevel="0" collapsed="false">
      <c r="D35" s="0" t="n">
        <v>0.02</v>
      </c>
      <c r="E35" s="0" t="n">
        <f aca="false">$B$1*D35</f>
        <v>0.5</v>
      </c>
      <c r="F35" s="0" t="n">
        <f aca="false">$B$2*((1+E35/$B$1)^$B$3-1)</f>
        <v>19.8222474474519</v>
      </c>
      <c r="G35" s="0" t="n">
        <f aca="false">E35/F35</f>
        <v>0.0252241831470162</v>
      </c>
      <c r="H35" s="0" t="n">
        <f aca="false">$B$6*$B$3*G35</f>
        <v>0.504483662940324</v>
      </c>
      <c r="I35" s="0" t="n">
        <f aca="false">$B$2-F35</f>
        <v>9980.17775255255</v>
      </c>
      <c r="J35" s="0" t="n">
        <f aca="false">$B$1+E35</f>
        <v>25.5</v>
      </c>
      <c r="L35" s="0" t="n">
        <v>-0.1</v>
      </c>
      <c r="M35" s="0" t="n">
        <f aca="false">R34-$B$1</f>
        <v>-0.630000000000013</v>
      </c>
      <c r="N35" s="0" t="n">
        <f aca="false">M35+L35</f>
        <v>-0.730000000000013</v>
      </c>
      <c r="O35" s="0" t="n">
        <f aca="false">$B$2*((1+M35/$B$1)^$B$3-1)</f>
        <v>-25.4904138564549</v>
      </c>
      <c r="P35" s="0" t="n">
        <f aca="false">$B$2*((1+N35/$B$1)^$B$3-1)</f>
        <v>-29.5909373903669</v>
      </c>
      <c r="Q35" s="0" t="n">
        <f aca="false">P35-O35</f>
        <v>-4.10052353391199</v>
      </c>
      <c r="R35" s="0" t="n">
        <f aca="false">R34+L35</f>
        <v>24.27</v>
      </c>
      <c r="S35" s="0" t="n">
        <f aca="false">S34-Q35</f>
        <v>10029.5909373904</v>
      </c>
      <c r="T35" s="0" t="n">
        <f aca="false">R35/($B$3*S35)</f>
        <v>0.0241983946818023</v>
      </c>
      <c r="U35" s="0" t="n">
        <f aca="false">T35*$B$3*$B$6</f>
        <v>0.483967893636047</v>
      </c>
      <c r="W35" s="14" t="n">
        <v>-100</v>
      </c>
      <c r="X35" s="0" t="n">
        <f aca="false">AC34-$B$2</f>
        <v>-400</v>
      </c>
      <c r="Y35" s="0" t="n">
        <f aca="false">W35+X35</f>
        <v>-500</v>
      </c>
      <c r="Z35" s="0" t="n">
        <f aca="false">$B$1*((X35/$B$2+1)^(1/$B$3)-1)</f>
        <v>-8.37918410021248</v>
      </c>
      <c r="AA35" s="0" t="n">
        <f aca="false">$B$1*((Y35/$B$2+1)^(1/$B$3)-1)</f>
        <v>-10.0315765190405</v>
      </c>
      <c r="AB35" s="0" t="n">
        <f aca="false">AA35-Z35</f>
        <v>-1.65239241882805</v>
      </c>
      <c r="AC35" s="0" t="n">
        <f aca="false">AC34+W35</f>
        <v>9500</v>
      </c>
      <c r="AD35" s="0" t="n">
        <f aca="false">$B$1-AA35</f>
        <v>35.0315765190405</v>
      </c>
    </row>
    <row r="36" customFormat="false" ht="13.8" hidden="false" customHeight="false" outlineLevel="0" collapsed="false">
      <c r="D36" s="0" t="n">
        <v>0.024</v>
      </c>
      <c r="E36" s="0" t="n">
        <f aca="false">$B$1*D36</f>
        <v>0.6</v>
      </c>
      <c r="F36" s="0" t="n">
        <f aca="false">$B$2*((1+E36/$B$1)^$B$3-1)</f>
        <v>23.7446725454449</v>
      </c>
      <c r="G36" s="0" t="n">
        <f aca="false">E36/F36</f>
        <v>0.0252688260430487</v>
      </c>
      <c r="H36" s="0" t="n">
        <f aca="false">$B$6*$B$3*G36</f>
        <v>0.505376520860973</v>
      </c>
      <c r="I36" s="0" t="n">
        <f aca="false">$B$2-F36</f>
        <v>9976.25532745456</v>
      </c>
      <c r="J36" s="0" t="n">
        <f aca="false">$B$1+E36</f>
        <v>25.6</v>
      </c>
      <c r="L36" s="0" t="n">
        <v>-0.1</v>
      </c>
      <c r="M36" s="0" t="n">
        <f aca="false">R35-$B$1</f>
        <v>-0.730000000000015</v>
      </c>
      <c r="N36" s="0" t="n">
        <f aca="false">M36+L36</f>
        <v>-0.830000000000015</v>
      </c>
      <c r="O36" s="0" t="n">
        <f aca="false">$B$2*((1+M36/$B$1)^$B$3-1)</f>
        <v>-29.5909373903669</v>
      </c>
      <c r="P36" s="0" t="n">
        <f aca="false">$B$2*((1+N36/$B$1)^$B$3-1)</f>
        <v>-33.7066951125675</v>
      </c>
      <c r="Q36" s="0" t="n">
        <f aca="false">P36-O36</f>
        <v>-4.11575772220063</v>
      </c>
      <c r="R36" s="0" t="n">
        <f aca="false">R35+L36</f>
        <v>24.17</v>
      </c>
      <c r="S36" s="0" t="n">
        <f aca="false">S35-Q36</f>
        <v>10033.7066951126</v>
      </c>
      <c r="T36" s="0" t="n">
        <f aca="false">R36/($B$3*S36)</f>
        <v>0.0240888046007695</v>
      </c>
      <c r="U36" s="0" t="n">
        <f aca="false">T36*$B$3*$B$6</f>
        <v>0.481776092015391</v>
      </c>
      <c r="W36" s="14" t="n">
        <v>-100</v>
      </c>
      <c r="X36" s="0" t="n">
        <f aca="false">AC35-$B$2</f>
        <v>-500</v>
      </c>
      <c r="Y36" s="0" t="n">
        <f aca="false">W36+X36</f>
        <v>-600</v>
      </c>
      <c r="Z36" s="0" t="n">
        <f aca="false">$B$1*((X36/$B$2+1)^(1/$B$3)-1)</f>
        <v>-10.0315765190405</v>
      </c>
      <c r="AA36" s="0" t="n">
        <f aca="false">$B$1*((Y36/$B$2+1)^(1/$B$3)-1)</f>
        <v>-11.5346221476275</v>
      </c>
      <c r="AB36" s="0" t="n">
        <f aca="false">AA36-Z36</f>
        <v>-1.50304562858698</v>
      </c>
      <c r="AC36" s="0" t="n">
        <f aca="false">AC35+W36</f>
        <v>9400</v>
      </c>
      <c r="AD36" s="0" t="n">
        <f aca="false">$B$1-AA36</f>
        <v>36.5346221476275</v>
      </c>
    </row>
    <row r="37" customFormat="false" ht="13.8" hidden="false" customHeight="false" outlineLevel="0" collapsed="false">
      <c r="D37" s="0" t="n">
        <v>0.028</v>
      </c>
      <c r="E37" s="0" t="n">
        <f aca="false">$B$1*D37</f>
        <v>0.7</v>
      </c>
      <c r="F37" s="0" t="n">
        <f aca="false">$B$2*((1+E37/$B$1)^$B$3-1)</f>
        <v>27.6533320284922</v>
      </c>
      <c r="G37" s="0" t="n">
        <f aca="false">E37/F37</f>
        <v>0.0253134052445747</v>
      </c>
      <c r="H37" s="0" t="n">
        <f aca="false">$B$6*$B$3*G37</f>
        <v>0.506268104891494</v>
      </c>
      <c r="I37" s="0" t="n">
        <f aca="false">$B$2-F37</f>
        <v>9972.34666797151</v>
      </c>
      <c r="J37" s="0" t="n">
        <f aca="false">$B$1+E37</f>
        <v>25.7</v>
      </c>
      <c r="L37" s="0" t="n">
        <v>-0.1</v>
      </c>
      <c r="M37" s="0" t="n">
        <f aca="false">R36-$B$1</f>
        <v>-0.830000000000016</v>
      </c>
      <c r="N37" s="0" t="n">
        <f aca="false">M37+L37</f>
        <v>-0.930000000000016</v>
      </c>
      <c r="O37" s="0" t="n">
        <f aca="false">$B$2*((1+M37/$B$1)^$B$3-1)</f>
        <v>-33.7066951125686</v>
      </c>
      <c r="P37" s="0" t="n">
        <f aca="false">$B$2*((1+N37/$B$1)^$B$3-1)</f>
        <v>-37.837807002703</v>
      </c>
      <c r="Q37" s="0" t="n">
        <f aca="false">P37-O37</f>
        <v>-4.13111189013437</v>
      </c>
      <c r="R37" s="0" t="n">
        <f aca="false">R36+L37</f>
        <v>24.07</v>
      </c>
      <c r="S37" s="0" t="n">
        <f aca="false">S36-Q37</f>
        <v>10037.8378070027</v>
      </c>
      <c r="T37" s="0" t="n">
        <f aca="false">R37/($B$3*S37)</f>
        <v>0.0239792677096337</v>
      </c>
      <c r="U37" s="0" t="n">
        <f aca="false">T37*$B$3*$B$6</f>
        <v>0.479585354192673</v>
      </c>
      <c r="W37" s="14" t="n">
        <v>-1000</v>
      </c>
      <c r="X37" s="0" t="n">
        <f aca="false">AC36-$B$2</f>
        <v>-600</v>
      </c>
      <c r="Y37" s="0" t="n">
        <f aca="false">W37+X37</f>
        <v>-1600</v>
      </c>
      <c r="Z37" s="0" t="n">
        <f aca="false">$B$1*((X37/$B$2+1)^(1/$B$3)-1)</f>
        <v>-11.5346221476275</v>
      </c>
      <c r="AA37" s="0" t="n">
        <f aca="false">$B$1*((Y37/$B$2+1)^(1/$B$3)-1)</f>
        <v>-20.6274692808505</v>
      </c>
      <c r="AB37" s="0" t="n">
        <f aca="false">AA37-Z37</f>
        <v>-9.09284713322296</v>
      </c>
      <c r="AC37" s="0" t="n">
        <f aca="false">AC36+W37</f>
        <v>8400</v>
      </c>
      <c r="AD37" s="0" t="n">
        <f aca="false">$B$1-AA37</f>
        <v>45.6274692808505</v>
      </c>
    </row>
    <row r="38" customFormat="false" ht="13.8" hidden="false" customHeight="false" outlineLevel="0" collapsed="false">
      <c r="D38" s="0" t="n">
        <v>0.032</v>
      </c>
      <c r="E38" s="0" t="n">
        <f aca="false">$B$1*D38</f>
        <v>0.8</v>
      </c>
      <c r="F38" s="0" t="n">
        <f aca="false">$B$2*((1+E38/$B$1)^$B$3-1)</f>
        <v>31.5483274882511</v>
      </c>
      <c r="G38" s="0" t="n">
        <f aca="false">E38/F38</f>
        <v>0.0253579211226943</v>
      </c>
      <c r="H38" s="0" t="n">
        <f aca="false">$B$6*$B$3*G38</f>
        <v>0.507158422453886</v>
      </c>
      <c r="I38" s="0" t="n">
        <f aca="false">$B$2-F38</f>
        <v>9968.45167251175</v>
      </c>
      <c r="J38" s="0" t="n">
        <f aca="false">$B$1+E38</f>
        <v>25.8</v>
      </c>
      <c r="L38" s="0" t="n">
        <v>-0.1</v>
      </c>
      <c r="M38" s="0" t="n">
        <f aca="false">R37-$B$1</f>
        <v>-0.930000000000018</v>
      </c>
      <c r="N38" s="0" t="n">
        <f aca="false">M38+L38</f>
        <v>-1.03000000000002</v>
      </c>
      <c r="O38" s="0" t="n">
        <f aca="false">$B$2*((1+M38/$B$1)^$B$3-1)</f>
        <v>-37.837807002703</v>
      </c>
      <c r="P38" s="0" t="n">
        <f aca="false">$B$2*((1+N38/$B$1)^$B$3-1)</f>
        <v>-41.9843944886722</v>
      </c>
      <c r="Q38" s="0" t="n">
        <f aca="false">P38-O38</f>
        <v>-4.14658748596919</v>
      </c>
      <c r="R38" s="0" t="n">
        <f aca="false">R37+L38</f>
        <v>23.97</v>
      </c>
      <c r="S38" s="0" t="n">
        <f aca="false">S37-Q38</f>
        <v>10041.9843944887</v>
      </c>
      <c r="T38" s="0" t="n">
        <f aca="false">R38/($B$3*S38)</f>
        <v>0.0238697841565611</v>
      </c>
      <c r="U38" s="0" t="n">
        <f aca="false">T38*$B$3*$B$6</f>
        <v>0.477395683131223</v>
      </c>
      <c r="W38" s="14" t="n">
        <v>-1000</v>
      </c>
      <c r="X38" s="0" t="n">
        <f aca="false">AC37-$B$2</f>
        <v>-1600</v>
      </c>
      <c r="Y38" s="0" t="n">
        <f aca="false">W38+X38</f>
        <v>-2600</v>
      </c>
      <c r="Z38" s="0" t="n">
        <f aca="false">$B$1*((X38/$B$2+1)^(1/$B$3)-1)</f>
        <v>-20.6274692808505</v>
      </c>
      <c r="AA38" s="0" t="n">
        <f aca="false">$B$1*((Y38/$B$2+1)^(1/$B$3)-1)</f>
        <v>-23.769002400661</v>
      </c>
      <c r="AB38" s="0" t="n">
        <f aca="false">AA38-Z38</f>
        <v>-3.14153311981055</v>
      </c>
      <c r="AC38" s="0" t="n">
        <f aca="false">AC37+W38</f>
        <v>7400</v>
      </c>
      <c r="AD38" s="0" t="n">
        <f aca="false">$B$1-AA38</f>
        <v>48.769002400661</v>
      </c>
    </row>
    <row r="39" customFormat="false" ht="13.8" hidden="false" customHeight="false" outlineLevel="0" collapsed="false">
      <c r="D39" s="0" t="n">
        <v>0.036</v>
      </c>
      <c r="E39" s="0" t="n">
        <f aca="false">$B$1*D39</f>
        <v>0.9</v>
      </c>
      <c r="F39" s="0" t="n">
        <f aca="false">$B$2*((1+E39/$B$1)^$B$3-1)</f>
        <v>35.4297593764508</v>
      </c>
      <c r="G39" s="0" t="n">
        <f aca="false">E39/F39</f>
        <v>0.0254023740448603</v>
      </c>
      <c r="H39" s="0" t="n">
        <f aca="false">$B$6*$B$3*G39</f>
        <v>0.508047480897207</v>
      </c>
      <c r="I39" s="0" t="n">
        <f aca="false">$B$2-F39</f>
        <v>9964.57024062355</v>
      </c>
      <c r="J39" s="0" t="n">
        <f aca="false">$B$1+E39</f>
        <v>25.9</v>
      </c>
      <c r="L39" s="0" t="n">
        <v>-0.1</v>
      </c>
      <c r="M39" s="0" t="n">
        <f aca="false">R38-$B$1</f>
        <v>-1.03000000000002</v>
      </c>
      <c r="N39" s="0" t="n">
        <f aca="false">M39+L39</f>
        <v>-1.13000000000002</v>
      </c>
      <c r="O39" s="0" t="n">
        <f aca="false">$B$2*((1+M39/$B$1)^$B$3-1)</f>
        <v>-41.9843944886722</v>
      </c>
      <c r="P39" s="0" t="n">
        <f aca="false">$B$2*((1+N39/$B$1)^$B$3-1)</f>
        <v>-46.1465804702366</v>
      </c>
      <c r="Q39" s="0" t="n">
        <f aca="false">P39-O39</f>
        <v>-4.16218598156437</v>
      </c>
      <c r="R39" s="0" t="n">
        <f aca="false">R38+L39</f>
        <v>23.87</v>
      </c>
      <c r="S39" s="0" t="n">
        <f aca="false">S38-Q39</f>
        <v>10046.1465804702</v>
      </c>
      <c r="T39" s="0" t="n">
        <f aca="false">R39/($B$3*S39)</f>
        <v>0.0237603540907948</v>
      </c>
      <c r="U39" s="0" t="n">
        <f aca="false">T39*$B$3*$B$6</f>
        <v>0.475207081815895</v>
      </c>
      <c r="W39" s="14" t="n">
        <v>-1000</v>
      </c>
      <c r="X39" s="0" t="n">
        <f aca="false">AC38-$B$2</f>
        <v>-2600</v>
      </c>
      <c r="Y39" s="0" t="n">
        <f aca="false">W39+X39</f>
        <v>-3600</v>
      </c>
      <c r="Z39" s="0" t="n">
        <f aca="false">$B$1*((X39/$B$2+1)^(1/$B$3)-1)</f>
        <v>-23.769002400661</v>
      </c>
      <c r="AA39" s="0" t="n">
        <f aca="false">$B$1*((Y39/$B$2+1)^(1/$B$3)-1)</f>
        <v>-24.7117696238483</v>
      </c>
      <c r="AB39" s="0" t="n">
        <f aca="false">AA39-Z39</f>
        <v>-0.942767223187257</v>
      </c>
      <c r="AC39" s="0" t="n">
        <f aca="false">AC38+W39</f>
        <v>6400</v>
      </c>
      <c r="AD39" s="0" t="n">
        <f aca="false">$B$1-AA39</f>
        <v>49.7117696238483</v>
      </c>
    </row>
    <row r="40" customFormat="false" ht="13.8" hidden="false" customHeight="false" outlineLevel="0" collapsed="false">
      <c r="D40" s="0" t="n">
        <v>0.04</v>
      </c>
      <c r="E40" s="0" t="n">
        <f aca="false">$B$1*D40</f>
        <v>1</v>
      </c>
      <c r="F40" s="0" t="n">
        <f aca="false">$B$2*((1+E40/$B$1)^$B$3-1)</f>
        <v>39.2977270220052</v>
      </c>
      <c r="G40" s="0" t="n">
        <f aca="false">E40/F40</f>
        <v>0.0254467643749482</v>
      </c>
      <c r="H40" s="0" t="n">
        <f aca="false">$B$6*$B$3*G40</f>
        <v>0.508935287498964</v>
      </c>
      <c r="I40" s="0" t="n">
        <f aca="false">$B$2-F40</f>
        <v>9960.702272978</v>
      </c>
      <c r="J40" s="0" t="n">
        <f aca="false">$B$1+E40</f>
        <v>26</v>
      </c>
      <c r="L40" s="0" t="n">
        <v>-0.1</v>
      </c>
      <c r="M40" s="0" t="n">
        <f aca="false">R39-$B$1</f>
        <v>-1.13000000000002</v>
      </c>
      <c r="N40" s="0" t="n">
        <f aca="false">M40+L40</f>
        <v>-1.23000000000002</v>
      </c>
      <c r="O40" s="0" t="n">
        <f aca="false">$B$2*((1+M40/$B$1)^$B$3-1)</f>
        <v>-46.1465804702366</v>
      </c>
      <c r="P40" s="11" t="n">
        <f aca="false">$B$2*((1+N40/$B$1)^$B$3-1)</f>
        <v>-50.3244893431154</v>
      </c>
      <c r="Q40" s="0" t="n">
        <f aca="false">P40-O40</f>
        <v>-4.17790887287883</v>
      </c>
      <c r="R40" s="11" t="n">
        <f aca="false">R39+L40</f>
        <v>23.77</v>
      </c>
      <c r="S40" s="11" t="n">
        <f aca="false">S39-Q40</f>
        <v>10050.3244893431</v>
      </c>
      <c r="T40" s="0" t="n">
        <f aca="false">R40/($B$3*S40)</f>
        <v>0.0236509776626661</v>
      </c>
      <c r="U40" s="0" t="n">
        <f aca="false">T40*$B$3*$B$6</f>
        <v>0.473019553253322</v>
      </c>
      <c r="W40" s="14" t="n">
        <v>-1000</v>
      </c>
      <c r="X40" s="0" t="n">
        <f aca="false">AC39-$B$2</f>
        <v>-3600</v>
      </c>
      <c r="Y40" s="0" t="n">
        <f aca="false">W40+X40</f>
        <v>-4600</v>
      </c>
      <c r="Z40" s="0" t="n">
        <f aca="false">$B$1*((X40/$B$2+1)^(1/$B$3)-1)</f>
        <v>-24.7117696238483</v>
      </c>
      <c r="AA40" s="0" t="n">
        <f aca="false">$B$1*((Y40/$B$2+1)^(1/$B$3)-1)</f>
        <v>-24.9472918701838</v>
      </c>
      <c r="AB40" s="0" t="n">
        <f aca="false">AA40-Z40</f>
        <v>-0.235522246335481</v>
      </c>
      <c r="AC40" s="0" t="n">
        <f aca="false">AC39+W40</f>
        <v>5400</v>
      </c>
      <c r="AD40" s="0" t="n">
        <f aca="false">$B$1-AA40</f>
        <v>49.9472918701838</v>
      </c>
    </row>
    <row r="41" customFormat="false" ht="13.8" hidden="false" customHeight="false" outlineLevel="0" collapsed="false">
      <c r="D41" s="0" t="n">
        <v>0.08</v>
      </c>
      <c r="E41" s="0" t="n">
        <f aca="false">$B$1*D41</f>
        <v>2</v>
      </c>
      <c r="F41" s="0" t="n">
        <f aca="false">$B$2*((1+E41/$B$1)^$B$3-1)</f>
        <v>77.257952426748</v>
      </c>
      <c r="G41" s="0" t="n">
        <f aca="false">E41/F41</f>
        <v>0.025887302694131</v>
      </c>
      <c r="H41" s="0" t="n">
        <f aca="false">$B$6*$B$3*G41</f>
        <v>0.51774605388262</v>
      </c>
      <c r="I41" s="0" t="n">
        <f aca="false">$B$2-F41</f>
        <v>9922.74204757325</v>
      </c>
      <c r="J41" s="0" t="n">
        <f aca="false">$B$1+E41</f>
        <v>27</v>
      </c>
      <c r="L41" s="0" t="n">
        <v>-0.1</v>
      </c>
      <c r="M41" s="0" t="n">
        <f aca="false">R40-$B$1</f>
        <v>-1.23000000000002</v>
      </c>
      <c r="N41" s="0" t="n">
        <f aca="false">M41+L41</f>
        <v>-1.33000000000002</v>
      </c>
      <c r="O41" s="0" t="n">
        <f aca="false">$B$2*((1+M41/$B$1)^$B$3-1)</f>
        <v>-50.3244893431154</v>
      </c>
      <c r="P41" s="0" t="n">
        <f aca="false">$B$2*((1+N41/$B$1)^$B$3-1)</f>
        <v>-54.518247023575</v>
      </c>
      <c r="Q41" s="0" t="n">
        <f aca="false">P41-O41</f>
        <v>-4.1937576804596</v>
      </c>
      <c r="R41" s="0" t="n">
        <f aca="false">R40+L41</f>
        <v>23.67</v>
      </c>
      <c r="S41" s="0" t="n">
        <f aca="false">S40-Q41</f>
        <v>10054.5182470236</v>
      </c>
      <c r="T41" s="0" t="n">
        <f aca="false">R41/($B$3*S41)</f>
        <v>0.0235416550236079</v>
      </c>
      <c r="U41" s="0" t="n">
        <f aca="false">T41*$B$3*$B$6</f>
        <v>0.470833100472158</v>
      </c>
      <c r="W41" s="14" t="n">
        <v>-1000</v>
      </c>
      <c r="X41" s="0" t="n">
        <f aca="false">AC40-$B$2</f>
        <v>-4600</v>
      </c>
      <c r="Y41" s="0" t="n">
        <f aca="false">W41+X41</f>
        <v>-5600</v>
      </c>
      <c r="Z41" s="0" t="n">
        <f aca="false">$B$1*((X41/$B$2+1)^(1/$B$3)-1)</f>
        <v>-24.9472918701838</v>
      </c>
      <c r="AA41" s="0" t="n">
        <f aca="false">$B$1*((Y41/$B$2+1)^(1/$B$3)-1)</f>
        <v>-24.9932006597654</v>
      </c>
      <c r="AB41" s="0" t="n">
        <f aca="false">AA41-Z41</f>
        <v>-0.0459087895816275</v>
      </c>
      <c r="AC41" s="0" t="n">
        <f aca="false">AC40+W41</f>
        <v>4400</v>
      </c>
      <c r="AD41" s="0" t="n">
        <f aca="false">$B$1-AA41</f>
        <v>49.9932006597654</v>
      </c>
    </row>
    <row r="42" customFormat="false" ht="13.8" hidden="false" customHeight="false" outlineLevel="0" collapsed="false">
      <c r="D42" s="0" t="n">
        <v>0.12</v>
      </c>
      <c r="E42" s="0" t="n">
        <f aca="false">$B$1*D42</f>
        <v>3</v>
      </c>
      <c r="F42" s="0" t="n">
        <f aca="false">$B$2*((1+E42/$B$1)^$B$3-1)</f>
        <v>113.973287615656</v>
      </c>
      <c r="G42" s="0" t="n">
        <f aca="false">E42/F42</f>
        <v>0.0263219572126118</v>
      </c>
      <c r="H42" s="0" t="n">
        <f aca="false">$B$6*$B$3*G42</f>
        <v>0.526439144252235</v>
      </c>
      <c r="I42" s="0" t="n">
        <f aca="false">$B$2-F42</f>
        <v>9886.02671238434</v>
      </c>
      <c r="J42" s="0" t="n">
        <f aca="false">$B$1+E42</f>
        <v>28</v>
      </c>
      <c r="L42" s="0" t="n">
        <v>-0.1</v>
      </c>
      <c r="M42" s="0" t="n">
        <f aca="false">R41-$B$1</f>
        <v>-1.33000000000002</v>
      </c>
      <c r="N42" s="0" t="n">
        <f aca="false">M42+L42</f>
        <v>-1.43000000000002</v>
      </c>
      <c r="O42" s="0" t="n">
        <f aca="false">$B$2*((1+M42/$B$1)^$B$3-1)</f>
        <v>-54.518247023575</v>
      </c>
      <c r="P42" s="0" t="n">
        <f aca="false">$B$2*((1+N42/$B$1)^$B$3-1)</f>
        <v>-58.7279809735275</v>
      </c>
      <c r="Q42" s="0" t="n">
        <f aca="false">P42-O42</f>
        <v>-4.2097339499525</v>
      </c>
      <c r="R42" s="0" t="n">
        <f aca="false">R41+L42</f>
        <v>23.57</v>
      </c>
      <c r="S42" s="0" t="n">
        <f aca="false">S41-Q42</f>
        <v>10058.7279809735</v>
      </c>
      <c r="T42" s="0" t="n">
        <f aca="false">R42/($B$3*S42)</f>
        <v>0.0234323863261672</v>
      </c>
      <c r="U42" s="0" t="n">
        <f aca="false">T42*$B$3*$B$6</f>
        <v>0.468647726523345</v>
      </c>
    </row>
    <row r="43" customFormat="false" ht="13.8" hidden="false" customHeight="false" outlineLevel="0" collapsed="false">
      <c r="D43" s="0" t="n">
        <v>0.16</v>
      </c>
      <c r="E43" s="0" t="n">
        <f aca="false">$B$1*D43</f>
        <v>4</v>
      </c>
      <c r="F43" s="0" t="n">
        <f aca="false">$B$2*((1+E43/$B$1)^$B$3-1)</f>
        <v>149.526899409642</v>
      </c>
      <c r="G43" s="0" t="n">
        <f aca="false">E43/F43</f>
        <v>0.0267510395506941</v>
      </c>
      <c r="H43" s="0" t="n">
        <f aca="false">$B$6*$B$3*G43</f>
        <v>0.535020791013883</v>
      </c>
      <c r="I43" s="0" t="n">
        <f aca="false">$B$2-F43</f>
        <v>9850.47310059036</v>
      </c>
      <c r="J43" s="0" t="n">
        <f aca="false">$B$1+E43</f>
        <v>29</v>
      </c>
      <c r="L43" s="0" t="n">
        <v>-0.1</v>
      </c>
      <c r="M43" s="0" t="n">
        <f aca="false">R42-$B$1</f>
        <v>-1.43000000000002</v>
      </c>
      <c r="N43" s="0" t="n">
        <f aca="false">M43+L43</f>
        <v>-1.53000000000002</v>
      </c>
      <c r="O43" s="0" t="n">
        <f aca="false">$B$2*((1+M43/$B$1)^$B$3-1)</f>
        <v>-58.7279809735275</v>
      </c>
      <c r="P43" s="0" t="n">
        <f aca="false">$B$2*((1+N43/$B$1)^$B$3-1)</f>
        <v>-62.9538202261626</v>
      </c>
      <c r="Q43" s="0" t="n">
        <f aca="false">P43-O43</f>
        <v>-4.22583925263509</v>
      </c>
      <c r="R43" s="0" t="n">
        <f aca="false">R42+L43</f>
        <v>23.47</v>
      </c>
      <c r="S43" s="0" t="n">
        <f aca="false">S42-Q43</f>
        <v>10062.9538202262</v>
      </c>
      <c r="T43" s="0" t="n">
        <f aca="false">R43/($B$3*S43)</f>
        <v>0.0233231717240182</v>
      </c>
      <c r="U43" s="0" t="n">
        <f aca="false">T43*$B$3*$B$6</f>
        <v>0.466463434480364</v>
      </c>
    </row>
    <row r="44" customFormat="false" ht="13.8" hidden="false" customHeight="false" outlineLevel="0" collapsed="false">
      <c r="D44" s="0" t="n">
        <v>0.2</v>
      </c>
      <c r="E44" s="0" t="n">
        <f aca="false">$B$1*D44</f>
        <v>5</v>
      </c>
      <c r="F44" s="0" t="n">
        <f aca="false">$B$2*((1+E44/$B$1)^$B$3-1)</f>
        <v>183.993761470242</v>
      </c>
      <c r="G44" s="0" t="n">
        <f aca="false">E44/F44</f>
        <v>0.0271748344076799</v>
      </c>
      <c r="H44" s="0" t="n">
        <f aca="false">$B$6*$B$3*G44</f>
        <v>0.543496688153599</v>
      </c>
      <c r="I44" s="0" t="n">
        <f aca="false">$B$2-F44</f>
        <v>9816.00623852976</v>
      </c>
      <c r="J44" s="0" t="n">
        <f aca="false">$B$1+E44</f>
        <v>30</v>
      </c>
      <c r="L44" s="0" t="n">
        <v>-0.1</v>
      </c>
      <c r="M44" s="0" t="n">
        <f aca="false">R43-$B$1</f>
        <v>-1.53000000000003</v>
      </c>
      <c r="N44" s="0" t="n">
        <f aca="false">M44+L44</f>
        <v>-1.63000000000003</v>
      </c>
      <c r="O44" s="0" t="n">
        <f aca="false">$B$2*((1+M44/$B$1)^$B$3-1)</f>
        <v>-62.9538202261626</v>
      </c>
      <c r="P44" s="0" t="n">
        <f aca="false">$B$2*((1+N44/$B$1)^$B$3-1)</f>
        <v>-67.1958954120977</v>
      </c>
      <c r="Q44" s="0" t="n">
        <f aca="false">P44-O44</f>
        <v>-4.24207518593511</v>
      </c>
      <c r="R44" s="0" t="n">
        <f aca="false">R43+L44</f>
        <v>23.37</v>
      </c>
      <c r="S44" s="0" t="n">
        <f aca="false">S43-Q44</f>
        <v>10067.1958954121</v>
      </c>
      <c r="T44" s="0" t="n">
        <f aca="false">R44/($B$3*S44)</f>
        <v>0.0232140113719753</v>
      </c>
      <c r="U44" s="0" t="n">
        <f aca="false">T44*$B$3*$B$6</f>
        <v>0.464280227439507</v>
      </c>
    </row>
    <row r="45" customFormat="false" ht="13.8" hidden="false" customHeight="false" outlineLevel="0" collapsed="false">
      <c r="D45" s="0" t="n">
        <v>0.24</v>
      </c>
      <c r="E45" s="0" t="n">
        <f aca="false">$B$1*D45</f>
        <v>6</v>
      </c>
      <c r="F45" s="0" t="n">
        <f aca="false">$B$2*((1+E45/$B$1)^$B$3-1)</f>
        <v>217.441704214383</v>
      </c>
      <c r="G45" s="0" t="n">
        <f aca="false">E45/F45</f>
        <v>0.0275936027160843</v>
      </c>
      <c r="H45" s="0" t="n">
        <f aca="false">$B$6*$B$3*G45</f>
        <v>0.551872054321687</v>
      </c>
      <c r="I45" s="0" t="n">
        <f aca="false">$B$2-F45</f>
        <v>9782.55829578562</v>
      </c>
      <c r="J45" s="0" t="n">
        <f aca="false">$B$1+E45</f>
        <v>31</v>
      </c>
      <c r="L45" s="0" t="n">
        <v>-0.1</v>
      </c>
      <c r="M45" s="0" t="n">
        <f aca="false">R44-$B$1</f>
        <v>-1.63000000000003</v>
      </c>
      <c r="N45" s="0" t="n">
        <f aca="false">M45+L45</f>
        <v>-1.73000000000003</v>
      </c>
      <c r="O45" s="0" t="n">
        <f aca="false">$B$2*((1+M45/$B$1)^$B$3-1)</f>
        <v>-67.1958954120977</v>
      </c>
      <c r="P45" s="0" t="n">
        <f aca="false">$B$2*((1+N45/$B$1)^$B$3-1)</f>
        <v>-71.4543387860978</v>
      </c>
      <c r="Q45" s="0" t="n">
        <f aca="false">P45-O45</f>
        <v>-4.25844337400005</v>
      </c>
      <c r="R45" s="0" t="n">
        <f aca="false">R44+L45</f>
        <v>23.27</v>
      </c>
      <c r="S45" s="0" t="n">
        <f aca="false">S44-Q45</f>
        <v>10071.4543387861</v>
      </c>
      <c r="T45" s="0" t="n">
        <f aca="false">R45/($B$3*S45)</f>
        <v>0.0231049054260069</v>
      </c>
      <c r="U45" s="0" t="n">
        <f aca="false">T45*$B$3*$B$6</f>
        <v>0.462098108520138</v>
      </c>
    </row>
    <row r="46" customFormat="false" ht="13.8" hidden="false" customHeight="false" outlineLevel="0" collapsed="false">
      <c r="D46" s="0" t="n">
        <v>0.28</v>
      </c>
      <c r="E46" s="0" t="n">
        <f aca="false">$B$1*D46</f>
        <v>7</v>
      </c>
      <c r="F46" s="0" t="n">
        <f aca="false">$B$2*((1+E46/$B$1)^$B$3-1)</f>
        <v>249.932301052076</v>
      </c>
      <c r="G46" s="0" t="n">
        <f aca="false">E46/F46</f>
        <v>0.0280075843359738</v>
      </c>
      <c r="H46" s="0" t="n">
        <f aca="false">$B$6*$B$3*G46</f>
        <v>0.560151686719475</v>
      </c>
      <c r="I46" s="0" t="n">
        <f aca="false">$B$2-F46</f>
        <v>9750.06769894792</v>
      </c>
      <c r="J46" s="0" t="n">
        <f aca="false">$B$1+E46</f>
        <v>32</v>
      </c>
      <c r="L46" s="0" t="n">
        <v>-1</v>
      </c>
      <c r="M46" s="0" t="n">
        <f aca="false">R45-$B$1</f>
        <v>-1.73000000000003</v>
      </c>
      <c r="N46" s="0" t="n">
        <f aca="false">M46+L46</f>
        <v>-2.73000000000003</v>
      </c>
      <c r="O46" s="0" t="n">
        <f aca="false">$B$2*((1+M46/$B$1)^$B$3-1)</f>
        <v>-71.4543387860978</v>
      </c>
      <c r="P46" s="0" t="n">
        <f aca="false">$B$2*((1+N46/$B$1)^$B$3-1)</f>
        <v>-114.969336568043</v>
      </c>
      <c r="Q46" s="0" t="n">
        <f aca="false">P46-O46</f>
        <v>-43.5149977819449</v>
      </c>
      <c r="R46" s="0" t="n">
        <f aca="false">R45+L46</f>
        <v>22.27</v>
      </c>
      <c r="S46" s="0" t="n">
        <f aca="false">S45-Q46</f>
        <v>10114.969336568</v>
      </c>
      <c r="T46" s="0" t="n">
        <f aca="false">R46/($B$3*S46)</f>
        <v>0.0220168734664262</v>
      </c>
      <c r="U46" s="0" t="n">
        <f aca="false">T46*$B$3*$B$6</f>
        <v>0.440337469328524</v>
      </c>
    </row>
    <row r="47" customFormat="false" ht="13.8" hidden="false" customHeight="false" outlineLevel="0" collapsed="false">
      <c r="D47" s="0" t="n">
        <v>0.32</v>
      </c>
      <c r="E47" s="0" t="n">
        <f aca="false">$B$1*D47</f>
        <v>8</v>
      </c>
      <c r="F47" s="0" t="n">
        <f aca="false">$B$2*((1+E47/$B$1)^$B$3-1)</f>
        <v>281.521620726264</v>
      </c>
      <c r="G47" s="0" t="n">
        <f aca="false">E47/F47</f>
        <v>0.0284170003687879</v>
      </c>
      <c r="H47" s="0" t="n">
        <f aca="false">$B$6*$B$3*G47</f>
        <v>0.568340007375758</v>
      </c>
      <c r="I47" s="0" t="n">
        <f aca="false">$B$2-F47</f>
        <v>9718.47837927374</v>
      </c>
      <c r="J47" s="0" t="n">
        <f aca="false">$B$1+E47</f>
        <v>33</v>
      </c>
      <c r="L47" s="0" t="n">
        <v>-1</v>
      </c>
      <c r="M47" s="0" t="n">
        <f aca="false">R46-$B$1</f>
        <v>-2.73000000000003</v>
      </c>
      <c r="N47" s="0" t="n">
        <f aca="false">M47+L47</f>
        <v>-3.73000000000003</v>
      </c>
      <c r="O47" s="0" t="n">
        <f aca="false">$B$2*((1+M47/$B$1)^$B$3-1)</f>
        <v>-114.969336568043</v>
      </c>
      <c r="P47" s="0" t="n">
        <f aca="false">$B$2*((1+N47/$B$1)^$B$3-1)</f>
        <v>-160.279822356743</v>
      </c>
      <c r="Q47" s="0" t="n">
        <f aca="false">P47-O47</f>
        <v>-45.3104857886999</v>
      </c>
      <c r="R47" s="0" t="n">
        <f aca="false">R46+L47</f>
        <v>21.27</v>
      </c>
      <c r="S47" s="0" t="n">
        <f aca="false">S46-Q47</f>
        <v>10160.2798223567</v>
      </c>
      <c r="T47" s="0" t="n">
        <f aca="false">R47/($B$3*S47)</f>
        <v>0.0209344628020946</v>
      </c>
      <c r="U47" s="0" t="n">
        <f aca="false">T47*$B$3*$B$6</f>
        <v>0.418689256041892</v>
      </c>
    </row>
    <row r="48" customFormat="false" ht="13.8" hidden="false" customHeight="false" outlineLevel="0" collapsed="false">
      <c r="D48" s="0" t="n">
        <v>0.36</v>
      </c>
      <c r="E48" s="0" t="n">
        <f aca="false">$B$1*D48</f>
        <v>9</v>
      </c>
      <c r="F48" s="0" t="n">
        <f aca="false">$B$2*((1+E48/$B$1)^$B$3-1)</f>
        <v>312.26086938676</v>
      </c>
      <c r="G48" s="0" t="n">
        <f aca="false">E48/F48</f>
        <v>0.0288220551543164</v>
      </c>
      <c r="H48" s="0" t="n">
        <f aca="false">$B$6*$B$3*G48</f>
        <v>0.576441103086329</v>
      </c>
      <c r="I48" s="0" t="n">
        <f aca="false">$B$2-F48</f>
        <v>9687.73913061324</v>
      </c>
      <c r="J48" s="0" t="n">
        <f aca="false">$B$1+E48</f>
        <v>34</v>
      </c>
      <c r="L48" s="0" t="n">
        <v>-1</v>
      </c>
      <c r="M48" s="0" t="n">
        <f aca="false">R47-$B$1</f>
        <v>-3.73000000000003</v>
      </c>
      <c r="N48" s="0" t="n">
        <f aca="false">M48+L48</f>
        <v>-4.73000000000003</v>
      </c>
      <c r="O48" s="0" t="n">
        <f aca="false">$B$2*((1+M48/$B$1)^$B$3-1)</f>
        <v>-160.279822356743</v>
      </c>
      <c r="P48" s="0" t="n">
        <f aca="false">$B$2*((1+N48/$B$1)^$B$3-1)</f>
        <v>-207.549745815097</v>
      </c>
      <c r="Q48" s="0" t="n">
        <f aca="false">P48-O48</f>
        <v>-47.269923458354</v>
      </c>
      <c r="R48" s="0" t="n">
        <f aca="false">R47+L48</f>
        <v>20.27</v>
      </c>
      <c r="S48" s="0" t="n">
        <f aca="false">S47-Q48</f>
        <v>10207.5497458151</v>
      </c>
      <c r="T48" s="0" t="n">
        <f aca="false">R48/($B$3*S48)</f>
        <v>0.0198578508111707</v>
      </c>
      <c r="U48" s="0" t="n">
        <f aca="false">T48*$B$3*$B$6</f>
        <v>0.397157016223414</v>
      </c>
    </row>
    <row r="49" customFormat="false" ht="13.8" hidden="false" customHeight="false" outlineLevel="0" collapsed="false">
      <c r="D49" s="0" t="n">
        <v>0.4</v>
      </c>
      <c r="E49" s="0" t="n">
        <f aca="false">$B$1*D49</f>
        <v>10</v>
      </c>
      <c r="F49" s="0" t="n">
        <f aca="false">$B$2*((1+E49/$B$1)^$B$3-1)</f>
        <v>342.196941293802</v>
      </c>
      <c r="G49" s="0" t="n">
        <f aca="false">E49/F49</f>
        <v>0.029222938002284</v>
      </c>
      <c r="H49" s="0" t="n">
        <f aca="false">$B$6*$B$3*G49</f>
        <v>0.584458760045681</v>
      </c>
      <c r="I49" s="0" t="n">
        <f aca="false">$B$2-F49</f>
        <v>9657.8030587062</v>
      </c>
      <c r="J49" s="0" t="n">
        <f aca="false">$B$1+E49</f>
        <v>35</v>
      </c>
      <c r="L49" s="0" t="n">
        <v>-5</v>
      </c>
      <c r="M49" s="0" t="n">
        <f aca="false">R48-$B$1</f>
        <v>-4.73000000000003</v>
      </c>
      <c r="N49" s="0" t="n">
        <f aca="false">M49+L49</f>
        <v>-9.73000000000003</v>
      </c>
      <c r="O49" s="0" t="n">
        <f aca="false">$B$2*((1+M49/$B$1)^$B$3-1)</f>
        <v>-207.549745815097</v>
      </c>
      <c r="P49" s="0" t="n">
        <f aca="false">$B$2*((1+N49/$B$1)^$B$3-1)</f>
        <v>-481.031211216213</v>
      </c>
      <c r="Q49" s="0" t="n">
        <f aca="false">P49-O49</f>
        <v>-273.481465401116</v>
      </c>
      <c r="R49" s="0" t="n">
        <f aca="false">R48+L49</f>
        <v>15.27</v>
      </c>
      <c r="S49" s="0" t="n">
        <f aca="false">S48-Q49</f>
        <v>10481.0312112162</v>
      </c>
      <c r="T49" s="0" t="n">
        <f aca="false">R49/($B$3*S49)</f>
        <v>0.0145691771088887</v>
      </c>
      <c r="U49" s="0" t="n">
        <f aca="false">T49*$B$3*$B$6</f>
        <v>0.291383542177775</v>
      </c>
    </row>
    <row r="50" customFormat="false" ht="13.8" hidden="false" customHeight="false" outlineLevel="0" collapsed="false">
      <c r="D50" s="0" t="n">
        <v>0.8</v>
      </c>
      <c r="E50" s="0" t="n">
        <f aca="false">$B$1*D50</f>
        <v>20</v>
      </c>
      <c r="F50" s="0" t="n">
        <f aca="false">$B$2*((1+E50/$B$1)^$B$3-1)</f>
        <v>605.404816140187</v>
      </c>
      <c r="G50" s="0" t="n">
        <f aca="false">E50/F50</f>
        <v>0.0330357464407234</v>
      </c>
      <c r="H50" s="0" t="n">
        <f aca="false">$B$6*$B$3*G50</f>
        <v>0.660714928814469</v>
      </c>
      <c r="I50" s="0" t="n">
        <f aca="false">$B$2-F50</f>
        <v>9394.59518385981</v>
      </c>
      <c r="J50" s="0" t="n">
        <f aca="false">$B$1+E50</f>
        <v>45</v>
      </c>
      <c r="L50" s="0" t="n">
        <v>-5</v>
      </c>
      <c r="M50" s="0" t="n">
        <f aca="false">R49-$B$1</f>
        <v>-9.73000000000003</v>
      </c>
      <c r="N50" s="0" t="n">
        <f aca="false">M50+L50</f>
        <v>-14.73</v>
      </c>
      <c r="O50" s="0" t="n">
        <f aca="false">$B$2*((1+M50/$B$1)^$B$3-1)</f>
        <v>-481.031211216213</v>
      </c>
      <c r="P50" s="0" t="n">
        <f aca="false">$B$2*((1+N50/$B$1)^$B$3-1)</f>
        <v>-851.222965696822</v>
      </c>
      <c r="Q50" s="0" t="n">
        <f aca="false">P50-O50</f>
        <v>-370.191754480609</v>
      </c>
      <c r="R50" s="0" t="n">
        <f aca="false">R49+L50</f>
        <v>10.27</v>
      </c>
      <c r="S50" s="0" t="n">
        <f aca="false">S49-Q50</f>
        <v>10851.2229656968</v>
      </c>
      <c r="T50" s="0" t="n">
        <f aca="false">R50/($B$3*S50)</f>
        <v>0.00946437100450869</v>
      </c>
      <c r="U50" s="0" t="n">
        <f aca="false">T50*$B$3*$B$6</f>
        <v>0.189287420090174</v>
      </c>
    </row>
    <row r="51" customFormat="false" ht="13.8" hidden="false" customHeight="false" outlineLevel="0" collapsed="false">
      <c r="D51" s="0" t="n">
        <v>1.2</v>
      </c>
      <c r="E51" s="0" t="n">
        <f aca="false">$B$1*D51</f>
        <v>30</v>
      </c>
      <c r="F51" s="0" t="n">
        <f aca="false">$B$2*((1+E51/$B$1)^$B$3-1)</f>
        <v>820.373898183428</v>
      </c>
      <c r="G51" s="0" t="n">
        <f aca="false">E51/F51</f>
        <v>0.0365686915032641</v>
      </c>
      <c r="H51" s="0" t="n">
        <f aca="false">$B$6*$B$3*G51</f>
        <v>0.731373830065282</v>
      </c>
      <c r="I51" s="0" t="n">
        <f aca="false">$B$2-F51</f>
        <v>9179.62610181657</v>
      </c>
      <c r="J51" s="0" t="n">
        <f aca="false">$B$1+E51</f>
        <v>55</v>
      </c>
      <c r="L51" s="0" t="n">
        <v>-5</v>
      </c>
      <c r="M51" s="0" t="n">
        <f aca="false">R50-$B$1</f>
        <v>-14.73</v>
      </c>
      <c r="N51" s="0" t="n">
        <f aca="false">M51+L51</f>
        <v>-19.73</v>
      </c>
      <c r="O51" s="0" t="n">
        <f aca="false">$B$2*((1+M51/$B$1)^$B$3-1)</f>
        <v>-851.222965696822</v>
      </c>
      <c r="P51" s="0" t="n">
        <f aca="false">$B$2*((1+N51/$B$1)^$B$3-1)</f>
        <v>-1441.70877684913</v>
      </c>
      <c r="Q51" s="0" t="n">
        <f aca="false">P51-O51</f>
        <v>-590.485811152304</v>
      </c>
      <c r="R51" s="0" t="n">
        <f aca="false">R50+L51</f>
        <v>5.26999999999997</v>
      </c>
      <c r="S51" s="0" t="n">
        <f aca="false">S50-Q51</f>
        <v>11441.7087768491</v>
      </c>
      <c r="T51" s="0" t="n">
        <f aca="false">R51/($B$3*S51)</f>
        <v>0.00460595537151161</v>
      </c>
      <c r="U51" s="0" t="n">
        <f aca="false">T51*$B$3*$B$6</f>
        <v>0.0921191074302321</v>
      </c>
    </row>
    <row r="52" customFormat="false" ht="13.8" hidden="false" customHeight="false" outlineLevel="0" collapsed="false">
      <c r="D52" s="0" t="n">
        <v>1.6</v>
      </c>
      <c r="E52" s="0" t="n">
        <f aca="false">$B$1*D52</f>
        <v>40</v>
      </c>
      <c r="F52" s="0" t="n">
        <f aca="false">$B$2*((1+E52/$B$1)^$B$3-1)</f>
        <v>1002.65093106018</v>
      </c>
      <c r="G52" s="0" t="n">
        <f aca="false">E52/F52</f>
        <v>0.0398942431118125</v>
      </c>
      <c r="H52" s="0" t="n">
        <f aca="false">$B$6*$B$3*G52</f>
        <v>0.79788486223625</v>
      </c>
      <c r="I52" s="0" t="n">
        <f aca="false">$B$2-F52</f>
        <v>8997.34906893982</v>
      </c>
      <c r="J52" s="0" t="n">
        <f aca="false">$B$1+E52</f>
        <v>65</v>
      </c>
    </row>
    <row r="53" customFormat="false" ht="13.8" hidden="false" customHeight="false" outlineLevel="0" collapsed="false">
      <c r="D53" s="0" t="n">
        <v>2</v>
      </c>
      <c r="E53" s="0" t="n">
        <f aca="false">$B$1*D53</f>
        <v>50</v>
      </c>
      <c r="F53" s="0" t="n">
        <f aca="false">$B$2*((1+E53/$B$1)^$B$3-1)</f>
        <v>1161.23174033904</v>
      </c>
      <c r="G53" s="0" t="n">
        <f aca="false">E53/F53</f>
        <v>0.0430577276378973</v>
      </c>
      <c r="H53" s="0" t="n">
        <f aca="false">$B$6*$B$3*G53</f>
        <v>0.861154552757946</v>
      </c>
      <c r="I53" s="0" t="n">
        <f aca="false">$B$2-F53</f>
        <v>8838.76825966096</v>
      </c>
      <c r="J53" s="0" t="n">
        <f aca="false">$B$1+E53</f>
        <v>75</v>
      </c>
    </row>
    <row r="54" customFormat="false" ht="13.8" hidden="false" customHeight="false" outlineLevel="0" collapsed="false">
      <c r="D54" s="0" t="n">
        <v>2.4</v>
      </c>
      <c r="E54" s="0" t="n">
        <f aca="false">$B$1*D54</f>
        <v>60</v>
      </c>
      <c r="F54" s="0" t="n">
        <f aca="false">$B$2*((1+E54/$B$1)^$B$3-1)</f>
        <v>1301.80713243479</v>
      </c>
      <c r="G54" s="0" t="n">
        <f aca="false">E54/F54</f>
        <v>0.0460897766689762</v>
      </c>
      <c r="H54" s="0" t="n">
        <f aca="false">$B$6*$B$3*G54</f>
        <v>0.921795533379525</v>
      </c>
      <c r="I54" s="0" t="n">
        <f aca="false">$B$2-F54</f>
        <v>8698.19286756521</v>
      </c>
      <c r="J54" s="0" t="n">
        <f aca="false">$B$1+E54</f>
        <v>85</v>
      </c>
      <c r="S54" s="0" t="n">
        <f aca="false">S51-99302.52356429</f>
        <v>-87860.8147874409</v>
      </c>
    </row>
    <row r="55" customFormat="false" ht="13.8" hidden="false" customHeight="false" outlineLevel="0" collapsed="false">
      <c r="D55" s="0" t="n">
        <v>2.8</v>
      </c>
      <c r="E55" s="0" t="n">
        <f aca="false">$B$1*D55</f>
        <v>70</v>
      </c>
      <c r="F55" s="0" t="n">
        <f aca="false">$B$2*((1+E55/$B$1)^$B$3-1)</f>
        <v>1428.21388043556</v>
      </c>
      <c r="G55" s="0" t="n">
        <f aca="false">E55/F55</f>
        <v>0.0490122669712831</v>
      </c>
      <c r="H55" s="0" t="n">
        <f aca="false">$B$6*$B$3*G55</f>
        <v>0.980245339425662</v>
      </c>
      <c r="I55" s="0" t="n">
        <f aca="false">$B$2-F55</f>
        <v>8571.78611956444</v>
      </c>
      <c r="J55" s="0" t="n">
        <f aca="false">$B$1+E55</f>
        <v>95</v>
      </c>
    </row>
    <row r="56" customFormat="false" ht="13.8" hidden="false" customHeight="false" outlineLevel="0" collapsed="false">
      <c r="D56" s="0" t="n">
        <v>3.2</v>
      </c>
      <c r="E56" s="0" t="n">
        <f aca="false">$B$1*D56</f>
        <v>80</v>
      </c>
      <c r="F56" s="0" t="n">
        <f aca="false">$B$2*((1+E56/$B$1)^$B$3-1)</f>
        <v>1543.16567660058</v>
      </c>
      <c r="G56" s="0" t="n">
        <f aca="false">E56/F56</f>
        <v>0.0518414848211445</v>
      </c>
      <c r="H56" s="0" t="n">
        <f aca="false">$B$6*$B$3*G56</f>
        <v>1.03682969642289</v>
      </c>
      <c r="I56" s="0" t="n">
        <f aca="false">$B$2-F56</f>
        <v>8456.83432339942</v>
      </c>
      <c r="J56" s="0" t="n">
        <f aca="false">$B$1+E56</f>
        <v>105</v>
      </c>
    </row>
    <row r="57" customFormat="false" ht="13.8" hidden="false" customHeight="false" outlineLevel="0" collapsed="false">
      <c r="D57" s="0" t="n">
        <v>3.6</v>
      </c>
      <c r="E57" s="0" t="n">
        <f aca="false">$B$1*D57</f>
        <v>90</v>
      </c>
      <c r="F57" s="0" t="n">
        <f aca="false">$B$2*((1+E57/$B$1)^$B$3-1)</f>
        <v>1648.65500746162</v>
      </c>
      <c r="G57" s="0" t="n">
        <f aca="false">E57/F57</f>
        <v>0.0545899533817994</v>
      </c>
      <c r="H57" s="0" t="n">
        <f aca="false">$B$6*$B$3*G57</f>
        <v>1.09179906763599</v>
      </c>
      <c r="I57" s="0" t="n">
        <f aca="false">$B$2-F57</f>
        <v>8351.34499253838</v>
      </c>
      <c r="J57" s="0" t="n">
        <f aca="false">$B$1+E57</f>
        <v>115</v>
      </c>
    </row>
    <row r="58" customFormat="false" ht="13.8" hidden="false" customHeight="false" outlineLevel="0" collapsed="false">
      <c r="D58" s="0" t="n">
        <v>4</v>
      </c>
      <c r="E58" s="0" t="n">
        <f aca="false">$B$1*D58</f>
        <v>100</v>
      </c>
      <c r="F58" s="0" t="n">
        <f aca="false">$B$2*((1+E58/$B$1)^$B$3-1)</f>
        <v>1746.18943088019</v>
      </c>
      <c r="G58" s="0" t="n">
        <f aca="false">E58/F58</f>
        <v>0.0572675554161347</v>
      </c>
      <c r="H58" s="0" t="n">
        <f aca="false">$B$6*$B$3*G58</f>
        <v>1.14535110832269</v>
      </c>
      <c r="I58" s="0" t="n">
        <f aca="false">$B$2-F58</f>
        <v>8253.81056911981</v>
      </c>
      <c r="J58" s="0" t="n">
        <f aca="false">$B$1+E58</f>
        <v>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3059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2018-07-21T23:21:51Z</dcterms:created>
  <dc:creator>Chris Troutner</dc:creator>
  <dc:description/>
  <dc:language>en-US</dc:language>
  <cp:lastModifiedBy/>
  <dcterms:modified xsi:type="dcterms:W3CDTF">2018-12-25T09:17:06Z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