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IT\teoriya\"/>
    </mc:Choice>
  </mc:AlternateContent>
  <bookViews>
    <workbookView xWindow="0" yWindow="1200" windowWidth="23040" windowHeight="937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0" i="1" l="1"/>
  <c r="F160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47" i="1"/>
  <c r="F149" i="1"/>
  <c r="F150" i="1"/>
  <c r="F151" i="1"/>
  <c r="F152" i="1"/>
  <c r="F153" i="1"/>
  <c r="F154" i="1"/>
  <c r="F155" i="1"/>
  <c r="F156" i="1"/>
  <c r="F157" i="1"/>
  <c r="F158" i="1"/>
  <c r="F159" i="1"/>
  <c r="F148" i="1"/>
  <c r="F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47" i="1"/>
  <c r="E143" i="1"/>
  <c r="D160" i="1" l="1"/>
  <c r="F132" i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31" i="1"/>
  <c r="F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30" i="1"/>
  <c r="D143" i="1"/>
  <c r="J90" i="1" l="1"/>
  <c r="G74" i="1"/>
  <c r="G75" i="1"/>
  <c r="G76" i="1"/>
  <c r="G77" i="1"/>
  <c r="G78" i="1"/>
  <c r="G79" i="1"/>
  <c r="G73" i="1"/>
  <c r="F74" i="1"/>
  <c r="F75" i="1"/>
  <c r="F76" i="1"/>
  <c r="F77" i="1"/>
  <c r="F78" i="1"/>
  <c r="F79" i="1"/>
  <c r="F73" i="1"/>
  <c r="E74" i="1"/>
  <c r="E75" i="1"/>
  <c r="E76" i="1"/>
  <c r="E77" i="1"/>
  <c r="E78" i="1"/>
  <c r="E79" i="1"/>
  <c r="E73" i="1"/>
  <c r="D74" i="1"/>
  <c r="D75" i="1"/>
  <c r="D76" i="1"/>
  <c r="D77" i="1"/>
  <c r="D78" i="1"/>
  <c r="D79" i="1"/>
  <c r="D73" i="1"/>
  <c r="L17" i="1"/>
  <c r="L18" i="1" s="1"/>
  <c r="E18" i="1"/>
  <c r="D19" i="1"/>
  <c r="D20" i="1"/>
  <c r="D21" i="1"/>
  <c r="D22" i="1"/>
  <c r="D23" i="1"/>
  <c r="D24" i="1"/>
  <c r="D18" i="1"/>
  <c r="G80" i="1" l="1"/>
  <c r="E80" i="1"/>
  <c r="C82" i="1" s="1"/>
  <c r="E19" i="1"/>
  <c r="E20" i="1" s="1"/>
  <c r="E21" i="1" s="1"/>
  <c r="E22" i="1" s="1"/>
  <c r="E23" i="1" s="1"/>
  <c r="E24" i="1" s="1"/>
  <c r="L20" i="1" l="1"/>
</calcChain>
</file>

<file path=xl/sharedStrings.xml><?xml version="1.0" encoding="utf-8"?>
<sst xmlns="http://schemas.openxmlformats.org/spreadsheetml/2006/main" count="132" uniqueCount="111">
  <si>
    <t>Задача 3.1</t>
  </si>
  <si>
    <t>Вариант 1</t>
  </si>
  <si>
    <t>Абдуллаев Жасуржор 12-21</t>
  </si>
  <si>
    <t>Выборка А1</t>
  </si>
  <si>
    <t>min = 0</t>
  </si>
  <si>
    <t>max = 6</t>
  </si>
  <si>
    <t>N = 69</t>
  </si>
  <si>
    <t xml:space="preserve">Начала интервала: 0 </t>
  </si>
  <si>
    <t>Длина интервала: 1</t>
  </si>
  <si>
    <t>РЕШЕНИЕ (Выборка А)</t>
  </si>
  <si>
    <t>Находим:</t>
  </si>
  <si>
    <t>Xmin = 0</t>
  </si>
  <si>
    <t>Xmax=6</t>
  </si>
  <si>
    <t>Размах (6 - 0 + 1 = 7)</t>
  </si>
  <si>
    <t>Даволно мал поэтому составим вариационный ряд по значению</t>
  </si>
  <si>
    <t>X</t>
  </si>
  <si>
    <t>Ni</t>
  </si>
  <si>
    <t>Ni/N</t>
  </si>
  <si>
    <t>Накопленные частности</t>
  </si>
  <si>
    <t>Дисперсия</t>
  </si>
  <si>
    <t>Стандартное отклонение</t>
  </si>
  <si>
    <t>Мода</t>
  </si>
  <si>
    <t>Медиана</t>
  </si>
  <si>
    <t>Все относительные частоты вычисляем с одинаковой точностью.</t>
  </si>
  <si>
    <t>При построении графиков изображаем на оси Х значения с 0 по 6</t>
  </si>
  <si>
    <t>и на оси Ni/N - значения с 0 по 0,14</t>
  </si>
  <si>
    <t>Эмпирическую функцию распределения F*(x) находим , используя Формулу:</t>
  </si>
  <si>
    <t>F*(x) =</t>
  </si>
  <si>
    <t>0.087</t>
  </si>
  <si>
    <t>0.16</t>
  </si>
  <si>
    <t>0.30</t>
  </si>
  <si>
    <t>0.22</t>
  </si>
  <si>
    <t>0.13</t>
  </si>
  <si>
    <t>0.014</t>
  </si>
  <si>
    <r>
      <t>x</t>
    </r>
    <r>
      <rPr>
        <sz val="11"/>
        <color theme="1"/>
        <rFont val="Calibri"/>
        <family val="2"/>
        <charset val="204"/>
      </rPr>
      <t>≤0,</t>
    </r>
  </si>
  <si>
    <t>0&lt;x≤1,</t>
  </si>
  <si>
    <t>1&lt;x≤2,</t>
  </si>
  <si>
    <t>2&lt;x≤3,</t>
  </si>
  <si>
    <t>3&lt;x≤4,</t>
  </si>
  <si>
    <t>4&lt;x≤5,</t>
  </si>
  <si>
    <t>5&lt;x≤6,</t>
  </si>
  <si>
    <t>x&gt;6.</t>
  </si>
  <si>
    <t>При построении графика F*(x) откладываем значения функции в интервале от 0 до 1</t>
  </si>
  <si>
    <t>Вычисление сумм для среднего арифметического и дисперсии по формулам</t>
  </si>
  <si>
    <t>и</t>
  </si>
  <si>
    <t>по вариационному ряду  оформляем в табл.2.</t>
  </si>
  <si>
    <t xml:space="preserve">Далее по формуле </t>
  </si>
  <si>
    <t>По максимальной частоте определяем с = 2, а шаг таблицы k = 1</t>
  </si>
  <si>
    <t>с=</t>
  </si>
  <si>
    <t>k=</t>
  </si>
  <si>
    <t>вычисляем среднее арифмитическое по формуле</t>
  </si>
  <si>
    <t>(Xi-c)/k</t>
  </si>
  <si>
    <t>((Xi-c)/k)*Ni</t>
  </si>
  <si>
    <t>((Xi-c)/k)**2</t>
  </si>
  <si>
    <t>(((Xi-c)/k)**2)*Ni</t>
  </si>
  <si>
    <t>X=</t>
  </si>
  <si>
    <t>И по формуле</t>
  </si>
  <si>
    <t>S^2 = 171 / 69 * 1 - (2.51 - 2) ^ 2 = 2.4782 - 0.2601 = 2.2181</t>
  </si>
  <si>
    <t xml:space="preserve">Модой Мо является значение с максимальной  частотой , т.е Мо = </t>
  </si>
  <si>
    <t>Медианой Ме служат 32-е и 33-ие и делимое попалам значения вариацонного ряда:</t>
  </si>
  <si>
    <t>1.4893</t>
  </si>
  <si>
    <t>стандартные отклонения</t>
  </si>
  <si>
    <t>РЕШЕНИЯ Выборка(B)</t>
  </si>
  <si>
    <t>min = 104</t>
  </si>
  <si>
    <t>max = 152</t>
  </si>
  <si>
    <t>interval: 4</t>
  </si>
  <si>
    <t>N = 181</t>
  </si>
  <si>
    <t>Интервал</t>
  </si>
  <si>
    <t>Середина интервала</t>
  </si>
  <si>
    <t>102-106</t>
  </si>
  <si>
    <t>106-110</t>
  </si>
  <si>
    <t>110-114</t>
  </si>
  <si>
    <t>114-118</t>
  </si>
  <si>
    <t>118-122</t>
  </si>
  <si>
    <t>122-126</t>
  </si>
  <si>
    <t>126-130</t>
  </si>
  <si>
    <t>130-134</t>
  </si>
  <si>
    <t>134-138</t>
  </si>
  <si>
    <t>138-142</t>
  </si>
  <si>
    <t>142-146</t>
  </si>
  <si>
    <t>146-150</t>
  </si>
  <si>
    <t>150-154</t>
  </si>
  <si>
    <t>Накопленные частносты</t>
  </si>
  <si>
    <t>Середина Xi</t>
  </si>
  <si>
    <t>Xi-c/k</t>
  </si>
  <si>
    <t>Xi-c/k*Ni</t>
  </si>
  <si>
    <t>(Xi-c/k)^2</t>
  </si>
  <si>
    <t>(Xi-c/k)^2*Ni</t>
  </si>
  <si>
    <t>Ni / N</t>
  </si>
  <si>
    <t>Далее учитываем, что в качестве представителя каждого интервала взят его конец.</t>
  </si>
  <si>
    <t xml:space="preserve">Принимая за координаты точек концы интервалов и соответствующие накопленные </t>
  </si>
  <si>
    <t xml:space="preserve">Для вычисления среднего арифмитического и дисперсии по формулам </t>
  </si>
  <si>
    <t>функции распределения .</t>
  </si>
  <si>
    <t>При построении графиков откладываем по оси Х значения  104 по 152 и по оси Ni/N значения с 0 по 0,2</t>
  </si>
  <si>
    <t>частости  и соединяя эти точки прямыми, построим график эмпирической</t>
  </si>
  <si>
    <r>
      <t>(Интервал)</t>
    </r>
    <r>
      <rPr>
        <b/>
        <sz val="11"/>
        <color theme="1"/>
        <rFont val="Calibri"/>
        <family val="2"/>
        <scheme val="minor"/>
      </rPr>
      <t xml:space="preserve">k = </t>
    </r>
  </si>
  <si>
    <r>
      <t>( максимальный частота)</t>
    </r>
    <r>
      <rPr>
        <b/>
        <sz val="11"/>
        <color theme="1"/>
        <rFont val="Calibri"/>
        <family val="2"/>
        <scheme val="minor"/>
      </rPr>
      <t xml:space="preserve">c = </t>
    </r>
  </si>
  <si>
    <t>c = 132</t>
  </si>
  <si>
    <t>k =4</t>
  </si>
  <si>
    <t xml:space="preserve"> </t>
  </si>
  <si>
    <t>таб.1</t>
  </si>
  <si>
    <t>таб.2</t>
  </si>
  <si>
    <t>Суммы вычислим с помощью табл. 3 (табл. 3).</t>
  </si>
  <si>
    <t>по формули:</t>
  </si>
  <si>
    <t>вычисляем среднее арифметическое</t>
  </si>
  <si>
    <t>C.ариф</t>
  </si>
  <si>
    <t>X  = -4309 / 181 * 4 + 132 = -95,2265 + 132 = 36.7734</t>
  </si>
  <si>
    <t>среднее арифметическое(X):</t>
  </si>
  <si>
    <t>36.7734</t>
  </si>
  <si>
    <t>по формуле</t>
  </si>
  <si>
    <t>найдем дисп: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</si>
</sst>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scheme val="minor"/>
    </font>
    <font>
      <sz val="11"/>
      <color rgb="FF202124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/>
    <xf numFmtId="0" fontId="0" fillId="0" borderId="0" xfId="0" applyBorder="1"/>
    <xf numFmtId="0" fontId="0" fillId="3" borderId="0" xfId="0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NumberFormat="1"/>
    <xf numFmtId="0" fontId="0" fillId="2" borderId="2" xfId="0" applyFill="1" applyBorder="1"/>
    <xf numFmtId="0" fontId="1" fillId="2" borderId="1" xfId="0" applyFont="1" applyFill="1" applyBorder="1"/>
    <xf numFmtId="16" fontId="0" fillId="0" borderId="0" xfId="0" applyNumberFormat="1"/>
    <xf numFmtId="49" fontId="0" fillId="0" borderId="0" xfId="0" applyNumberFormat="1"/>
    <xf numFmtId="0" fontId="0" fillId="2" borderId="1" xfId="0" applyNumberFormat="1" applyFill="1" applyBorder="1" applyAlignment="1"/>
    <xf numFmtId="0" fontId="0" fillId="2" borderId="1" xfId="0" applyFill="1" applyBorder="1" applyAlignment="1"/>
    <xf numFmtId="0" fontId="0" fillId="2" borderId="1" xfId="0" applyNumberFormat="1" applyFill="1" applyBorder="1"/>
    <xf numFmtId="0" fontId="0" fillId="5" borderId="1" xfId="0" applyNumberFormat="1" applyFill="1" applyBorder="1"/>
    <xf numFmtId="49" fontId="0" fillId="5" borderId="1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/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2" borderId="1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1" fillId="5" borderId="9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Гистограмма вариационного ряда выборки А</a:t>
            </a:r>
            <a:endParaRPr lang="ru-RU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1204582239720034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589801274840649E-2"/>
          <c:y val="0.23736111111111116"/>
          <c:w val="0.87567210348706415"/>
          <c:h val="0.655239501312335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Лист1!$D$18:$D$24</c:f>
              <c:numCache>
                <c:formatCode>General</c:formatCode>
                <c:ptCount val="7"/>
                <c:pt idx="0">
                  <c:v>8.6956521739130432E-2</c:v>
                </c:pt>
                <c:pt idx="1">
                  <c:v>0.15942028985507245</c:v>
                </c:pt>
                <c:pt idx="2">
                  <c:v>0.30434782608695654</c:v>
                </c:pt>
                <c:pt idx="3">
                  <c:v>0.21739130434782608</c:v>
                </c:pt>
                <c:pt idx="4">
                  <c:v>8.6956521739130432E-2</c:v>
                </c:pt>
                <c:pt idx="5">
                  <c:v>0.13043478260869565</c:v>
                </c:pt>
                <c:pt idx="6">
                  <c:v>1.4492753623188406E-2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168224"/>
        <c:axId val="411174496"/>
      </c:barChart>
      <c:catAx>
        <c:axId val="41116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174496"/>
        <c:crosses val="autoZero"/>
        <c:auto val="1"/>
        <c:lblAlgn val="ctr"/>
        <c:lblOffset val="100"/>
        <c:noMultiLvlLbl val="0"/>
      </c:catAx>
      <c:valAx>
        <c:axId val="4111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16822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0" cap="all" baseline="0">
                <a:effectLst/>
              </a:rPr>
              <a:t>Полигон вариационного ряда выборки А</a:t>
            </a:r>
            <a:endParaRPr lang="ru-RU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23027777777777783"/>
          <c:w val="0.88396062992125979"/>
          <c:h val="0.6623228346456693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Лист1!$D$18:$D$24</c:f>
              <c:numCache>
                <c:formatCode>General</c:formatCode>
                <c:ptCount val="7"/>
                <c:pt idx="0">
                  <c:v>8.6956521739130432E-2</c:v>
                </c:pt>
                <c:pt idx="1">
                  <c:v>0.15942028985507245</c:v>
                </c:pt>
                <c:pt idx="2">
                  <c:v>0.30434782608695654</c:v>
                </c:pt>
                <c:pt idx="3">
                  <c:v>0.21739130434782608</c:v>
                </c:pt>
                <c:pt idx="4">
                  <c:v>8.6956521739130432E-2</c:v>
                </c:pt>
                <c:pt idx="5">
                  <c:v>0.13043478260869565</c:v>
                </c:pt>
                <c:pt idx="6">
                  <c:v>1.4492753623188406E-2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169008"/>
        <c:axId val="411169792"/>
      </c:lineChart>
      <c:catAx>
        <c:axId val="41116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169792"/>
        <c:crosses val="autoZero"/>
        <c:auto val="1"/>
        <c:lblAlgn val="ctr"/>
        <c:lblOffset val="100"/>
        <c:noMultiLvlLbl val="0"/>
      </c:catAx>
      <c:valAx>
        <c:axId val="4111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116900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effectLst/>
              </a:rPr>
              <a:t>График эмпирической функции распределения выборки А</a:t>
            </a:r>
            <a:endParaRPr lang="ru-RU" sz="14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0.1387732440038402"/>
          <c:y val="5.0489832387972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589801274840649E-2"/>
          <c:y val="0.23736111111111116"/>
          <c:w val="0.87567210348706415"/>
          <c:h val="0.655239501312335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Лист1!$D$18:$D$24</c:f>
              <c:numCache>
                <c:formatCode>General</c:formatCode>
                <c:ptCount val="7"/>
                <c:pt idx="0">
                  <c:v>8.6956521739130432E-2</c:v>
                </c:pt>
                <c:pt idx="1">
                  <c:v>0.15942028985507245</c:v>
                </c:pt>
                <c:pt idx="2">
                  <c:v>0.30434782608695654</c:v>
                </c:pt>
                <c:pt idx="3">
                  <c:v>0.21739130434782608</c:v>
                </c:pt>
                <c:pt idx="4">
                  <c:v>8.6956521739130432E-2</c:v>
                </c:pt>
                <c:pt idx="5">
                  <c:v>0.13043478260869565</c:v>
                </c:pt>
                <c:pt idx="6">
                  <c:v>1.4492753623188406E-2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793536"/>
        <c:axId val="529793928"/>
      </c:barChart>
      <c:catAx>
        <c:axId val="52979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793928"/>
        <c:crosses val="autoZero"/>
        <c:auto val="1"/>
        <c:lblAlgn val="ctr"/>
        <c:lblOffset val="100"/>
        <c:noMultiLvlLbl val="0"/>
      </c:catAx>
      <c:valAx>
        <c:axId val="5297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793536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effectLst/>
              </a:rPr>
              <a:t>Полигон вариационного ряда выборки В</a:t>
            </a:r>
            <a:endParaRPr lang="ru-RU" sz="14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0.15670284571916432"/>
          <c:y val="6.0684872128305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Лист1!$E$130:$E$142</c:f>
              <c:numCache>
                <c:formatCode>General</c:formatCode>
                <c:ptCount val="13"/>
                <c:pt idx="0">
                  <c:v>5.5248618784530384E-3</c:v>
                </c:pt>
                <c:pt idx="1">
                  <c:v>2.2099447513812154E-2</c:v>
                </c:pt>
                <c:pt idx="2">
                  <c:v>3.8674033149171269E-2</c:v>
                </c:pt>
                <c:pt idx="3">
                  <c:v>0.1270718232044199</c:v>
                </c:pt>
                <c:pt idx="4">
                  <c:v>0.13259668508287292</c:v>
                </c:pt>
                <c:pt idx="5">
                  <c:v>0.18232044198895028</c:v>
                </c:pt>
                <c:pt idx="6">
                  <c:v>0.17127071823204421</c:v>
                </c:pt>
                <c:pt idx="7">
                  <c:v>0.18784530386740331</c:v>
                </c:pt>
                <c:pt idx="8">
                  <c:v>8.8397790055248615E-2</c:v>
                </c:pt>
                <c:pt idx="9">
                  <c:v>1.6574585635359115E-2</c:v>
                </c:pt>
                <c:pt idx="10">
                  <c:v>1.1049723756906077E-2</c:v>
                </c:pt>
                <c:pt idx="11">
                  <c:v>1.1049723756906077E-2</c:v>
                </c:pt>
                <c:pt idx="12">
                  <c:v>5.5248618784530384E-3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66672"/>
        <c:axId val="410861968"/>
      </c:lineChart>
      <c:catAx>
        <c:axId val="41086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861968"/>
        <c:crosses val="autoZero"/>
        <c:auto val="1"/>
        <c:lblAlgn val="ctr"/>
        <c:lblOffset val="100"/>
        <c:noMultiLvlLbl val="0"/>
      </c:catAx>
      <c:valAx>
        <c:axId val="4108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866672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effectLst/>
              </a:rPr>
              <a:t>Гистограмма вариационного ряда выборки В  </a:t>
            </a:r>
            <a:endParaRPr lang="ru-RU" sz="1400" b="1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layout>
        <c:manualLayout>
          <c:xMode val="edge"/>
          <c:yMode val="edge"/>
          <c:x val="0.107898060259590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Лист1!$E$130:$E$142</c:f>
              <c:numCache>
                <c:formatCode>General</c:formatCode>
                <c:ptCount val="13"/>
                <c:pt idx="0">
                  <c:v>5.5248618784530384E-3</c:v>
                </c:pt>
                <c:pt idx="1">
                  <c:v>2.2099447513812154E-2</c:v>
                </c:pt>
                <c:pt idx="2">
                  <c:v>3.8674033149171269E-2</c:v>
                </c:pt>
                <c:pt idx="3">
                  <c:v>0.1270718232044199</c:v>
                </c:pt>
                <c:pt idx="4">
                  <c:v>0.13259668508287292</c:v>
                </c:pt>
                <c:pt idx="5">
                  <c:v>0.18232044198895028</c:v>
                </c:pt>
                <c:pt idx="6">
                  <c:v>0.17127071823204421</c:v>
                </c:pt>
                <c:pt idx="7">
                  <c:v>0.18784530386740331</c:v>
                </c:pt>
                <c:pt idx="8">
                  <c:v>8.8397790055248615E-2</c:v>
                </c:pt>
                <c:pt idx="9">
                  <c:v>1.6574585635359115E-2</c:v>
                </c:pt>
                <c:pt idx="10">
                  <c:v>1.1049723756906077E-2</c:v>
                </c:pt>
                <c:pt idx="11">
                  <c:v>1.1049723756906077E-2</c:v>
                </c:pt>
                <c:pt idx="12">
                  <c:v>5.5248618784530384E-3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137904"/>
        <c:axId val="585138296"/>
      </c:barChart>
      <c:catAx>
        <c:axId val="58513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138296"/>
        <c:crosses val="autoZero"/>
        <c:auto val="1"/>
        <c:lblAlgn val="ctr"/>
        <c:lblOffset val="100"/>
        <c:noMultiLvlLbl val="0"/>
      </c:catAx>
      <c:valAx>
        <c:axId val="58513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137904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563881</xdr:colOff>
      <xdr:row>20</xdr:row>
      <xdr:rowOff>60961</xdr:rowOff>
    </xdr:from>
    <xdr:to>
      <xdr:col>13</xdr:col>
      <xdr:colOff>289561</xdr:colOff>
      <xdr:row>30</xdr:row>
      <xdr:rowOff>22861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7361" y="3817621"/>
          <a:ext cx="2773680" cy="1790700"/>
        </a:xfrm>
        <a:prstGeom prst="rect">
          <a:avLst/>
        </a:prstGeom>
      </xdr:spPr>
    </xdr:pic>
    <xdr:clientData/>
  </xdr:twoCellAnchor>
  <xdr:twoCellAnchor>
    <xdr:from>
      <xdr:col>0</xdr:col>
      <xdr:colOff>106680</xdr:colOff>
      <xdr:row>31</xdr:row>
      <xdr:rowOff>3810</xdr:rowOff>
    </xdr:from>
    <xdr:to>
      <xdr:col>7</xdr:col>
      <xdr:colOff>0</xdr:colOff>
      <xdr:row>46</xdr:row>
      <xdr:rowOff>3810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</xdr:colOff>
      <xdr:row>31</xdr:row>
      <xdr:rowOff>3810</xdr:rowOff>
    </xdr:from>
    <xdr:to>
      <xdr:col>14</xdr:col>
      <xdr:colOff>308610</xdr:colOff>
      <xdr:row>46</xdr:row>
      <xdr:rowOff>3810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2</xdr:col>
      <xdr:colOff>121920</xdr:colOff>
      <xdr:row>54</xdr:row>
      <xdr:rowOff>144780</xdr:rowOff>
    </xdr:to>
    <xdr:sp macro="" textlink="">
      <xdr:nvSpPr>
        <xdr:cNvPr id="10" name="Левая фигурная скобка 9"/>
        <xdr:cNvSpPr/>
      </xdr:nvSpPr>
      <xdr:spPr>
        <a:xfrm>
          <a:off x="1280160" y="8694420"/>
          <a:ext cx="121920" cy="142494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7</xdr:col>
      <xdr:colOff>0</xdr:colOff>
      <xdr:row>58</xdr:row>
      <xdr:rowOff>0</xdr:rowOff>
    </xdr:from>
    <xdr:to>
      <xdr:col>12</xdr:col>
      <xdr:colOff>178644</xdr:colOff>
      <xdr:row>61</xdr:row>
      <xdr:rowOff>165646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73880" y="10706100"/>
          <a:ext cx="3409524" cy="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5</xdr:col>
      <xdr:colOff>2353</xdr:colOff>
      <xdr:row>61</xdr:row>
      <xdr:rowOff>144780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10706100"/>
          <a:ext cx="2722693" cy="693420"/>
        </a:xfrm>
        <a:prstGeom prst="rect">
          <a:avLst/>
        </a:prstGeom>
      </xdr:spPr>
    </xdr:pic>
    <xdr:clientData/>
  </xdr:twoCellAnchor>
  <xdr:twoCellAnchor editAs="oneCell">
    <xdr:from>
      <xdr:col>6</xdr:col>
      <xdr:colOff>586740</xdr:colOff>
      <xdr:row>65</xdr:row>
      <xdr:rowOff>53340</xdr:rowOff>
    </xdr:from>
    <xdr:to>
      <xdr:col>10</xdr:col>
      <xdr:colOff>261433</xdr:colOff>
      <xdr:row>69</xdr:row>
      <xdr:rowOff>15240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51020" y="12039600"/>
          <a:ext cx="2722693" cy="693420"/>
        </a:xfrm>
        <a:prstGeom prst="rect">
          <a:avLst/>
        </a:prstGeom>
      </xdr:spPr>
    </xdr:pic>
    <xdr:clientData/>
  </xdr:twoCellAnchor>
  <xdr:oneCellAnchor>
    <xdr:from>
      <xdr:col>1</xdr:col>
      <xdr:colOff>247650</xdr:colOff>
      <xdr:row>79</xdr:row>
      <xdr:rowOff>3810</xdr:rowOff>
    </xdr:from>
    <xdr:ext cx="1318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857250" y="14550390"/>
              <a:ext cx="131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</a:rPr>
                      <m:t>∑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857250" y="14550390"/>
              <a:ext cx="1318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3</xdr:col>
      <xdr:colOff>91440</xdr:colOff>
      <xdr:row>80</xdr:row>
      <xdr:rowOff>175260</xdr:rowOff>
    </xdr:from>
    <xdr:to>
      <xdr:col>7</xdr:col>
      <xdr:colOff>285324</xdr:colOff>
      <xdr:row>84</xdr:row>
      <xdr:rowOff>158026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81200" y="14904720"/>
          <a:ext cx="3409524" cy="71428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91</xdr:row>
      <xdr:rowOff>0</xdr:rowOff>
    </xdr:from>
    <xdr:to>
      <xdr:col>7</xdr:col>
      <xdr:colOff>411480</xdr:colOff>
      <xdr:row>104</xdr:row>
      <xdr:rowOff>129540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45720</xdr:colOff>
      <xdr:row>121</xdr:row>
      <xdr:rowOff>26670</xdr:rowOff>
    </xdr:from>
    <xdr:ext cx="65" cy="172227"/>
    <xdr:sp macro="" textlink="">
      <xdr:nvSpPr>
        <xdr:cNvPr id="17" name="TextBox 16"/>
        <xdr:cNvSpPr txBox="1"/>
      </xdr:nvSpPr>
      <xdr:spPr>
        <a:xfrm>
          <a:off x="7155180" y="24041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68580</xdr:colOff>
      <xdr:row>124</xdr:row>
      <xdr:rowOff>64770</xdr:rowOff>
    </xdr:from>
    <xdr:to>
      <xdr:col>12</xdr:col>
      <xdr:colOff>533400</xdr:colOff>
      <xdr:row>139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38100</xdr:colOff>
      <xdr:row>145</xdr:row>
      <xdr:rowOff>308610</xdr:rowOff>
    </xdr:from>
    <xdr:to>
      <xdr:col>15</xdr:col>
      <xdr:colOff>220980</xdr:colOff>
      <xdr:row>160</xdr:row>
      <xdr:rowOff>125730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167</xdr:row>
      <xdr:rowOff>0</xdr:rowOff>
    </xdr:from>
    <xdr:to>
      <xdr:col>4</xdr:col>
      <xdr:colOff>300421</xdr:colOff>
      <xdr:row>171</xdr:row>
      <xdr:rowOff>104775</xdr:rowOff>
    </xdr:to>
    <xdr:pic>
      <xdr:nvPicPr>
        <xdr:cNvPr id="19" name="Рисунок 18">
          <a:extLst>
            <a:ext uri="{FF2B5EF4-FFF2-40B4-BE49-F238E27FC236}">
              <a16:creationId xmlns="" xmlns:a16="http://schemas.microsoft.com/office/drawing/2014/main" id="{6EDE3C46-9A28-4840-8C26-6DE6EE7DE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6324540"/>
          <a:ext cx="2289241" cy="836295"/>
        </a:xfrm>
        <a:prstGeom prst="rect">
          <a:avLst/>
        </a:prstGeom>
      </xdr:spPr>
    </xdr:pic>
    <xdr:clientData/>
  </xdr:twoCellAnchor>
  <xdr:twoCellAnchor editAs="oneCell">
    <xdr:from>
      <xdr:col>4</xdr:col>
      <xdr:colOff>495299</xdr:colOff>
      <xdr:row>167</xdr:row>
      <xdr:rowOff>28575</xdr:rowOff>
    </xdr:from>
    <xdr:to>
      <xdr:col>8</xdr:col>
      <xdr:colOff>116204</xdr:colOff>
      <xdr:row>171</xdr:row>
      <xdr:rowOff>15297</xdr:rowOff>
    </xdr:to>
    <xdr:pic>
      <xdr:nvPicPr>
        <xdr:cNvPr id="20" name="Рисунок 19">
          <a:extLst>
            <a:ext uri="{FF2B5EF4-FFF2-40B4-BE49-F238E27FC236}">
              <a16:creationId xmlns="" xmlns:a16="http://schemas.microsoft.com/office/drawing/2014/main" id="{64E4A467-7A50-4EF3-91A3-F561F2464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8019" y="36353115"/>
          <a:ext cx="3019425" cy="718242"/>
        </a:xfrm>
        <a:prstGeom prst="rect">
          <a:avLst/>
        </a:prstGeom>
      </xdr:spPr>
    </xdr:pic>
    <xdr:clientData/>
  </xdr:twoCellAnchor>
  <xdr:twoCellAnchor editAs="oneCell">
    <xdr:from>
      <xdr:col>6</xdr:col>
      <xdr:colOff>838200</xdr:colOff>
      <xdr:row>139</xdr:row>
      <xdr:rowOff>167640</xdr:rowOff>
    </xdr:from>
    <xdr:to>
      <xdr:col>9</xdr:col>
      <xdr:colOff>525780</xdr:colOff>
      <xdr:row>143</xdr:row>
      <xdr:rowOff>155625</xdr:rowOff>
    </xdr:to>
    <xdr:pic>
      <xdr:nvPicPr>
        <xdr:cNvPr id="21" name="Рисунок 20">
          <a:extLst>
            <a:ext uri="{FF2B5EF4-FFF2-40B4-BE49-F238E27FC236}">
              <a16:creationId xmlns="" xmlns:a16="http://schemas.microsoft.com/office/drawing/2014/main" id="{0BD17BAC-F1F9-44A9-9F55-A471394F9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6340" y="25938480"/>
          <a:ext cx="2125980" cy="7195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172</xdr:row>
      <xdr:rowOff>0</xdr:rowOff>
    </xdr:from>
    <xdr:to>
      <xdr:col>9</xdr:col>
      <xdr:colOff>581025</xdr:colOff>
      <xdr:row>175</xdr:row>
      <xdr:rowOff>169602</xdr:rowOff>
    </xdr:to>
    <xdr:pic>
      <xdr:nvPicPr>
        <xdr:cNvPr id="22" name="Рисунок 21">
          <a:extLst>
            <a:ext uri="{FF2B5EF4-FFF2-40B4-BE49-F238E27FC236}">
              <a16:creationId xmlns="" xmlns:a16="http://schemas.microsoft.com/office/drawing/2014/main" id="{64E4A467-7A50-4EF3-91A3-F561F2464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8140" y="31988760"/>
          <a:ext cx="3019425" cy="7182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tabSelected="1" topLeftCell="A160" workbookViewId="0">
      <selection activeCell="G177" sqref="G177"/>
    </sheetView>
  </sheetViews>
  <sheetFormatPr defaultRowHeight="14.4" x14ac:dyDescent="0.3"/>
  <cols>
    <col min="2" max="2" width="9.6640625" customWidth="1"/>
    <col min="3" max="3" width="10.44140625" customWidth="1"/>
    <col min="5" max="5" width="10.6640625" customWidth="1"/>
    <col min="6" max="6" width="12.21875" customWidth="1"/>
    <col min="7" max="7" width="15.109375" customWidth="1"/>
    <col min="8" max="8" width="11.5546875" customWidth="1"/>
  </cols>
  <sheetData>
    <row r="1" spans="2:21" x14ac:dyDescent="0.3">
      <c r="B1" s="2" t="s">
        <v>0</v>
      </c>
      <c r="C1" s="2"/>
      <c r="D1" s="2"/>
      <c r="E1" s="2"/>
      <c r="F1" s="2"/>
      <c r="G1" s="2"/>
    </row>
    <row r="2" spans="2:21" x14ac:dyDescent="0.3">
      <c r="B2" s="2" t="s">
        <v>1</v>
      </c>
      <c r="C2" s="2"/>
      <c r="D2" s="3" t="s">
        <v>2</v>
      </c>
      <c r="E2" s="3"/>
      <c r="F2" s="3"/>
      <c r="G2" s="3"/>
    </row>
    <row r="4" spans="2:21" x14ac:dyDescent="0.3">
      <c r="B4" t="s">
        <v>3</v>
      </c>
    </row>
    <row r="6" spans="2:21" x14ac:dyDescent="0.3">
      <c r="B6" s="19">
        <v>0</v>
      </c>
      <c r="C6" s="19">
        <v>4</v>
      </c>
      <c r="D6" s="19">
        <v>2</v>
      </c>
      <c r="E6" s="19">
        <v>0</v>
      </c>
      <c r="F6" s="19">
        <v>5</v>
      </c>
      <c r="G6" s="19">
        <v>1</v>
      </c>
      <c r="H6" s="19">
        <v>1</v>
      </c>
      <c r="I6" s="19">
        <v>3</v>
      </c>
      <c r="J6" s="19">
        <v>0</v>
      </c>
      <c r="K6" s="19">
        <v>2</v>
      </c>
      <c r="L6" s="19">
        <v>2</v>
      </c>
      <c r="M6" s="19">
        <v>4</v>
      </c>
      <c r="N6" s="19">
        <v>3</v>
      </c>
      <c r="O6" s="19">
        <v>2</v>
      </c>
      <c r="P6" s="19">
        <v>3</v>
      </c>
      <c r="Q6" s="19">
        <v>3</v>
      </c>
      <c r="R6" s="19">
        <v>0</v>
      </c>
      <c r="S6" s="19">
        <v>4</v>
      </c>
      <c r="T6" s="19">
        <v>5</v>
      </c>
      <c r="U6" s="19">
        <v>1</v>
      </c>
    </row>
    <row r="7" spans="2:21" x14ac:dyDescent="0.3">
      <c r="B7" s="19">
        <v>3</v>
      </c>
      <c r="C7" s="19">
        <v>1</v>
      </c>
      <c r="D7" s="19">
        <v>5</v>
      </c>
      <c r="E7" s="19">
        <v>2</v>
      </c>
      <c r="F7" s="19">
        <v>0</v>
      </c>
      <c r="G7" s="19">
        <v>2</v>
      </c>
      <c r="H7" s="19">
        <v>2</v>
      </c>
      <c r="I7" s="19">
        <v>3</v>
      </c>
      <c r="J7" s="19">
        <v>2</v>
      </c>
      <c r="K7" s="19">
        <v>2</v>
      </c>
      <c r="L7" s="19">
        <v>2</v>
      </c>
      <c r="M7" s="19">
        <v>6</v>
      </c>
      <c r="N7" s="19">
        <v>2</v>
      </c>
      <c r="O7" s="19">
        <v>1</v>
      </c>
      <c r="P7" s="19">
        <v>3</v>
      </c>
      <c r="Q7" s="19">
        <v>1</v>
      </c>
      <c r="R7" s="19">
        <v>3</v>
      </c>
      <c r="S7" s="19">
        <v>1</v>
      </c>
      <c r="T7" s="19">
        <v>5</v>
      </c>
      <c r="U7" s="19">
        <v>4</v>
      </c>
    </row>
    <row r="8" spans="2:21" x14ac:dyDescent="0.3">
      <c r="B8" s="19">
        <v>5</v>
      </c>
      <c r="C8" s="19">
        <v>5</v>
      </c>
      <c r="D8" s="19">
        <v>3</v>
      </c>
      <c r="E8" s="19">
        <v>2</v>
      </c>
      <c r="F8" s="19">
        <v>2</v>
      </c>
      <c r="G8" s="19">
        <v>0</v>
      </c>
      <c r="H8" s="19">
        <v>2</v>
      </c>
      <c r="I8" s="19">
        <v>1</v>
      </c>
      <c r="J8" s="19">
        <v>1</v>
      </c>
      <c r="K8" s="19">
        <v>3</v>
      </c>
      <c r="L8" s="19">
        <v>2</v>
      </c>
      <c r="M8" s="19">
        <v>3</v>
      </c>
      <c r="N8" s="19">
        <v>5</v>
      </c>
      <c r="O8" s="19">
        <v>3</v>
      </c>
      <c r="P8" s="19">
        <v>5</v>
      </c>
      <c r="Q8" s="19">
        <v>2</v>
      </c>
      <c r="R8" s="19">
        <v>5</v>
      </c>
      <c r="S8" s="19">
        <v>2</v>
      </c>
      <c r="T8" s="19">
        <v>1</v>
      </c>
      <c r="U8" s="19">
        <v>1</v>
      </c>
    </row>
    <row r="9" spans="2:21" x14ac:dyDescent="0.3">
      <c r="B9" s="22">
        <v>2</v>
      </c>
      <c r="C9" s="22">
        <v>3</v>
      </c>
      <c r="D9" s="19">
        <v>4</v>
      </c>
      <c r="E9" s="19">
        <v>3</v>
      </c>
      <c r="F9" s="19">
        <v>2</v>
      </c>
      <c r="G9" s="19">
        <v>3</v>
      </c>
      <c r="H9" s="19">
        <v>2</v>
      </c>
      <c r="I9" s="19">
        <v>4</v>
      </c>
      <c r="J9" s="19">
        <v>2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2:21" x14ac:dyDescent="0.3">
      <c r="B10" s="23" t="s">
        <v>4</v>
      </c>
      <c r="C10" s="23" t="s">
        <v>5</v>
      </c>
      <c r="D10" s="23" t="s">
        <v>6</v>
      </c>
      <c r="E10" s="41" t="s">
        <v>7</v>
      </c>
      <c r="F10" s="41"/>
      <c r="G10" s="41" t="s">
        <v>8</v>
      </c>
      <c r="H10" s="41"/>
    </row>
    <row r="12" spans="2:21" ht="21" x14ac:dyDescent="0.3">
      <c r="B12" s="42" t="s">
        <v>9</v>
      </c>
      <c r="C12" s="42"/>
      <c r="D12" s="42"/>
      <c r="E12" s="42"/>
    </row>
    <row r="14" spans="2:21" ht="15.6" x14ac:dyDescent="0.3">
      <c r="B14" s="4" t="s">
        <v>10</v>
      </c>
      <c r="C14" s="6" t="s">
        <v>11</v>
      </c>
      <c r="D14" s="5" t="s">
        <v>12</v>
      </c>
      <c r="E14" s="39" t="s">
        <v>13</v>
      </c>
      <c r="F14" s="39"/>
      <c r="G14" s="39"/>
    </row>
    <row r="15" spans="2:21" x14ac:dyDescent="0.3">
      <c r="B15" s="40" t="s">
        <v>14</v>
      </c>
      <c r="C15" s="40"/>
      <c r="D15" s="40"/>
      <c r="E15" s="40"/>
      <c r="F15" s="40"/>
      <c r="G15" s="40"/>
      <c r="H15" s="40"/>
    </row>
    <row r="17" spans="2:12" x14ac:dyDescent="0.3">
      <c r="B17" s="44" t="s">
        <v>15</v>
      </c>
      <c r="C17" s="44" t="s">
        <v>16</v>
      </c>
      <c r="D17" s="44" t="s">
        <v>17</v>
      </c>
      <c r="E17" s="45" t="s">
        <v>18</v>
      </c>
      <c r="F17" s="45"/>
      <c r="G17" s="45"/>
      <c r="I17" s="38" t="s">
        <v>19</v>
      </c>
      <c r="J17" s="38"/>
      <c r="K17" s="38"/>
      <c r="L17" s="11">
        <f>VAR(B18:B24)</f>
        <v>4.666666666666667</v>
      </c>
    </row>
    <row r="18" spans="2:12" x14ac:dyDescent="0.3">
      <c r="B18" s="8">
        <v>0</v>
      </c>
      <c r="C18" s="10">
        <v>6</v>
      </c>
      <c r="D18" s="11">
        <f>C18/$C$25</f>
        <v>8.6956521739130432E-2</v>
      </c>
      <c r="E18" s="35">
        <f>D18</f>
        <v>8.6956521739130432E-2</v>
      </c>
      <c r="F18" s="36"/>
      <c r="G18" s="37"/>
      <c r="I18" s="38" t="s">
        <v>20</v>
      </c>
      <c r="J18" s="38"/>
      <c r="K18" s="38"/>
      <c r="L18" s="11">
        <f>SQRT(L17)</f>
        <v>2.1602468994692869</v>
      </c>
    </row>
    <row r="19" spans="2:12" x14ac:dyDescent="0.3">
      <c r="B19" s="8">
        <v>1</v>
      </c>
      <c r="C19" s="10">
        <v>11</v>
      </c>
      <c r="D19" s="11">
        <f t="shared" ref="D19:D24" si="0">C19/$C$25</f>
        <v>0.15942028985507245</v>
      </c>
      <c r="E19" s="35">
        <f>E18+D19</f>
        <v>0.24637681159420288</v>
      </c>
      <c r="F19" s="36"/>
      <c r="G19" s="37"/>
      <c r="I19" s="38" t="s">
        <v>21</v>
      </c>
      <c r="J19" s="38"/>
      <c r="K19" s="38"/>
      <c r="L19" s="11">
        <v>2</v>
      </c>
    </row>
    <row r="20" spans="2:12" x14ac:dyDescent="0.3">
      <c r="B20" s="8">
        <v>2</v>
      </c>
      <c r="C20" s="10">
        <v>21</v>
      </c>
      <c r="D20" s="11">
        <f t="shared" si="0"/>
        <v>0.30434782608695654</v>
      </c>
      <c r="E20" s="35">
        <f t="shared" ref="E20:E24" si="1">E19+D20</f>
        <v>0.55072463768115942</v>
      </c>
      <c r="F20" s="36"/>
      <c r="G20" s="37"/>
      <c r="I20" s="38" t="s">
        <v>22</v>
      </c>
      <c r="J20" s="38"/>
      <c r="K20" s="38"/>
      <c r="L20" s="11">
        <f>MEDIAN(E18:E24)</f>
        <v>0.76811594202898548</v>
      </c>
    </row>
    <row r="21" spans="2:12" x14ac:dyDescent="0.3">
      <c r="B21" s="8">
        <v>3</v>
      </c>
      <c r="C21" s="10">
        <v>15</v>
      </c>
      <c r="D21" s="11">
        <f t="shared" si="0"/>
        <v>0.21739130434782608</v>
      </c>
      <c r="E21" s="35">
        <f t="shared" si="1"/>
        <v>0.76811594202898548</v>
      </c>
      <c r="F21" s="36"/>
      <c r="G21" s="37"/>
    </row>
    <row r="22" spans="2:12" x14ac:dyDescent="0.3">
      <c r="B22" s="8">
        <v>4</v>
      </c>
      <c r="C22" s="10">
        <v>6</v>
      </c>
      <c r="D22" s="11">
        <f t="shared" si="0"/>
        <v>8.6956521739130432E-2</v>
      </c>
      <c r="E22" s="35">
        <f t="shared" si="1"/>
        <v>0.85507246376811596</v>
      </c>
      <c r="F22" s="36"/>
      <c r="G22" s="37"/>
    </row>
    <row r="23" spans="2:12" x14ac:dyDescent="0.3">
      <c r="B23" s="8">
        <v>5</v>
      </c>
      <c r="C23" s="10">
        <v>9</v>
      </c>
      <c r="D23" s="11">
        <f t="shared" si="0"/>
        <v>0.13043478260869565</v>
      </c>
      <c r="E23" s="35">
        <f t="shared" si="1"/>
        <v>0.98550724637681164</v>
      </c>
      <c r="F23" s="36"/>
      <c r="G23" s="37"/>
    </row>
    <row r="24" spans="2:12" x14ac:dyDescent="0.3">
      <c r="B24" s="8">
        <v>6</v>
      </c>
      <c r="C24" s="10">
        <v>1</v>
      </c>
      <c r="D24" s="11">
        <f t="shared" si="0"/>
        <v>1.4492753623188406E-2</v>
      </c>
      <c r="E24" s="35">
        <f t="shared" si="1"/>
        <v>1</v>
      </c>
      <c r="F24" s="36"/>
      <c r="G24" s="37"/>
    </row>
    <row r="25" spans="2:12" x14ac:dyDescent="0.3">
      <c r="B25" s="11"/>
      <c r="C25" s="10">
        <v>69</v>
      </c>
      <c r="D25" s="11"/>
      <c r="E25" s="11"/>
      <c r="F25" s="11"/>
      <c r="G25" s="11"/>
    </row>
    <row r="27" spans="2:12" x14ac:dyDescent="0.3">
      <c r="B27" s="31" t="s">
        <v>23</v>
      </c>
      <c r="C27" s="31"/>
      <c r="D27" s="31"/>
      <c r="E27" s="31"/>
      <c r="F27" s="31"/>
      <c r="G27" s="31"/>
      <c r="H27" s="31"/>
      <c r="I27" s="12"/>
      <c r="J27" s="12"/>
      <c r="K27" s="12"/>
      <c r="L27" s="12"/>
    </row>
    <row r="28" spans="2:12" x14ac:dyDescent="0.3">
      <c r="B28" s="31" t="s">
        <v>24</v>
      </c>
      <c r="C28" s="31"/>
      <c r="D28" s="31"/>
      <c r="E28" s="31"/>
      <c r="F28" s="31"/>
      <c r="G28" s="31"/>
      <c r="H28" s="31"/>
      <c r="I28" s="12"/>
      <c r="J28" s="12"/>
      <c r="K28" s="12"/>
      <c r="L28" s="12"/>
    </row>
    <row r="29" spans="2:12" x14ac:dyDescent="0.3">
      <c r="B29" s="31" t="s">
        <v>25</v>
      </c>
      <c r="C29" s="31"/>
      <c r="D29" s="31"/>
      <c r="E29" s="31"/>
      <c r="F29" s="12"/>
      <c r="G29" s="12"/>
      <c r="H29" s="12"/>
      <c r="I29" s="12"/>
      <c r="J29" s="12"/>
      <c r="K29" s="12"/>
      <c r="L29" s="12"/>
    </row>
    <row r="30" spans="2:12" x14ac:dyDescent="0.3">
      <c r="B30" s="31" t="s">
        <v>26</v>
      </c>
      <c r="C30" s="31"/>
      <c r="D30" s="31"/>
      <c r="E30" s="31"/>
      <c r="F30" s="31"/>
      <c r="G30" s="31"/>
      <c r="H30" s="31"/>
      <c r="I30" s="31"/>
      <c r="J30" s="12"/>
      <c r="K30" s="12"/>
      <c r="L30" s="12"/>
    </row>
    <row r="47" spans="3:7" x14ac:dyDescent="0.3">
      <c r="G47" s="15"/>
    </row>
    <row r="48" spans="3:7" x14ac:dyDescent="0.3">
      <c r="C48" s="14">
        <v>0</v>
      </c>
      <c r="D48" s="15" t="s">
        <v>34</v>
      </c>
      <c r="E48" s="15"/>
      <c r="F48" s="15"/>
      <c r="G48" s="14"/>
    </row>
    <row r="49" spans="2:13" x14ac:dyDescent="0.3">
      <c r="C49" s="14" t="s">
        <v>28</v>
      </c>
      <c r="D49" s="15" t="s">
        <v>35</v>
      </c>
      <c r="G49" s="14"/>
      <c r="I49" s="13"/>
    </row>
    <row r="50" spans="2:13" x14ac:dyDescent="0.3">
      <c r="C50" s="14" t="s">
        <v>29</v>
      </c>
      <c r="D50" s="15" t="s">
        <v>36</v>
      </c>
      <c r="G50" s="14"/>
    </row>
    <row r="51" spans="2:13" x14ac:dyDescent="0.3">
      <c r="B51" t="s">
        <v>27</v>
      </c>
      <c r="C51" s="14" t="s">
        <v>30</v>
      </c>
      <c r="D51" s="15" t="s">
        <v>37</v>
      </c>
      <c r="G51" s="14"/>
    </row>
    <row r="52" spans="2:13" x14ac:dyDescent="0.3">
      <c r="C52" s="14" t="s">
        <v>31</v>
      </c>
      <c r="D52" s="15" t="s">
        <v>38</v>
      </c>
      <c r="G52" s="14"/>
    </row>
    <row r="53" spans="2:13" x14ac:dyDescent="0.3">
      <c r="C53" s="14" t="s">
        <v>28</v>
      </c>
      <c r="D53" s="15" t="s">
        <v>39</v>
      </c>
      <c r="G53" s="14"/>
    </row>
    <row r="54" spans="2:13" x14ac:dyDescent="0.3">
      <c r="C54" s="14" t="s">
        <v>32</v>
      </c>
      <c r="D54" s="15" t="s">
        <v>40</v>
      </c>
      <c r="G54" s="14"/>
    </row>
    <row r="55" spans="2:13" x14ac:dyDescent="0.3">
      <c r="C55" s="14" t="s">
        <v>33</v>
      </c>
      <c r="D55" s="15" t="s">
        <v>41</v>
      </c>
      <c r="E55" s="31" t="s">
        <v>42</v>
      </c>
      <c r="F55" s="31"/>
      <c r="G55" s="31"/>
      <c r="H55" s="31"/>
      <c r="I55" s="31"/>
      <c r="J55" s="31"/>
      <c r="K55" s="31"/>
      <c r="L55" s="31"/>
      <c r="M55" s="31"/>
    </row>
    <row r="57" spans="2:13" x14ac:dyDescent="0.3">
      <c r="C57" s="31" t="s">
        <v>43</v>
      </c>
      <c r="D57" s="31"/>
      <c r="E57" s="31"/>
      <c r="F57" s="31"/>
      <c r="G57" s="31"/>
      <c r="H57" s="31"/>
      <c r="I57" s="31"/>
      <c r="J57" s="31"/>
      <c r="K57" s="31"/>
    </row>
    <row r="60" spans="2:13" x14ac:dyDescent="0.3">
      <c r="G60" t="s">
        <v>44</v>
      </c>
    </row>
    <row r="64" spans="2:13" x14ac:dyDescent="0.3">
      <c r="B64" s="33" t="s">
        <v>45</v>
      </c>
      <c r="C64" s="33"/>
      <c r="D64" s="33"/>
      <c r="E64" s="33"/>
      <c r="F64" s="33"/>
      <c r="G64" s="33"/>
      <c r="H64" s="16"/>
      <c r="I64" s="8" t="s">
        <v>48</v>
      </c>
      <c r="J64" s="8">
        <v>2</v>
      </c>
    </row>
    <row r="65" spans="2:12" x14ac:dyDescent="0.3">
      <c r="B65" s="32" t="s">
        <v>47</v>
      </c>
      <c r="C65" s="32"/>
      <c r="D65" s="32"/>
      <c r="E65" s="32"/>
      <c r="F65" s="32"/>
      <c r="G65" s="32"/>
      <c r="H65" s="32"/>
      <c r="I65" s="8" t="s">
        <v>49</v>
      </c>
      <c r="J65" s="8">
        <v>1</v>
      </c>
    </row>
    <row r="66" spans="2:12" x14ac:dyDescent="0.3">
      <c r="B66" s="34" t="s">
        <v>46</v>
      </c>
      <c r="C66" s="34"/>
      <c r="D66" s="16"/>
      <c r="E66" s="16"/>
      <c r="F66" s="16"/>
      <c r="G66" s="16"/>
      <c r="H66" s="16"/>
    </row>
    <row r="68" spans="2:12" x14ac:dyDescent="0.3">
      <c r="B68" s="31" t="s">
        <v>50</v>
      </c>
      <c r="C68" s="31"/>
      <c r="D68" s="31"/>
      <c r="E68" s="31"/>
      <c r="F68" s="31"/>
      <c r="G68" s="31"/>
      <c r="H68" s="18"/>
    </row>
    <row r="72" spans="2:12" x14ac:dyDescent="0.3">
      <c r="B72" s="44" t="s">
        <v>15</v>
      </c>
      <c r="C72" s="44" t="s">
        <v>16</v>
      </c>
      <c r="D72" s="44" t="s">
        <v>51</v>
      </c>
      <c r="E72" s="44" t="s">
        <v>52</v>
      </c>
      <c r="F72" s="44" t="s">
        <v>53</v>
      </c>
      <c r="G72" s="44" t="s">
        <v>54</v>
      </c>
    </row>
    <row r="73" spans="2:12" x14ac:dyDescent="0.3">
      <c r="B73" s="8">
        <v>0</v>
      </c>
      <c r="C73" s="10">
        <v>6</v>
      </c>
      <c r="D73" s="11">
        <f>(B73-$J$64)/$J$65</f>
        <v>-2</v>
      </c>
      <c r="E73" s="11">
        <f>((B73-$J$64)/$J$65)*C73</f>
        <v>-12</v>
      </c>
      <c r="F73" s="11">
        <f>((B73-$J$64)/$J$65)^2</f>
        <v>4</v>
      </c>
      <c r="G73" s="11">
        <f>(((B73-$J$64)/$J$65)^2)*C73</f>
        <v>24</v>
      </c>
    </row>
    <row r="74" spans="2:12" x14ac:dyDescent="0.3">
      <c r="B74" s="8">
        <v>1</v>
      </c>
      <c r="C74" s="10">
        <v>11</v>
      </c>
      <c r="D74" s="11">
        <f t="shared" ref="D74:D79" si="2">(B74-$J$64)/$J$65</f>
        <v>-1</v>
      </c>
      <c r="E74" s="11">
        <f t="shared" ref="E74:E79" si="3">((B74-$J$64)/$J$65)*C74</f>
        <v>-11</v>
      </c>
      <c r="F74" s="11">
        <f t="shared" ref="F74:F79" si="4">((B74-$J$64)/$J$65)^2</f>
        <v>1</v>
      </c>
      <c r="G74" s="11">
        <f t="shared" ref="G74:G79" si="5">(((B74-$J$64)/$J$65)^2)*C74</f>
        <v>11</v>
      </c>
    </row>
    <row r="75" spans="2:12" x14ac:dyDescent="0.3">
      <c r="B75" s="8">
        <v>2</v>
      </c>
      <c r="C75" s="10">
        <v>21</v>
      </c>
      <c r="D75" s="11">
        <f t="shared" si="2"/>
        <v>0</v>
      </c>
      <c r="E75" s="11">
        <f t="shared" si="3"/>
        <v>0</v>
      </c>
      <c r="F75" s="11">
        <f t="shared" si="4"/>
        <v>0</v>
      </c>
      <c r="G75" s="11">
        <f t="shared" si="5"/>
        <v>0</v>
      </c>
    </row>
    <row r="76" spans="2:12" x14ac:dyDescent="0.3">
      <c r="B76" s="8">
        <v>3</v>
      </c>
      <c r="C76" s="10">
        <v>15</v>
      </c>
      <c r="D76" s="11">
        <f t="shared" si="2"/>
        <v>1</v>
      </c>
      <c r="E76" s="11">
        <f t="shared" si="3"/>
        <v>15</v>
      </c>
      <c r="F76" s="11">
        <f t="shared" si="4"/>
        <v>1</v>
      </c>
      <c r="G76" s="11">
        <f t="shared" si="5"/>
        <v>15</v>
      </c>
    </row>
    <row r="77" spans="2:12" x14ac:dyDescent="0.3">
      <c r="B77" s="8">
        <v>4</v>
      </c>
      <c r="C77" s="10">
        <v>6</v>
      </c>
      <c r="D77" s="11">
        <f t="shared" si="2"/>
        <v>2</v>
      </c>
      <c r="E77" s="11">
        <f t="shared" si="3"/>
        <v>12</v>
      </c>
      <c r="F77" s="11">
        <f t="shared" si="4"/>
        <v>4</v>
      </c>
      <c r="G77" s="11">
        <f t="shared" si="5"/>
        <v>24</v>
      </c>
      <c r="L77" s="24"/>
    </row>
    <row r="78" spans="2:12" x14ac:dyDescent="0.3">
      <c r="B78" s="8">
        <v>5</v>
      </c>
      <c r="C78" s="10">
        <v>9</v>
      </c>
      <c r="D78" s="11">
        <f t="shared" si="2"/>
        <v>3</v>
      </c>
      <c r="E78" s="11">
        <f t="shared" si="3"/>
        <v>27</v>
      </c>
      <c r="F78" s="11">
        <f t="shared" si="4"/>
        <v>9</v>
      </c>
      <c r="G78" s="11">
        <f t="shared" si="5"/>
        <v>81</v>
      </c>
    </row>
    <row r="79" spans="2:12" x14ac:dyDescent="0.3">
      <c r="B79" s="8">
        <v>6</v>
      </c>
      <c r="C79" s="10">
        <v>1</v>
      </c>
      <c r="D79" s="11">
        <f t="shared" si="2"/>
        <v>4</v>
      </c>
      <c r="E79" s="11">
        <f t="shared" si="3"/>
        <v>4</v>
      </c>
      <c r="F79" s="11">
        <f t="shared" si="4"/>
        <v>16</v>
      </c>
      <c r="G79" s="11">
        <f t="shared" si="5"/>
        <v>16</v>
      </c>
    </row>
    <row r="80" spans="2:12" x14ac:dyDescent="0.3">
      <c r="B80" s="11"/>
      <c r="C80" s="10">
        <v>69</v>
      </c>
      <c r="D80" s="11"/>
      <c r="E80" s="11">
        <f>SUM(E73:E79)</f>
        <v>35</v>
      </c>
      <c r="F80" s="11"/>
      <c r="G80" s="11">
        <f>SUM(G73:G79)</f>
        <v>171</v>
      </c>
    </row>
    <row r="82" spans="1:22" x14ac:dyDescent="0.3">
      <c r="B82" s="20" t="s">
        <v>55</v>
      </c>
      <c r="C82" s="11">
        <f>E80/C80*1+2</f>
        <v>2.5072463768115942</v>
      </c>
    </row>
    <row r="84" spans="1:22" x14ac:dyDescent="0.3">
      <c r="B84" t="s">
        <v>56</v>
      </c>
    </row>
    <row r="86" spans="1:22" x14ac:dyDescent="0.3">
      <c r="C86" s="31" t="s">
        <v>57</v>
      </c>
      <c r="D86" s="31"/>
      <c r="E86" s="31"/>
      <c r="F86" s="31"/>
      <c r="G86" s="31"/>
      <c r="I86" s="25"/>
    </row>
    <row r="88" spans="1:22" x14ac:dyDescent="0.3">
      <c r="A88" s="21"/>
      <c r="B88" s="43" t="s">
        <v>61</v>
      </c>
      <c r="C88" s="43"/>
      <c r="D88" s="43"/>
      <c r="E88" s="30" t="s">
        <v>60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</row>
    <row r="89" spans="1:22" x14ac:dyDescent="0.3">
      <c r="A89" s="21"/>
      <c r="B89" s="26" t="s">
        <v>58</v>
      </c>
      <c r="C89" s="26"/>
      <c r="D89" s="26"/>
      <c r="E89" s="28"/>
      <c r="F89" s="28"/>
      <c r="G89" s="28"/>
      <c r="H89" s="29">
        <v>2</v>
      </c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</row>
    <row r="90" spans="1:22" x14ac:dyDescent="0.3">
      <c r="A90" s="21"/>
      <c r="B90" s="27" t="s">
        <v>59</v>
      </c>
      <c r="C90" s="27"/>
      <c r="D90" s="27"/>
      <c r="E90" s="27"/>
      <c r="F90" s="27"/>
      <c r="G90" s="27"/>
      <c r="H90" s="27"/>
      <c r="I90" s="27"/>
      <c r="J90" s="29">
        <f>MEDIAN(E18:E24)</f>
        <v>0.76811594202898548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</row>
    <row r="91" spans="1:22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</row>
    <row r="92" spans="1:22" x14ac:dyDescent="0.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</row>
    <row r="93" spans="1:22" x14ac:dyDescent="0.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</row>
    <row r="94" spans="1:22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</row>
    <row r="95" spans="1:22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</row>
    <row r="96" spans="1:22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2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2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</row>
    <row r="99" spans="1:22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</row>
    <row r="100" spans="1:22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2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2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7" spans="1:22" ht="18" x14ac:dyDescent="0.35">
      <c r="C107" s="46" t="s">
        <v>62</v>
      </c>
      <c r="D107" s="31"/>
      <c r="E107" s="31"/>
    </row>
    <row r="108" spans="1:22" x14ac:dyDescent="0.3">
      <c r="B108" t="s">
        <v>100</v>
      </c>
    </row>
    <row r="109" spans="1:22" x14ac:dyDescent="0.3">
      <c r="B109" s="47">
        <v>135</v>
      </c>
      <c r="C109" s="19">
        <v>133</v>
      </c>
      <c r="D109" s="19">
        <v>124</v>
      </c>
      <c r="E109" s="19">
        <v>132</v>
      </c>
      <c r="F109" s="19">
        <v>104</v>
      </c>
      <c r="G109" s="19">
        <v>152</v>
      </c>
      <c r="H109" s="19">
        <v>134</v>
      </c>
      <c r="I109" s="19">
        <v>130</v>
      </c>
      <c r="J109" s="19">
        <v>129</v>
      </c>
      <c r="K109" s="19">
        <v>120</v>
      </c>
      <c r="L109" s="19">
        <v>122</v>
      </c>
      <c r="M109" s="19">
        <v>124</v>
      </c>
    </row>
    <row r="110" spans="1:22" x14ac:dyDescent="0.3">
      <c r="B110" s="19">
        <v>117</v>
      </c>
      <c r="C110" s="19">
        <v>123</v>
      </c>
      <c r="D110" s="19">
        <v>123</v>
      </c>
      <c r="E110" s="19">
        <v>129</v>
      </c>
      <c r="F110" s="19">
        <v>121</v>
      </c>
      <c r="G110" s="19">
        <v>122</v>
      </c>
      <c r="H110" s="19">
        <v>125</v>
      </c>
      <c r="I110" s="19">
        <v>131</v>
      </c>
      <c r="J110" s="19">
        <v>147</v>
      </c>
      <c r="K110" s="19">
        <v>124</v>
      </c>
      <c r="L110" s="19">
        <v>137</v>
      </c>
      <c r="M110" s="19">
        <v>112</v>
      </c>
    </row>
    <row r="111" spans="1:22" x14ac:dyDescent="0.3">
      <c r="B111" s="19">
        <v>126</v>
      </c>
      <c r="C111" s="19">
        <v>128</v>
      </c>
      <c r="D111" s="19">
        <v>111</v>
      </c>
      <c r="E111" s="19">
        <v>129</v>
      </c>
      <c r="F111" s="19">
        <v>115</v>
      </c>
      <c r="G111" s="19">
        <v>147</v>
      </c>
      <c r="H111" s="19">
        <v>131</v>
      </c>
      <c r="I111" s="19">
        <v>132</v>
      </c>
      <c r="J111" s="19">
        <v>137</v>
      </c>
      <c r="K111" s="19">
        <v>119</v>
      </c>
      <c r="L111" s="19">
        <v>125</v>
      </c>
      <c r="M111" s="19">
        <v>120</v>
      </c>
    </row>
    <row r="112" spans="1:22" x14ac:dyDescent="0.3">
      <c r="B112" s="19">
        <v>129</v>
      </c>
      <c r="C112" s="19">
        <v>125</v>
      </c>
      <c r="D112" s="19">
        <v>123</v>
      </c>
      <c r="E112" s="19">
        <v>127</v>
      </c>
      <c r="F112" s="19">
        <v>132</v>
      </c>
      <c r="G112" s="19">
        <v>118</v>
      </c>
      <c r="H112" s="19">
        <v>133</v>
      </c>
      <c r="I112" s="19">
        <v>132</v>
      </c>
      <c r="J112" s="19">
        <v>132</v>
      </c>
      <c r="K112" s="19">
        <v>134</v>
      </c>
      <c r="L112" s="19">
        <v>131</v>
      </c>
      <c r="M112" s="19">
        <v>120</v>
      </c>
    </row>
    <row r="113" spans="2:13" x14ac:dyDescent="0.3">
      <c r="B113" s="19">
        <v>135</v>
      </c>
      <c r="C113" s="19">
        <v>132</v>
      </c>
      <c r="D113" s="19">
        <v>125</v>
      </c>
      <c r="E113" s="19">
        <v>132</v>
      </c>
      <c r="F113" s="19">
        <v>108</v>
      </c>
      <c r="G113" s="19">
        <v>114</v>
      </c>
      <c r="H113" s="19">
        <v>121</v>
      </c>
      <c r="I113" s="19">
        <v>133</v>
      </c>
      <c r="J113" s="19">
        <v>133</v>
      </c>
      <c r="K113" s="19">
        <v>135</v>
      </c>
      <c r="L113" s="19">
        <v>131</v>
      </c>
      <c r="M113" s="19">
        <v>125</v>
      </c>
    </row>
    <row r="114" spans="2:13" x14ac:dyDescent="0.3">
      <c r="B114" s="19">
        <v>114</v>
      </c>
      <c r="C114" s="19">
        <v>115</v>
      </c>
      <c r="D114" s="19">
        <v>122</v>
      </c>
      <c r="E114" s="19">
        <v>131</v>
      </c>
      <c r="F114" s="19">
        <v>125</v>
      </c>
      <c r="G114" s="19">
        <v>132</v>
      </c>
      <c r="H114" s="19">
        <v>120</v>
      </c>
      <c r="I114" s="19">
        <v>126</v>
      </c>
      <c r="J114" s="19">
        <v>115</v>
      </c>
      <c r="K114" s="19">
        <v>117</v>
      </c>
      <c r="L114" s="19">
        <v>118</v>
      </c>
      <c r="M114" s="19">
        <v>118</v>
      </c>
    </row>
    <row r="115" spans="2:13" x14ac:dyDescent="0.3">
      <c r="B115" s="19">
        <v>132</v>
      </c>
      <c r="C115" s="19">
        <v>134</v>
      </c>
      <c r="D115" s="19">
        <v>127</v>
      </c>
      <c r="E115" s="19">
        <v>127</v>
      </c>
      <c r="F115" s="19">
        <v>124</v>
      </c>
      <c r="G115" s="19">
        <v>135</v>
      </c>
      <c r="H115" s="19">
        <v>128</v>
      </c>
      <c r="I115" s="19">
        <v>127</v>
      </c>
      <c r="J115" s="19">
        <v>115</v>
      </c>
      <c r="K115" s="19">
        <v>144</v>
      </c>
      <c r="L115" s="19">
        <v>129</v>
      </c>
      <c r="M115" s="19">
        <v>120</v>
      </c>
    </row>
    <row r="116" spans="2:13" x14ac:dyDescent="0.3">
      <c r="B116" s="19">
        <v>137</v>
      </c>
      <c r="C116" s="19">
        <v>127</v>
      </c>
      <c r="D116" s="19">
        <v>125</v>
      </c>
      <c r="E116" s="19">
        <v>116</v>
      </c>
      <c r="F116" s="19">
        <v>132</v>
      </c>
      <c r="G116" s="19">
        <v>120</v>
      </c>
      <c r="H116" s="19">
        <v>117</v>
      </c>
      <c r="I116" s="19">
        <v>127</v>
      </c>
      <c r="J116" s="19">
        <v>118</v>
      </c>
      <c r="K116" s="19">
        <v>109</v>
      </c>
      <c r="L116" s="19">
        <v>127</v>
      </c>
      <c r="M116" s="19">
        <v>122</v>
      </c>
    </row>
    <row r="117" spans="2:13" x14ac:dyDescent="0.3">
      <c r="B117" s="19">
        <v>120</v>
      </c>
      <c r="C117" s="19">
        <v>135</v>
      </c>
      <c r="D117" s="19">
        <v>116</v>
      </c>
      <c r="E117" s="19">
        <v>118</v>
      </c>
      <c r="F117" s="19">
        <v>133</v>
      </c>
      <c r="G117" s="19">
        <v>136</v>
      </c>
      <c r="H117" s="19">
        <v>125</v>
      </c>
      <c r="I117" s="19">
        <v>126</v>
      </c>
      <c r="J117" s="19">
        <v>119</v>
      </c>
      <c r="K117" s="19">
        <v>126</v>
      </c>
      <c r="L117" s="19">
        <v>129</v>
      </c>
      <c r="M117" s="19">
        <v>127</v>
      </c>
    </row>
    <row r="118" spans="2:13" x14ac:dyDescent="0.3">
      <c r="B118" s="19">
        <v>129</v>
      </c>
      <c r="C118" s="19">
        <v>124</v>
      </c>
      <c r="D118" s="19">
        <v>127</v>
      </c>
      <c r="E118" s="19">
        <v>132</v>
      </c>
      <c r="F118" s="19">
        <v>126</v>
      </c>
      <c r="G118" s="19">
        <v>131</v>
      </c>
      <c r="H118" s="19">
        <v>127</v>
      </c>
      <c r="I118" s="19">
        <v>130</v>
      </c>
      <c r="J118" s="19">
        <v>126</v>
      </c>
      <c r="K118" s="19">
        <v>124</v>
      </c>
      <c r="L118" s="19">
        <v>135</v>
      </c>
      <c r="M118" s="19">
        <v>127</v>
      </c>
    </row>
    <row r="119" spans="2:13" x14ac:dyDescent="0.3">
      <c r="B119" s="19">
        <v>124</v>
      </c>
      <c r="C119" s="19">
        <v>123</v>
      </c>
      <c r="D119" s="19">
        <v>123</v>
      </c>
      <c r="E119" s="19">
        <v>130</v>
      </c>
      <c r="F119" s="19">
        <v>132</v>
      </c>
      <c r="G119" s="19">
        <v>143</v>
      </c>
      <c r="H119" s="19">
        <v>122</v>
      </c>
      <c r="I119" s="19">
        <v>139</v>
      </c>
      <c r="J119" s="19">
        <v>120</v>
      </c>
      <c r="K119" s="19">
        <v>134</v>
      </c>
      <c r="L119" s="19">
        <v>108</v>
      </c>
      <c r="M119" s="19">
        <v>132</v>
      </c>
    </row>
    <row r="120" spans="2:13" x14ac:dyDescent="0.3">
      <c r="B120" s="19">
        <v>121</v>
      </c>
      <c r="C120" s="19">
        <v>111</v>
      </c>
      <c r="D120" s="19">
        <v>123</v>
      </c>
      <c r="E120" s="19">
        <v>140</v>
      </c>
      <c r="F120" s="19">
        <v>137</v>
      </c>
      <c r="G120" s="19">
        <v>120</v>
      </c>
      <c r="H120" s="19">
        <v>125</v>
      </c>
      <c r="I120" s="19">
        <v>131</v>
      </c>
      <c r="J120" s="19">
        <v>118</v>
      </c>
      <c r="K120" s="19">
        <v>120</v>
      </c>
      <c r="L120" s="19">
        <v>120</v>
      </c>
      <c r="M120" s="19">
        <v>136</v>
      </c>
    </row>
    <row r="121" spans="2:13" x14ac:dyDescent="0.3">
      <c r="B121" s="19">
        <v>129</v>
      </c>
      <c r="C121" s="19">
        <v>127</v>
      </c>
      <c r="D121" s="19">
        <v>116</v>
      </c>
      <c r="E121" s="19">
        <v>138</v>
      </c>
      <c r="F121" s="19">
        <v>128</v>
      </c>
      <c r="G121" s="19">
        <v>133</v>
      </c>
      <c r="H121" s="19">
        <v>122</v>
      </c>
      <c r="I121" s="19">
        <v>131</v>
      </c>
      <c r="J121" s="19">
        <v>128</v>
      </c>
      <c r="K121" s="19">
        <v>140</v>
      </c>
      <c r="L121" s="19">
        <v>138</v>
      </c>
      <c r="M121" s="19">
        <v>134</v>
      </c>
    </row>
    <row r="122" spans="2:13" x14ac:dyDescent="0.3">
      <c r="B122" s="19">
        <v>120</v>
      </c>
      <c r="C122" s="19">
        <v>126</v>
      </c>
      <c r="D122" s="19">
        <v>109</v>
      </c>
      <c r="E122" s="19">
        <v>137</v>
      </c>
      <c r="F122" s="19">
        <v>111</v>
      </c>
      <c r="G122" s="19">
        <v>115</v>
      </c>
      <c r="H122" s="19">
        <v>117</v>
      </c>
      <c r="I122" s="19">
        <v>130</v>
      </c>
      <c r="J122" s="19">
        <v>113</v>
      </c>
      <c r="K122" s="19">
        <v>126</v>
      </c>
      <c r="L122" s="19">
        <v>115</v>
      </c>
      <c r="M122" s="19">
        <v>124</v>
      </c>
    </row>
    <row r="123" spans="2:13" x14ac:dyDescent="0.3">
      <c r="B123" s="19">
        <v>125</v>
      </c>
      <c r="C123" s="19">
        <v>118</v>
      </c>
      <c r="D123" s="19">
        <v>115</v>
      </c>
      <c r="E123" s="19">
        <v>128</v>
      </c>
      <c r="F123" s="19">
        <v>123</v>
      </c>
      <c r="G123" s="19">
        <v>129</v>
      </c>
      <c r="H123" s="19">
        <v>128</v>
      </c>
      <c r="I123" s="19">
        <v>120</v>
      </c>
      <c r="J123" s="19">
        <v>115</v>
      </c>
      <c r="K123" s="19">
        <v>134</v>
      </c>
      <c r="L123" s="19">
        <v>118</v>
      </c>
      <c r="M123" s="19">
        <v>135</v>
      </c>
    </row>
    <row r="124" spans="2:13" x14ac:dyDescent="0.3">
      <c r="B124" s="19">
        <v>134</v>
      </c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</row>
    <row r="126" spans="2:13" x14ac:dyDescent="0.3">
      <c r="B126" s="11" t="s">
        <v>63</v>
      </c>
      <c r="C126" s="11" t="s">
        <v>64</v>
      </c>
      <c r="E126" s="10" t="s">
        <v>65</v>
      </c>
      <c r="F126" s="10" t="s">
        <v>66</v>
      </c>
    </row>
    <row r="128" spans="2:13" x14ac:dyDescent="0.3">
      <c r="B128" t="s">
        <v>101</v>
      </c>
    </row>
    <row r="129" spans="2:14" ht="30.6" customHeight="1" x14ac:dyDescent="0.3">
      <c r="B129" s="9" t="s">
        <v>67</v>
      </c>
      <c r="C129" s="48" t="s">
        <v>68</v>
      </c>
      <c r="D129" s="9" t="s">
        <v>16</v>
      </c>
      <c r="E129" s="9" t="s">
        <v>17</v>
      </c>
      <c r="F129" s="48" t="s">
        <v>82</v>
      </c>
    </row>
    <row r="130" spans="2:14" x14ac:dyDescent="0.3">
      <c r="B130" s="49" t="s">
        <v>69</v>
      </c>
      <c r="C130" s="49">
        <v>104</v>
      </c>
      <c r="D130" s="49">
        <v>1</v>
      </c>
      <c r="E130" s="49">
        <f>D130/$D$143</f>
        <v>5.5248618784530384E-3</v>
      </c>
      <c r="F130" s="49">
        <f>E130</f>
        <v>5.5248618784530384E-3</v>
      </c>
    </row>
    <row r="131" spans="2:14" x14ac:dyDescent="0.3">
      <c r="B131" s="49" t="s">
        <v>70</v>
      </c>
      <c r="C131" s="49">
        <v>108</v>
      </c>
      <c r="D131" s="49">
        <v>4</v>
      </c>
      <c r="E131" s="49">
        <f t="shared" ref="E131:E142" si="6">D131/$D$143</f>
        <v>2.2099447513812154E-2</v>
      </c>
      <c r="F131" s="49">
        <f>F130+E131</f>
        <v>2.7624309392265192E-2</v>
      </c>
    </row>
    <row r="132" spans="2:14" x14ac:dyDescent="0.3">
      <c r="B132" s="49" t="s">
        <v>71</v>
      </c>
      <c r="C132" s="49">
        <v>112</v>
      </c>
      <c r="D132" s="49">
        <v>7</v>
      </c>
      <c r="E132" s="49">
        <f t="shared" si="6"/>
        <v>3.8674033149171269E-2</v>
      </c>
      <c r="F132" s="49">
        <f t="shared" ref="F132:F142" si="7">F131+E132</f>
        <v>6.6298342541436461E-2</v>
      </c>
    </row>
    <row r="133" spans="2:14" x14ac:dyDescent="0.3">
      <c r="B133" s="49" t="s">
        <v>72</v>
      </c>
      <c r="C133" s="49">
        <v>116</v>
      </c>
      <c r="D133" s="49">
        <v>23</v>
      </c>
      <c r="E133" s="49">
        <f t="shared" si="6"/>
        <v>0.1270718232044199</v>
      </c>
      <c r="F133" s="49">
        <f t="shared" si="7"/>
        <v>0.19337016574585636</v>
      </c>
    </row>
    <row r="134" spans="2:14" x14ac:dyDescent="0.3">
      <c r="B134" s="49" t="s">
        <v>73</v>
      </c>
      <c r="C134" s="49">
        <v>120</v>
      </c>
      <c r="D134" s="49">
        <v>24</v>
      </c>
      <c r="E134" s="49">
        <f t="shared" si="6"/>
        <v>0.13259668508287292</v>
      </c>
      <c r="F134" s="49">
        <f t="shared" si="7"/>
        <v>0.32596685082872928</v>
      </c>
    </row>
    <row r="135" spans="2:14" x14ac:dyDescent="0.3">
      <c r="B135" s="49" t="s">
        <v>74</v>
      </c>
      <c r="C135" s="49">
        <v>124</v>
      </c>
      <c r="D135" s="49">
        <v>33</v>
      </c>
      <c r="E135" s="49">
        <f t="shared" si="6"/>
        <v>0.18232044198895028</v>
      </c>
      <c r="F135" s="49">
        <f t="shared" si="7"/>
        <v>0.50828729281767959</v>
      </c>
    </row>
    <row r="136" spans="2:14" x14ac:dyDescent="0.3">
      <c r="B136" s="49" t="s">
        <v>75</v>
      </c>
      <c r="C136" s="49">
        <v>128</v>
      </c>
      <c r="D136" s="49">
        <v>31</v>
      </c>
      <c r="E136" s="49">
        <f t="shared" si="6"/>
        <v>0.17127071823204421</v>
      </c>
      <c r="F136" s="49">
        <f t="shared" si="7"/>
        <v>0.6795580110497238</v>
      </c>
    </row>
    <row r="137" spans="2:14" x14ac:dyDescent="0.3">
      <c r="B137" s="49" t="s">
        <v>76</v>
      </c>
      <c r="C137" s="49">
        <v>132</v>
      </c>
      <c r="D137" s="49">
        <v>34</v>
      </c>
      <c r="E137" s="49">
        <f t="shared" si="6"/>
        <v>0.18784530386740331</v>
      </c>
      <c r="F137" s="49">
        <f t="shared" si="7"/>
        <v>0.86740331491712708</v>
      </c>
    </row>
    <row r="138" spans="2:14" x14ac:dyDescent="0.3">
      <c r="B138" s="49" t="s">
        <v>77</v>
      </c>
      <c r="C138" s="49">
        <v>136</v>
      </c>
      <c r="D138" s="49">
        <v>16</v>
      </c>
      <c r="E138" s="49">
        <f t="shared" si="6"/>
        <v>8.8397790055248615E-2</v>
      </c>
      <c r="F138" s="49">
        <f t="shared" si="7"/>
        <v>0.95580110497237569</v>
      </c>
    </row>
    <row r="139" spans="2:14" x14ac:dyDescent="0.3">
      <c r="B139" s="49" t="s">
        <v>78</v>
      </c>
      <c r="C139" s="49">
        <v>140</v>
      </c>
      <c r="D139" s="49">
        <v>3</v>
      </c>
      <c r="E139" s="49">
        <f t="shared" si="6"/>
        <v>1.6574585635359115E-2</v>
      </c>
      <c r="F139" s="49">
        <f t="shared" si="7"/>
        <v>0.97237569060773477</v>
      </c>
    </row>
    <row r="140" spans="2:14" x14ac:dyDescent="0.3">
      <c r="B140" s="49" t="s">
        <v>79</v>
      </c>
      <c r="C140" s="49">
        <v>144</v>
      </c>
      <c r="D140" s="49">
        <v>2</v>
      </c>
      <c r="E140" s="49">
        <f t="shared" si="6"/>
        <v>1.1049723756906077E-2</v>
      </c>
      <c r="F140" s="49">
        <f t="shared" si="7"/>
        <v>0.98342541436464082</v>
      </c>
    </row>
    <row r="141" spans="2:14" x14ac:dyDescent="0.3">
      <c r="B141" s="49" t="s">
        <v>80</v>
      </c>
      <c r="C141" s="49">
        <v>148</v>
      </c>
      <c r="D141" s="49">
        <v>2</v>
      </c>
      <c r="E141" s="49">
        <f t="shared" si="6"/>
        <v>1.1049723756906077E-2</v>
      </c>
      <c r="F141" s="49">
        <f t="shared" si="7"/>
        <v>0.99447513812154686</v>
      </c>
    </row>
    <row r="142" spans="2:14" x14ac:dyDescent="0.3">
      <c r="B142" s="49" t="s">
        <v>81</v>
      </c>
      <c r="C142" s="49">
        <v>152</v>
      </c>
      <c r="D142" s="49">
        <v>1</v>
      </c>
      <c r="E142" s="49">
        <f t="shared" si="6"/>
        <v>5.5248618784530384E-3</v>
      </c>
      <c r="F142" s="49">
        <f t="shared" si="7"/>
        <v>0.99999999999999989</v>
      </c>
      <c r="G142" t="s">
        <v>103</v>
      </c>
      <c r="J142" s="1"/>
      <c r="K142" s="31" t="s">
        <v>104</v>
      </c>
      <c r="L142" s="31"/>
      <c r="M142" s="31"/>
      <c r="N142" s="31"/>
    </row>
    <row r="143" spans="2:14" x14ac:dyDescent="0.3">
      <c r="B143" s="19"/>
      <c r="C143" s="19"/>
      <c r="D143" s="49">
        <f>SUM(D130:D142)</f>
        <v>181</v>
      </c>
      <c r="E143" s="49">
        <f>SUM(E130:E142)</f>
        <v>0.99999999999999989</v>
      </c>
      <c r="F143" s="49"/>
    </row>
    <row r="145" spans="2:12" x14ac:dyDescent="0.3">
      <c r="B145" s="57" t="s">
        <v>102</v>
      </c>
      <c r="C145" s="57"/>
      <c r="D145" s="57"/>
      <c r="E145" s="57"/>
      <c r="F145" s="57"/>
      <c r="K145" t="s">
        <v>99</v>
      </c>
    </row>
    <row r="146" spans="2:12" ht="28.8" x14ac:dyDescent="0.3">
      <c r="B146" s="9" t="s">
        <v>67</v>
      </c>
      <c r="C146" s="48" t="s">
        <v>83</v>
      </c>
      <c r="D146" s="9" t="s">
        <v>16</v>
      </c>
      <c r="E146" s="9" t="s">
        <v>84</v>
      </c>
      <c r="F146" s="9" t="s">
        <v>85</v>
      </c>
      <c r="G146" s="9" t="s">
        <v>86</v>
      </c>
      <c r="H146" s="9" t="s">
        <v>87</v>
      </c>
      <c r="J146" s="50" t="s">
        <v>88</v>
      </c>
      <c r="K146" s="50" t="s">
        <v>97</v>
      </c>
      <c r="L146" s="50" t="s">
        <v>98</v>
      </c>
    </row>
    <row r="147" spans="2:12" x14ac:dyDescent="0.3">
      <c r="B147" s="10" t="s">
        <v>69</v>
      </c>
      <c r="C147" s="10">
        <v>104</v>
      </c>
      <c r="D147" s="10">
        <v>1</v>
      </c>
      <c r="E147" s="11">
        <f>C147-$D$175/$C$174</f>
        <v>71</v>
      </c>
      <c r="F147" s="11">
        <f>C147-$D$175/$C$174*D147</f>
        <v>71</v>
      </c>
      <c r="G147" s="11">
        <f>(C147-$D$175/$C$174)^2</f>
        <v>5041</v>
      </c>
      <c r="H147" s="11">
        <f>(C147-$D$175/$C$174)^2*D147</f>
        <v>5041</v>
      </c>
    </row>
    <row r="148" spans="2:12" x14ac:dyDescent="0.3">
      <c r="B148" s="10" t="s">
        <v>70</v>
      </c>
      <c r="C148" s="10">
        <v>108</v>
      </c>
      <c r="D148" s="10">
        <v>4</v>
      </c>
      <c r="E148" s="11">
        <f t="shared" ref="E148:E159" si="8">C148-$D$175/$C$174</f>
        <v>75</v>
      </c>
      <c r="F148" s="11">
        <f>C148-$D$175/$C$174*D148</f>
        <v>-24</v>
      </c>
      <c r="G148" s="11">
        <f t="shared" ref="G148:G159" si="9">(C148-$D$175/$C$174)^2</f>
        <v>5625</v>
      </c>
      <c r="H148" s="11">
        <f t="shared" ref="H148:H159" si="10">(C148-$D$175/$C$174)^2*D148</f>
        <v>22500</v>
      </c>
    </row>
    <row r="149" spans="2:12" x14ac:dyDescent="0.3">
      <c r="B149" s="10" t="s">
        <v>71</v>
      </c>
      <c r="C149" s="10">
        <v>112</v>
      </c>
      <c r="D149" s="10">
        <v>7</v>
      </c>
      <c r="E149" s="11">
        <f t="shared" si="8"/>
        <v>79</v>
      </c>
      <c r="F149" s="11">
        <f t="shared" ref="F149:F159" si="11">C149-$D$175/$C$174*D149</f>
        <v>-119</v>
      </c>
      <c r="G149" s="11">
        <f t="shared" si="9"/>
        <v>6241</v>
      </c>
      <c r="H149" s="11">
        <f t="shared" si="10"/>
        <v>43687</v>
      </c>
    </row>
    <row r="150" spans="2:12" x14ac:dyDescent="0.3">
      <c r="B150" s="10" t="s">
        <v>72</v>
      </c>
      <c r="C150" s="10">
        <v>116</v>
      </c>
      <c r="D150" s="10">
        <v>23</v>
      </c>
      <c r="E150" s="11">
        <f t="shared" si="8"/>
        <v>83</v>
      </c>
      <c r="F150" s="11">
        <f t="shared" si="11"/>
        <v>-643</v>
      </c>
      <c r="G150" s="11">
        <f t="shared" si="9"/>
        <v>6889</v>
      </c>
      <c r="H150" s="11">
        <f t="shared" si="10"/>
        <v>158447</v>
      </c>
    </row>
    <row r="151" spans="2:12" x14ac:dyDescent="0.3">
      <c r="B151" s="10" t="s">
        <v>73</v>
      </c>
      <c r="C151" s="10">
        <v>120</v>
      </c>
      <c r="D151" s="10">
        <v>24</v>
      </c>
      <c r="E151" s="11">
        <f t="shared" si="8"/>
        <v>87</v>
      </c>
      <c r="F151" s="11">
        <f t="shared" si="11"/>
        <v>-672</v>
      </c>
      <c r="G151" s="11">
        <f t="shared" si="9"/>
        <v>7569</v>
      </c>
      <c r="H151" s="11">
        <f t="shared" si="10"/>
        <v>181656</v>
      </c>
    </row>
    <row r="152" spans="2:12" x14ac:dyDescent="0.3">
      <c r="B152" s="10" t="s">
        <v>74</v>
      </c>
      <c r="C152" s="10">
        <v>124</v>
      </c>
      <c r="D152" s="10">
        <v>33</v>
      </c>
      <c r="E152" s="11">
        <f t="shared" si="8"/>
        <v>91</v>
      </c>
      <c r="F152" s="11">
        <f t="shared" si="11"/>
        <v>-965</v>
      </c>
      <c r="G152" s="11">
        <f t="shared" si="9"/>
        <v>8281</v>
      </c>
      <c r="H152" s="11">
        <f t="shared" si="10"/>
        <v>273273</v>
      </c>
    </row>
    <row r="153" spans="2:12" x14ac:dyDescent="0.3">
      <c r="B153" s="10" t="s">
        <v>75</v>
      </c>
      <c r="C153" s="10">
        <v>128</v>
      </c>
      <c r="D153" s="10">
        <v>31</v>
      </c>
      <c r="E153" s="11">
        <f t="shared" si="8"/>
        <v>95</v>
      </c>
      <c r="F153" s="11">
        <f t="shared" si="11"/>
        <v>-895</v>
      </c>
      <c r="G153" s="11">
        <f t="shared" si="9"/>
        <v>9025</v>
      </c>
      <c r="H153" s="11">
        <f t="shared" si="10"/>
        <v>279775</v>
      </c>
    </row>
    <row r="154" spans="2:12" x14ac:dyDescent="0.3">
      <c r="B154" s="10" t="s">
        <v>76</v>
      </c>
      <c r="C154" s="10">
        <v>132</v>
      </c>
      <c r="D154" s="10">
        <v>34</v>
      </c>
      <c r="E154" s="11">
        <f t="shared" si="8"/>
        <v>99</v>
      </c>
      <c r="F154" s="11">
        <f t="shared" si="11"/>
        <v>-990</v>
      </c>
      <c r="G154" s="11">
        <f t="shared" si="9"/>
        <v>9801</v>
      </c>
      <c r="H154" s="11">
        <f t="shared" si="10"/>
        <v>333234</v>
      </c>
    </row>
    <row r="155" spans="2:12" x14ac:dyDescent="0.3">
      <c r="B155" s="10" t="s">
        <v>77</v>
      </c>
      <c r="C155" s="10">
        <v>136</v>
      </c>
      <c r="D155" s="10">
        <v>16</v>
      </c>
      <c r="E155" s="11">
        <f t="shared" si="8"/>
        <v>103</v>
      </c>
      <c r="F155" s="11">
        <f t="shared" si="11"/>
        <v>-392</v>
      </c>
      <c r="G155" s="11">
        <f t="shared" si="9"/>
        <v>10609</v>
      </c>
      <c r="H155" s="11">
        <f t="shared" si="10"/>
        <v>169744</v>
      </c>
    </row>
    <row r="156" spans="2:12" x14ac:dyDescent="0.3">
      <c r="B156" s="10" t="s">
        <v>78</v>
      </c>
      <c r="C156" s="10">
        <v>140</v>
      </c>
      <c r="D156" s="10">
        <v>3</v>
      </c>
      <c r="E156" s="11">
        <f t="shared" si="8"/>
        <v>107</v>
      </c>
      <c r="F156" s="11">
        <f t="shared" si="11"/>
        <v>41</v>
      </c>
      <c r="G156" s="11">
        <f t="shared" si="9"/>
        <v>11449</v>
      </c>
      <c r="H156" s="11">
        <f t="shared" si="10"/>
        <v>34347</v>
      </c>
    </row>
    <row r="157" spans="2:12" x14ac:dyDescent="0.3">
      <c r="B157" s="10" t="s">
        <v>79</v>
      </c>
      <c r="C157" s="10">
        <v>144</v>
      </c>
      <c r="D157" s="10">
        <v>2</v>
      </c>
      <c r="E157" s="11">
        <f t="shared" si="8"/>
        <v>111</v>
      </c>
      <c r="F157" s="11">
        <f t="shared" si="11"/>
        <v>78</v>
      </c>
      <c r="G157" s="11">
        <f t="shared" si="9"/>
        <v>12321</v>
      </c>
      <c r="H157" s="11">
        <f t="shared" si="10"/>
        <v>24642</v>
      </c>
    </row>
    <row r="158" spans="2:12" x14ac:dyDescent="0.3">
      <c r="B158" s="10" t="s">
        <v>80</v>
      </c>
      <c r="C158" s="10">
        <v>148</v>
      </c>
      <c r="D158" s="10">
        <v>2</v>
      </c>
      <c r="E158" s="11">
        <f t="shared" si="8"/>
        <v>115</v>
      </c>
      <c r="F158" s="11">
        <f t="shared" si="11"/>
        <v>82</v>
      </c>
      <c r="G158" s="11">
        <f t="shared" si="9"/>
        <v>13225</v>
      </c>
      <c r="H158" s="11">
        <f t="shared" si="10"/>
        <v>26450</v>
      </c>
    </row>
    <row r="159" spans="2:12" x14ac:dyDescent="0.3">
      <c r="B159" s="10" t="s">
        <v>81</v>
      </c>
      <c r="C159" s="10">
        <v>152</v>
      </c>
      <c r="D159" s="10">
        <v>1</v>
      </c>
      <c r="E159" s="11">
        <f t="shared" si="8"/>
        <v>119</v>
      </c>
      <c r="F159" s="11">
        <f t="shared" si="11"/>
        <v>119</v>
      </c>
      <c r="G159" s="11">
        <f t="shared" si="9"/>
        <v>14161</v>
      </c>
      <c r="H159" s="11">
        <f t="shared" si="10"/>
        <v>14161</v>
      </c>
    </row>
    <row r="160" spans="2:12" x14ac:dyDescent="0.3">
      <c r="B160" s="11"/>
      <c r="C160" s="11"/>
      <c r="D160" s="10">
        <f>SUM(D147:D159)</f>
        <v>181</v>
      </c>
      <c r="E160" s="11"/>
      <c r="F160" s="11">
        <f>SUM(F147:F159)</f>
        <v>-4309</v>
      </c>
      <c r="G160" s="11"/>
      <c r="H160" s="11">
        <f>SUM(H147:H159)</f>
        <v>1566957</v>
      </c>
    </row>
    <row r="162" spans="1:15" x14ac:dyDescent="0.3">
      <c r="B162" s="33" t="s">
        <v>93</v>
      </c>
      <c r="C162" s="33"/>
      <c r="D162" s="33"/>
      <c r="E162" s="33"/>
      <c r="F162" s="33"/>
      <c r="G162" s="33"/>
      <c r="H162" s="33"/>
      <c r="I162" s="33"/>
      <c r="J162" s="33"/>
    </row>
    <row r="163" spans="1:15" x14ac:dyDescent="0.3">
      <c r="B163" s="33" t="s">
        <v>89</v>
      </c>
      <c r="C163" s="33"/>
      <c r="D163" s="33"/>
      <c r="E163" s="33"/>
      <c r="F163" s="33"/>
      <c r="G163" s="33"/>
      <c r="H163" s="33"/>
      <c r="I163" s="33"/>
      <c r="J163" s="33"/>
    </row>
    <row r="164" spans="1:15" x14ac:dyDescent="0.3">
      <c r="B164" s="33" t="s">
        <v>90</v>
      </c>
      <c r="C164" s="33"/>
      <c r="D164" s="33"/>
      <c r="E164" s="33"/>
      <c r="F164" s="33"/>
      <c r="G164" s="33"/>
      <c r="H164" s="33"/>
      <c r="I164" s="33"/>
      <c r="J164" s="58" t="s">
        <v>105</v>
      </c>
      <c r="K164" s="38" t="s">
        <v>106</v>
      </c>
      <c r="L164" s="38"/>
      <c r="M164" s="38"/>
      <c r="N164" s="38"/>
      <c r="O164" s="38"/>
    </row>
    <row r="165" spans="1:15" x14ac:dyDescent="0.3">
      <c r="B165" s="33" t="s">
        <v>94</v>
      </c>
      <c r="C165" s="33"/>
      <c r="D165" s="33"/>
      <c r="E165" s="33"/>
      <c r="F165" s="33"/>
      <c r="G165" s="33"/>
      <c r="H165" s="33"/>
      <c r="I165" s="33"/>
      <c r="J165" s="33"/>
    </row>
    <row r="166" spans="1:15" x14ac:dyDescent="0.3">
      <c r="B166" s="33" t="s">
        <v>92</v>
      </c>
      <c r="C166" s="33"/>
      <c r="D166" s="33"/>
      <c r="E166" s="33"/>
      <c r="F166" s="17"/>
      <c r="G166" s="17"/>
      <c r="H166" s="17"/>
      <c r="I166" s="17"/>
      <c r="J166" s="17"/>
    </row>
    <row r="167" spans="1:15" x14ac:dyDescent="0.3">
      <c r="B167" s="33" t="s">
        <v>91</v>
      </c>
      <c r="C167" s="33"/>
      <c r="D167" s="33"/>
      <c r="E167" s="33"/>
      <c r="F167" s="33"/>
      <c r="G167" s="33"/>
      <c r="H167" s="17"/>
      <c r="I167" s="17"/>
      <c r="J167" s="17"/>
    </row>
    <row r="168" spans="1:15" x14ac:dyDescent="0.3">
      <c r="B168" s="18"/>
      <c r="C168" s="18"/>
      <c r="D168" s="18"/>
      <c r="E168" s="18"/>
      <c r="F168" s="18"/>
      <c r="G168" s="18"/>
      <c r="H168" s="18"/>
      <c r="I168" s="18"/>
      <c r="J168" s="18"/>
    </row>
    <row r="169" spans="1:15" x14ac:dyDescent="0.3">
      <c r="B169" s="18"/>
      <c r="C169" s="18"/>
      <c r="D169" s="18"/>
      <c r="E169" s="18"/>
      <c r="F169" s="18"/>
      <c r="G169" s="18"/>
      <c r="H169" s="18"/>
      <c r="I169" s="18"/>
      <c r="J169" s="18"/>
    </row>
    <row r="170" spans="1:15" x14ac:dyDescent="0.3">
      <c r="B170" s="18"/>
      <c r="C170" s="18"/>
      <c r="D170" s="18"/>
      <c r="E170" s="7" t="s">
        <v>44</v>
      </c>
      <c r="F170" s="18"/>
      <c r="G170" s="18"/>
      <c r="H170" s="18"/>
      <c r="I170" s="18"/>
      <c r="J170" s="18"/>
    </row>
    <row r="171" spans="1:15" x14ac:dyDescent="0.3">
      <c r="B171" s="18"/>
      <c r="C171" s="18"/>
      <c r="D171" s="18"/>
      <c r="E171" s="18"/>
      <c r="F171" s="18"/>
      <c r="G171" s="18"/>
      <c r="H171" s="18"/>
      <c r="I171" s="18"/>
      <c r="J171" s="18"/>
    </row>
    <row r="174" spans="1:15" x14ac:dyDescent="0.3">
      <c r="A174" s="51" t="s">
        <v>95</v>
      </c>
      <c r="B174" s="52"/>
      <c r="C174" s="56">
        <v>4</v>
      </c>
      <c r="F174" t="s">
        <v>109</v>
      </c>
    </row>
    <row r="175" spans="1:15" x14ac:dyDescent="0.3">
      <c r="A175" s="53" t="s">
        <v>96</v>
      </c>
      <c r="B175" s="54"/>
      <c r="C175" s="55"/>
      <c r="D175" s="10">
        <v>132</v>
      </c>
      <c r="F175" t="s">
        <v>110</v>
      </c>
    </row>
    <row r="176" spans="1:15" x14ac:dyDescent="0.3">
      <c r="A176" s="59" t="s">
        <v>107</v>
      </c>
      <c r="B176" s="60"/>
      <c r="C176" s="60"/>
      <c r="D176" s="11" t="s">
        <v>108</v>
      </c>
    </row>
  </sheetData>
  <mergeCells count="42">
    <mergeCell ref="K164:O164"/>
    <mergeCell ref="K142:N142"/>
    <mergeCell ref="A176:C176"/>
    <mergeCell ref="B167:G167"/>
    <mergeCell ref="A174:B174"/>
    <mergeCell ref="A175:C175"/>
    <mergeCell ref="B145:F145"/>
    <mergeCell ref="B162:J162"/>
    <mergeCell ref="B163:J163"/>
    <mergeCell ref="B164:I164"/>
    <mergeCell ref="B165:J165"/>
    <mergeCell ref="B166:E166"/>
    <mergeCell ref="E10:F10"/>
    <mergeCell ref="G10:H10"/>
    <mergeCell ref="B12:E12"/>
    <mergeCell ref="B88:D88"/>
    <mergeCell ref="C107:E107"/>
    <mergeCell ref="C86:G86"/>
    <mergeCell ref="E14:G14"/>
    <mergeCell ref="B15:H15"/>
    <mergeCell ref="E17:G17"/>
    <mergeCell ref="E18:G18"/>
    <mergeCell ref="E19:G19"/>
    <mergeCell ref="E20:G20"/>
    <mergeCell ref="E21:G21"/>
    <mergeCell ref="E22:G22"/>
    <mergeCell ref="I17:K17"/>
    <mergeCell ref="I18:K18"/>
    <mergeCell ref="I19:K19"/>
    <mergeCell ref="I20:K20"/>
    <mergeCell ref="B68:G68"/>
    <mergeCell ref="C57:K57"/>
    <mergeCell ref="B65:H65"/>
    <mergeCell ref="B64:G64"/>
    <mergeCell ref="B66:C66"/>
    <mergeCell ref="E23:G23"/>
    <mergeCell ref="E24:G24"/>
    <mergeCell ref="B28:H28"/>
    <mergeCell ref="B27:H27"/>
    <mergeCell ref="B29:E29"/>
    <mergeCell ref="B30:I30"/>
    <mergeCell ref="E55:M55"/>
  </mergeCells>
  <pageMargins left="0.25" right="0.25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2022-12-06T10:19:59Z</cp:lastPrinted>
  <dcterms:created xsi:type="dcterms:W3CDTF">2022-12-06T02:49:42Z</dcterms:created>
  <dcterms:modified xsi:type="dcterms:W3CDTF">2022-12-06T11:24:24Z</dcterms:modified>
</cp:coreProperties>
</file>