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pivotCache/pivotCacheDefinition16.xml" ContentType="application/vnd.openxmlformats-officedocument.spreadsheetml.pivotCacheDefinition+xml"/>
  <Override PartName="/xl/pivotCache/pivotCacheDefinition17.xml" ContentType="application/vnd.openxmlformats-officedocument.spreadsheetml.pivotCacheDefinition+xml"/>
  <Override PartName="/xl/pivotCache/pivotCacheDefinition18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Definition21.xml" ContentType="application/vnd.openxmlformats-officedocument.spreadsheetml.pivotCacheDefinition+xml"/>
  <Override PartName="/xl/pivotCache/pivotCacheDefinition22.xml" ContentType="application/vnd.openxmlformats-officedocument.spreadsheetml.pivotCacheDefinition+xml"/>
  <Override PartName="/xl/pivotCache/pivotCacheDefinition2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3.xml" ContentType="application/vnd.openxmlformats-officedocument.spreadsheetml.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 hp\Desktop\Data\Data Path\Resume n cover Letter\Upload\upliance\Aasignment\"/>
    </mc:Choice>
  </mc:AlternateContent>
  <xr:revisionPtr revIDLastSave="0" documentId="13_ncr:1_{2DFCED7D-4655-4E66-84A0-E508E664BD2A}" xr6:coauthVersionLast="47" xr6:coauthVersionMax="47" xr10:uidLastSave="{00000000-0000-0000-0000-000000000000}"/>
  <bookViews>
    <workbookView xWindow="-120" yWindow="-120" windowWidth="20730" windowHeight="11160" tabRatio="566" xr2:uid="{00000000-000D-0000-FFFF-FFFF00000000}"/>
  </bookViews>
  <sheets>
    <sheet name="UserDetails" sheetId="1" r:id="rId1"/>
    <sheet name="Analysis of user details" sheetId="5" r:id="rId2"/>
    <sheet name="CookingSessions" sheetId="2" r:id="rId3"/>
    <sheet name="Analysis of cooking sessions" sheetId="6" r:id="rId4"/>
    <sheet name="OrderDetails" sheetId="3" r:id="rId5"/>
    <sheet name="Analysis of Order details" sheetId="7" r:id="rId6"/>
  </sheets>
  <definedNames>
    <definedName name="_xlnm._FilterDatabase" localSheetId="2" hidden="1">'CookingSessions'!$A$1:$I$17</definedName>
    <definedName name="_xlnm._FilterDatabase" localSheetId="4" hidden="1">OrderDetails!$A$1:$J$17</definedName>
    <definedName name="_xlnm._FilterDatabase" localSheetId="0" hidden="1">UserDetails!$A$1:$J$11</definedName>
    <definedName name="_xlcn.WorksheetConnection_DataAnalystInternAssignmentExcel.xlsxCookingSessions1" hidden="1">CookingSessions[]</definedName>
    <definedName name="_xlcn.WorksheetConnection_DataAnalystInternAssignmentExcel.xlsxOrderDetails1" hidden="1">OrderDetails[]</definedName>
    <definedName name="_xlcn.WorksheetConnection_DataAnalystInternAssignmentExcel.xlsxUserDetails1" hidden="1">UserDetails[]</definedName>
  </definedNames>
  <calcPr calcId="191029"/>
  <pivotCaches>
    <pivotCache cacheId="0" r:id="rId7"/>
    <pivotCache cacheId="1" r:id="rId8"/>
    <pivotCache cacheId="2" r:id="rId9"/>
    <pivotCache cacheId="3" r:id="rId10"/>
    <pivotCache cacheId="4" r:id="rId11"/>
    <pivotCache cacheId="5" r:id="rId12"/>
    <pivotCache cacheId="6" r:id="rId13"/>
    <pivotCache cacheId="7" r:id="rId14"/>
    <pivotCache cacheId="8" r:id="rId15"/>
    <pivotCache cacheId="9" r:id="rId16"/>
    <pivotCache cacheId="10" r:id="rId17"/>
    <pivotCache cacheId="11" r:id="rId18"/>
    <pivotCache cacheId="12" r:id="rId19"/>
    <pivotCache cacheId="13" r:id="rId20"/>
    <pivotCache cacheId="14" r:id="rId21"/>
    <pivotCache cacheId="15" r:id="rId22"/>
    <pivotCache cacheId="16" r:id="rId23"/>
    <pivotCache cacheId="17" r:id="rId24"/>
    <pivotCache cacheId="23" r:id="rId25"/>
    <pivotCache cacheId="19" r:id="rId26"/>
    <pivotCache cacheId="20" r:id="rId27"/>
    <pivotCache cacheId="21" r:id="rId28"/>
    <pivotCache cacheId="22" r:id="rId29"/>
  </pivotCaches>
  <extLst>
    <ext xmlns:x15="http://schemas.microsoft.com/office/spreadsheetml/2010/11/main" uri="{FCE2AD5D-F65C-4FA6-A056-5C36A1767C68}">
      <x15:dataModel>
        <x15:modelTables>
          <x15:modelTable id="UserDetails" name="UserDetails" connection="WorksheetConnection_Data Analyst Intern Assignment - Excel.xlsx!UserDetails"/>
          <x15:modelTable id="OrderDetails" name="OrderDetails" connection="WorksheetConnection_Data Analyst Intern Assignment - Excel.xlsx!OrderDetails"/>
          <x15:modelTable id="CookingSessions" name="CookingSessions" connection="WorksheetConnection_Data Analyst Intern Assignment - Excel.xlsx!CookingSess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 a="1"/>
  <c r="G2" i="6" s="1"/>
  <c r="H2" i="7" a="1"/>
  <c r="H2" i="7" s="1"/>
  <c r="L2" i="3"/>
  <c r="M2" i="3" s="1"/>
  <c r="L5" i="3"/>
  <c r="M5" i="3" s="1"/>
  <c r="L8" i="3"/>
  <c r="M8" i="3" s="1"/>
  <c r="L3" i="3"/>
  <c r="M3" i="3" s="1"/>
  <c r="L11" i="3"/>
  <c r="M11" i="3" s="1"/>
  <c r="L6" i="3"/>
  <c r="M6" i="3" s="1"/>
  <c r="L13" i="3"/>
  <c r="M13" i="3" s="1"/>
  <c r="L9" i="3"/>
  <c r="M9" i="3" s="1"/>
  <c r="L4" i="3"/>
  <c r="M4" i="3" s="1"/>
  <c r="L7" i="3"/>
  <c r="M7" i="3" s="1"/>
  <c r="L10" i="3"/>
  <c r="M10" i="3" s="1"/>
  <c r="L12" i="3"/>
  <c r="M12" i="3" s="1"/>
  <c r="L14" i="3"/>
  <c r="M14" i="3" s="1"/>
  <c r="L15" i="3"/>
  <c r="M15" i="3" s="1"/>
  <c r="L16" i="3"/>
  <c r="M16" i="3" s="1"/>
  <c r="L17" i="3"/>
  <c r="M17" i="3" s="1"/>
  <c r="K2" i="2"/>
  <c r="L2" i="2" s="1"/>
  <c r="K5" i="2"/>
  <c r="L5" i="2" s="1"/>
  <c r="K8" i="2"/>
  <c r="L8" i="2" s="1"/>
  <c r="K3" i="2"/>
  <c r="L3" i="2" s="1"/>
  <c r="K11" i="2"/>
  <c r="L11" i="2" s="1"/>
  <c r="K6" i="2"/>
  <c r="L6" i="2" s="1"/>
  <c r="K13" i="2"/>
  <c r="L13" i="2" s="1"/>
  <c r="K9" i="2"/>
  <c r="L9" i="2" s="1"/>
  <c r="K4" i="2"/>
  <c r="L4" i="2" s="1"/>
  <c r="K7" i="2"/>
  <c r="L7" i="2" s="1"/>
  <c r="K10" i="2"/>
  <c r="L10" i="2" s="1"/>
  <c r="K12" i="2"/>
  <c r="L12" i="2" s="1"/>
  <c r="K14" i="2"/>
  <c r="L14" i="2" s="1"/>
  <c r="K15" i="2"/>
  <c r="L15" i="2" s="1"/>
  <c r="K16" i="2"/>
  <c r="L16" i="2" s="1"/>
  <c r="K17" i="2"/>
  <c r="L17" i="2" s="1"/>
  <c r="J2" i="2"/>
  <c r="H17" i="2"/>
  <c r="H16" i="2"/>
  <c r="H15" i="2"/>
  <c r="H14" i="2"/>
  <c r="H12" i="2"/>
  <c r="H10" i="2"/>
  <c r="H7" i="2"/>
  <c r="H4" i="2"/>
  <c r="H9" i="2"/>
  <c r="H13" i="2"/>
  <c r="H6" i="2"/>
  <c r="H11" i="2"/>
  <c r="H3" i="2"/>
  <c r="H8" i="2"/>
  <c r="H5" i="2"/>
  <c r="H2" i="2"/>
  <c r="D3" i="1"/>
  <c r="K5" i="3" s="1"/>
  <c r="D4" i="1"/>
  <c r="K8" i="3" s="1"/>
  <c r="D5" i="1"/>
  <c r="K12" i="3" s="1"/>
  <c r="D6" i="1"/>
  <c r="K13" i="3" s="1"/>
  <c r="D7" i="1"/>
  <c r="K15" i="3" s="1"/>
  <c r="D8" i="1"/>
  <c r="K16" i="3" s="1"/>
  <c r="D9" i="1"/>
  <c r="K17" i="3" s="1"/>
  <c r="D10" i="1"/>
  <c r="D11" i="1"/>
  <c r="D2" i="1"/>
  <c r="K2" i="3" s="1"/>
  <c r="C20" i="3" l="1" a="1"/>
  <c r="C20" i="3" s="1"/>
  <c r="M6" i="2" a="1"/>
  <c r="M6" i="2" s="1"/>
  <c r="J14" i="2"/>
  <c r="K14" i="3"/>
  <c r="J4" i="2"/>
  <c r="K4" i="3"/>
  <c r="J11" i="2"/>
  <c r="K11" i="3"/>
  <c r="J17" i="2"/>
  <c r="J12" i="2"/>
  <c r="J9" i="2"/>
  <c r="J3" i="2"/>
  <c r="K9" i="3"/>
  <c r="K3" i="3"/>
  <c r="J16" i="2"/>
  <c r="J10" i="2"/>
  <c r="J13" i="2"/>
  <c r="J8" i="2"/>
  <c r="K10" i="3"/>
  <c r="J15" i="2"/>
  <c r="J7" i="2"/>
  <c r="J6" i="2"/>
  <c r="J5" i="2"/>
  <c r="K7" i="3"/>
  <c r="K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9E3648-F0CC-444A-B70B-A04F6F24FB4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196773B-8C8D-4661-A5FB-F2C0380A5A7C}" name="WorksheetConnection_Data Analyst Intern Assignment - Excel.xlsx!CookingSessions" type="102" refreshedVersion="8" minRefreshableVersion="5">
    <extLst>
      <ext xmlns:x15="http://schemas.microsoft.com/office/spreadsheetml/2010/11/main" uri="{DE250136-89BD-433C-8126-D09CA5730AF9}">
        <x15:connection id="CookingSessions" autoDelete="1">
          <x15:rangePr sourceName="_xlcn.WorksheetConnection_DataAnalystInternAssignmentExcel.xlsxCookingSessions1"/>
        </x15:connection>
      </ext>
    </extLst>
  </connection>
  <connection id="3" xr16:uid="{F7259737-D649-4BE1-9033-243867B57139}" name="WorksheetConnection_Data Analyst Intern Assignment - Excel.xlsx!OrderDetails" type="102" refreshedVersion="8" minRefreshableVersion="5">
    <extLst>
      <ext xmlns:x15="http://schemas.microsoft.com/office/spreadsheetml/2010/11/main" uri="{DE250136-89BD-433C-8126-D09CA5730AF9}">
        <x15:connection id="OrderDetails" autoDelete="1">
          <x15:rangePr sourceName="_xlcn.WorksheetConnection_DataAnalystInternAssignmentExcel.xlsxOrderDetails1"/>
        </x15:connection>
      </ext>
    </extLst>
  </connection>
  <connection id="4" xr16:uid="{9798B2A8-6F1F-4795-B3E1-B1FC7C67A95E}" name="WorksheetConnection_Data Analyst Intern Assignment - Excel.xlsx!UserDetails" type="102" refreshedVersion="8" minRefreshableVersion="5">
    <extLst>
      <ext xmlns:x15="http://schemas.microsoft.com/office/spreadsheetml/2010/11/main" uri="{DE250136-89BD-433C-8126-D09CA5730AF9}">
        <x15:connection id="UserDetails" autoDelete="1">
          <x15:rangePr sourceName="_xlcn.WorksheetConnection_DataAnalystInternAssignmentExcel.xlsxUserDetail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<sst xmlns="http://schemas.openxmlformats.org/spreadsheetml/2006/main" count="434" uniqueCount="152">
  <si>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</si>
  <si>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</si>
  <si>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</si>
  <si>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</si>
  <si>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</si>
  <si>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</si>
  <si>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</si>
  <si>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</si>
  <si>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</si>
  <si>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</si>
  <si>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</si>
  <si>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</si>
  <si>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</si>
  <si>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</si>
  <si>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</si>
  <si>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</si>
  <si>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</si>
  <si>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</si>
  <si>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</si>
  <si>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</si>
  <si>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</si>
  <si>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</si>
  <si>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</si>
  <si>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</si>
  <si>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</si>
  <si>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</si>
  <si>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</si>
  <si>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</si>
  <si>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</si>
  <si>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</si>
  <si>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</si>
  <si>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</si>
  <si>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</si>
  <si>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</si>
  <si>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</si>
  <si>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</si>
  <si>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</si>
  <si>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</si>
  <si>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</si>
  <si>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</si>
  <si>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</si>
  <si>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</si>
  <si>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</si>
  <si>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</si>
  <si>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</si>
  <si>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</si>
  <si>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</si>
  <si>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</si>
  <si>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</si>
  <si>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</si>
  <si>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</si>
  <si>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</si>
  <si>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</si>
  <si>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</si>
  <si>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</si>
  <si>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</si>
  <si>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</si>
  <si>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</si>
  <si>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</si>
  <si>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</si>
  <si>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</si>
  <si>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</si>
  <si>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</si>
  <si>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</si>
  <si>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</si>
  <si>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</si>
  <si>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</si>
  <si>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</si>
  <si>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</si>
  <si>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</si>
  <si>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</si>
  <si>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</si>
  <si>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</si>
  <si>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</si>
  <si>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</si>
  <si>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</si>
  <si>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</si>
  <si>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</si>
  <si>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</si>
  <si>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</si>
  <si>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</si>
  <si>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</si>
  <si>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</si>
  <si>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</si>
  <si>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</si>
  <si>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</si>
  <si>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</si>
  <si>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</si>
  <si>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</si>
  <si>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</si>
  <si>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</si>
  <si>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</si>
  <si>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</si>
  <si>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</si>
  <si>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</si>
  <si>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</si>
  <si>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</si>
  <si>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</si>
  <si>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</si>
  <si>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</si>
  <si>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</si>
  <si>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</si>
  <si>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</si>
  <si>
    <t>Age Bracket</t>
  </si>
  <si>
    <t>Cooking Time</t>
  </si>
  <si>
    <t>Row Labels</t>
  </si>
  <si>
    <t>Grand Total</t>
  </si>
  <si>
    <t>Sum of Total Orders</t>
  </si>
  <si>
    <t>&lt;=30</t>
  </si>
  <si>
    <t>&gt;30</t>
  </si>
  <si>
    <t>Total Orders by Age Bracket</t>
  </si>
  <si>
    <t>Column Labels</t>
  </si>
  <si>
    <t>Total Users</t>
  </si>
  <si>
    <t>Count of User ID</t>
  </si>
  <si>
    <t>Total Orders placed</t>
  </si>
  <si>
    <t>Orders placed by each user</t>
  </si>
  <si>
    <t>Dishes popularity in Cooking Sessions</t>
  </si>
  <si>
    <t>Meal type in cooking sessions</t>
  </si>
  <si>
    <t>Long</t>
  </si>
  <si>
    <t>Short</t>
  </si>
  <si>
    <t>Sum of Amount (USD)</t>
  </si>
  <si>
    <t>Count of Favorite Meal</t>
  </si>
  <si>
    <t>Favourite meal according to age bracket</t>
  </si>
  <si>
    <t>Count of Session ID</t>
  </si>
  <si>
    <t>Total Sessions</t>
  </si>
  <si>
    <t>Sessions attened by age group</t>
  </si>
  <si>
    <t>Distinct Count of User ID</t>
  </si>
  <si>
    <t>Total unique users who attended cooking sessions</t>
  </si>
  <si>
    <t>Total money spent on orders</t>
  </si>
  <si>
    <t>Total number of users ordering</t>
  </si>
  <si>
    <t>Count of Order ID</t>
  </si>
  <si>
    <t>Orders placed per meal type and earning for each</t>
  </si>
  <si>
    <t>Orders placed per Dish name and earning for each</t>
  </si>
  <si>
    <t>Orders placed by distinct user id acc to meal type</t>
  </si>
  <si>
    <t>Meal Type same as Favorite Meal</t>
  </si>
  <si>
    <t>How many sessions were fav and meal type are same</t>
  </si>
  <si>
    <t>Fav and meal type are same</t>
  </si>
  <si>
    <t>Orders placed per user id</t>
  </si>
  <si>
    <t>Cooking time for user id and session</t>
  </si>
  <si>
    <t>Average of Amount (USD)</t>
  </si>
  <si>
    <t>Avg amount per order</t>
  </si>
  <si>
    <t>Total orders</t>
  </si>
  <si>
    <t>distribution of Order status among order placed</t>
  </si>
  <si>
    <t>Favorite meal is same as meal ordered</t>
  </si>
  <si>
    <t>Favorite Meal of users</t>
  </si>
  <si>
    <t>[the formula used is in cookingsessions worksheet]</t>
  </si>
  <si>
    <t>Session taken for each meal type</t>
  </si>
  <si>
    <t>Session taken per user</t>
  </si>
  <si>
    <t>[the actual formula is in order details sheet]</t>
  </si>
  <si>
    <t>total amount distribution according to age bracket</t>
  </si>
  <si>
    <t>Total distinct users and total orders according to age bracket</t>
  </si>
  <si>
    <t>No. of users and no. of orders for each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</si>
</sst>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\-mm\-dd\ hh:mm"/>
    <numFmt numFmtId="166" formatCode="[$-14009]dd/mm/yyyy;@"/>
    <numFmt numFmtId="167" formatCode="_-[$$-409]* #,##0.00_ ;_-[$$-409]* \-#,##0.00\ ;_-[$$-409]* &quot;-&quot;??_ ;_-@_ 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166" fontId="1" fillId="0" borderId="0" xfId="0" applyNumberFormat="1" applyFont="1" applyAlignment="1">
      <alignment horizontal="center"/>
    </xf>
    <xf numFmtId="166" fontId="2" fillId="0" borderId="0" xfId="0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/>
    <xf numFmtId="167" fontId="1" fillId="0" borderId="0" xfId="0" applyNumberFormat="1" applyFont="1" applyAlignment="1">
      <alignment horizontal="center"/>
    </xf>
    <xf numFmtId="167" fontId="2" fillId="0" borderId="0" xfId="0" applyNumberFormat="1" applyFont="1" applyAlignment="1"/>
    <xf numFmtId="167" fontId="0" fillId="0" borderId="0" xfId="0" applyNumberFormat="1" applyFont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7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6" formatCode="[$-14009]dd/mm/yy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7.xml"/><Relationship Id="rId18" Type="http://schemas.openxmlformats.org/officeDocument/2006/relationships/pivotCacheDefinition" Target="pivotCache/pivotCacheDefinition12.xml"/><Relationship Id="rId26" Type="http://schemas.openxmlformats.org/officeDocument/2006/relationships/pivotCacheDefinition" Target="pivotCache/pivotCacheDefinition20.xml"/><Relationship Id="rId39" Type="http://schemas.openxmlformats.org/officeDocument/2006/relationships/customXml" Target="../customXml/item3.xml"/><Relationship Id="rId21" Type="http://schemas.openxmlformats.org/officeDocument/2006/relationships/pivotCacheDefinition" Target="pivotCache/pivotCacheDefinition15.xml"/><Relationship Id="rId34" Type="http://schemas.openxmlformats.org/officeDocument/2006/relationships/sheetMetadata" Target="metadata.xml"/><Relationship Id="rId42" Type="http://schemas.openxmlformats.org/officeDocument/2006/relationships/customXml" Target="../customXml/item6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0.xml"/><Relationship Id="rId20" Type="http://schemas.openxmlformats.org/officeDocument/2006/relationships/pivotCacheDefinition" Target="pivotCache/pivotCacheDefinition14.xml"/><Relationship Id="rId29" Type="http://schemas.openxmlformats.org/officeDocument/2006/relationships/pivotCacheDefinition" Target="pivotCache/pivotCacheDefinition23.xml"/><Relationship Id="rId41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24" Type="http://schemas.openxmlformats.org/officeDocument/2006/relationships/pivotCacheDefinition" Target="pivotCache/pivotCacheDefinition18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40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9.xml"/><Relationship Id="rId23" Type="http://schemas.openxmlformats.org/officeDocument/2006/relationships/pivotCacheDefinition" Target="pivotCache/pivotCacheDefinition17.xml"/><Relationship Id="rId28" Type="http://schemas.openxmlformats.org/officeDocument/2006/relationships/pivotCacheDefinition" Target="pivotCache/pivotCacheDefinition22.xml"/><Relationship Id="rId36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19" Type="http://schemas.openxmlformats.org/officeDocument/2006/relationships/pivotCacheDefinition" Target="pivotCache/pivotCacheDefinition13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8.xml"/><Relationship Id="rId22" Type="http://schemas.openxmlformats.org/officeDocument/2006/relationships/pivotCacheDefinition" Target="pivotCache/pivotCacheDefinition16.xml"/><Relationship Id="rId27" Type="http://schemas.openxmlformats.org/officeDocument/2006/relationships/pivotCacheDefinition" Target="pivotCache/pivotCacheDefinition21.xml"/><Relationship Id="rId30" Type="http://schemas.openxmlformats.org/officeDocument/2006/relationships/theme" Target="theme/theme1.xml"/><Relationship Id="rId35" Type="http://schemas.openxmlformats.org/officeDocument/2006/relationships/powerPivotData" Target="model/item.data"/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6.xml"/><Relationship Id="rId17" Type="http://schemas.openxmlformats.org/officeDocument/2006/relationships/pivotCacheDefinition" Target="pivotCache/pivotCacheDefinition11.xml"/><Relationship Id="rId25" Type="http://schemas.openxmlformats.org/officeDocument/2006/relationships/pivotCacheDefinition" Target="pivotCache/pivotCacheDefinition19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user details!PivotTable1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no. of</a:t>
            </a:r>
            <a:r>
              <a:rPr lang="en-US" baseline="0"/>
              <a:t> orders placed by each user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user details'!$B$6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user details'!$A$7:$A$17</c:f>
              <c:strCache>
                <c:ptCount val="10"/>
                <c:pt idx="0">
                  <c:v>U001</c:v>
                </c:pt>
                <c:pt idx="1">
                  <c:v>U002</c:v>
                </c:pt>
                <c:pt idx="2">
                  <c:v>U003</c:v>
                </c:pt>
                <c:pt idx="3">
                  <c:v>U004</c:v>
                </c:pt>
                <c:pt idx="4">
                  <c:v>U005</c:v>
                </c:pt>
                <c:pt idx="5">
                  <c:v>U006</c:v>
                </c:pt>
                <c:pt idx="6">
                  <c:v>U007</c:v>
                </c:pt>
                <c:pt idx="7">
                  <c:v>U008</c:v>
                </c:pt>
                <c:pt idx="8">
                  <c:v>U009</c:v>
                </c:pt>
                <c:pt idx="9">
                  <c:v>U010</c:v>
                </c:pt>
              </c:strCache>
            </c:strRef>
          </c:cat>
          <c:val>
            <c:numRef>
              <c:f>'Analysis of user details'!$B$7:$B$17</c:f>
              <c:numCache>
                <c:formatCode>General</c:formatCode>
                <c:ptCount val="10"/>
                <c:pt idx="0">
                  <c:v>12</c:v>
                </c:pt>
                <c:pt idx="1">
                  <c:v>8</c:v>
                </c:pt>
                <c:pt idx="2">
                  <c:v>15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14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C-417E-B50C-368AB90DA4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1673903"/>
        <c:axId val="906727759"/>
      </c:barChart>
      <c:catAx>
        <c:axId val="170167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27759"/>
        <c:crosses val="autoZero"/>
        <c:auto val="1"/>
        <c:lblAlgn val="ctr"/>
        <c:lblOffset val="100"/>
        <c:noMultiLvlLbl val="0"/>
      </c:catAx>
      <c:valAx>
        <c:axId val="9067277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0167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user details!PivotTable2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Total no. orders by</a:t>
            </a:r>
            <a:r>
              <a:rPr lang="en-US" baseline="0"/>
              <a:t> Age Bracket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59183673469387"/>
              <c:y val="-2.4132730015083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326530612244897"/>
              <c:y val="6.033182503770794E-3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59183673469387"/>
              <c:y val="-2.4132730015083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326530612244897"/>
              <c:y val="6.033182503770794E-3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59183673469387"/>
              <c:y val="-2.4132730015083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326530612244897"/>
              <c:y val="6.033182503770794E-3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59183673469387"/>
              <c:y val="-2.4132730015083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326530612244897"/>
              <c:y val="6.033182503770794E-3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959183673469387"/>
              <c:y val="-2.4132730015083013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326530612244897"/>
              <c:y val="6.033182503770794E-3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'Analysis of user details'!$B$21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7C-4219-81BF-5B5D0E2943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7C-4219-81BF-5B5D0E294384}"/>
              </c:ext>
            </c:extLst>
          </c:dPt>
          <c:dLbls>
            <c:dLbl>
              <c:idx val="0"/>
              <c:layout>
                <c:manualLayout>
                  <c:x val="0.17959183673469387"/>
                  <c:y val="-2.413273001508301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7C-4219-81BF-5B5D0E294384}"/>
                </c:ext>
              </c:extLst>
            </c:dLbl>
            <c:dLbl>
              <c:idx val="1"/>
              <c:layout>
                <c:manualLayout>
                  <c:x val="-0.16326530612244897"/>
                  <c:y val="6.033182503770794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E7C-4219-81BF-5B5D0E294384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'Analysis of user details'!$A$22:$A$24</c:f>
              <c:strCache>
                <c:ptCount val="2"/>
                <c:pt idx="0">
                  <c:v>&lt;=30</c:v>
                </c:pt>
                <c:pt idx="1">
                  <c:v>&gt;30</c:v>
                </c:pt>
              </c:strCache>
            </c:strRef>
          </c:cat>
          <c:val>
            <c:numRef>
              <c:f>'Analysis of user details'!$B$22:$B$24</c:f>
              <c:numCache>
                <c:formatCode>General</c:formatCode>
                <c:ptCount val="2"/>
                <c:pt idx="0">
                  <c:v>46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7C-4219-81BF-5B5D0E2943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user details!PivotTable3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meal of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 of user details'!$B$35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76-4B64-B0C0-B918207B58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76-4B64-B0C0-B918207B58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76-4B64-B0C0-B918207B58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 of user details'!$A$36:$A$39</c:f>
              <c:strCache>
                <c:ptCount val="3"/>
                <c:pt idx="0">
                  <c:v>Breakfast</c:v>
                </c:pt>
                <c:pt idx="1">
                  <c:v>Dinner</c:v>
                </c:pt>
                <c:pt idx="2">
                  <c:v>Lunch</c:v>
                </c:pt>
              </c:strCache>
            </c:strRef>
          </c:cat>
          <c:val>
            <c:numRef>
              <c:f>'Analysis of user details'!$B$36:$B$39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76-4B64-B0C0-B918207B58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user details!PivotTable15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Favorite meal of Users according to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'Analysis of user details'!$B$49:$B$50</c:f>
              <c:strCache>
                <c:ptCount val="1"/>
                <c:pt idx="0">
                  <c:v>Breakfast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user details'!$A$51:$A$53</c:f>
              <c:strCache>
                <c:ptCount val="2"/>
                <c:pt idx="0">
                  <c:v>&lt;=30</c:v>
                </c:pt>
                <c:pt idx="1">
                  <c:v>&gt;30</c:v>
                </c:pt>
              </c:strCache>
            </c:strRef>
          </c:cat>
          <c:val>
            <c:numRef>
              <c:f>'Analysis of user details'!$B$51:$B$53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A-4C2A-BCFC-9F3A1AFD3225}"/>
            </c:ext>
          </c:extLst>
        </c:ser>
        <c:ser>
          <c:idx val="1"/>
          <c:order val="1"/>
          <c:tx>
            <c:strRef>
              <c:f>'Analysis of user details'!$C$49:$C$50</c:f>
              <c:strCache>
                <c:ptCount val="1"/>
                <c:pt idx="0">
                  <c:v>Dinner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user details'!$A$51:$A$53</c:f>
              <c:strCache>
                <c:ptCount val="2"/>
                <c:pt idx="0">
                  <c:v>&lt;=30</c:v>
                </c:pt>
                <c:pt idx="1">
                  <c:v>&gt;30</c:v>
                </c:pt>
              </c:strCache>
            </c:strRef>
          </c:cat>
          <c:val>
            <c:numRef>
              <c:f>'Analysis of user details'!$C$51:$C$53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A-4C2A-BCFC-9F3A1AFD3225}"/>
            </c:ext>
          </c:extLst>
        </c:ser>
        <c:ser>
          <c:idx val="2"/>
          <c:order val="2"/>
          <c:tx>
            <c:strRef>
              <c:f>'Analysis of user details'!$D$49:$D$50</c:f>
              <c:strCache>
                <c:ptCount val="1"/>
                <c:pt idx="0">
                  <c:v>Lunch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user details'!$A$51:$A$53</c:f>
              <c:strCache>
                <c:ptCount val="2"/>
                <c:pt idx="0">
                  <c:v>&lt;=30</c:v>
                </c:pt>
                <c:pt idx="1">
                  <c:v>&gt;30</c:v>
                </c:pt>
              </c:strCache>
            </c:strRef>
          </c:cat>
          <c:val>
            <c:numRef>
              <c:f>'Analysis of user details'!$D$51:$D$53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BA-4C2A-BCFC-9F3A1AFD32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11744287"/>
        <c:axId val="311745247"/>
      </c:barChart>
      <c:catAx>
        <c:axId val="311744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45247"/>
        <c:crosses val="autoZero"/>
        <c:auto val="1"/>
        <c:lblAlgn val="ctr"/>
        <c:lblOffset val="100"/>
        <c:noMultiLvlLbl val="0"/>
      </c:catAx>
      <c:valAx>
        <c:axId val="3117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74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cooking sessions!PivotTable25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Distinct User ids attending</a:t>
            </a:r>
            <a:r>
              <a:rPr lang="en-US" baseline="0"/>
              <a:t> Cooking sessions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 of cooking sessions'!$B$20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1C-4BFC-917F-8DCDEF4D4A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1C-4BFC-917F-8DCDEF4D4A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1C-4BFC-917F-8DCDEF4D4A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 of cooking sessions'!$A$21:$A$24</c:f>
              <c:strCache>
                <c:ptCount val="3"/>
                <c:pt idx="0">
                  <c:v>Breakfast</c:v>
                </c:pt>
                <c:pt idx="1">
                  <c:v>Dinner</c:v>
                </c:pt>
                <c:pt idx="2">
                  <c:v>Lunch</c:v>
                </c:pt>
              </c:strCache>
            </c:strRef>
          </c:cat>
          <c:val>
            <c:numRef>
              <c:f>'Analysis of cooking sessions'!$B$21:$B$24</c:f>
              <c:numCache>
                <c:formatCode>General</c:formatCode>
                <c:ptCount val="3"/>
                <c:pt idx="0">
                  <c:v>3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1C-4BFC-917F-8DCDEF4D4A1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cooking sessions!PivotTable22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Sessions attended</a:t>
            </a:r>
            <a:r>
              <a:rPr lang="en-US" baseline="0"/>
              <a:t> by Age Bracket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 of cooking sessions'!$B$63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10-4255-B450-59586B1EC2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10-4255-B450-59586B1EC2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 of cooking sessions'!$A$64:$A$66</c:f>
              <c:strCache>
                <c:ptCount val="2"/>
                <c:pt idx="0">
                  <c:v>&lt;=30</c:v>
                </c:pt>
                <c:pt idx="1">
                  <c:v>&gt;30</c:v>
                </c:pt>
              </c:strCache>
            </c:strRef>
          </c:cat>
          <c:val>
            <c:numRef>
              <c:f>'Analysis of cooking sessions'!$B$64:$B$66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10-4255-B450-59586B1EC2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cooking sessions!PivotTable26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No. of Session</a:t>
            </a:r>
            <a:r>
              <a:rPr lang="en-IN" baseline="0"/>
              <a:t> taken and No. of distinct users attending as per session duration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cooking sessions'!$B$51</c:f>
              <c:strCache>
                <c:ptCount val="1"/>
                <c:pt idx="0">
                  <c:v>Distinct Count of User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cooking sessions'!$A$52:$A$54</c:f>
              <c:strCache>
                <c:ptCount val="2"/>
                <c:pt idx="0">
                  <c:v>Long</c:v>
                </c:pt>
                <c:pt idx="1">
                  <c:v>Short</c:v>
                </c:pt>
              </c:strCache>
            </c:strRef>
          </c:cat>
          <c:val>
            <c:numRef>
              <c:f>'Analysis of cooking sessions'!$B$52:$B$54</c:f>
              <c:numCache>
                <c:formatCode>General</c:formatCode>
                <c:ptCount val="2"/>
                <c:pt idx="0">
                  <c:v>7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1-422F-81FD-33DF0388DCD3}"/>
            </c:ext>
          </c:extLst>
        </c:ser>
        <c:ser>
          <c:idx val="1"/>
          <c:order val="1"/>
          <c:tx>
            <c:strRef>
              <c:f>'Analysis of cooking sessions'!$C$51</c:f>
              <c:strCache>
                <c:ptCount val="1"/>
                <c:pt idx="0">
                  <c:v>Count of Session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cooking sessions'!$A$52:$A$54</c:f>
              <c:strCache>
                <c:ptCount val="2"/>
                <c:pt idx="0">
                  <c:v>Long</c:v>
                </c:pt>
                <c:pt idx="1">
                  <c:v>Short</c:v>
                </c:pt>
              </c:strCache>
            </c:strRef>
          </c:cat>
          <c:val>
            <c:numRef>
              <c:f>'Analysis of cooking sessions'!$C$52:$C$54</c:f>
              <c:numCache>
                <c:formatCode>General</c:formatCode>
                <c:ptCount val="2"/>
                <c:pt idx="0">
                  <c:v>11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1-422F-81FD-33DF0388DC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437143711"/>
        <c:axId val="264420239"/>
      </c:barChart>
      <c:catAx>
        <c:axId val="1437143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Cooking</a:t>
                </a:r>
                <a:r>
                  <a:rPr lang="en-IN" baseline="0"/>
                  <a:t> session duration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20239"/>
        <c:crosses val="autoZero"/>
        <c:auto val="1"/>
        <c:lblAlgn val="ctr"/>
        <c:lblOffset val="100"/>
        <c:noMultiLvlLbl val="0"/>
      </c:catAx>
      <c:valAx>
        <c:axId val="26442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14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cooking sessions!PivotTable44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Cooking Sessions</a:t>
            </a:r>
            <a:r>
              <a:rPr lang="en-US" baseline="0"/>
              <a:t> attended by each User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cooking sessions'!$B$77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cooking sessions'!$A$78:$A$86</c:f>
              <c:strCache>
                <c:ptCount val="8"/>
                <c:pt idx="0">
                  <c:v>U001</c:v>
                </c:pt>
                <c:pt idx="1">
                  <c:v>U002</c:v>
                </c:pt>
                <c:pt idx="2">
                  <c:v>U003</c:v>
                </c:pt>
                <c:pt idx="3">
                  <c:v>U004</c:v>
                </c:pt>
                <c:pt idx="4">
                  <c:v>U005</c:v>
                </c:pt>
                <c:pt idx="5">
                  <c:v>U006</c:v>
                </c:pt>
                <c:pt idx="6">
                  <c:v>U007</c:v>
                </c:pt>
                <c:pt idx="7">
                  <c:v>U008</c:v>
                </c:pt>
              </c:strCache>
            </c:strRef>
          </c:cat>
          <c:val>
            <c:numRef>
              <c:f>'Analysis of cooking sessions'!$B$78:$B$86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2-4E3B-9978-5FE558D520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96094303"/>
        <c:axId val="896092863"/>
      </c:barChart>
      <c:catAx>
        <c:axId val="8960943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92863"/>
        <c:crosses val="autoZero"/>
        <c:auto val="1"/>
        <c:lblAlgn val="ctr"/>
        <c:lblOffset val="100"/>
        <c:noMultiLvlLbl val="0"/>
      </c:catAx>
      <c:valAx>
        <c:axId val="89609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94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cooking sessions!PivotTable24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No. of cooking</a:t>
            </a:r>
            <a:r>
              <a:rPr lang="en-IN" baseline="0"/>
              <a:t> Sessions and No. of Distinct Users for each Dish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'Analysis of cooking sessions'!$B$6</c:f>
              <c:strCache>
                <c:ptCount val="1"/>
                <c:pt idx="0">
                  <c:v>Distinct Count of User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cooking sessions'!$A$7:$A$13</c:f>
              <c:strCache>
                <c:ptCount val="6"/>
                <c:pt idx="0">
                  <c:v>Caesar Salad</c:v>
                </c:pt>
                <c:pt idx="1">
                  <c:v>Grilled Chicken</c:v>
                </c:pt>
                <c:pt idx="2">
                  <c:v>Oatmeal</c:v>
                </c:pt>
                <c:pt idx="3">
                  <c:v>Pancakes</c:v>
                </c:pt>
                <c:pt idx="4">
                  <c:v>Spaghetti</c:v>
                </c:pt>
                <c:pt idx="5">
                  <c:v>Veggie Burger</c:v>
                </c:pt>
              </c:strCache>
            </c:strRef>
          </c:cat>
          <c:val>
            <c:numRef>
              <c:f>'Analysis of cooking sessions'!$B$7:$B$13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0-4777-A8F2-E37D9E36F03C}"/>
            </c:ext>
          </c:extLst>
        </c:ser>
        <c:ser>
          <c:idx val="1"/>
          <c:order val="1"/>
          <c:tx>
            <c:strRef>
              <c:f>'Analysis of cooking sessions'!$C$6</c:f>
              <c:strCache>
                <c:ptCount val="1"/>
                <c:pt idx="0">
                  <c:v>Count of Session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cooking sessions'!$A$7:$A$13</c:f>
              <c:strCache>
                <c:ptCount val="6"/>
                <c:pt idx="0">
                  <c:v>Caesar Salad</c:v>
                </c:pt>
                <c:pt idx="1">
                  <c:v>Grilled Chicken</c:v>
                </c:pt>
                <c:pt idx="2">
                  <c:v>Oatmeal</c:v>
                </c:pt>
                <c:pt idx="3">
                  <c:v>Pancakes</c:v>
                </c:pt>
                <c:pt idx="4">
                  <c:v>Spaghetti</c:v>
                </c:pt>
                <c:pt idx="5">
                  <c:v>Veggie Burger</c:v>
                </c:pt>
              </c:strCache>
            </c:strRef>
          </c:cat>
          <c:val>
            <c:numRef>
              <c:f>'Analysis of cooking sessions'!$C$7:$C$13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0-4777-A8F2-E37D9E36F03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10981967"/>
        <c:axId val="910982447"/>
      </c:barChart>
      <c:catAx>
        <c:axId val="91098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82447"/>
        <c:crosses val="autoZero"/>
        <c:auto val="1"/>
        <c:lblAlgn val="ctr"/>
        <c:lblOffset val="100"/>
        <c:noMultiLvlLbl val="0"/>
      </c:catAx>
      <c:valAx>
        <c:axId val="9109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8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cooking sessions!PivotTable1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% of sessions taken per Meal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 of cooking sessions'!$B$35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E6-4B21-9AB6-D2E3476880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E6-4B21-9AB6-D2E3476880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E6-4B21-9AB6-D2E3476880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 of cooking sessions'!$A$36:$A$39</c:f>
              <c:strCache>
                <c:ptCount val="3"/>
                <c:pt idx="0">
                  <c:v>Breakfast</c:v>
                </c:pt>
                <c:pt idx="1">
                  <c:v>Dinner</c:v>
                </c:pt>
                <c:pt idx="2">
                  <c:v>Lunch</c:v>
                </c:pt>
              </c:strCache>
            </c:strRef>
          </c:cat>
          <c:val>
            <c:numRef>
              <c:f>'Analysis of cooking sessions'!$B$36:$B$39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E6-4B21-9AB6-D2E34768806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Order details!PivotTable39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No. of User</a:t>
            </a:r>
            <a:r>
              <a:rPr lang="en-IN" baseline="0"/>
              <a:t>s placing orders and No. of Orders Placed according to Age Bracket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Order details'!$B$68</c:f>
              <c:strCache>
                <c:ptCount val="1"/>
                <c:pt idx="0">
                  <c:v>Count of User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details'!$A$69:$A$71</c:f>
              <c:strCache>
                <c:ptCount val="2"/>
                <c:pt idx="0">
                  <c:v>&lt;=30</c:v>
                </c:pt>
                <c:pt idx="1">
                  <c:v>&gt;30</c:v>
                </c:pt>
              </c:strCache>
            </c:strRef>
          </c:cat>
          <c:val>
            <c:numRef>
              <c:f>'Analysis of Order details'!$B$69:$B$71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4-41D7-8487-2A280F33EBA5}"/>
            </c:ext>
          </c:extLst>
        </c:ser>
        <c:ser>
          <c:idx val="1"/>
          <c:order val="1"/>
          <c:tx>
            <c:strRef>
              <c:f>'Analysis of Order details'!$C$68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details'!$A$69:$A$71</c:f>
              <c:strCache>
                <c:ptCount val="2"/>
                <c:pt idx="0">
                  <c:v>&lt;=30</c:v>
                </c:pt>
                <c:pt idx="1">
                  <c:v>&gt;30</c:v>
                </c:pt>
              </c:strCache>
            </c:strRef>
          </c:cat>
          <c:val>
            <c:numRef>
              <c:f>'Analysis of Order details'!$C$69:$C$71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D4-41D7-8487-2A280F33EB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8276367"/>
        <c:axId val="318277327"/>
      </c:barChart>
      <c:catAx>
        <c:axId val="318276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77327"/>
        <c:crosses val="autoZero"/>
        <c:auto val="1"/>
        <c:lblAlgn val="ctr"/>
        <c:lblOffset val="100"/>
        <c:noMultiLvlLbl val="0"/>
      </c:catAx>
      <c:valAx>
        <c:axId val="318277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7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Order details!PivotTable2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Amount by each Age Bracket</a:t>
            </a:r>
          </a:p>
        </c:rich>
      </c:tx>
      <c:layout>
        <c:manualLayout>
          <c:xMode val="edge"/>
          <c:yMode val="edge"/>
          <c:x val="0.373760949678918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Order details'!$B$80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details'!$A$81:$A$83</c:f>
              <c:strCache>
                <c:ptCount val="2"/>
                <c:pt idx="0">
                  <c:v>&lt;=30</c:v>
                </c:pt>
                <c:pt idx="1">
                  <c:v>&gt;30</c:v>
                </c:pt>
              </c:strCache>
            </c:strRef>
          </c:cat>
          <c:val>
            <c:numRef>
              <c:f>'Analysis of Order details'!$B$81:$B$83</c:f>
              <c:numCache>
                <c:formatCode>General</c:formatCode>
                <c:ptCount val="2"/>
                <c:pt idx="0">
                  <c:v>92</c:v>
                </c:pt>
                <c:pt idx="1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2-4CE8-8758-F38334659C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64419279"/>
        <c:axId val="264419759"/>
      </c:barChart>
      <c:catAx>
        <c:axId val="2644192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19759"/>
        <c:crosses val="autoZero"/>
        <c:auto val="1"/>
        <c:lblAlgn val="ctr"/>
        <c:lblOffset val="100"/>
        <c:noMultiLvlLbl val="0"/>
      </c:catAx>
      <c:valAx>
        <c:axId val="26441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1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Order details!PivotTable36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No. of Orders placed and No. of distinct</a:t>
            </a:r>
            <a:r>
              <a:rPr lang="en-IN" baseline="0"/>
              <a:t> User ids placing orders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Order details'!$B$11</c:f>
              <c:strCache>
                <c:ptCount val="1"/>
                <c:pt idx="0">
                  <c:v>Distinct Count of User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details'!$A$12:$A$15</c:f>
              <c:strCache>
                <c:ptCount val="3"/>
                <c:pt idx="0">
                  <c:v>Breakfast</c:v>
                </c:pt>
                <c:pt idx="1">
                  <c:v>Dinner</c:v>
                </c:pt>
                <c:pt idx="2">
                  <c:v>Lunch</c:v>
                </c:pt>
              </c:strCache>
            </c:strRef>
          </c:cat>
          <c:val>
            <c:numRef>
              <c:f>'Analysis of Order details'!$B$12:$B$15</c:f>
              <c:numCache>
                <c:formatCode>General</c:formatCode>
                <c:ptCount val="3"/>
                <c:pt idx="0">
                  <c:v>3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8-4C46-AB97-AF4051C31EC9}"/>
            </c:ext>
          </c:extLst>
        </c:ser>
        <c:ser>
          <c:idx val="1"/>
          <c:order val="1"/>
          <c:tx>
            <c:strRef>
              <c:f>'Analysis of Order details'!$C$11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details'!$A$12:$A$15</c:f>
              <c:strCache>
                <c:ptCount val="3"/>
                <c:pt idx="0">
                  <c:v>Breakfast</c:v>
                </c:pt>
                <c:pt idx="1">
                  <c:v>Dinner</c:v>
                </c:pt>
                <c:pt idx="2">
                  <c:v>Lunch</c:v>
                </c:pt>
              </c:strCache>
            </c:strRef>
          </c:cat>
          <c:val>
            <c:numRef>
              <c:f>'Analysis of Order details'!$C$12:$C$15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8-4C46-AB97-AF4051C31E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2655695"/>
        <c:axId val="1572658095"/>
      </c:barChart>
      <c:catAx>
        <c:axId val="157265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Meal</a:t>
                </a:r>
                <a:r>
                  <a:rPr lang="en-IN" baseline="0"/>
                  <a:t> type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658095"/>
        <c:crosses val="autoZero"/>
        <c:auto val="1"/>
        <c:lblAlgn val="ctr"/>
        <c:lblOffset val="100"/>
        <c:noMultiLvlLbl val="0"/>
      </c:catAx>
      <c:valAx>
        <c:axId val="157265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65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Order details!PivotTable31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of Total Amount from different Meal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 of Order details'!$B$19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BD-4F7A-96BD-52913BB488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BD-4F7A-96BD-52913BB488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BBD-4F7A-96BD-52913BB488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 of Order details'!$A$20:$A$23</c:f>
              <c:strCache>
                <c:ptCount val="3"/>
                <c:pt idx="0">
                  <c:v>Breakfast</c:v>
                </c:pt>
                <c:pt idx="1">
                  <c:v>Dinner</c:v>
                </c:pt>
                <c:pt idx="2">
                  <c:v>Lunch</c:v>
                </c:pt>
              </c:strCache>
            </c:strRef>
          </c:cat>
          <c:val>
            <c:numRef>
              <c:f>'Analysis of Order details'!$B$20:$B$23</c:f>
              <c:numCache>
                <c:formatCode>General</c:formatCode>
                <c:ptCount val="3"/>
                <c:pt idx="0">
                  <c:v>23.5</c:v>
                </c:pt>
                <c:pt idx="1">
                  <c:v>106.5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F-4708-A39F-6BD007355A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Order details!PivotTable37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No. of Orders and</a:t>
            </a:r>
            <a:r>
              <a:rPr lang="en-IN" baseline="0"/>
              <a:t> No. of Users Placing orders for each dish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Order details'!$B$31</c:f>
              <c:strCache>
                <c:ptCount val="1"/>
                <c:pt idx="0">
                  <c:v>Distinct Count of User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details'!$A$32:$A$38</c:f>
              <c:strCache>
                <c:ptCount val="6"/>
                <c:pt idx="0">
                  <c:v>Caesar Salad</c:v>
                </c:pt>
                <c:pt idx="1">
                  <c:v>Grilled Chicken</c:v>
                </c:pt>
                <c:pt idx="2">
                  <c:v>Oatmeal</c:v>
                </c:pt>
                <c:pt idx="3">
                  <c:v>Pancakes</c:v>
                </c:pt>
                <c:pt idx="4">
                  <c:v>Spaghetti</c:v>
                </c:pt>
                <c:pt idx="5">
                  <c:v>Veggie Burger</c:v>
                </c:pt>
              </c:strCache>
            </c:strRef>
          </c:cat>
          <c:val>
            <c:numRef>
              <c:f>'Analysis of Order details'!$B$32:$B$38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5-4183-AF55-7C1BD83FCFCE}"/>
            </c:ext>
          </c:extLst>
        </c:ser>
        <c:ser>
          <c:idx val="1"/>
          <c:order val="1"/>
          <c:tx>
            <c:strRef>
              <c:f>'Analysis of Order details'!$C$31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details'!$A$32:$A$38</c:f>
              <c:strCache>
                <c:ptCount val="6"/>
                <c:pt idx="0">
                  <c:v>Caesar Salad</c:v>
                </c:pt>
                <c:pt idx="1">
                  <c:v>Grilled Chicken</c:v>
                </c:pt>
                <c:pt idx="2">
                  <c:v>Oatmeal</c:v>
                </c:pt>
                <c:pt idx="3">
                  <c:v>Pancakes</c:v>
                </c:pt>
                <c:pt idx="4">
                  <c:v>Spaghetti</c:v>
                </c:pt>
                <c:pt idx="5">
                  <c:v>Veggie Burger</c:v>
                </c:pt>
              </c:strCache>
            </c:strRef>
          </c:cat>
          <c:val>
            <c:numRef>
              <c:f>'Analysis of Order details'!$C$32:$C$38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5-4183-AF55-7C1BD83FCF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0973807"/>
        <c:axId val="910979567"/>
      </c:barChart>
      <c:catAx>
        <c:axId val="910973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Dish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79567"/>
        <c:crosses val="autoZero"/>
        <c:auto val="1"/>
        <c:lblAlgn val="ctr"/>
        <c:lblOffset val="100"/>
        <c:noMultiLvlLbl val="0"/>
      </c:catAx>
      <c:valAx>
        <c:axId val="91097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7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Order details!PivotTable33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Amount (in USD) by Each dish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Order details'!$B$53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details'!$A$54:$A$60</c:f>
              <c:strCache>
                <c:ptCount val="6"/>
                <c:pt idx="0">
                  <c:v>Caesar Salad</c:v>
                </c:pt>
                <c:pt idx="1">
                  <c:v>Grilled Chicken</c:v>
                </c:pt>
                <c:pt idx="2">
                  <c:v>Oatmeal</c:v>
                </c:pt>
                <c:pt idx="3">
                  <c:v>Pancakes</c:v>
                </c:pt>
                <c:pt idx="4">
                  <c:v>Spaghetti</c:v>
                </c:pt>
                <c:pt idx="5">
                  <c:v>Veggie Burger</c:v>
                </c:pt>
              </c:strCache>
            </c:strRef>
          </c:cat>
          <c:val>
            <c:numRef>
              <c:f>'Analysis of Order details'!$B$54:$B$60</c:f>
              <c:numCache>
                <c:formatCode>General</c:formatCode>
                <c:ptCount val="6"/>
                <c:pt idx="0">
                  <c:v>28</c:v>
                </c:pt>
                <c:pt idx="1">
                  <c:v>51</c:v>
                </c:pt>
                <c:pt idx="2">
                  <c:v>7</c:v>
                </c:pt>
                <c:pt idx="3">
                  <c:v>16.5</c:v>
                </c:pt>
                <c:pt idx="4">
                  <c:v>55.5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D-4D51-8136-EC54A85ABB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0376975"/>
        <c:axId val="1440374095"/>
      </c:barChart>
      <c:valAx>
        <c:axId val="1440374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40376975"/>
        <c:crosses val="autoZero"/>
        <c:crossBetween val="between"/>
      </c:valAx>
      <c:catAx>
        <c:axId val="14403769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740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Order details!PivotTable45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Orders placed by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Order details'!$B$94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of Order details'!$A$95:$A$103</c:f>
              <c:strCache>
                <c:ptCount val="8"/>
                <c:pt idx="0">
                  <c:v>U001</c:v>
                </c:pt>
                <c:pt idx="1">
                  <c:v>U002</c:v>
                </c:pt>
                <c:pt idx="2">
                  <c:v>U003</c:v>
                </c:pt>
                <c:pt idx="3">
                  <c:v>U004</c:v>
                </c:pt>
                <c:pt idx="4">
                  <c:v>U005</c:v>
                </c:pt>
                <c:pt idx="5">
                  <c:v>U006</c:v>
                </c:pt>
                <c:pt idx="6">
                  <c:v>U007</c:v>
                </c:pt>
                <c:pt idx="7">
                  <c:v>U008</c:v>
                </c:pt>
              </c:strCache>
            </c:strRef>
          </c:cat>
          <c:val>
            <c:numRef>
              <c:f>'Analysis of Order details'!$B$95:$B$103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9-4217-8156-384F81DE8C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09805199"/>
        <c:axId val="909807599"/>
      </c:barChart>
      <c:catAx>
        <c:axId val="9098051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807599"/>
        <c:crosses val="autoZero"/>
        <c:auto val="1"/>
        <c:lblAlgn val="ctr"/>
        <c:lblOffset val="100"/>
        <c:noMultiLvlLbl val="0"/>
      </c:catAx>
      <c:valAx>
        <c:axId val="90980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80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Analyst Intern Assignment - Excel.xlsx]Analysis of Order details!PivotTable46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Status of Orders placed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 of Order details'!$B$112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AC-48D0-9576-1CDFEBD3020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AAC-48D0-9576-1CDFEBD302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 of Order details'!$A$113:$A$115</c:f>
              <c:strCache>
                <c:ptCount val="2"/>
                <c:pt idx="0">
                  <c:v>Canceled</c:v>
                </c:pt>
                <c:pt idx="1">
                  <c:v>Completed</c:v>
                </c:pt>
              </c:strCache>
            </c:strRef>
          </c:cat>
          <c:val>
            <c:numRef>
              <c:f>'Analysis of Order details'!$B$113:$B$115</c:f>
              <c:numCache>
                <c:formatCode>General</c:formatCode>
                <c:ptCount val="2"/>
                <c:pt idx="0">
                  <c:v>2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AC-48D0-9576-1CDFEBD302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8</xdr:col>
      <xdr:colOff>447675</xdr:colOff>
      <xdr:row>17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F40381-A89E-4CF2-9714-DFD6D161B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7</xdr:col>
      <xdr:colOff>428625</xdr:colOff>
      <xdr:row>30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FE101B-40FE-48FB-9C16-AC3F49A91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8</xdr:col>
      <xdr:colOff>114300</xdr:colOff>
      <xdr:row>45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B1827DA-AFE4-4B7F-8A00-1BEC6549E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48</xdr:row>
      <xdr:rowOff>0</xdr:rowOff>
    </xdr:from>
    <xdr:to>
      <xdr:col>12</xdr:col>
      <xdr:colOff>304800</xdr:colOff>
      <xdr:row>64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030251-FDD6-42CB-A746-6F314EABD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5</xdr:col>
      <xdr:colOff>952500</xdr:colOff>
      <xdr:row>32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BCDCA0-C0A3-4C3B-A03A-3FA4127C4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257175</xdr:colOff>
      <xdr:row>61</xdr:row>
      <xdr:rowOff>142874</xdr:rowOff>
    </xdr:from>
    <xdr:to>
      <xdr:col>4</xdr:col>
      <xdr:colOff>809625</xdr:colOff>
      <xdr:row>72</xdr:row>
      <xdr:rowOff>161924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9331F7-CCB7-4A4C-933D-C57E74B55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219075</xdr:colOff>
      <xdr:row>48</xdr:row>
      <xdr:rowOff>57150</xdr:rowOff>
    </xdr:from>
    <xdr:to>
      <xdr:col>7</xdr:col>
      <xdr:colOff>76200</xdr:colOff>
      <xdr:row>61</xdr:row>
      <xdr:rowOff>85725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CE9B815-8D6D-45A8-8AB6-AF4F9CC36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200025</xdr:colOff>
      <xdr:row>75</xdr:row>
      <xdr:rowOff>142875</xdr:rowOff>
    </xdr:from>
    <xdr:to>
      <xdr:col>6</xdr:col>
      <xdr:colOff>409575</xdr:colOff>
      <xdr:row>92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05D42A2-9CBD-4CE5-AF22-BA825002B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4</xdr:row>
      <xdr:rowOff>0</xdr:rowOff>
    </xdr:from>
    <xdr:to>
      <xdr:col>6</xdr:col>
      <xdr:colOff>1057275</xdr:colOff>
      <xdr:row>17</xdr:row>
      <xdr:rowOff>66675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3B326EA-CA17-4137-AE99-BE78C5877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33</xdr:row>
      <xdr:rowOff>0</xdr:rowOff>
    </xdr:from>
    <xdr:to>
      <xdr:col>5</xdr:col>
      <xdr:colOff>552450</xdr:colOff>
      <xdr:row>46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8FFC605-C9DB-48A5-8216-FE4DD57C9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65</xdr:row>
      <xdr:rowOff>57150</xdr:rowOff>
    </xdr:from>
    <xdr:to>
      <xdr:col>6</xdr:col>
      <xdr:colOff>133350</xdr:colOff>
      <xdr:row>77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67636F-76C2-9F41-5936-2E78B6860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161925</xdr:colOff>
      <xdr:row>79</xdr:row>
      <xdr:rowOff>19050</xdr:rowOff>
    </xdr:from>
    <xdr:to>
      <xdr:col>5</xdr:col>
      <xdr:colOff>1023937</xdr:colOff>
      <xdr:row>91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FED3A6-E87A-ED86-E821-8DFED6A9E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133350</xdr:colOff>
      <xdr:row>4</xdr:row>
      <xdr:rowOff>57149</xdr:rowOff>
    </xdr:from>
    <xdr:to>
      <xdr:col>5</xdr:col>
      <xdr:colOff>1085850</xdr:colOff>
      <xdr:row>16</xdr:row>
      <xdr:rowOff>123824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D205A1-660F-239E-1BEF-626E55052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161925</xdr:colOff>
      <xdr:row>16</xdr:row>
      <xdr:rowOff>123824</xdr:rowOff>
    </xdr:from>
    <xdr:to>
      <xdr:col>5</xdr:col>
      <xdr:colOff>971550</xdr:colOff>
      <xdr:row>27</xdr:row>
      <xdr:rowOff>47624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974DC-AA40-F0EA-0C21-95F99C3B7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152400</xdr:colOff>
      <xdr:row>28</xdr:row>
      <xdr:rowOff>57150</xdr:rowOff>
    </xdr:from>
    <xdr:to>
      <xdr:col>7</xdr:col>
      <xdr:colOff>476250</xdr:colOff>
      <xdr:row>45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0DD5B97-BF27-8B26-EF55-CD7C69983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238124</xdr:colOff>
      <xdr:row>49</xdr:row>
      <xdr:rowOff>38100</xdr:rowOff>
    </xdr:from>
    <xdr:to>
      <xdr:col>6</xdr:col>
      <xdr:colOff>428624</xdr:colOff>
      <xdr:row>64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A60806-1FD1-0242-16CF-862329849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93</xdr:row>
      <xdr:rowOff>0</xdr:rowOff>
    </xdr:from>
    <xdr:to>
      <xdr:col>5</xdr:col>
      <xdr:colOff>714375</xdr:colOff>
      <xdr:row>108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4B7F498-BFDC-4092-9784-70BFED3E8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111</xdr:row>
      <xdr:rowOff>0</xdr:rowOff>
    </xdr:from>
    <xdr:to>
      <xdr:col>5</xdr:col>
      <xdr:colOff>542925</xdr:colOff>
      <xdr:row>124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6A64F6B-EF22-4DC6-9D59-414B4EC82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05208333" backgroundQuery="1" createdVersion="8" refreshedVersion="8" minRefreshableVersion="3" recordCount="0" supportSubquery="1" supportAdvancedDrill="1" xr:uid="{8FB88771-5816-481E-A0F2-A19CA4B39911}">
  <cacheSource type="external" connectionId="1"/>
  <cacheFields count="2">
    <cacheField name="[UserDetails].[Favorite Meal].[Favorite Meal]" caption="Favorite Meal" numFmtId="0" hierarchy="33" level="1">
      <sharedItems count="3">
        <s v="Breakfast"/>
        <s v="Dinner"/>
        <s v="Lunch"/>
      </sharedItems>
    </cacheField>
    <cacheField name="[Measures].[Count of User ID]" caption="Count of User ID" numFmtId="0" hierarchy="40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2" memberValueDatatype="130" unbalanced="0">
      <fieldsUsage count="2">
        <fieldUsage x="-1"/>
        <fieldUsage x="0"/>
      </fieldsUsage>
    </cacheHierarchy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04050925" backgroundQuery="1" createdVersion="8" refreshedVersion="8" minRefreshableVersion="3" recordCount="0" supportSubquery="1" supportAdvancedDrill="1" xr:uid="{F47DA841-05B1-4F13-B99E-AEB0C7357B36}">
  <cacheSource type="external" connectionId="1"/>
  <cacheFields count="2">
    <cacheField name="[Measures].[Sum of Total Orders]" caption="Sum of Total Orders" numFmtId="0" hierarchy="39" level="32767"/>
    <cacheField name="[UserDetails].[Age Bracket].[Age Bracket]" caption="Age Bracket" numFmtId="0" hierarchy="28" level="1">
      <sharedItems count="2">
        <s v="&lt;=30"/>
        <s v="&gt;30"/>
      </sharedItems>
    </cacheField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2" memberValueDatatype="130" unbalanced="0">
      <fieldsUsage count="2">
        <fieldUsage x="-1"/>
        <fieldUsage x="1"/>
      </fieldsUsage>
    </cacheHierarchy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02662039" backgroundQuery="1" createdVersion="8" refreshedVersion="8" minRefreshableVersion="3" recordCount="0" supportSubquery="1" supportAdvancedDrill="1" xr:uid="{A7B7A4AC-33E2-4863-98D2-CEBA15059CC8}">
  <cacheSource type="external" connectionId="1"/>
  <cacheFields count="2">
    <cacheField name="[UserDetails].[User ID].[User ID]" caption="User ID" numFmtId="0" hierarchy="25" level="1">
      <sharedItems count="10">
        <s v="U001"/>
        <s v="U002"/>
        <s v="U003"/>
        <s v="U004"/>
        <s v="U005"/>
        <s v="U006"/>
        <s v="U007"/>
        <s v="U008"/>
        <s v="U009"/>
        <s v="U010"/>
      </sharedItems>
    </cacheField>
    <cacheField name="[Measures].[Sum of Total Orders]" caption="Sum of Total Orders" numFmtId="0" hierarchy="39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2" memberValueDatatype="130" unbalanced="0">
      <fieldsUsage count="2">
        <fieldUsage x="-1"/>
        <fieldUsage x="0"/>
      </fieldsUsage>
    </cacheHierarchy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08333335" backgroundQuery="1" createdVersion="8" refreshedVersion="8" minRefreshableVersion="3" recordCount="0" supportSubquery="1" supportAdvancedDrill="1" xr:uid="{83AB3107-08EA-4D52-AD1E-7A46C323C6A5}">
  <cacheSource type="external" connectionId="1"/>
  <cacheFields count="3">
    <cacheField name="[UserDetails].[Favorite Meal].[Favorite Meal]" caption="Favorite Meal" numFmtId="0" hierarchy="33" level="1">
      <sharedItems count="3">
        <s v="Breakfast"/>
        <s v="Dinner"/>
        <s v="Lunch"/>
      </sharedItems>
    </cacheField>
    <cacheField name="[UserDetails].[Age Bracket].[Age Bracket]" caption="Age Bracket" numFmtId="0" hierarchy="28" level="1">
      <sharedItems count="2">
        <s v="&lt;=30"/>
        <s v="&gt;30"/>
      </sharedItems>
    </cacheField>
    <cacheField name="[Measures].[Count of Favorite Meal]" caption="Count of Favorite Meal" numFmtId="0" hierarchy="42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2" memberValueDatatype="130" unbalanced="0">
      <fieldsUsage count="2">
        <fieldUsage x="-1"/>
        <fieldUsage x="1"/>
      </fieldsUsage>
    </cacheHierarchy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2" memberValueDatatype="130" unbalanced="0">
      <fieldsUsage count="2">
        <fieldUsage x="-1"/>
        <fieldUsage x="0"/>
      </fieldsUsage>
    </cacheHierarchy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07060188" backgroundQuery="1" createdVersion="8" refreshedVersion="8" minRefreshableVersion="3" recordCount="0" supportSubquery="1" supportAdvancedDrill="1" xr:uid="{0EFB4380-4133-42D4-97EC-473FE5CCDFC1}">
  <cacheSource type="external" connectionId="1"/>
  <cacheFields count="1">
    <cacheField name="[Measures].[Sum of Total Orders]" caption="Sum of Total Orders" numFmtId="0" hierarchy="39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06134257" backgroundQuery="1" createdVersion="8" refreshedVersion="8" minRefreshableVersion="3" recordCount="0" supportSubquery="1" supportAdvancedDrill="1" xr:uid="{F9130C32-6E9D-4BAA-9283-1C6704677D2E}">
  <cacheSource type="external" connectionId="1"/>
  <cacheFields count="1">
    <cacheField name="[Measures].[Count of User ID]" caption="Count of User ID" numFmtId="0" hierarchy="40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32986113" backgroundQuery="1" createdVersion="8" refreshedVersion="8" minRefreshableVersion="3" recordCount="0" supportSubquery="1" supportAdvancedDrill="1" xr:uid="{9E3746ED-7CAB-486C-9FC2-A61F7FE966A4}">
  <cacheSource type="external" connectionId="1"/>
  <cacheFields count="2">
    <cacheField name="[OrderDetails].[Age Bracket].[Age Bracket]" caption="Age Bracket" numFmtId="0" hierarchy="22" level="1">
      <sharedItems count="2">
        <s v="&lt;=30"/>
        <s v="&gt;30"/>
      </sharedItems>
    </cacheField>
    <cacheField name="[Measures].[Sum of Amount (USD)]" caption="Sum of Amount (USD)" numFmtId="0" hierarchy="48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2" memberValueDatatype="130" unbalanced="0">
      <fieldsUsage count="2">
        <fieldUsage x="-1"/>
        <fieldUsage x="0"/>
      </fieldsUsage>
    </cacheHierarchy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34606484" backgroundQuery="1" createdVersion="8" refreshedVersion="8" minRefreshableVersion="3" recordCount="0" supportSubquery="1" supportAdvancedDrill="1" xr:uid="{1AE63780-B94E-4AE6-88ED-84A41E9E1053}">
  <cacheSource type="external" connectionId="1"/>
  <cacheFields count="3">
    <cacheField name="[OrderDetails].[Age Bracket].[Age Bracket]" caption="Age Bracket" numFmtId="0" hierarchy="22" level="1">
      <sharedItems count="2">
        <s v="&lt;=30"/>
        <s v="&gt;30"/>
      </sharedItems>
    </cacheField>
    <cacheField name="[Measures].[Count of User ID 3]" caption="Count of User ID 3" numFmtId="0" hierarchy="46" level="32767"/>
    <cacheField name="[Measures].[Count of Order ID]" caption="Count of Order ID" numFmtId="0" hierarchy="50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2" memberValueDatatype="130" unbalanced="0">
      <fieldsUsage count="2">
        <fieldUsage x="-1"/>
        <fieldUsage x="0"/>
      </fieldsUsage>
    </cacheHierarchy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36226854" backgroundQuery="1" createdVersion="8" refreshedVersion="8" minRefreshableVersion="3" recordCount="0" supportSubquery="1" supportAdvancedDrill="1" xr:uid="{7AE00F65-6656-4769-B12C-169DEE3882EE}">
  <cacheSource type="external" connectionId="1"/>
  <cacheFields count="2">
    <cacheField name="[Measures].[Count of Order ID]" caption="Count of Order ID" numFmtId="0" hierarchy="50" level="32767"/>
    <cacheField name="[OrderDetails].[Order Status].[Order Status]" caption="Order Status" numFmtId="0" hierarchy="17" level="1">
      <sharedItems count="2">
        <s v="Canceled"/>
        <s v="Completed"/>
      </sharedItems>
    </cacheField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2" memberValueDatatype="130" unbalanced="0">
      <fieldsUsage count="2">
        <fieldUsage x="-1"/>
        <fieldUsage x="1"/>
      </fieldsUsage>
    </cacheHierarchy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37731478" backgroundQuery="1" createdVersion="8" refreshedVersion="8" minRefreshableVersion="3" recordCount="0" supportSubquery="1" supportAdvancedDrill="1" xr:uid="{C8580F27-1028-400C-9F2C-782DCD63C4DD}">
  <cacheSource type="external" connectionId="1"/>
  <cacheFields count="2">
    <cacheField name="[OrderDetails].[User ID].[User ID]" caption="User ID" numFmtId="0" hierarchy="13" level="1">
      <sharedItems count="8">
        <s v="U001"/>
        <s v="U002"/>
        <s v="U003"/>
        <s v="U004"/>
        <s v="U005"/>
        <s v="U006"/>
        <s v="U007"/>
        <s v="U008"/>
      </sharedItems>
    </cacheField>
    <cacheField name="[Measures].[Count of Order ID]" caption="Count of Order ID" numFmtId="0" hierarchy="50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2" memberValueDatatype="130" unbalanced="0">
      <fieldsUsage count="2">
        <fieldUsage x="-1"/>
        <fieldUsage x="0"/>
      </fieldsUsage>
    </cacheHierarchy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39120371" backgroundQuery="1" createdVersion="8" refreshedVersion="8" minRefreshableVersion="3" recordCount="0" supportSubquery="1" supportAdvancedDrill="1" xr:uid="{2E3614DF-85F9-4E0E-8E15-290B8D61F40B}">
  <cacheSource type="external" connectionId="1"/>
  <cacheFields count="1">
    <cacheField name="[Measures].[Distinct Count of User ID 2]" caption="Distinct Count of User ID 2" numFmtId="0" hierarchy="47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80787038" backgroundQuery="1" createdVersion="8" refreshedVersion="8" minRefreshableVersion="3" recordCount="0" supportSubquery="1" supportAdvancedDrill="1" xr:uid="{D2E5590F-8B45-43DF-B9B8-3C5C57C62F60}">
  <cacheSource type="external" connectionId="1"/>
  <cacheFields count="3">
    <cacheField name="[CookingSessions].[Dish Name].[Dish Name]" caption="Dish Name" numFmtId="0" hierarchy="2" level="1">
      <sharedItems count="6">
        <s v="Caesar Salad"/>
        <s v="Grilled Chicken"/>
        <s v="Oatmeal"/>
        <s v="Pancakes"/>
        <s v="Spaghetti"/>
        <s v="Veggie Burger"/>
      </sharedItems>
    </cacheField>
    <cacheField name="[Measures].[Distinct Count of User ID]" caption="Distinct Count of User ID" numFmtId="0" hierarchy="44" level="32767"/>
    <cacheField name="[Measures].[Count of Session ID]" caption="Count of Session ID" numFmtId="0" hierarchy="53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2" memberValueDatatype="130" unbalanced="0">
      <fieldsUsage count="2">
        <fieldUsage x="-1"/>
        <fieldUsage x="0"/>
      </fieldsUsage>
    </cacheHierarchy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81944446" backgroundQuery="1" createdVersion="8" refreshedVersion="8" minRefreshableVersion="3" recordCount="0" supportSubquery="1" supportAdvancedDrill="1" xr:uid="{F81DC1BA-49F3-456E-8EFF-F45D30875F24}">
  <cacheSource type="external" connectionId="1"/>
  <cacheFields count="2">
    <cacheField name="[Measures].[Distinct Count of User ID]" caption="Distinct Count of User ID" numFmtId="0" hierarchy="44" level="32767"/>
    <cacheField name="[CookingSessions].[Meal Type].[Meal Type]" caption="Meal Type" numFmtId="0" hierarchy="3" level="1">
      <sharedItems count="3">
        <s v="Breakfast"/>
        <s v="Dinner"/>
        <s v="Lunch"/>
      </sharedItems>
    </cacheField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2" memberValueDatatype="130" unbalanced="0">
      <fieldsUsage count="2">
        <fieldUsage x="-1"/>
        <fieldUsage x="1"/>
      </fieldsUsage>
    </cacheHierarchy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82986108" backgroundQuery="1" createdVersion="8" refreshedVersion="8" minRefreshableVersion="3" recordCount="0" supportSubquery="1" supportAdvancedDrill="1" xr:uid="{4CCEFCB9-0793-411A-8B93-5094D8E8EE92}">
  <cacheSource type="external" connectionId="1"/>
  <cacheFields count="3">
    <cacheField name="[Measures].[Distinct Count of User ID]" caption="Distinct Count of User ID" numFmtId="0" hierarchy="44" level="32767"/>
    <cacheField name="[CookingSessions].[Cooking Time].[Cooking Time]" caption="Cooking Time" numFmtId="0" hierarchy="7" level="1">
      <sharedItems count="2">
        <s v="Long"/>
        <s v="Short"/>
      </sharedItems>
    </cacheField>
    <cacheField name="[Measures].[Count of Session ID]" caption="Count of Session ID" numFmtId="0" hierarchy="53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2" memberValueDatatype="130" unbalanced="0">
      <fieldsUsage count="2">
        <fieldUsage x="-1"/>
        <fieldUsage x="1"/>
      </fieldsUsage>
    </cacheHierarchy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83796294" backgroundQuery="1" createdVersion="8" refreshedVersion="8" minRefreshableVersion="3" recordCount="0" supportSubquery="1" supportAdvancedDrill="1" xr:uid="{E57CEA85-7B2B-4C27-80F1-8D0425FEFD8A}">
  <cacheSource type="external" connectionId="1"/>
  <cacheFields count="1">
    <cacheField name="[Measures].[Distinct Count of User ID]" caption="Distinct Count of User ID" numFmtId="0" hierarchy="44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85069448" backgroundQuery="1" createdVersion="8" refreshedVersion="8" minRefreshableVersion="3" recordCount="0" supportSubquery="1" supportAdvancedDrill="1" xr:uid="{1A1AFB80-4187-4026-8B00-97882E904681}">
  <cacheSource type="external" connectionId="1"/>
  <cacheFields count="2">
    <cacheField name="[CookingSessions].[User ID].[User ID]" caption="User ID" numFmtId="0" hierarchy="1" level="1">
      <sharedItems count="8">
        <s v="U001"/>
        <s v="U002"/>
        <s v="U003"/>
        <s v="U004"/>
        <s v="U005"/>
        <s v="U006"/>
        <s v="U007"/>
        <s v="U008"/>
      </sharedItems>
    </cacheField>
    <cacheField name="[Measures].[Count of Session ID]" caption="Count of Session ID" numFmtId="0" hierarchy="53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2" memberValueDatatype="130" unbalanced="0">
      <fieldsUsage count="2">
        <fieldUsage x="-1"/>
        <fieldUsage x="0"/>
      </fieldsUsage>
    </cacheHierarchy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078611111" backgroundQuery="1" createdVersion="8" refreshedVersion="8" minRefreshableVersion="3" recordCount="0" supportSubquery="1" supportAdvancedDrill="1" xr:uid="{37C5601E-4EDD-4EC1-9548-1A2F45172845}">
  <cacheSource type="external" connectionId="1"/>
  <cacheFields count="2">
    <cacheField name="[CookingSessions].[Meal Type].[Meal Type]" caption="Meal Type" numFmtId="0" hierarchy="3" level="1">
      <sharedItems count="3">
        <s v="Breakfast"/>
        <s v="Dinner"/>
        <s v="Lunch"/>
      </sharedItems>
    </cacheField>
    <cacheField name="[Measures].[Count of Session ID]" caption="Count of Session ID" numFmtId="0" hierarchy="53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2" memberValueDatatype="130" unbalanced="0">
      <fieldsUsage count="2">
        <fieldUsage x="-1"/>
        <fieldUsage x="0"/>
      </fieldsUsage>
    </cacheHierarchy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hp" refreshedDate="45650.190786689818" createdVersion="8" refreshedVersion="8" minRefreshableVersion="3" recordCount="16" xr:uid="{BF02A365-B62D-45CE-A1FA-6A3571BD3314}">
  <cacheSource type="worksheet">
    <worksheetSource name="OrderDetails"/>
  </cacheSource>
  <cacheFields count="13">
    <cacheField name="Order ID" numFmtId="0">
      <sharedItems containsSemiMixedTypes="0" containsString="0" containsNumber="1" containsInteger="1" minValue="1001" maxValue="1016"/>
    </cacheField>
    <cacheField name="User ID" numFmtId="0">
      <sharedItems/>
    </cacheField>
    <cacheField name="Order Date" numFmtId="164">
      <sharedItems containsSemiMixedTypes="0" containsNonDate="0" containsDate="1" containsString="0" minDate="2024-12-01T00:00:00" maxDate="2024-12-09T00:00:00"/>
    </cacheField>
    <cacheField name="Meal Type" numFmtId="0">
      <sharedItems/>
    </cacheField>
    <cacheField name="Dish Name" numFmtId="0">
      <sharedItems/>
    </cacheField>
    <cacheField name="Order Status" numFmtId="0">
      <sharedItems/>
    </cacheField>
    <cacheField name="Amount (USD)" numFmtId="167">
      <sharedItems containsSemiMixedTypes="0" containsString="0" containsNumber="1" minValue="7" maxValue="15"/>
    </cacheField>
    <cacheField name="Time of Day" numFmtId="0">
      <sharedItems/>
    </cacheField>
    <cacheField name="Rating" numFmtId="0">
      <sharedItems containsMixedTypes="1" containsNumber="1" containsInteger="1" minValue="4" maxValue="5"/>
    </cacheField>
    <cacheField name="Session ID" numFmtId="0">
      <sharedItems/>
    </cacheField>
    <cacheField name="Age Bracket" numFmtId="0">
      <sharedItems/>
    </cacheField>
    <cacheField name="Favorite Meal" numFmtId="0">
      <sharedItems/>
    </cacheField>
    <cacheField name="Fav and meal type are s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 hp" refreshedDate="45650.190787615742" createdVersion="8" refreshedVersion="8" minRefreshableVersion="3" recordCount="16" xr:uid="{B5CBE1A9-2B1C-4410-9959-16D957FC1388}">
  <cacheSource type="worksheet">
    <worksheetSource name="CookingSessions"/>
  </cacheSource>
  <cacheFields count="12">
    <cacheField name="Session ID" numFmtId="0">
      <sharedItems/>
    </cacheField>
    <cacheField name="User ID" numFmtId="0">
      <sharedItems/>
    </cacheField>
    <cacheField name="Dish Name" numFmtId="0">
      <sharedItems count="6">
        <s v="Spaghetti"/>
        <s v="Pancakes"/>
        <s v="Grilled Chicken"/>
        <s v="Caesar Salad"/>
        <s v="Oatmeal"/>
        <s v="Veggie Burger"/>
      </sharedItems>
    </cacheField>
    <cacheField name="Meal Type" numFmtId="0">
      <sharedItems/>
    </cacheField>
    <cacheField name="Session Start" numFmtId="166">
      <sharedItems containsSemiMixedTypes="0" containsNonDate="0" containsDate="1" containsString="0" minDate="2024-12-01T12:00:00" maxDate="2024-12-08T19:30:00"/>
    </cacheField>
    <cacheField name="Session End" numFmtId="165">
      <sharedItems containsSemiMixedTypes="0" containsNonDate="0" containsDate="1" containsString="0" minDate="2024-12-01T12:20:00" maxDate="2024-12-08T20:10:00"/>
    </cacheField>
    <cacheField name="Duration (mins)" numFmtId="0">
      <sharedItems containsSemiMixedTypes="0" containsString="0" containsNumber="1" containsInteger="1" minValue="10" maxValue="45"/>
    </cacheField>
    <cacheField name="Cooking Time" numFmtId="0">
      <sharedItems/>
    </cacheField>
    <cacheField name="Session Rating" numFmtId="0">
      <sharedItems containsSemiMixedTypes="0" containsString="0" containsNumber="1" minValue="4" maxValue="5"/>
    </cacheField>
    <cacheField name="Age Bracket" numFmtId="0">
      <sharedItems count="2">
        <s v="&lt;=30"/>
        <s v="&gt;30"/>
      </sharedItems>
    </cacheField>
    <cacheField name="Favorite Meal" numFmtId="0">
      <sharedItems/>
    </cacheField>
    <cacheField name="Meal Type same as Favorite Me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2255787035" backgroundQuery="1" createdVersion="8" refreshedVersion="8" minRefreshableVersion="3" recordCount="0" supportSubquery="1" supportAdvancedDrill="1" xr:uid="{EC2A8902-7072-412F-AC4B-82889D133FA6}">
  <cacheSource type="external" connectionId="1"/>
  <cacheFields count="3">
    <cacheField name="[OrderDetails].[Meal Type].[Meal Type]" caption="Meal Type" numFmtId="0" hierarchy="15" level="1">
      <sharedItems count="3">
        <s v="Breakfast"/>
        <s v="Dinner"/>
        <s v="Lunch"/>
      </sharedItems>
    </cacheField>
    <cacheField name="[Measures].[Distinct Count of User ID 2]" caption="Distinct Count of User ID 2" numFmtId="0" hierarchy="47" level="32767"/>
    <cacheField name="[Measures].[Count of Order ID]" caption="Count of Order ID" numFmtId="0" hierarchy="50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2" memberValueDatatype="130" unbalanced="0">
      <fieldsUsage count="2">
        <fieldUsage x="-1"/>
        <fieldUsage x="0"/>
      </fieldsUsage>
    </cacheHierarchy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2362037036" backgroundQuery="1" createdVersion="8" refreshedVersion="8" minRefreshableVersion="3" recordCount="0" supportSubquery="1" supportAdvancedDrill="1" xr:uid="{520C47AA-8219-4560-8285-C63DA5611232}">
  <cacheSource type="external" connectionId="1"/>
  <cacheFields count="2">
    <cacheField name="[OrderDetails].[Meal Type].[Meal Type]" caption="Meal Type" numFmtId="0" hierarchy="15" level="1">
      <sharedItems count="3">
        <s v="Breakfast"/>
        <s v="Dinner"/>
        <s v="Lunch"/>
      </sharedItems>
    </cacheField>
    <cacheField name="[Measures].[Sum of Amount (USD)]" caption="Sum of Amount (USD)" numFmtId="0" hierarchy="48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2" memberValueDatatype="130" unbalanced="0">
      <fieldsUsage count="2">
        <fieldUsage x="-1"/>
        <fieldUsage x="0"/>
      </fieldsUsage>
    </cacheHierarchy>
    <cacheHierarchy uniqueName="[OrderDetails].[Dish Name]" caption="Dish Name" attribute="1" defaultMemberUniqueName="[OrderDetails].[Dish Name].[All]" allUniqueName="[OrderDetails].[Dish Name].[All]" dimensionUniqueName="[OrderDetails]" displayFolder="" count="0" memberValueDatatype="130" unbalanced="0"/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9195601854" backgroundQuery="1" createdVersion="8" refreshedVersion="8" minRefreshableVersion="3" recordCount="0" supportSubquery="1" supportAdvancedDrill="1" xr:uid="{4E623761-7A23-4DFF-A19F-CE6D391D6BED}">
  <cacheSource type="external" connectionId="1"/>
  <cacheFields count="3">
    <cacheField name="[Measures].[Distinct Count of User ID 2]" caption="Distinct Count of User ID 2" numFmtId="0" hierarchy="47" level="32767"/>
    <cacheField name="[OrderDetails].[Dish Name].[Dish Name]" caption="Dish Name" numFmtId="0" hierarchy="16" level="1">
      <sharedItems count="6">
        <s v="Caesar Salad"/>
        <s v="Grilled Chicken"/>
        <s v="Oatmeal"/>
        <s v="Pancakes"/>
        <s v="Spaghetti"/>
        <s v="Veggie Burger"/>
      </sharedItems>
    </cacheField>
    <cacheField name="[Measures].[Count of Order ID]" caption="Count of Order ID" numFmtId="0" hierarchy="50" level="32767"/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2" memberValueDatatype="130" unbalanced="0">
      <fieldsUsage count="2">
        <fieldUsage x="-1"/>
        <fieldUsage x="1"/>
      </fieldsUsage>
    </cacheHierarchy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 hp" refreshedDate="45650.199278819447" backgroundQuery="1" createdVersion="8" refreshedVersion="8" minRefreshableVersion="3" recordCount="0" supportSubquery="1" supportAdvancedDrill="1" xr:uid="{23820A0E-4DDF-46DB-9527-2DAD0ED87BC5}">
  <cacheSource type="external" connectionId="1"/>
  <cacheFields count="2">
    <cacheField name="[Measures].[Sum of Amount (USD)]" caption="Sum of Amount (USD)" numFmtId="0" hierarchy="48" level="32767"/>
    <cacheField name="[OrderDetails].[Dish Name].[Dish Name]" caption="Dish Name" numFmtId="0" hierarchy="16" level="1">
      <sharedItems count="6">
        <s v="Caesar Salad"/>
        <s v="Grilled Chicken"/>
        <s v="Oatmeal"/>
        <s v="Pancakes"/>
        <s v="Spaghetti"/>
        <s v="Veggie Burger"/>
      </sharedItems>
    </cacheField>
  </cacheFields>
  <cacheHierarchies count="54">
    <cacheHierarchy uniqueName="[CookingSessions].[Session ID]" caption="Session ID" attribute="1" defaultMemberUniqueName="[CookingSessions].[Session ID].[All]" allUniqueName="[CookingSessions].[Session ID].[All]" dimensionUniqueName="[CookingSessions]" displayFolder="" count="0" memberValueDatatype="130" unbalanced="0"/>
    <cacheHierarchy uniqueName="[CookingSessions].[User ID]" caption="User ID" attribute="1" defaultMemberUniqueName="[CookingSessions].[User ID].[All]" allUniqueName="[CookingSessions].[User ID].[All]" dimensionUniqueName="[CookingSessions]" displayFolder="" count="0" memberValueDatatype="130" unbalanced="0"/>
    <cacheHierarchy uniqueName="[CookingSessions].[Dish Name]" caption="Dish Name" attribute="1" defaultMemberUniqueName="[CookingSessions].[Dish Name].[All]" allUniqueName="[CookingSessions].[Dish Name].[All]" dimensionUniqueName="[CookingSessions]" displayFolder="" count="0" memberValueDatatype="130" unbalanced="0"/>
    <cacheHierarchy uniqueName="[CookingSessions].[Meal Type]" caption="Meal Type" attribute="1" defaultMemberUniqueName="[CookingSessions].[Meal Type].[All]" allUniqueName="[CookingSessions].[Meal Type].[All]" dimensionUniqueName="[CookingSessions]" displayFolder="" count="0" memberValueDatatype="130" unbalanced="0"/>
    <cacheHierarchy uniqueName="[CookingSessions].[Session Start]" caption="Session Start" attribute="1" time="1" defaultMemberUniqueName="[CookingSessions].[Session Start].[All]" allUniqueName="[CookingSessions].[Session Start].[All]" dimensionUniqueName="[CookingSessions]" displayFolder="" count="0" memberValueDatatype="7" unbalanced="0"/>
    <cacheHierarchy uniqueName="[CookingSessions].[Session End]" caption="Session End" attribute="1" time="1" defaultMemberUniqueName="[CookingSessions].[Session End].[All]" allUniqueName="[CookingSessions].[Session End].[All]" dimensionUniqueName="[CookingSessions]" displayFolder="" count="0" memberValueDatatype="7" unbalanced="0"/>
    <cacheHierarchy uniqueName="[CookingSessions].[Duration (mins)]" caption="Duration (mins)" attribute="1" defaultMemberUniqueName="[CookingSessions].[Duration (mins)].[All]" allUniqueName="[CookingSessions].[Duration (mins)].[All]" dimensionUniqueName="[CookingSessions]" displayFolder="" count="0" memberValueDatatype="20" unbalanced="0"/>
    <cacheHierarchy uniqueName="[CookingSessions].[Cooking Time]" caption="Cooking Time" attribute="1" defaultMemberUniqueName="[CookingSessions].[Cooking Time].[All]" allUniqueName="[CookingSessions].[Cooking Time].[All]" dimensionUniqueName="[CookingSessions]" displayFolder="" count="0" memberValueDatatype="130" unbalanced="0"/>
    <cacheHierarchy uniqueName="[CookingSessions].[Session Rating]" caption="Session Rating" attribute="1" defaultMemberUniqueName="[CookingSessions].[Session Rating].[All]" allUniqueName="[CookingSessions].[Session Rating].[All]" dimensionUniqueName="[CookingSessions]" displayFolder="" count="0" memberValueDatatype="5" unbalanced="0"/>
    <cacheHierarchy uniqueName="[CookingSessions].[Age Bracket]" caption="Age Bracket" attribute="1" defaultMemberUniqueName="[CookingSessions].[Age Bracket].[All]" allUniqueName="[CookingSessions].[Age Bracket].[All]" dimensionUniqueName="[CookingSessions]" displayFolder="" count="0" memberValueDatatype="130" unbalanced="0"/>
    <cacheHierarchy uniqueName="[CookingSessions].[Favorite Meal]" caption="Favorite Meal" attribute="1" defaultMemberUniqueName="[CookingSessions].[Favorite Meal].[All]" allUniqueName="[CookingSessions].[Favorite Meal].[All]" dimensionUniqueName="[CookingSessions]" displayFolder="" count="0" memberValueDatatype="130" unbalanced="0"/>
    <cacheHierarchy uniqueName="[CookingSessions].[Meal Type same as Favorite Meal]" caption="Meal Type same as Favorite Meal" attribute="1" defaultMemberUniqueName="[CookingSessions].[Meal Type same as Favorite Meal].[All]" allUniqueName="[CookingSessions].[Meal Type same as Favorite Meal].[All]" dimensionUniqueName="[CookingSessions]" displayFolder="" count="0" memberValueDatatype="130" unbalanced="0"/>
    <cacheHierarchy uniqueName="[OrderDetails].[Order ID]" caption="Order ID" attribute="1" defaultMemberUniqueName="[OrderDetails].[Order ID].[All]" allUniqueName="[OrderDetails].[Order ID].[All]" dimensionUniqueName="[OrderDetails]" displayFolder="" count="0" memberValueDatatype="20" unbalanced="0"/>
    <cacheHierarchy uniqueName="[OrderDetails].[User ID]" caption="User ID" attribute="1" defaultMemberUniqueName="[OrderDetails].[User ID].[All]" allUniqueName="[OrderDetails].[User ID].[All]" dimensionUniqueName="[OrderDetails]" displayFolder="" count="0" memberValueDatatype="130" unbalanced="0"/>
    <cacheHierarchy uniqueName="[OrderDetails].[Order Date]" caption="Order Date" attribute="1" time="1" defaultMemberUniqueName="[OrderDetails].[Order Date].[All]" allUniqueName="[OrderDetails].[Order Date].[All]" dimensionUniqueName="[OrderDetails]" displayFolder="" count="0" memberValueDatatype="7" unbalanced="0"/>
    <cacheHierarchy uniqueName="[OrderDetails].[Meal Type]" caption="Meal Type" attribute="1" defaultMemberUniqueName="[OrderDetails].[Meal Type].[All]" allUniqueName="[OrderDetails].[Meal Type].[All]" dimensionUniqueName="[OrderDetails]" displayFolder="" count="0" memberValueDatatype="130" unbalanced="0"/>
    <cacheHierarchy uniqueName="[OrderDetails].[Dish Name]" caption="Dish Name" attribute="1" defaultMemberUniqueName="[OrderDetails].[Dish Name].[All]" allUniqueName="[OrderDetails].[Dish Name].[All]" dimensionUniqueName="[OrderDetails]" displayFolder="" count="2" memberValueDatatype="130" unbalanced="0">
      <fieldsUsage count="2">
        <fieldUsage x="-1"/>
        <fieldUsage x="1"/>
      </fieldsUsage>
    </cacheHierarchy>
    <cacheHierarchy uniqueName="[OrderDetails].[Order Status]" caption="Order Status" attribute="1" defaultMemberUniqueName="[OrderDetails].[Order Status].[All]" allUniqueName="[OrderDetails].[Order Status].[All]" dimensionUniqueName="[OrderDetails]" displayFolder="" count="0" memberValueDatatype="130" unbalanced="0"/>
    <cacheHierarchy uniqueName="[OrderDetails].[Amount (USD)]" caption="Amount (USD)" attribute="1" defaultMemberUniqueName="[OrderDetails].[Amount (USD)].[All]" allUniqueName="[OrderDetails].[Amount (USD)].[All]" dimensionUniqueName="[OrderDetails]" displayFolder="" count="0" memberValueDatatype="5" unbalanced="0"/>
    <cacheHierarchy uniqueName="[OrderDetails].[Time of Day]" caption="Time of Day" attribute="1" defaultMemberUniqueName="[OrderDetails].[Time of Day].[All]" allUniqueName="[OrderDetails].[Time of Day].[All]" dimensionUniqueName="[OrderDetails]" displayFolder="" count="0" memberValueDatatype="130" unbalanced="0"/>
    <cacheHierarchy uniqueName="[OrderDetails].[Rating]" caption="Rating" attribute="1" defaultMemberUniqueName="[OrderDetails].[Rating].[All]" allUniqueName="[OrderDetails].[Rating].[All]" dimensionUniqueName="[OrderDetails]" displayFolder="" count="0" memberValueDatatype="130" unbalanced="0"/>
    <cacheHierarchy uniqueName="[OrderDetails].[Session ID]" caption="Session ID" attribute="1" defaultMemberUniqueName="[OrderDetails].[Session ID].[All]" allUniqueName="[OrderDetails].[Session ID].[All]" dimensionUniqueName="[OrderDetails]" displayFolder="" count="0" memberValueDatatype="130" unbalanced="0"/>
    <cacheHierarchy uniqueName="[OrderDetails].[Age Bracket]" caption="Age Bracket" attribute="1" defaultMemberUniqueName="[OrderDetails].[Age Bracket].[All]" allUniqueName="[OrderDetails].[Age Bracket].[All]" dimensionUniqueName="[OrderDetails]" displayFolder="" count="0" memberValueDatatype="130" unbalanced="0"/>
    <cacheHierarchy uniqueName="[OrderDetails].[Favorite Meal]" caption="Favorite Meal" attribute="1" defaultMemberUniqueName="[OrderDetails].[Favorite Meal].[All]" allUniqueName="[OrderDetails].[Favorite Meal].[All]" dimensionUniqueName="[OrderDetails]" displayFolder="" count="0" memberValueDatatype="130" unbalanced="0"/>
    <cacheHierarchy uniqueName="[OrderDetails].[Fav and meal type are same]" caption="Fav and meal type are same" attribute="1" defaultMemberUniqueName="[OrderDetails].[Fav and meal type are same].[All]" allUniqueName="[OrderDetails].[Fav and meal type are same].[All]" dimensionUniqueName="[OrderDetails]" displayFolder="" count="0" memberValueDatatype="130" unbalanced="0"/>
    <cacheHierarchy uniqueName="[UserDetails].[User ID]" caption="User ID" attribute="1" defaultMemberUniqueName="[UserDetails].[User ID].[All]" allUniqueName="[UserDetails].[User ID].[All]" dimensionUniqueName="[UserDetails]" displayFolder="" count="0" memberValueDatatype="130" unbalanced="0"/>
    <cacheHierarchy uniqueName="[UserDetails].[User Name]" caption="User Name" attribute="1" defaultMemberUniqueName="[UserDetails].[User Name].[All]" allUniqueName="[UserDetails].[User Name].[All]" dimensionUniqueName="[UserDetails]" displayFolder="" count="0" memberValueDatatype="130" unbalanced="0"/>
    <cacheHierarchy uniqueName="[UserDetails].[Age]" caption="Age" attribute="1" defaultMemberUniqueName="[UserDetails].[Age].[All]" allUniqueName="[UserDetails].[Age].[All]" dimensionUniqueName="[UserDetails]" displayFolder="" count="0" memberValueDatatype="20" unbalanced="0"/>
    <cacheHierarchy uniqueName="[UserDetails].[Age Bracket]" caption="Age Bracket" attribute="1" defaultMemberUniqueName="[UserDetails].[Age Bracket].[All]" allUniqueName="[UserDetails].[Age Bracket].[All]" dimensionUniqueName="[UserDetails]" displayFolder="" count="0" memberValueDatatype="130" unbalanced="0"/>
    <cacheHierarchy uniqueName="[UserDetails].[Location]" caption="Location" attribute="1" defaultMemberUniqueName="[UserDetails].[Location].[All]" allUniqueName="[UserDetails].[Location].[All]" dimensionUniqueName="[UserDetails]" displayFolder="" count="0" memberValueDatatype="130" unbalanced="0"/>
    <cacheHierarchy uniqueName="[UserDetails].[Registration Date]" caption="Registration Date" attribute="1" time="1" defaultMemberUniqueName="[UserDetails].[Registration Date].[All]" allUniqueName="[UserDetails].[Registration Date].[All]" dimensionUniqueName="[UserDetails]" displayFolder="" count="0" memberValueDatatype="7" unbalanced="0"/>
    <cacheHierarchy uniqueName="[UserDetails].[Phone]" caption="Phone" attribute="1" defaultMemberUniqueName="[UserDetails].[Phone].[All]" allUniqueName="[UserDetails].[Phone].[All]" dimensionUniqueName="[UserDetails]" displayFolder="" count="0" memberValueDatatype="130" unbalanced="0"/>
    <cacheHierarchy uniqueName="[UserDetails].[Email]" caption="Email" attribute="1" defaultMemberUniqueName="[UserDetails].[Email].[All]" allUniqueName="[UserDetails].[Email].[All]" dimensionUniqueName="[UserDetails]" displayFolder="" count="0" memberValueDatatype="130" unbalanced="0"/>
    <cacheHierarchy uniqueName="[UserDetails].[Favorite Meal]" caption="Favorite Meal" attribute="1" defaultMemberUniqueName="[UserDetails].[Favorite Meal].[All]" allUniqueName="[UserDetails].[Favorite Meal].[All]" dimensionUniqueName="[UserDetails]" displayFolder="" count="0" memberValueDatatype="130" unbalanced="0"/>
    <cacheHierarchy uniqueName="[UserDetails].[Total Orders]" caption="Total Orders" attribute="1" defaultMemberUniqueName="[UserDetails].[Total Orders].[All]" allUniqueName="[UserDetails].[Total Orders].[All]" dimensionUniqueName="[UserDetails]" displayFolder="" count="0" memberValueDatatype="20" unbalanced="0"/>
    <cacheHierarchy uniqueName="[Measures].[__XL_Count UserDetails]" caption="__XL_Count UserDetails" measure="1" displayFolder="" measureGroup="UserDetails" count="0" hidden="1"/>
    <cacheHierarchy uniqueName="[Measures].[__XL_Count CookingSessions]" caption="__XL_Count CookingSessions" measure="1" displayFolder="" measureGroup="CookingSessions" count="0" hidden="1"/>
    <cacheHierarchy uniqueName="[Measures].[__XL_Count OrderDetails]" caption="__XL_Count OrderDetails" measure="1" displayFolder="" measureGroup="OrderDetails" count="0" hidden="1"/>
    <cacheHierarchy uniqueName="[Measures].[__No measures defined]" caption="__No measures defined" measure="1" displayFolder="" count="0" hidden="1"/>
    <cacheHierarchy uniqueName="[Measures].[Sum of Total Orders]" caption="Sum of Total Orders" measure="1" displayFolder="" measureGroup="UserDetails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Count of User ID]" caption="Count of User ID" measure="1" displayFolder="" measureGroup="UserDetails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Age Bracket]" caption="Count of Age Bracket" measure="1" displayFolder="" measureGroup="UserDetail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Count of Favorite Meal]" caption="Count of Favorite Meal" measure="1" displayFolder="" measureGroup="UserDetails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Count of User ID 2]" caption="Count of User ID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User ID]" caption="Distinct Count of User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Duration (mins)]" caption="Sum of Duration (mins)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User ID 3]" caption="Count of User ID 3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Distinct Count of User ID 2]" caption="Distinct Count of User ID 2" measure="1" displayFolder="" measureGroup="OrderDetail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mount (USD)]" caption="Sum of Amount (USD)" measure="1" displayFolder="" measureGroup="OrderDetai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Order ID]" caption="Sum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Order ID]" caption="Count of Order ID" measure="1" displayFolder="" measureGroup="OrderDetails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Count of Meal Type]" caption="Count of Meal Type" measure="1" displayFolder="" measureGroup="OrderDetails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Meal Type 2]" caption="Count of Meal Type 2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ssion ID]" caption="Count of Session ID" measure="1" displayFolder="" measureGroup="CookingSessions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4">
    <dimension name="CookingSessions" uniqueName="[CookingSessions]" caption="CookingSessions"/>
    <dimension measure="1" name="Measures" uniqueName="[Measures]" caption="Measures"/>
    <dimension name="OrderDetails" uniqueName="[OrderDetails]" caption="OrderDetails"/>
    <dimension name="UserDetails" uniqueName="[UserDetails]" caption="UserDetails"/>
  </dimensions>
  <measureGroups count="3">
    <measureGroup name="CookingSessions" caption="CookingSessions"/>
    <measureGroup name="OrderDetails" caption="OrderDetails"/>
    <measureGroup name="UserDetails" caption="UserDetails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01"/>
    <s v="U001"/>
    <d v="2024-12-01T00:00:00"/>
    <s v="Dinner"/>
    <s v="Spaghetti"/>
    <s v="Completed"/>
    <n v="15"/>
    <s v="Night"/>
    <n v="5"/>
    <s v="S001"/>
    <s v="&lt;=30"/>
    <s v="Dinner"/>
    <s v="Yes"/>
  </r>
  <r>
    <n v="1004"/>
    <s v="U001"/>
    <d v="2024-12-02T00:00:00"/>
    <s v="Breakfast"/>
    <s v="Pancakes"/>
    <s v="Completed"/>
    <n v="8"/>
    <s v="Morning"/>
    <n v="4"/>
    <s v="S004"/>
    <s v="&lt;=30"/>
    <s v="Dinner"/>
    <s v="No"/>
  </r>
  <r>
    <n v="1009"/>
    <s v="U001"/>
    <d v="2024-12-05T00:00:00"/>
    <s v="Dinner"/>
    <s v="Grilled Chicken"/>
    <s v="Completed"/>
    <n v="12"/>
    <s v="Night"/>
    <n v="5"/>
    <s v="S009"/>
    <s v="&lt;=30"/>
    <s v="Dinner"/>
    <s v="Yes"/>
  </r>
  <r>
    <n v="1002"/>
    <s v="U002"/>
    <d v="2024-12-01T00:00:00"/>
    <s v="Lunch"/>
    <s v="Caesar Salad"/>
    <s v="Completed"/>
    <n v="10"/>
    <s v="Day"/>
    <n v="4"/>
    <s v="S002"/>
    <s v="&gt;30"/>
    <s v="Lunch"/>
    <s v="Yes"/>
  </r>
  <r>
    <n v="1006"/>
    <s v="U002"/>
    <d v="2024-12-03T00:00:00"/>
    <s v="Dinner"/>
    <s v="Spaghetti"/>
    <s v="Completed"/>
    <n v="14"/>
    <s v="Night"/>
    <n v="4"/>
    <s v="S006"/>
    <s v="&gt;30"/>
    <s v="Lunch"/>
    <s v="No"/>
  </r>
  <r>
    <n v="1010"/>
    <s v="U002"/>
    <d v="2024-12-05T00:00:00"/>
    <s v="Breakfast"/>
    <s v="Oatmeal"/>
    <s v="Completed"/>
    <n v="7"/>
    <s v="Morning"/>
    <n v="4"/>
    <s v="S010"/>
    <s v="&gt;30"/>
    <s v="Lunch"/>
    <s v="No"/>
  </r>
  <r>
    <n v="1003"/>
    <s v="U003"/>
    <d v="2024-12-02T00:00:00"/>
    <s v="Dinner"/>
    <s v="Grilled Chicken"/>
    <s v="Canceled"/>
    <n v="12.5"/>
    <s v="Night"/>
    <s v="N/A"/>
    <s v="S003"/>
    <s v="&gt;30"/>
    <s v="Breakfast"/>
    <s v="No"/>
  </r>
  <r>
    <n v="1008"/>
    <s v="U003"/>
    <d v="2024-12-04T00:00:00"/>
    <s v="Lunch"/>
    <s v="Veggie Burger"/>
    <s v="Canceled"/>
    <n v="11"/>
    <s v="Day"/>
    <s v="N/A"/>
    <s v="S008"/>
    <s v="&gt;30"/>
    <s v="Breakfast"/>
    <s v="No"/>
  </r>
  <r>
    <n v="1011"/>
    <s v="U003"/>
    <d v="2024-12-06T00:00:00"/>
    <s v="Breakfast"/>
    <s v="Pancakes"/>
    <s v="Completed"/>
    <n v="8.5"/>
    <s v="Morning"/>
    <n v="4"/>
    <s v="S011"/>
    <s v="&gt;30"/>
    <s v="Breakfast"/>
    <s v="Yes"/>
  </r>
  <r>
    <n v="1005"/>
    <s v="U004"/>
    <d v="2024-12-03T00:00:00"/>
    <s v="Lunch"/>
    <s v="Caesar Salad"/>
    <s v="Completed"/>
    <n v="9"/>
    <s v="Day"/>
    <n v="4"/>
    <s v="S005"/>
    <s v="&lt;=30"/>
    <s v="Dinner"/>
    <s v="No"/>
  </r>
  <r>
    <n v="1012"/>
    <s v="U004"/>
    <d v="2024-12-06T00:00:00"/>
    <s v="Dinner"/>
    <s v="Spaghetti"/>
    <s v="Completed"/>
    <n v="12.5"/>
    <s v="Night"/>
    <n v="4"/>
    <s v="S012"/>
    <s v="&lt;=30"/>
    <s v="Dinner"/>
    <s v="Yes"/>
  </r>
  <r>
    <n v="1007"/>
    <s v="U005"/>
    <d v="2024-12-04T00:00:00"/>
    <s v="Dinner"/>
    <s v="Grilled Chicken"/>
    <s v="Completed"/>
    <n v="13.5"/>
    <s v="Night"/>
    <n v="4"/>
    <s v="S007"/>
    <s v="&lt;=30"/>
    <s v="Lunch"/>
    <s v="No"/>
  </r>
  <r>
    <n v="1013"/>
    <s v="U005"/>
    <d v="2024-12-07T00:00:00"/>
    <s v="Lunch"/>
    <s v="Caesar Salad"/>
    <s v="Completed"/>
    <n v="9"/>
    <s v="Day"/>
    <n v="4"/>
    <s v="S013"/>
    <s v="&lt;=30"/>
    <s v="Lunch"/>
    <s v="Yes"/>
  </r>
  <r>
    <n v="1014"/>
    <s v="U006"/>
    <d v="2024-12-07T00:00:00"/>
    <s v="Dinner"/>
    <s v="Grilled Chicken"/>
    <s v="Completed"/>
    <n v="13"/>
    <s v="Night"/>
    <n v="5"/>
    <s v="S014"/>
    <s v="&lt;=30"/>
    <s v="Dinner"/>
    <s v="Yes"/>
  </r>
  <r>
    <n v="1015"/>
    <s v="U007"/>
    <d v="2024-12-08T00:00:00"/>
    <s v="Dinner"/>
    <s v="Spaghetti"/>
    <s v="Completed"/>
    <n v="14"/>
    <s v="Night"/>
    <n v="5"/>
    <s v="S015"/>
    <s v="&gt;30"/>
    <s v="Breakfast"/>
    <s v="No"/>
  </r>
  <r>
    <n v="1016"/>
    <s v="U008"/>
    <d v="2024-12-08T00:00:00"/>
    <s v="Lunch"/>
    <s v="Veggie Burger"/>
    <s v="Completed"/>
    <n v="11"/>
    <s v="Day"/>
    <n v="4"/>
    <s v="S016"/>
    <s v="&gt;30"/>
    <s v="Dinner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S001"/>
    <s v="U001"/>
    <x v="0"/>
    <s v="Dinner"/>
    <d v="2024-12-01T19:00:00"/>
    <d v="2024-12-01T19:30:00"/>
    <n v="30"/>
    <s v="Long"/>
    <n v="4.5"/>
    <x v="0"/>
    <s v="Dinner"/>
    <s v="Yes"/>
  </r>
  <r>
    <s v="S004"/>
    <s v="U001"/>
    <x v="1"/>
    <s v="Breakfast"/>
    <d v="2024-12-02T07:30:00"/>
    <d v="2024-12-02T08:00:00"/>
    <n v="30"/>
    <s v="Long"/>
    <n v="4.2"/>
    <x v="0"/>
    <s v="Dinner"/>
    <s v="No"/>
  </r>
  <r>
    <s v="S009"/>
    <s v="U001"/>
    <x v="2"/>
    <s v="Dinner"/>
    <d v="2024-12-05T19:00:00"/>
    <d v="2024-12-05T19:40:00"/>
    <n v="40"/>
    <s v="Long"/>
    <n v="4.9000000000000004"/>
    <x v="0"/>
    <s v="Dinner"/>
    <s v="Yes"/>
  </r>
  <r>
    <s v="S002"/>
    <s v="U002"/>
    <x v="3"/>
    <s v="Lunch"/>
    <d v="2024-12-01T12:00:00"/>
    <d v="2024-12-01T12:20:00"/>
    <n v="20"/>
    <s v="Short"/>
    <n v="4"/>
    <x v="1"/>
    <s v="Lunch"/>
    <s v="Yes"/>
  </r>
  <r>
    <s v="S006"/>
    <s v="U002"/>
    <x v="0"/>
    <s v="Dinner"/>
    <d v="2024-12-03T18:30:00"/>
    <d v="2024-12-03T19:00:00"/>
    <n v="30"/>
    <s v="Long"/>
    <n v="4.3"/>
    <x v="1"/>
    <s v="Lunch"/>
    <s v="No"/>
  </r>
  <r>
    <s v="S010"/>
    <s v="U002"/>
    <x v="4"/>
    <s v="Breakfast"/>
    <d v="2024-12-05T07:00:00"/>
    <d v="2024-12-05T07:10:00"/>
    <n v="10"/>
    <s v="Short"/>
    <n v="4.0999999999999996"/>
    <x v="1"/>
    <s v="Lunch"/>
    <s v="No"/>
  </r>
  <r>
    <s v="S003"/>
    <s v="U003"/>
    <x v="2"/>
    <s v="Dinner"/>
    <d v="2024-12-02T19:30:00"/>
    <d v="2024-12-02T20:10:00"/>
    <n v="40"/>
    <s v="Long"/>
    <n v="4.8"/>
    <x v="1"/>
    <s v="Breakfast"/>
    <s v="No"/>
  </r>
  <r>
    <s v="S008"/>
    <s v="U003"/>
    <x v="5"/>
    <s v="Lunch"/>
    <d v="2024-12-04T13:30:00"/>
    <d v="2024-12-04T13:50:00"/>
    <n v="20"/>
    <s v="Short"/>
    <n v="4.4000000000000004"/>
    <x v="1"/>
    <s v="Breakfast"/>
    <s v="No"/>
  </r>
  <r>
    <s v="S011"/>
    <s v="U003"/>
    <x v="1"/>
    <s v="Breakfast"/>
    <d v="2024-12-06T08:00:00"/>
    <d v="2024-12-06T08:30:00"/>
    <n v="30"/>
    <s v="Long"/>
    <n v="4.5999999999999996"/>
    <x v="1"/>
    <s v="Breakfast"/>
    <s v="Yes"/>
  </r>
  <r>
    <s v="S005"/>
    <s v="U004"/>
    <x v="3"/>
    <s v="Lunch"/>
    <d v="2024-12-03T13:00:00"/>
    <d v="2024-12-03T13:15:00"/>
    <n v="15"/>
    <s v="Short"/>
    <n v="4.7"/>
    <x v="0"/>
    <s v="Dinner"/>
    <s v="No"/>
  </r>
  <r>
    <s v="S012"/>
    <s v="U004"/>
    <x v="0"/>
    <s v="Dinner"/>
    <d v="2024-12-06T19:00:00"/>
    <d v="2024-12-06T19:40:00"/>
    <n v="40"/>
    <s v="Long"/>
    <n v="4.7"/>
    <x v="0"/>
    <s v="Dinner"/>
    <s v="Yes"/>
  </r>
  <r>
    <s v="S007"/>
    <s v="U005"/>
    <x v="2"/>
    <s v="Dinner"/>
    <d v="2024-12-04T18:00:00"/>
    <d v="2024-12-04T18:45:00"/>
    <n v="45"/>
    <s v="Long"/>
    <n v="4.5999999999999996"/>
    <x v="0"/>
    <s v="Lunch"/>
    <s v="No"/>
  </r>
  <r>
    <s v="S013"/>
    <s v="U005"/>
    <x v="3"/>
    <s v="Lunch"/>
    <d v="2024-12-07T12:30:00"/>
    <d v="2024-12-07T13:00:00"/>
    <n v="30"/>
    <s v="Long"/>
    <n v="4.4000000000000004"/>
    <x v="0"/>
    <s v="Lunch"/>
    <s v="Yes"/>
  </r>
  <r>
    <s v="S014"/>
    <s v="U006"/>
    <x v="2"/>
    <s v="Dinner"/>
    <d v="2024-12-07T18:00:00"/>
    <d v="2024-12-07T18:45:00"/>
    <n v="45"/>
    <s v="Long"/>
    <n v="4.8"/>
    <x v="0"/>
    <s v="Dinner"/>
    <s v="Yes"/>
  </r>
  <r>
    <s v="S015"/>
    <s v="U007"/>
    <x v="0"/>
    <s v="Dinner"/>
    <d v="2024-12-08T19:30:00"/>
    <d v="2024-12-08T20:10:00"/>
    <n v="40"/>
    <s v="Long"/>
    <n v="5"/>
    <x v="1"/>
    <s v="Breakfast"/>
    <s v="No"/>
  </r>
  <r>
    <s v="S016"/>
    <s v="U008"/>
    <x v="5"/>
    <s v="Lunch"/>
    <d v="2024-12-08T13:30:00"/>
    <d v="2024-12-08T13:50:00"/>
    <n v="20"/>
    <s v="Short"/>
    <n v="4.3"/>
    <x v="1"/>
    <s v="Dinner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9EB07-D72A-4807-8AFE-4C871C1BACD8}" name="PivotTable2" cacheId="1" applyNumberFormats="0" applyBorderFormats="0" applyFontFormats="0" applyPatternFormats="0" applyAlignmentFormats="0" applyWidthHeightFormats="1" dataCaption="Values" tag="a4a956c0-cade-465c-91a4-cac2d71ca207" updatedVersion="8" minRefreshableVersion="3" useAutoFormatting="1" subtotalHiddenItems="1" itemPrintTitles="1" createdVersion="8" indent="0" outline="1" outlineData="1" multipleFieldFilters="0" chartFormat="12">
  <location ref="A21:B24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Total Orders" fld="0" baseField="0" baseItem="0"/>
  </dataFields>
  <chartFormats count="3">
    <chartFormat chart="1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UserDetails">
        <x15:activeTabTopLevelEntity name="[Us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26F7DE-2F92-48D3-8F61-7C64048DDB69}" name="PivotTable1" cacheId="2" applyNumberFormats="0" applyBorderFormats="0" applyFontFormats="0" applyPatternFormats="0" applyAlignmentFormats="0" applyWidthHeightFormats="1" dataCaption="Values" tag="d536210e-c6d9-4bbf-91f5-35ed9070218f" updatedVersion="8" minRefreshableVersion="3" useAutoFormatting="1" subtotalHiddenItems="1" itemPrintTitles="1" createdVersion="8" indent="0" outline="1" outlineData="1" multipleFieldFilters="0" chartFormat="7">
  <location ref="A6:B17" firstHeaderRow="1" firstDataRow="1" firstDataCol="1"/>
  <pivotFields count="2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 Orders" fld="1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UserDetails">
        <x15:activeTabTopLevelEntity name="[Us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600C0-904D-4755-9423-4B41F9749BE2}" name="PivotTable15" cacheId="3" applyNumberFormats="0" applyBorderFormats="0" applyFontFormats="0" applyPatternFormats="0" applyAlignmentFormats="0" applyWidthHeightFormats="1" dataCaption="Values" tag="5486454a-35ae-47e9-9f13-11452ce211ae" updatedVersion="8" minRefreshableVersion="3" useAutoFormatting="1" subtotalHiddenItems="1" itemPrintTitles="1" createdVersion="8" indent="0" outline="1" outlineData="1" multipleFieldFilters="0" chartFormat="10">
  <location ref="A49:E53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Favorite Meal" fld="2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8"/>
  </rowHierarchiesUsage>
  <colHierarchiesUsage count="1">
    <colHierarchyUsage hierarchyUsage="3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UserDetails">
        <x15:activeTabTopLevelEntity name="[Us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CEE11-8805-4934-B43E-B01C15B54929}" name="PivotTable6" cacheId="4" applyNumberFormats="0" applyBorderFormats="0" applyFontFormats="0" applyPatternFormats="0" applyAlignmentFormats="0" applyWidthHeightFormats="1" dataCaption="Values" tag="0604150c-1719-4d4f-947f-916500d18310" updatedVersion="8" minRefreshableVersion="3" useAutoFormatting="1" subtotalHiddenItems="1" itemPrintTitles="1" createdVersion="8" indent="0" outline="1" outlineData="1" multipleFieldFilters="0">
  <location ref="C2:C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Sum of Total Orders" fld="0" baseField="0" baseItem="0"/>
  </dataField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UserDetails">
        <x15:activeTabTopLevelEntity name="[Us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E3A27-586E-4F38-AE3D-0D61FA0D3E38}" name="PivotTable5" cacheId="5" applyNumberFormats="0" applyBorderFormats="0" applyFontFormats="0" applyPatternFormats="0" applyAlignmentFormats="0" applyWidthHeightFormats="1" dataCaption="Values" tag="4bdc0cbb-ff0b-480c-a5ad-9600e23c2fa2" updatedVersion="8" minRefreshableVersion="3" useAutoFormatting="1" subtotalHiddenItems="1" itemPrintTitles="1" createdVersion="8" indent="0" outline="1" outlineData="1" multipleFieldFilters="0">
  <location ref="A2:A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Count of User ID" fld="0" subtotal="count" baseField="0" baseItem="0"/>
  </dataField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UserDetails">
        <x15:activeTabTopLevelEntity name="[Us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36B4C-E595-4E17-BD9F-D6DD3B03D86D}" name="PivotTable3" cacheId="0" applyNumberFormats="0" applyBorderFormats="0" applyFontFormats="0" applyPatternFormats="0" applyAlignmentFormats="0" applyWidthHeightFormats="1" dataCaption="Values" tag="6c431168-88a5-4cfa-882d-a5d0d65a2272" updatedVersion="8" minRefreshableVersion="3" useAutoFormatting="1" subtotalHiddenItems="1" itemPrintTitles="1" createdVersion="8" indent="0" outline="1" outlineData="1" multipleFieldFilters="0" chartFormat="32">
  <location ref="A35:B39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ser ID" fld="1" subtotal="count" baseField="0" baseItem="0"/>
  </dataFields>
  <chartFormats count="4">
    <chartFormat chart="3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1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1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UserDetails">
        <x15:activeTabTopLevelEntity name="[Us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E8DEA-3973-4FD7-BB33-16DB16EAC715}" name="PivotTable1" cacheId="16" applyNumberFormats="0" applyBorderFormats="0" applyFontFormats="0" applyPatternFormats="0" applyAlignmentFormats="0" applyWidthHeightFormats="1" dataCaption="Values" tag="f2262cd7-1659-42b9-aa98-626d9bbf112c" updatedVersion="8" minRefreshableVersion="3" useAutoFormatting="1" subtotalHiddenItems="1" itemPrintTitles="1" createdVersion="8" indent="0" outline="1" outlineData="1" multipleFieldFilters="0" chartFormat="10">
  <location ref="A35:B39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ession ID" fld="1" subtotal="count" baseField="0" baseItem="0"/>
  </dataFields>
  <chartFormats count="8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CookingSessions">
        <x15:activeTabTopLevelEntity name="[CookingSess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6A85F-3C37-4618-B7C1-4C3F64D0BC30}" name="PivotTable20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12">
    <pivotField dataField="1"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Session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86284-68C4-41B5-99DB-36A89CE5EF47}" name="PivotTable44" cacheId="15" applyNumberFormats="0" applyBorderFormats="0" applyFontFormats="0" applyPatternFormats="0" applyAlignmentFormats="0" applyWidthHeightFormats="1" dataCaption="Values" tag="84fa0028-a691-42b3-a747-439321307583" updatedVersion="8" minRefreshableVersion="3" useAutoFormatting="1" subtotalHiddenItems="1" itemPrintTitles="1" createdVersion="8" indent="0" outline="1" outlineData="1" multipleFieldFilters="0" chartFormat="4">
  <location ref="A77:B86" firstHeaderRow="1" firstDataRow="1" firstDataCol="1"/>
  <pivotFields count="2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ession ID" fld="1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CookingSessions">
        <x15:activeTabTopLevelEntity name="[CookingSess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B9820-9B28-4163-881F-4AD12174CD13}" name="PivotTable25" cacheId="12" applyNumberFormats="0" applyBorderFormats="0" applyFontFormats="0" applyPatternFormats="0" applyAlignmentFormats="0" applyWidthHeightFormats="1" dataCaption="Values" tag="f2262cd7-1659-42b9-aa98-626d9bbf112c" updatedVersion="8" minRefreshableVersion="3" useAutoFormatting="1" subtotalHiddenItems="1" itemPrintTitles="1" createdVersion="8" indent="0" outline="1" outlineData="1" multipleFieldFilters="0" chartFormat="8">
  <location ref="A20:B24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Distinct Count of User ID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chartFormats count="4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CookingSessions">
        <x15:activeTabTopLevelEntity name="[CookingSess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97DFD4-9205-4F81-B73F-52853A2E8C9D}" name="PivotTable24" cacheId="11" applyNumberFormats="0" applyBorderFormats="0" applyFontFormats="0" applyPatternFormats="0" applyAlignmentFormats="0" applyWidthHeightFormats="1" dataCaption="Values" tag="5e3e4401-a6fc-4034-9f2e-c4850ff2ceac" updatedVersion="8" minRefreshableVersion="3" useAutoFormatting="1" subtotalHiddenItems="1" itemPrintTitles="1" createdVersion="8" indent="0" outline="1" outlineData="1" multipleFieldFilters="0" chartFormat="9">
  <location ref="A6:C13" firstHeaderRow="0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Distinct Count of User ID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unt of Session ID" fld="2" subtotal="count" baseField="0" baseItem="0"/>
  </dataField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CookingSessions">
        <x15:activeTabTopLevelEntity name="[CookingSess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807ED-F068-43D1-B17B-1477D8ADADDE}" name="PivotTable27" cacheId="14" applyNumberFormats="0" applyBorderFormats="0" applyFontFormats="0" applyPatternFormats="0" applyAlignmentFormats="0" applyWidthHeightFormats="1" dataCaption="Values" tag="ba719357-ff88-4f98-b29a-397cef59419a" updatedVersion="8" minRefreshableVersion="3" useAutoFormatting="1" subtotalHiddenItems="1" itemPrintTitles="1" createdVersion="8" indent="0" outline="1" outlineData="1" multipleFieldFilters="0">
  <location ref="C2:C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Distinct Count of User ID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CookingSessions">
        <x15:activeTabTopLevelEntity name="[CookingSess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7B779-EAFC-46DC-894D-2D4317EE458D}" name="PivotTable2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63:B66" firstHeaderRow="1" firstDataRow="1" firstDataCol="1"/>
  <pivotFields count="12">
    <pivotField dataField="1"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ssion ID" fld="0" subtotal="count" baseField="0" baseItem="0"/>
  </dataFields>
  <chartFormats count="3">
    <chartFormat chart="1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FF9A2-43F4-4064-85B2-22A4CDF6F847}" name="PivotTable26" cacheId="13" applyNumberFormats="0" applyBorderFormats="0" applyFontFormats="0" applyPatternFormats="0" applyAlignmentFormats="0" applyWidthHeightFormats="1" dataCaption="Values" tag="15edaeb1-abe9-4725-9327-6fa57f56588e" updatedVersion="8" minRefreshableVersion="3" useAutoFormatting="1" subtotalHiddenItems="1" itemPrintTitles="1" createdVersion="8" indent="0" outline="1" outlineData="1" multipleFieldFilters="0" chartFormat="9">
  <location ref="A51:C54" firstHeaderRow="0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Distinct Count of User ID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unt of Session ID" fld="2" subtotal="count" baseField="0" baseItem="0"/>
  </dataFields>
  <chartFormats count="2"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CookingSessions">
        <x15:activeTabTopLevelEntity name="[CookingSess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3DE8F-DF6D-4C2A-B107-9009F214E001}" name="PivotTable37" cacheId="21" applyNumberFormats="0" applyBorderFormats="0" applyFontFormats="0" applyPatternFormats="0" applyAlignmentFormats="0" applyWidthHeightFormats="1" dataCaption="Values" tag="ed48a48e-37ec-4fe1-bff1-8b6b803f7881" updatedVersion="8" minRefreshableVersion="3" useAutoFormatting="1" subtotalHiddenItems="1" itemPrintTitles="1" createdVersion="8" indent="0" outline="1" outlineData="1" multipleFieldFilters="0" chartFormat="5">
  <location ref="A31:C38" firstHeaderRow="0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Distinct Count of User ID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unt of Order ID" fld="2" subtotal="count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 caption="Count of Order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5B28F-6078-4736-8A44-D546A78C842E}" name="PivotTable39" cacheId="7" applyNumberFormats="0" applyBorderFormats="0" applyFontFormats="0" applyPatternFormats="0" applyAlignmentFormats="0" applyWidthHeightFormats="1" dataCaption="Values" tag="2d44f43c-5f34-433b-b254-53f4c72b4d89" updatedVersion="8" minRefreshableVersion="3" useAutoFormatting="1" subtotalHiddenItems="1" itemPrintTitles="1" createdVersion="8" indent="0" outline="1" outlineData="1" multipleFieldFilters="0" chartFormat="7">
  <location ref="A68:C71" firstHeaderRow="0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ser ID" fld="1" subtotal="count" baseField="0" baseItem="0"/>
    <dataField name="Count of Order ID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 caption="Count of Order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CE0F6-478B-4C64-B28C-9A707F53D289}" name="PivotTable31" cacheId="20" applyNumberFormats="0" applyBorderFormats="0" applyFontFormats="0" applyPatternFormats="0" applyAlignmentFormats="0" applyWidthHeightFormats="1" dataCaption="Values" tag="8bd04546-aef2-4b26-a574-39d40c102dec" updatedVersion="8" minRefreshableVersion="3" useAutoFormatting="1" subtotalHiddenItems="1" itemPrintTitles="1" createdVersion="8" indent="0" outline="1" outlineData="1" multipleFieldFilters="0" chartFormat="7">
  <location ref="A19:B23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 (USD)" fld="1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 caption="Count of Order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90284B-FCE5-4223-B967-FB361CE6F7FD}" name="PivotTable36" cacheId="19" applyNumberFormats="0" applyBorderFormats="0" applyFontFormats="0" applyPatternFormats="0" applyAlignmentFormats="0" applyWidthHeightFormats="1" dataCaption="Values" tag="e38bf45f-bee3-490a-94ce-6dceae33a044" updatedVersion="8" minRefreshableVersion="3" useAutoFormatting="1" subtotalHiddenItems="1" itemPrintTitles="1" createdVersion="8" indent="0" outline="1" outlineData="1" multipleFieldFilters="0" chartFormat="5">
  <location ref="A11:C15" firstHeaderRow="0" firstDataRow="1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Distinct Count of User ID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Count of Order ID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 caption="Count of Order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D742D-B901-4171-865E-D88DCF7CD7F1}" name="PivotTable28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13"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Amount (USD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0913F-11DD-4D2F-8767-F4AAFA7888CC}" name="PivotTable46" cacheId="8" applyNumberFormats="0" applyBorderFormats="0" applyFontFormats="0" applyPatternFormats="0" applyAlignmentFormats="0" applyWidthHeightFormats="1" dataCaption="Values" tag="70a9eb33-6f48-4de2-91e1-8df2ee562232" updatedVersion="8" minRefreshableVersion="3" useAutoFormatting="1" subtotalHiddenItems="1" itemPrintTitles="1" createdVersion="8" indent="0" outline="1" outlineData="1" multipleFieldFilters="0" chartFormat="15">
  <location ref="A112:B115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Order ID" fld="0" subtotal="count" baseField="0" baseItem="0"/>
  </dataFields>
  <chartFormats count="3"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 caption="Count of Order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C1A61A-3C31-4ABD-9438-442C998EFD2B}" name="PivotTable33" cacheId="22" applyNumberFormats="0" applyBorderFormats="0" applyFontFormats="0" applyPatternFormats="0" applyAlignmentFormats="0" applyWidthHeightFormats="1" dataCaption="Values" tag="8539ab42-7326-4d51-86a0-7a1f8d692e6a" updatedVersion="8" minRefreshableVersion="3" useAutoFormatting="1" subtotalHiddenItems="1" itemPrintTitles="1" createdVersion="8" indent="0" outline="1" outlineData="1" multipleFieldFilters="0" chartFormat="8">
  <location ref="A53:B60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 (USD)" fld="0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 caption="Count of Order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B71F5-AB22-437A-8A31-A930A42FB801}" name="PivotTable45" cacheId="9" applyNumberFormats="0" applyBorderFormats="0" applyFontFormats="0" applyPatternFormats="0" applyAlignmentFormats="0" applyWidthHeightFormats="1" dataCaption="Values" tag="18fee2cc-a959-4a9c-96b6-ce54e4a297f6" updatedVersion="8" minRefreshableVersion="3" useAutoFormatting="1" subtotalHiddenItems="1" itemPrintTitles="1" createdVersion="8" indent="0" outline="1" outlineData="1" multipleFieldFilters="0" chartFormat="3">
  <location ref="A94:B103" firstHeaderRow="1" firstDataRow="1" firstDataCol="1"/>
  <pivotFields count="2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Order ID" fld="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 caption="Count of Order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37163-D652-46EE-A02E-C3AF3B756A3C}" name="PivotTable3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D3" firstHeaderRow="1" firstDataRow="1" firstDataCol="0"/>
  <pivotFields count="13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Order ID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FA3A9-519C-426D-9DB0-D7EB886FC149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F3" firstHeaderRow="1" firstDataRow="1" firstDataCol="0"/>
  <pivotFields count="13"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Amount (USD)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259E7-2002-4FE1-9F84-4273DB1C56A9}" name="PivotTable2" cacheId="6" applyNumberFormats="0" applyBorderFormats="0" applyFontFormats="0" applyPatternFormats="0" applyAlignmentFormats="0" applyWidthHeightFormats="1" dataCaption="Values" tag="2d44f43c-5f34-433b-b254-53f4c72b4d89" updatedVersion="8" minRefreshableVersion="3" useAutoFormatting="1" subtotalHiddenItems="1" itemPrintTitles="1" createdVersion="8" indent="0" outline="1" outlineData="1" multipleFieldFilters="0" chartFormat="7">
  <location ref="A80:B83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mount (USD)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 caption="Count of Order ID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8FA00-5886-424F-8799-AFD9FAB09642}" name="PivotTable30" cacheId="10" applyNumberFormats="0" applyBorderFormats="0" applyFontFormats="0" applyPatternFormats="0" applyAlignmentFormats="0" applyWidthHeightFormats="1" dataCaption="Values" tag="4a4b5016-6365-40d3-90e9-12369929e433" updatedVersion="8" minRefreshableVersion="3" useAutoFormatting="1" subtotalHiddenItems="1" itemPrintTitles="1" createdVersion="8" indent="0" outline="1" outlineData="1" multipleFieldFilters="0">
  <location ref="A6:A7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Distinct Count of User ID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Distinct Count of User ID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t Intern Assignment - Excel.xlsx!OrderDetails">
        <x15:activeTabTopLevelEntity name="[OrderDetai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362D0-82A0-48FB-9315-2F7C0BDFCA06}" name="UserDetails" displayName="UserDetails" ref="A1:J11" totalsRowShown="0" headerRowDxfId="40" dataDxfId="39">
  <autoFilter ref="A1:J11" xr:uid="{00000000-0001-0000-0000-000000000000}"/>
  <tableColumns count="10">
    <tableColumn id="1" xr3:uid="{06105BA5-65D7-4D76-8F6D-011B2E3BC9DB}" name="User ID" dataDxfId="38"/>
    <tableColumn id="2" xr3:uid="{258E720F-12C5-4DBA-8153-B264C68827F2}" name="User Name" dataDxfId="37"/>
    <tableColumn id="3" xr3:uid="{582EA047-0CBD-49A7-AA84-9B9677B6B6CD}" name="Age" dataDxfId="36"/>
    <tableColumn id="4" xr3:uid="{2342DE06-1F28-40D2-9B3E-57A6B332592D}" name="Age Bracket" dataDxfId="35">
      <calculatedColumnFormula>IF(C2&lt;=30,"&lt;=30","&gt;30")</calculatedColumnFormula>
    </tableColumn>
    <tableColumn id="5" xr3:uid="{7BEC7E3B-E5ED-44E8-B38A-AF2832B78D39}" name="Location" dataDxfId="34"/>
    <tableColumn id="6" xr3:uid="{FB2F8CAE-BBB0-4AC0-AEFD-B159434C5EC7}" name="Registration Date" dataDxfId="33"/>
    <tableColumn id="7" xr3:uid="{0A267809-2216-4898-885A-2E6D5E8B26EF}" name="Phone" dataDxfId="32"/>
    <tableColumn id="8" xr3:uid="{874FFB6B-351E-4842-90C5-AB1D3E6D1D27}" name="Email" dataDxfId="31"/>
    <tableColumn id="9" xr3:uid="{038A94BC-7CD5-4584-B32E-E12F1879D3D8}" name="Favorite Meal" dataDxfId="30"/>
    <tableColumn id="10" xr3:uid="{27672F90-5E1F-4872-87A4-20EFDAF094E2}" name="Total Orders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85FF31-09C1-4045-9DC8-61E958B38090}" name="CookingSessions" displayName="CookingSessions" ref="A1:L17" totalsRowShown="0" headerRowDxfId="28" dataDxfId="27">
  <autoFilter ref="A1:L17" xr:uid="{00000000-0001-0000-0100-000000000000}"/>
  <sortState xmlns:xlrd2="http://schemas.microsoft.com/office/spreadsheetml/2017/richdata2" ref="A2:L17">
    <sortCondition ref="B1:B17"/>
  </sortState>
  <tableColumns count="12">
    <tableColumn id="1" xr3:uid="{489E63BD-81DD-45DB-8467-B79406100A74}" name="Session ID" dataDxfId="26"/>
    <tableColumn id="2" xr3:uid="{32E9F0BC-7D9C-4F42-B0D8-5AF1FE39A3C0}" name="User ID" dataDxfId="25"/>
    <tableColumn id="3" xr3:uid="{20ADB019-B044-477D-82BB-99DC7990F733}" name="Dish Name" dataDxfId="24"/>
    <tableColumn id="4" xr3:uid="{F0CB00F3-5113-42C4-8E75-4A1ACBEC41D2}" name="Meal Type" dataDxfId="23"/>
    <tableColumn id="5" xr3:uid="{B74B83D2-05FC-4AB5-B55D-0DDD02A3B064}" name="Session Start" dataDxfId="22"/>
    <tableColumn id="6" xr3:uid="{E2F2E48D-3B50-4BE2-93C7-E79C3BCC1F41}" name="Session End" dataDxfId="21"/>
    <tableColumn id="7" xr3:uid="{3E9388F4-3B09-4CC4-8D51-79F51C8D5C63}" name="Duration (mins)" dataDxfId="20"/>
    <tableColumn id="8" xr3:uid="{E7F72791-9711-4B16-8F8C-8DDAD08E7C8A}" name="Cooking Time" dataDxfId="19">
      <calculatedColumnFormula>IF(G2&gt;=30,"Long","Short")</calculatedColumnFormula>
    </tableColumn>
    <tableColumn id="9" xr3:uid="{1DCC2ADE-6EE8-461B-A3B7-AB074E5D5C5E}" name="Session Rating" dataDxfId="18"/>
    <tableColumn id="11" xr3:uid="{1C3B28B0-D45B-4343-8EBA-C9388D9085C0}" name="Age Bracket" dataDxfId="17">
      <calculatedColumnFormula>_xlfn.XLOOKUP(CookingSessions[[#This Row],[User ID]],UserDetails[User ID],UserDetails[Age Bracket])</calculatedColumnFormula>
    </tableColumn>
    <tableColumn id="12" xr3:uid="{F9E2E41D-7098-45E3-B52D-F5845E13B5C3}" name="Favorite Meal" dataDxfId="16">
      <calculatedColumnFormula>_xlfn.XLOOKUP(CookingSessions[[#This Row],[User ID]],UserDetails[User ID],UserDetails[Favorite Meal])</calculatedColumnFormula>
    </tableColumn>
    <tableColumn id="13" xr3:uid="{6EFC7209-7994-4C9F-A01E-B0FFE4FB744B}" name="Meal Type same as Favorite Meal" dataDxfId="15">
      <calculatedColumnFormula>IF(CookingSessions[[#This Row],[Favorite Meal]]=CookingSessions[[#This Row],[Meal Type]],"Yes","No")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A8358B-B28F-484C-9032-9694010BEBEC}" name="OrderDetails" displayName="OrderDetails" ref="A1:M17" totalsRowShown="0" headerRowDxfId="14" dataDxfId="13">
  <autoFilter ref="A1:M17" xr:uid="{00000000-0001-0000-0200-000000000000}"/>
  <sortState xmlns:xlrd2="http://schemas.microsoft.com/office/spreadsheetml/2017/richdata2" ref="A2:M17">
    <sortCondition ref="B1:B17"/>
  </sortState>
  <tableColumns count="13">
    <tableColumn id="1" xr3:uid="{52512C6A-3822-4B12-A25C-AD3C33CA3B6D}" name="Order ID" dataDxfId="12"/>
    <tableColumn id="2" xr3:uid="{79EC6CA6-B59C-4F51-9EEB-4E221DCFD699}" name="User ID" dataDxfId="11"/>
    <tableColumn id="3" xr3:uid="{1F769425-2F74-4399-9C4E-8AE7FDADAE26}" name="Order Date" dataDxfId="10"/>
    <tableColumn id="4" xr3:uid="{573A3584-6C8B-4D29-A2C4-2371127C48C9}" name="Meal Type" dataDxfId="9"/>
    <tableColumn id="5" xr3:uid="{F051652D-B789-442B-BECF-36611010FCD5}" name="Dish Name" dataDxfId="8"/>
    <tableColumn id="6" xr3:uid="{48B8A602-0AC7-479C-B289-05C04EED118F}" name="Order Status" dataDxfId="7"/>
    <tableColumn id="7" xr3:uid="{EF104D18-BD1F-468B-BC82-A80C7D617BC6}" name="Amount (USD)" dataDxfId="6"/>
    <tableColumn id="8" xr3:uid="{34D31F2F-10CE-4A73-A318-58DD2ECBA397}" name="Time of Day" dataDxfId="5"/>
    <tableColumn id="9" xr3:uid="{0EBF8091-B77B-4E14-9028-03A2B1CFB5CE}" name="Rating" dataDxfId="4"/>
    <tableColumn id="10" xr3:uid="{6C712728-FD5A-4272-AB62-83D44425D60D}" name="Session ID" dataDxfId="3"/>
    <tableColumn id="11" xr3:uid="{04C68DD4-428E-4F25-BBC4-C708D7659F18}" name="Age Bracket" dataDxfId="2">
      <calculatedColumnFormula>_xlfn.XLOOKUP(OrderDetails[[#This Row],[User ID]],UserDetails[User ID],UserDetails[Age Bracket])</calculatedColumnFormula>
    </tableColumn>
    <tableColumn id="12" xr3:uid="{16F99BEE-A0E5-4DD3-83F3-27AE39FCE0E0}" name="Favorite Meal" dataDxfId="1">
      <calculatedColumnFormula>_xlfn.XLOOKUP(OrderDetails[[#This Row],[User ID]],UserDetails[User ID],UserDetails[Favorite Meal])</calculatedColumnFormula>
    </tableColumn>
    <tableColumn id="13" xr3:uid="{BBF36B26-3C4E-4B2A-9FFF-1A9108F9D06A}" name="Fav and meal type are same" dataDxfId="0">
      <calculatedColumnFormula>IF(OrderDetails[[#This Row],[Favorite Meal]]=OrderDetails[[#This Row],[Meal Type]],"Yes","No")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4.xml"/><Relationship Id="rId3" Type="http://schemas.openxmlformats.org/officeDocument/2006/relationships/pivotTable" Target="../pivotTables/pivotTable9.xml"/><Relationship Id="rId7" Type="http://schemas.openxmlformats.org/officeDocument/2006/relationships/pivotTable" Target="../pivotTables/pivotTable13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Relationship Id="rId9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2.xml"/><Relationship Id="rId13" Type="http://schemas.openxmlformats.org/officeDocument/2006/relationships/drawing" Target="../drawings/drawing3.xml"/><Relationship Id="rId3" Type="http://schemas.openxmlformats.org/officeDocument/2006/relationships/pivotTable" Target="../pivotTables/pivotTable17.xml"/><Relationship Id="rId7" Type="http://schemas.openxmlformats.org/officeDocument/2006/relationships/pivotTable" Target="../pivotTables/pivotTable21.xml"/><Relationship Id="rId12" Type="http://schemas.openxmlformats.org/officeDocument/2006/relationships/pivotTable" Target="../pivotTables/pivotTable26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pivotTable" Target="../pivotTables/pivotTable20.xml"/><Relationship Id="rId11" Type="http://schemas.openxmlformats.org/officeDocument/2006/relationships/pivotTable" Target="../pivotTables/pivotTable25.xml"/><Relationship Id="rId5" Type="http://schemas.openxmlformats.org/officeDocument/2006/relationships/pivotTable" Target="../pivotTables/pivotTable19.xml"/><Relationship Id="rId10" Type="http://schemas.openxmlformats.org/officeDocument/2006/relationships/pivotTable" Target="../pivotTables/pivotTable24.xml"/><Relationship Id="rId4" Type="http://schemas.openxmlformats.org/officeDocument/2006/relationships/pivotTable" Target="../pivotTables/pivotTable18.xml"/><Relationship Id="rId9" Type="http://schemas.openxmlformats.org/officeDocument/2006/relationships/pivotTable" Target="../pivotTables/pivot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activeCell="D17" sqref="D17"/>
    </sheetView>
  </sheetViews>
  <sheetFormatPr defaultColWidth="12.5703125" defaultRowHeight="15.75" customHeight="1" x14ac:dyDescent="0.2"/>
  <cols>
    <col min="1" max="1" width="12" bestFit="1" customWidth="1"/>
    <col min="2" max="2" width="15.42578125" bestFit="1" customWidth="1"/>
    <col min="3" max="3" width="9.140625" bestFit="1" customWidth="1"/>
    <col min="4" max="4" width="16.5703125" bestFit="1" customWidth="1"/>
    <col min="5" max="5" width="13.42578125" bestFit="1" customWidth="1"/>
    <col min="6" max="6" width="21.28515625" bestFit="1" customWidth="1"/>
    <col min="7" max="7" width="12.140625" bestFit="1" customWidth="1"/>
    <col min="8" max="8" width="17" bestFit="1" customWidth="1"/>
    <col min="9" max="9" width="18.140625" bestFit="1" customWidth="1"/>
    <col min="10" max="10" width="16.7109375" bestFit="1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103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.75" x14ac:dyDescent="0.2">
      <c r="A2" s="2" t="s">
        <v>9</v>
      </c>
      <c r="B2" s="2" t="s">
        <v>10</v>
      </c>
      <c r="C2" s="2">
        <v>28</v>
      </c>
      <c r="D2" s="2" t="str">
        <f>IF(C2&lt;=30,"&lt;=30","&gt;30")</f>
        <v>&lt;=30</v>
      </c>
      <c r="E2" s="2" t="s">
        <v>11</v>
      </c>
      <c r="F2" s="3">
        <v>44941</v>
      </c>
      <c r="G2" s="2" t="s">
        <v>12</v>
      </c>
      <c r="H2" s="2" t="s">
        <v>13</v>
      </c>
      <c r="I2" s="2" t="s">
        <v>14</v>
      </c>
      <c r="J2" s="2">
        <v>12</v>
      </c>
    </row>
    <row r="3" spans="1:10" ht="12.75" x14ac:dyDescent="0.2">
      <c r="A3" s="2" t="s">
        <v>15</v>
      </c>
      <c r="B3" s="2" t="s">
        <v>16</v>
      </c>
      <c r="C3" s="2">
        <v>35</v>
      </c>
      <c r="D3" s="2" t="str">
        <f t="shared" ref="D3:D11" si="0">IF(C3&lt;=30,"&lt;=30","&gt;30")</f>
        <v>&gt;30</v>
      </c>
      <c r="E3" s="2" t="s">
        <v>17</v>
      </c>
      <c r="F3" s="3">
        <v>44977</v>
      </c>
      <c r="G3" s="2" t="s">
        <v>18</v>
      </c>
      <c r="H3" s="2" t="s">
        <v>19</v>
      </c>
      <c r="I3" s="2" t="s">
        <v>20</v>
      </c>
      <c r="J3" s="2">
        <v>8</v>
      </c>
    </row>
    <row r="4" spans="1:10" ht="12.75" x14ac:dyDescent="0.2">
      <c r="A4" s="2" t="s">
        <v>21</v>
      </c>
      <c r="B4" s="2" t="s">
        <v>22</v>
      </c>
      <c r="C4" s="2">
        <v>42</v>
      </c>
      <c r="D4" s="2" t="str">
        <f t="shared" si="0"/>
        <v>&gt;30</v>
      </c>
      <c r="E4" s="2" t="s">
        <v>23</v>
      </c>
      <c r="F4" s="3">
        <v>44995</v>
      </c>
      <c r="G4" s="2" t="s">
        <v>24</v>
      </c>
      <c r="H4" s="2" t="s">
        <v>25</v>
      </c>
      <c r="I4" s="2" t="s">
        <v>26</v>
      </c>
      <c r="J4" s="2">
        <v>15</v>
      </c>
    </row>
    <row r="5" spans="1:10" ht="12.75" x14ac:dyDescent="0.2">
      <c r="A5" s="2" t="s">
        <v>27</v>
      </c>
      <c r="B5" s="2" t="s">
        <v>28</v>
      </c>
      <c r="C5" s="2">
        <v>27</v>
      </c>
      <c r="D5" s="2" t="str">
        <f t="shared" si="0"/>
        <v>&lt;=30</v>
      </c>
      <c r="E5" s="2" t="s">
        <v>29</v>
      </c>
      <c r="F5" s="3">
        <v>45021</v>
      </c>
      <c r="G5" s="2" t="s">
        <v>30</v>
      </c>
      <c r="H5" s="2" t="s">
        <v>31</v>
      </c>
      <c r="I5" s="2" t="s">
        <v>14</v>
      </c>
      <c r="J5" s="2">
        <v>10</v>
      </c>
    </row>
    <row r="6" spans="1:10" ht="12.75" x14ac:dyDescent="0.2">
      <c r="A6" s="2" t="s">
        <v>32</v>
      </c>
      <c r="B6" s="2" t="s">
        <v>33</v>
      </c>
      <c r="C6" s="2">
        <v>30</v>
      </c>
      <c r="D6" s="2" t="str">
        <f t="shared" si="0"/>
        <v>&lt;=30</v>
      </c>
      <c r="E6" s="2" t="s">
        <v>34</v>
      </c>
      <c r="F6" s="3">
        <v>45068</v>
      </c>
      <c r="G6" s="2" t="s">
        <v>35</v>
      </c>
      <c r="H6" s="2" t="s">
        <v>36</v>
      </c>
      <c r="I6" s="2" t="s">
        <v>20</v>
      </c>
      <c r="J6" s="2">
        <v>9</v>
      </c>
    </row>
    <row r="7" spans="1:10" ht="12.75" x14ac:dyDescent="0.2">
      <c r="A7" s="2" t="s">
        <v>37</v>
      </c>
      <c r="B7" s="2" t="s">
        <v>38</v>
      </c>
      <c r="C7" s="2">
        <v>25</v>
      </c>
      <c r="D7" s="2" t="str">
        <f t="shared" si="0"/>
        <v>&lt;=30</v>
      </c>
      <c r="E7" s="2" t="s">
        <v>39</v>
      </c>
      <c r="F7" s="3">
        <v>45092</v>
      </c>
      <c r="G7" s="2" t="s">
        <v>40</v>
      </c>
      <c r="H7" s="2" t="s">
        <v>41</v>
      </c>
      <c r="I7" s="2" t="s">
        <v>14</v>
      </c>
      <c r="J7" s="2">
        <v>7</v>
      </c>
    </row>
    <row r="8" spans="1:10" ht="12.75" x14ac:dyDescent="0.2">
      <c r="A8" s="2" t="s">
        <v>42</v>
      </c>
      <c r="B8" s="2" t="s">
        <v>43</v>
      </c>
      <c r="C8" s="2">
        <v>38</v>
      </c>
      <c r="D8" s="2" t="str">
        <f t="shared" si="0"/>
        <v>&gt;30</v>
      </c>
      <c r="E8" s="2" t="s">
        <v>44</v>
      </c>
      <c r="F8" s="3">
        <v>45109</v>
      </c>
      <c r="G8" s="2" t="s">
        <v>45</v>
      </c>
      <c r="H8" s="2" t="s">
        <v>46</v>
      </c>
      <c r="I8" s="2" t="s">
        <v>26</v>
      </c>
      <c r="J8" s="2">
        <v>14</v>
      </c>
    </row>
    <row r="9" spans="1:10" ht="12.75" x14ac:dyDescent="0.2">
      <c r="A9" s="2" t="s">
        <v>47</v>
      </c>
      <c r="B9" s="2" t="s">
        <v>48</v>
      </c>
      <c r="C9" s="2">
        <v>31</v>
      </c>
      <c r="D9" s="2" t="str">
        <f t="shared" si="0"/>
        <v>&gt;30</v>
      </c>
      <c r="E9" s="2" t="s">
        <v>49</v>
      </c>
      <c r="F9" s="3">
        <v>45149</v>
      </c>
      <c r="G9" s="2" t="s">
        <v>50</v>
      </c>
      <c r="H9" s="2" t="s">
        <v>51</v>
      </c>
      <c r="I9" s="2" t="s">
        <v>14</v>
      </c>
      <c r="J9" s="2">
        <v>5</v>
      </c>
    </row>
    <row r="10" spans="1:10" ht="12.75" x14ac:dyDescent="0.2">
      <c r="A10" s="2" t="s">
        <v>52</v>
      </c>
      <c r="B10" s="2" t="s">
        <v>53</v>
      </c>
      <c r="C10" s="2">
        <v>33</v>
      </c>
      <c r="D10" s="2" t="str">
        <f t="shared" si="0"/>
        <v>&gt;30</v>
      </c>
      <c r="E10" s="2" t="s">
        <v>54</v>
      </c>
      <c r="F10" s="3">
        <v>45170</v>
      </c>
      <c r="G10" s="2" t="s">
        <v>55</v>
      </c>
      <c r="H10" s="2" t="s">
        <v>56</v>
      </c>
      <c r="I10" s="2" t="s">
        <v>20</v>
      </c>
      <c r="J10" s="2">
        <v>6</v>
      </c>
    </row>
    <row r="11" spans="1:10" ht="12.75" x14ac:dyDescent="0.2">
      <c r="A11" s="2" t="s">
        <v>57</v>
      </c>
      <c r="B11" s="2" t="s">
        <v>58</v>
      </c>
      <c r="C11" s="2">
        <v>29</v>
      </c>
      <c r="D11" s="2" t="str">
        <f t="shared" si="0"/>
        <v>&lt;=30</v>
      </c>
      <c r="E11" s="2" t="s">
        <v>59</v>
      </c>
      <c r="F11" s="3">
        <v>45209</v>
      </c>
      <c r="G11" s="2" t="s">
        <v>60</v>
      </c>
      <c r="H11" s="2" t="s">
        <v>61</v>
      </c>
      <c r="I11" s="2" t="s">
        <v>14</v>
      </c>
      <c r="J11" s="2">
        <v>8</v>
      </c>
    </row>
    <row r="14" spans="1:10" ht="15.75" customHeight="1" x14ac:dyDescent="0.2">
      <c r="B14" s="13"/>
    </row>
  </sheetData>
  <sheetProtection algorithmName="SHA-512" hashValue="fQEyjK0h48X9SFMzXihqPl+VIwIXRXVCz0BWnjALXWdfTQ7R9fv92gFlgVFr0Oc5n4BE5z6YH73qmnErSnIJbQ==" saltValue="LUXxcHwZ32447SO5YCSAk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2759-BDCF-456E-B46D-52EB86B1ED53}">
  <dimension ref="A1:E53"/>
  <sheetViews>
    <sheetView workbookViewId="0">
      <selection activeCell="B17" sqref="B17"/>
    </sheetView>
  </sheetViews>
  <sheetFormatPr defaultRowHeight="12.75" x14ac:dyDescent="0.2"/>
  <cols>
    <col min="1" max="1" width="22" bestFit="1" customWidth="1"/>
    <col min="2" max="2" width="17" bestFit="1" customWidth="1"/>
    <col min="3" max="3" width="7" bestFit="1" customWidth="1"/>
    <col min="4" max="4" width="6.5703125" bestFit="1" customWidth="1"/>
    <col min="5" max="5" width="11.7109375" bestFit="1" customWidth="1"/>
  </cols>
  <sheetData>
    <row r="1" spans="1:5" x14ac:dyDescent="0.2">
      <c r="A1" s="17" t="s">
        <v>112</v>
      </c>
      <c r="C1" s="17" t="s">
        <v>114</v>
      </c>
      <c r="D1" s="17"/>
      <c r="E1" s="17"/>
    </row>
    <row r="2" spans="1:5" x14ac:dyDescent="0.2">
      <c r="A2" t="s">
        <v>113</v>
      </c>
      <c r="C2" t="s">
        <v>107</v>
      </c>
    </row>
    <row r="3" spans="1:5" x14ac:dyDescent="0.2">
      <c r="A3" s="7">
        <v>10</v>
      </c>
      <c r="C3" s="7">
        <v>94</v>
      </c>
    </row>
    <row r="5" spans="1:5" x14ac:dyDescent="0.2">
      <c r="A5" s="17" t="s">
        <v>115</v>
      </c>
      <c r="B5" s="17"/>
    </row>
    <row r="6" spans="1:5" x14ac:dyDescent="0.2">
      <c r="A6" s="5" t="s">
        <v>105</v>
      </c>
      <c r="B6" t="s">
        <v>107</v>
      </c>
    </row>
    <row r="7" spans="1:5" x14ac:dyDescent="0.2">
      <c r="A7" s="6" t="s">
        <v>9</v>
      </c>
      <c r="B7" s="7">
        <v>12</v>
      </c>
    </row>
    <row r="8" spans="1:5" x14ac:dyDescent="0.2">
      <c r="A8" s="6" t="s">
        <v>15</v>
      </c>
      <c r="B8" s="7">
        <v>8</v>
      </c>
    </row>
    <row r="9" spans="1:5" x14ac:dyDescent="0.2">
      <c r="A9" s="6" t="s">
        <v>21</v>
      </c>
      <c r="B9" s="7">
        <v>15</v>
      </c>
    </row>
    <row r="10" spans="1:5" x14ac:dyDescent="0.2">
      <c r="A10" s="6" t="s">
        <v>27</v>
      </c>
      <c r="B10" s="7">
        <v>10</v>
      </c>
    </row>
    <row r="11" spans="1:5" x14ac:dyDescent="0.2">
      <c r="A11" s="6" t="s">
        <v>32</v>
      </c>
      <c r="B11" s="7">
        <v>9</v>
      </c>
    </row>
    <row r="12" spans="1:5" x14ac:dyDescent="0.2">
      <c r="A12" s="6" t="s">
        <v>37</v>
      </c>
      <c r="B12" s="7">
        <v>7</v>
      </c>
    </row>
    <row r="13" spans="1:5" x14ac:dyDescent="0.2">
      <c r="A13" s="6" t="s">
        <v>42</v>
      </c>
      <c r="B13" s="7">
        <v>14</v>
      </c>
    </row>
    <row r="14" spans="1:5" x14ac:dyDescent="0.2">
      <c r="A14" s="6" t="s">
        <v>47</v>
      </c>
      <c r="B14" s="7">
        <v>5</v>
      </c>
    </row>
    <row r="15" spans="1:5" x14ac:dyDescent="0.2">
      <c r="A15" s="6" t="s">
        <v>52</v>
      </c>
      <c r="B15" s="7">
        <v>6</v>
      </c>
    </row>
    <row r="16" spans="1:5" x14ac:dyDescent="0.2">
      <c r="A16" s="6" t="s">
        <v>57</v>
      </c>
      <c r="B16" s="7">
        <v>8</v>
      </c>
    </row>
    <row r="17" spans="1:2" x14ac:dyDescent="0.2">
      <c r="A17" s="6" t="s">
        <v>106</v>
      </c>
      <c r="B17" s="7">
        <v>94</v>
      </c>
    </row>
    <row r="19" spans="1:2" x14ac:dyDescent="0.2">
      <c r="A19" s="17" t="s">
        <v>110</v>
      </c>
      <c r="B19" s="17"/>
    </row>
    <row r="21" spans="1:2" x14ac:dyDescent="0.2">
      <c r="A21" s="5" t="s">
        <v>105</v>
      </c>
      <c r="B21" t="s">
        <v>107</v>
      </c>
    </row>
    <row r="22" spans="1:2" x14ac:dyDescent="0.2">
      <c r="A22" s="6" t="s">
        <v>108</v>
      </c>
      <c r="B22" s="7">
        <v>46</v>
      </c>
    </row>
    <row r="23" spans="1:2" x14ac:dyDescent="0.2">
      <c r="A23" s="6" t="s">
        <v>109</v>
      </c>
      <c r="B23" s="7">
        <v>48</v>
      </c>
    </row>
    <row r="24" spans="1:2" x14ac:dyDescent="0.2">
      <c r="A24" s="6" t="s">
        <v>106</v>
      </c>
      <c r="B24" s="7">
        <v>94</v>
      </c>
    </row>
    <row r="34" spans="1:2" x14ac:dyDescent="0.2">
      <c r="A34" s="18" t="s">
        <v>144</v>
      </c>
    </row>
    <row r="35" spans="1:2" x14ac:dyDescent="0.2">
      <c r="A35" s="5" t="s">
        <v>105</v>
      </c>
      <c r="B35" t="s">
        <v>113</v>
      </c>
    </row>
    <row r="36" spans="1:2" x14ac:dyDescent="0.2">
      <c r="A36" s="6" t="s">
        <v>26</v>
      </c>
      <c r="B36" s="7">
        <v>2</v>
      </c>
    </row>
    <row r="37" spans="1:2" x14ac:dyDescent="0.2">
      <c r="A37" s="6" t="s">
        <v>14</v>
      </c>
      <c r="B37" s="7">
        <v>5</v>
      </c>
    </row>
    <row r="38" spans="1:2" x14ac:dyDescent="0.2">
      <c r="A38" s="6" t="s">
        <v>20</v>
      </c>
      <c r="B38" s="7">
        <v>3</v>
      </c>
    </row>
    <row r="39" spans="1:2" x14ac:dyDescent="0.2">
      <c r="A39" s="6" t="s">
        <v>106</v>
      </c>
      <c r="B39" s="7">
        <v>10</v>
      </c>
    </row>
    <row r="48" spans="1:2" x14ac:dyDescent="0.2">
      <c r="A48" s="18" t="s">
        <v>122</v>
      </c>
      <c r="B48" s="17"/>
    </row>
    <row r="49" spans="1:5" x14ac:dyDescent="0.2">
      <c r="A49" s="5" t="s">
        <v>121</v>
      </c>
      <c r="B49" s="5" t="s">
        <v>111</v>
      </c>
    </row>
    <row r="50" spans="1:5" x14ac:dyDescent="0.2">
      <c r="A50" s="5" t="s">
        <v>105</v>
      </c>
      <c r="B50" t="s">
        <v>26</v>
      </c>
      <c r="C50" t="s">
        <v>14</v>
      </c>
      <c r="D50" t="s">
        <v>20</v>
      </c>
      <c r="E50" t="s">
        <v>106</v>
      </c>
    </row>
    <row r="51" spans="1:5" x14ac:dyDescent="0.2">
      <c r="A51" s="6" t="s">
        <v>108</v>
      </c>
      <c r="B51" s="7"/>
      <c r="C51" s="7">
        <v>4</v>
      </c>
      <c r="D51" s="7">
        <v>1</v>
      </c>
      <c r="E51" s="7">
        <v>5</v>
      </c>
    </row>
    <row r="52" spans="1:5" x14ac:dyDescent="0.2">
      <c r="A52" s="6" t="s">
        <v>109</v>
      </c>
      <c r="B52" s="7">
        <v>2</v>
      </c>
      <c r="C52" s="7">
        <v>1</v>
      </c>
      <c r="D52" s="7">
        <v>2</v>
      </c>
      <c r="E52" s="7">
        <v>5</v>
      </c>
    </row>
    <row r="53" spans="1:5" x14ac:dyDescent="0.2">
      <c r="A53" s="6" t="s">
        <v>106</v>
      </c>
      <c r="B53" s="7">
        <v>2</v>
      </c>
      <c r="C53" s="7">
        <v>5</v>
      </c>
      <c r="D53" s="7">
        <v>3</v>
      </c>
      <c r="E53" s="7">
        <v>10</v>
      </c>
    </row>
  </sheetData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7"/>
  <sheetViews>
    <sheetView workbookViewId="0">
      <selection activeCell="P5" sqref="P5"/>
    </sheetView>
  </sheetViews>
  <sheetFormatPr defaultColWidth="12.7109375" defaultRowHeight="15.75" customHeight="1" x14ac:dyDescent="0.2"/>
  <cols>
    <col min="1" max="1" width="12.5703125" customWidth="1"/>
    <col min="2" max="2" width="9.5703125" customWidth="1"/>
    <col min="3" max="3" width="13.7109375" bestFit="1" customWidth="1"/>
    <col min="4" max="4" width="12.5703125" customWidth="1"/>
    <col min="5" max="5" width="15.42578125" style="12" bestFit="1" customWidth="1"/>
    <col min="6" max="6" width="15.42578125" bestFit="1" customWidth="1"/>
    <col min="7" max="7" width="16.85546875" customWidth="1"/>
    <col min="8" max="8" width="20.85546875" bestFit="1" customWidth="1"/>
    <col min="9" max="9" width="16.5703125" customWidth="1"/>
  </cols>
  <sheetData>
    <row r="1" spans="1:16" ht="12.75" x14ac:dyDescent="0.2">
      <c r="A1" s="1" t="s">
        <v>62</v>
      </c>
      <c r="B1" s="1" t="s">
        <v>0</v>
      </c>
      <c r="C1" s="1" t="s">
        <v>63</v>
      </c>
      <c r="D1" s="1" t="s">
        <v>64</v>
      </c>
      <c r="E1" s="10" t="s">
        <v>65</v>
      </c>
      <c r="F1" s="1" t="s">
        <v>66</v>
      </c>
      <c r="G1" s="1" t="s">
        <v>67</v>
      </c>
      <c r="H1" s="1" t="s">
        <v>104</v>
      </c>
      <c r="I1" s="1" t="s">
        <v>68</v>
      </c>
      <c r="J1" s="1" t="s">
        <v>103</v>
      </c>
      <c r="K1" s="1" t="s">
        <v>7</v>
      </c>
      <c r="L1" s="1" t="s">
        <v>134</v>
      </c>
    </row>
    <row r="2" spans="1:16" ht="12.75" x14ac:dyDescent="0.2">
      <c r="A2" s="2" t="s">
        <v>69</v>
      </c>
      <c r="B2" s="2" t="s">
        <v>9</v>
      </c>
      <c r="C2" s="2" t="s">
        <v>70</v>
      </c>
      <c r="D2" s="2" t="s">
        <v>14</v>
      </c>
      <c r="E2" s="11">
        <v>45627.791666666664</v>
      </c>
      <c r="F2" s="4">
        <v>45627.8125</v>
      </c>
      <c r="G2" s="2">
        <v>30</v>
      </c>
      <c r="H2" s="2" t="str">
        <f t="shared" ref="H2:H17" si="0">IF(G2&gt;=30,"Long","Short")</f>
        <v>Long</v>
      </c>
      <c r="I2" s="2">
        <v>4.5</v>
      </c>
      <c r="J2" s="2" t="str">
        <f>_xlfn.XLOOKUP(CookingSessions[[#This Row],[User ID]],UserDetails[User ID],UserDetails[Age Bracket])</f>
        <v>&lt;=30</v>
      </c>
      <c r="K2" s="2" t="str">
        <f>_xlfn.XLOOKUP(CookingSessions[[#This Row],[User ID]],UserDetails[User ID],UserDetails[Favorite Meal])</f>
        <v>Dinner</v>
      </c>
      <c r="L2" s="2" t="str">
        <f>IF(CookingSessions[[#This Row],[Favorite Meal]]=CookingSessions[[#This Row],[Meal Type]],"Yes","No")</f>
        <v>Yes</v>
      </c>
    </row>
    <row r="3" spans="1:16" ht="12.75" x14ac:dyDescent="0.2">
      <c r="A3" s="2" t="s">
        <v>75</v>
      </c>
      <c r="B3" s="2" t="s">
        <v>9</v>
      </c>
      <c r="C3" s="2" t="s">
        <v>76</v>
      </c>
      <c r="D3" s="2" t="s">
        <v>26</v>
      </c>
      <c r="E3" s="11">
        <v>45628.3125</v>
      </c>
      <c r="F3" s="4">
        <v>45628.333333333336</v>
      </c>
      <c r="G3" s="2">
        <v>30</v>
      </c>
      <c r="H3" s="2" t="str">
        <f t="shared" si="0"/>
        <v>Long</v>
      </c>
      <c r="I3" s="2">
        <v>4.2</v>
      </c>
      <c r="J3" s="2" t="str">
        <f>_xlfn.XLOOKUP(CookingSessions[[#This Row],[User ID]],UserDetails[User ID],UserDetails[Age Bracket])</f>
        <v>&lt;=30</v>
      </c>
      <c r="K3" s="2" t="str">
        <f>_xlfn.XLOOKUP(CookingSessions[[#This Row],[User ID]],UserDetails[User ID],UserDetails[Favorite Meal])</f>
        <v>Dinner</v>
      </c>
      <c r="L3" s="2" t="str">
        <f>IF(CookingSessions[[#This Row],[Favorite Meal]]=CookingSessions[[#This Row],[Meal Type]],"Yes","No")</f>
        <v>No</v>
      </c>
    </row>
    <row r="4" spans="1:16" ht="12.75" x14ac:dyDescent="0.2">
      <c r="A4" s="2" t="s">
        <v>82</v>
      </c>
      <c r="B4" s="2" t="s">
        <v>9</v>
      </c>
      <c r="C4" s="2" t="s">
        <v>74</v>
      </c>
      <c r="D4" s="2" t="s">
        <v>14</v>
      </c>
      <c r="E4" s="11">
        <v>45631.791666666664</v>
      </c>
      <c r="F4" s="4">
        <v>45631.819444444445</v>
      </c>
      <c r="G4" s="2">
        <v>40</v>
      </c>
      <c r="H4" s="2" t="str">
        <f t="shared" si="0"/>
        <v>Long</v>
      </c>
      <c r="I4" s="2">
        <v>4.9000000000000004</v>
      </c>
      <c r="J4" s="2" t="str">
        <f>_xlfn.XLOOKUP(CookingSessions[[#This Row],[User ID]],UserDetails[User ID],UserDetails[Age Bracket])</f>
        <v>&lt;=30</v>
      </c>
      <c r="K4" s="2" t="str">
        <f>_xlfn.XLOOKUP(CookingSessions[[#This Row],[User ID]],UserDetails[User ID],UserDetails[Favorite Meal])</f>
        <v>Dinner</v>
      </c>
      <c r="L4" s="2" t="str">
        <f>IF(CookingSessions[[#This Row],[Favorite Meal]]=CookingSessions[[#This Row],[Meal Type]],"Yes","No")</f>
        <v>Yes</v>
      </c>
    </row>
    <row r="5" spans="1:16" ht="12.75" x14ac:dyDescent="0.2">
      <c r="A5" s="2" t="s">
        <v>71</v>
      </c>
      <c r="B5" s="2" t="s">
        <v>15</v>
      </c>
      <c r="C5" s="2" t="s">
        <v>72</v>
      </c>
      <c r="D5" s="2" t="s">
        <v>20</v>
      </c>
      <c r="E5" s="11">
        <v>45627.5</v>
      </c>
      <c r="F5" s="4">
        <v>45627.513888888891</v>
      </c>
      <c r="G5" s="2">
        <v>20</v>
      </c>
      <c r="H5" s="2" t="str">
        <f t="shared" si="0"/>
        <v>Short</v>
      </c>
      <c r="I5" s="2">
        <v>4</v>
      </c>
      <c r="J5" s="2" t="str">
        <f>_xlfn.XLOOKUP(CookingSessions[[#This Row],[User ID]],UserDetails[User ID],UserDetails[Age Bracket])</f>
        <v>&gt;30</v>
      </c>
      <c r="K5" s="2" t="str">
        <f>_xlfn.XLOOKUP(CookingSessions[[#This Row],[User ID]],UserDetails[User ID],UserDetails[Favorite Meal])</f>
        <v>Lunch</v>
      </c>
      <c r="L5" s="2" t="str">
        <f>IF(CookingSessions[[#This Row],[Favorite Meal]]=CookingSessions[[#This Row],[Meal Type]],"Yes","No")</f>
        <v>Yes</v>
      </c>
      <c r="M5" s="17" t="s">
        <v>135</v>
      </c>
      <c r="N5" s="17"/>
      <c r="O5" s="17"/>
      <c r="P5" s="17"/>
    </row>
    <row r="6" spans="1:16" ht="12.75" x14ac:dyDescent="0.2">
      <c r="A6" s="2" t="s">
        <v>78</v>
      </c>
      <c r="B6" s="2" t="s">
        <v>15</v>
      </c>
      <c r="C6" s="2" t="s">
        <v>70</v>
      </c>
      <c r="D6" s="2" t="s">
        <v>14</v>
      </c>
      <c r="E6" s="11">
        <v>45629.770833333336</v>
      </c>
      <c r="F6" s="4">
        <v>45629.791666666664</v>
      </c>
      <c r="G6" s="2">
        <v>30</v>
      </c>
      <c r="H6" s="2" t="str">
        <f t="shared" si="0"/>
        <v>Long</v>
      </c>
      <c r="I6" s="2">
        <v>4.3</v>
      </c>
      <c r="J6" s="2" t="str">
        <f>_xlfn.XLOOKUP(CookingSessions[[#This Row],[User ID]],UserDetails[User ID],UserDetails[Age Bracket])</f>
        <v>&gt;30</v>
      </c>
      <c r="K6" s="2" t="str">
        <f>_xlfn.XLOOKUP(CookingSessions[[#This Row],[User ID]],UserDetails[User ID],UserDetails[Favorite Meal])</f>
        <v>Lunch</v>
      </c>
      <c r="L6" s="2" t="str">
        <f>IF(CookingSessions[[#This Row],[Favorite Meal]]=CookingSessions[[#This Row],[Meal Type]],"Yes","No")</f>
        <v>No</v>
      </c>
      <c r="M6" cm="1">
        <f t="array" ref="M6">COUNTA(_xlfn._xlws.FILTER(CookingSessions[Session ID],CookingSessions[Meal Type same as Favorite Meal]="Yes"))</f>
        <v>7</v>
      </c>
    </row>
    <row r="7" spans="1:16" ht="12.75" x14ac:dyDescent="0.2">
      <c r="A7" s="2" t="s">
        <v>83</v>
      </c>
      <c r="B7" s="2" t="s">
        <v>15</v>
      </c>
      <c r="C7" s="2" t="s">
        <v>84</v>
      </c>
      <c r="D7" s="2" t="s">
        <v>26</v>
      </c>
      <c r="E7" s="11">
        <v>45631.291666666664</v>
      </c>
      <c r="F7" s="4">
        <v>45631.298611111109</v>
      </c>
      <c r="G7" s="2">
        <v>10</v>
      </c>
      <c r="H7" s="2" t="str">
        <f t="shared" si="0"/>
        <v>Short</v>
      </c>
      <c r="I7" s="2">
        <v>4.0999999999999996</v>
      </c>
      <c r="J7" s="2" t="str">
        <f>_xlfn.XLOOKUP(CookingSessions[[#This Row],[User ID]],UserDetails[User ID],UserDetails[Age Bracket])</f>
        <v>&gt;30</v>
      </c>
      <c r="K7" s="2" t="str">
        <f>_xlfn.XLOOKUP(CookingSessions[[#This Row],[User ID]],UserDetails[User ID],UserDetails[Favorite Meal])</f>
        <v>Lunch</v>
      </c>
      <c r="L7" s="2" t="str">
        <f>IF(CookingSessions[[#This Row],[Favorite Meal]]=CookingSessions[[#This Row],[Meal Type]],"Yes","No")</f>
        <v>No</v>
      </c>
    </row>
    <row r="8" spans="1:16" ht="12.75" x14ac:dyDescent="0.2">
      <c r="A8" s="2" t="s">
        <v>73</v>
      </c>
      <c r="B8" s="2" t="s">
        <v>21</v>
      </c>
      <c r="C8" s="2" t="s">
        <v>74</v>
      </c>
      <c r="D8" s="2" t="s">
        <v>14</v>
      </c>
      <c r="E8" s="11">
        <v>45628.8125</v>
      </c>
      <c r="F8" s="4">
        <v>45628.840277777781</v>
      </c>
      <c r="G8" s="2">
        <v>40</v>
      </c>
      <c r="H8" s="2" t="str">
        <f t="shared" si="0"/>
        <v>Long</v>
      </c>
      <c r="I8" s="2">
        <v>4.8</v>
      </c>
      <c r="J8" s="2" t="str">
        <f>_xlfn.XLOOKUP(CookingSessions[[#This Row],[User ID]],UserDetails[User ID],UserDetails[Age Bracket])</f>
        <v>&gt;30</v>
      </c>
      <c r="K8" s="2" t="str">
        <f>_xlfn.XLOOKUP(CookingSessions[[#This Row],[User ID]],UserDetails[User ID],UserDetails[Favorite Meal])</f>
        <v>Breakfast</v>
      </c>
      <c r="L8" s="2" t="str">
        <f>IF(CookingSessions[[#This Row],[Favorite Meal]]=CookingSessions[[#This Row],[Meal Type]],"Yes","No")</f>
        <v>No</v>
      </c>
    </row>
    <row r="9" spans="1:16" ht="12.75" x14ac:dyDescent="0.2">
      <c r="A9" s="2" t="s">
        <v>80</v>
      </c>
      <c r="B9" s="2" t="s">
        <v>21</v>
      </c>
      <c r="C9" s="2" t="s">
        <v>81</v>
      </c>
      <c r="D9" s="2" t="s">
        <v>20</v>
      </c>
      <c r="E9" s="11">
        <v>45630.5625</v>
      </c>
      <c r="F9" s="4">
        <v>45630.576388888891</v>
      </c>
      <c r="G9" s="2">
        <v>20</v>
      </c>
      <c r="H9" s="2" t="str">
        <f t="shared" si="0"/>
        <v>Short</v>
      </c>
      <c r="I9" s="2">
        <v>4.4000000000000004</v>
      </c>
      <c r="J9" s="2" t="str">
        <f>_xlfn.XLOOKUP(CookingSessions[[#This Row],[User ID]],UserDetails[User ID],UserDetails[Age Bracket])</f>
        <v>&gt;30</v>
      </c>
      <c r="K9" s="2" t="str">
        <f>_xlfn.XLOOKUP(CookingSessions[[#This Row],[User ID]],UserDetails[User ID],UserDetails[Favorite Meal])</f>
        <v>Breakfast</v>
      </c>
      <c r="L9" s="2" t="str">
        <f>IF(CookingSessions[[#This Row],[Favorite Meal]]=CookingSessions[[#This Row],[Meal Type]],"Yes","No")</f>
        <v>No</v>
      </c>
    </row>
    <row r="10" spans="1:16" ht="12.75" x14ac:dyDescent="0.2">
      <c r="A10" s="2" t="s">
        <v>85</v>
      </c>
      <c r="B10" s="2" t="s">
        <v>21</v>
      </c>
      <c r="C10" s="2" t="s">
        <v>76</v>
      </c>
      <c r="D10" s="2" t="s">
        <v>26</v>
      </c>
      <c r="E10" s="11">
        <v>45632.333333333336</v>
      </c>
      <c r="F10" s="4">
        <v>45632.354166666664</v>
      </c>
      <c r="G10" s="2">
        <v>30</v>
      </c>
      <c r="H10" s="2" t="str">
        <f t="shared" si="0"/>
        <v>Long</v>
      </c>
      <c r="I10" s="2">
        <v>4.5999999999999996</v>
      </c>
      <c r="J10" s="2" t="str">
        <f>_xlfn.XLOOKUP(CookingSessions[[#This Row],[User ID]],UserDetails[User ID],UserDetails[Age Bracket])</f>
        <v>&gt;30</v>
      </c>
      <c r="K10" s="2" t="str">
        <f>_xlfn.XLOOKUP(CookingSessions[[#This Row],[User ID]],UserDetails[User ID],UserDetails[Favorite Meal])</f>
        <v>Breakfast</v>
      </c>
      <c r="L10" s="2" t="str">
        <f>IF(CookingSessions[[#This Row],[Favorite Meal]]=CookingSessions[[#This Row],[Meal Type]],"Yes","No")</f>
        <v>Yes</v>
      </c>
    </row>
    <row r="11" spans="1:16" ht="12.75" x14ac:dyDescent="0.2">
      <c r="A11" s="2" t="s">
        <v>77</v>
      </c>
      <c r="B11" s="2" t="s">
        <v>27</v>
      </c>
      <c r="C11" s="2" t="s">
        <v>72</v>
      </c>
      <c r="D11" s="2" t="s">
        <v>20</v>
      </c>
      <c r="E11" s="11">
        <v>45629.541666666664</v>
      </c>
      <c r="F11" s="4">
        <v>45629.552083333336</v>
      </c>
      <c r="G11" s="2">
        <v>15</v>
      </c>
      <c r="H11" s="2" t="str">
        <f t="shared" si="0"/>
        <v>Short</v>
      </c>
      <c r="I11" s="2">
        <v>4.7</v>
      </c>
      <c r="J11" s="2" t="str">
        <f>_xlfn.XLOOKUP(CookingSessions[[#This Row],[User ID]],UserDetails[User ID],UserDetails[Age Bracket])</f>
        <v>&lt;=30</v>
      </c>
      <c r="K11" s="2" t="str">
        <f>_xlfn.XLOOKUP(CookingSessions[[#This Row],[User ID]],UserDetails[User ID],UserDetails[Favorite Meal])</f>
        <v>Dinner</v>
      </c>
      <c r="L11" s="2" t="str">
        <f>IF(CookingSessions[[#This Row],[Favorite Meal]]=CookingSessions[[#This Row],[Meal Type]],"Yes","No")</f>
        <v>No</v>
      </c>
    </row>
    <row r="12" spans="1:16" ht="12.75" x14ac:dyDescent="0.2">
      <c r="A12" s="2" t="s">
        <v>86</v>
      </c>
      <c r="B12" s="2" t="s">
        <v>27</v>
      </c>
      <c r="C12" s="2" t="s">
        <v>70</v>
      </c>
      <c r="D12" s="2" t="s">
        <v>14</v>
      </c>
      <c r="E12" s="11">
        <v>45632.791666666664</v>
      </c>
      <c r="F12" s="4">
        <v>45632.819444444445</v>
      </c>
      <c r="G12" s="2">
        <v>40</v>
      </c>
      <c r="H12" s="2" t="str">
        <f t="shared" si="0"/>
        <v>Long</v>
      </c>
      <c r="I12" s="2">
        <v>4.7</v>
      </c>
      <c r="J12" s="2" t="str">
        <f>_xlfn.XLOOKUP(CookingSessions[[#This Row],[User ID]],UserDetails[User ID],UserDetails[Age Bracket])</f>
        <v>&lt;=30</v>
      </c>
      <c r="K12" s="2" t="str">
        <f>_xlfn.XLOOKUP(CookingSessions[[#This Row],[User ID]],UserDetails[User ID],UserDetails[Favorite Meal])</f>
        <v>Dinner</v>
      </c>
      <c r="L12" s="2" t="str">
        <f>IF(CookingSessions[[#This Row],[Favorite Meal]]=CookingSessions[[#This Row],[Meal Type]],"Yes","No")</f>
        <v>Yes</v>
      </c>
    </row>
    <row r="13" spans="1:16" ht="12.75" x14ac:dyDescent="0.2">
      <c r="A13" s="2" t="s">
        <v>79</v>
      </c>
      <c r="B13" s="2" t="s">
        <v>32</v>
      </c>
      <c r="C13" s="2" t="s">
        <v>74</v>
      </c>
      <c r="D13" s="2" t="s">
        <v>14</v>
      </c>
      <c r="E13" s="11">
        <v>45630.75</v>
      </c>
      <c r="F13" s="4">
        <v>45630.78125</v>
      </c>
      <c r="G13" s="2">
        <v>45</v>
      </c>
      <c r="H13" s="2" t="str">
        <f t="shared" si="0"/>
        <v>Long</v>
      </c>
      <c r="I13" s="2">
        <v>4.5999999999999996</v>
      </c>
      <c r="J13" s="2" t="str">
        <f>_xlfn.XLOOKUP(CookingSessions[[#This Row],[User ID]],UserDetails[User ID],UserDetails[Age Bracket])</f>
        <v>&lt;=30</v>
      </c>
      <c r="K13" s="2" t="str">
        <f>_xlfn.XLOOKUP(CookingSessions[[#This Row],[User ID]],UserDetails[User ID],UserDetails[Favorite Meal])</f>
        <v>Lunch</v>
      </c>
      <c r="L13" s="2" t="str">
        <f>IF(CookingSessions[[#This Row],[Favorite Meal]]=CookingSessions[[#This Row],[Meal Type]],"Yes","No")</f>
        <v>No</v>
      </c>
    </row>
    <row r="14" spans="1:16" ht="12.75" x14ac:dyDescent="0.2">
      <c r="A14" s="2" t="s">
        <v>87</v>
      </c>
      <c r="B14" s="2" t="s">
        <v>32</v>
      </c>
      <c r="C14" s="2" t="s">
        <v>72</v>
      </c>
      <c r="D14" s="2" t="s">
        <v>20</v>
      </c>
      <c r="E14" s="11">
        <v>45633.520833333336</v>
      </c>
      <c r="F14" s="4">
        <v>45633.541666666664</v>
      </c>
      <c r="G14" s="2">
        <v>30</v>
      </c>
      <c r="H14" s="2" t="str">
        <f t="shared" si="0"/>
        <v>Long</v>
      </c>
      <c r="I14" s="2">
        <v>4.4000000000000004</v>
      </c>
      <c r="J14" s="2" t="str">
        <f>_xlfn.XLOOKUP(CookingSessions[[#This Row],[User ID]],UserDetails[User ID],UserDetails[Age Bracket])</f>
        <v>&lt;=30</v>
      </c>
      <c r="K14" s="2" t="str">
        <f>_xlfn.XLOOKUP(CookingSessions[[#This Row],[User ID]],UserDetails[User ID],UserDetails[Favorite Meal])</f>
        <v>Lunch</v>
      </c>
      <c r="L14" s="2" t="str">
        <f>IF(CookingSessions[[#This Row],[Favorite Meal]]=CookingSessions[[#This Row],[Meal Type]],"Yes","No")</f>
        <v>Yes</v>
      </c>
    </row>
    <row r="15" spans="1:16" ht="12.75" x14ac:dyDescent="0.2">
      <c r="A15" s="2" t="s">
        <v>88</v>
      </c>
      <c r="B15" s="2" t="s">
        <v>37</v>
      </c>
      <c r="C15" s="2" t="s">
        <v>74</v>
      </c>
      <c r="D15" s="2" t="s">
        <v>14</v>
      </c>
      <c r="E15" s="11">
        <v>45633.75</v>
      </c>
      <c r="F15" s="4">
        <v>45633.78125</v>
      </c>
      <c r="G15" s="2">
        <v>45</v>
      </c>
      <c r="H15" s="2" t="str">
        <f t="shared" si="0"/>
        <v>Long</v>
      </c>
      <c r="I15" s="2">
        <v>4.8</v>
      </c>
      <c r="J15" s="2" t="str">
        <f>_xlfn.XLOOKUP(CookingSessions[[#This Row],[User ID]],UserDetails[User ID],UserDetails[Age Bracket])</f>
        <v>&lt;=30</v>
      </c>
      <c r="K15" s="2" t="str">
        <f>_xlfn.XLOOKUP(CookingSessions[[#This Row],[User ID]],UserDetails[User ID],UserDetails[Favorite Meal])</f>
        <v>Dinner</v>
      </c>
      <c r="L15" s="2" t="str">
        <f>IF(CookingSessions[[#This Row],[Favorite Meal]]=CookingSessions[[#This Row],[Meal Type]],"Yes","No")</f>
        <v>Yes</v>
      </c>
    </row>
    <row r="16" spans="1:16" ht="12.75" x14ac:dyDescent="0.2">
      <c r="A16" s="2" t="s">
        <v>89</v>
      </c>
      <c r="B16" s="2" t="s">
        <v>42</v>
      </c>
      <c r="C16" s="2" t="s">
        <v>70</v>
      </c>
      <c r="D16" s="2" t="s">
        <v>14</v>
      </c>
      <c r="E16" s="11">
        <v>45634.8125</v>
      </c>
      <c r="F16" s="4">
        <v>45634.840277777781</v>
      </c>
      <c r="G16" s="2">
        <v>40</v>
      </c>
      <c r="H16" s="2" t="str">
        <f t="shared" si="0"/>
        <v>Long</v>
      </c>
      <c r="I16" s="2">
        <v>5</v>
      </c>
      <c r="J16" s="2" t="str">
        <f>_xlfn.XLOOKUP(CookingSessions[[#This Row],[User ID]],UserDetails[User ID],UserDetails[Age Bracket])</f>
        <v>&gt;30</v>
      </c>
      <c r="K16" s="2" t="str">
        <f>_xlfn.XLOOKUP(CookingSessions[[#This Row],[User ID]],UserDetails[User ID],UserDetails[Favorite Meal])</f>
        <v>Breakfast</v>
      </c>
      <c r="L16" s="2" t="str">
        <f>IF(CookingSessions[[#This Row],[Favorite Meal]]=CookingSessions[[#This Row],[Meal Type]],"Yes","No")</f>
        <v>No</v>
      </c>
    </row>
    <row r="17" spans="1:12" ht="12.75" x14ac:dyDescent="0.2">
      <c r="A17" s="2" t="s">
        <v>90</v>
      </c>
      <c r="B17" s="2" t="s">
        <v>47</v>
      </c>
      <c r="C17" s="2" t="s">
        <v>81</v>
      </c>
      <c r="D17" s="2" t="s">
        <v>20</v>
      </c>
      <c r="E17" s="11">
        <v>45634.5625</v>
      </c>
      <c r="F17" s="4">
        <v>45634.576388888891</v>
      </c>
      <c r="G17" s="2">
        <v>20</v>
      </c>
      <c r="H17" s="2" t="str">
        <f t="shared" si="0"/>
        <v>Short</v>
      </c>
      <c r="I17" s="2">
        <v>4.3</v>
      </c>
      <c r="J17" s="2" t="str">
        <f>_xlfn.XLOOKUP(CookingSessions[[#This Row],[User ID]],UserDetails[User ID],UserDetails[Age Bracket])</f>
        <v>&gt;30</v>
      </c>
      <c r="K17" s="2" t="str">
        <f>_xlfn.XLOOKUP(CookingSessions[[#This Row],[User ID]],UserDetails[User ID],UserDetails[Favorite Meal])</f>
        <v>Dinner</v>
      </c>
      <c r="L17" s="2" t="str">
        <f>IF(CookingSessions[[#This Row],[Favorite Meal]]=CookingSessions[[#This Row],[Meal Type]],"Yes","No")</f>
        <v>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56FE-C1A3-4AD5-BB82-43D66845D8C5}">
  <dimension ref="A1:I86"/>
  <sheetViews>
    <sheetView workbookViewId="0">
      <selection activeCell="B76" sqref="B76"/>
    </sheetView>
  </sheetViews>
  <sheetFormatPr defaultRowHeight="12.75" x14ac:dyDescent="0.2"/>
  <cols>
    <col min="1" max="1" width="13.85546875" bestFit="1" customWidth="1"/>
    <col min="2" max="2" width="23.140625" bestFit="1" customWidth="1"/>
    <col min="3" max="3" width="18.85546875" bestFit="1" customWidth="1"/>
    <col min="4" max="5" width="13.85546875" bestFit="1" customWidth="1"/>
    <col min="6" max="8" width="18.85546875" bestFit="1" customWidth="1"/>
    <col min="9" max="9" width="23.140625" bestFit="1" customWidth="1"/>
  </cols>
  <sheetData>
    <row r="1" spans="1:9" x14ac:dyDescent="0.2">
      <c r="A1" s="17" t="s">
        <v>124</v>
      </c>
      <c r="C1" s="17" t="s">
        <v>127</v>
      </c>
      <c r="D1" s="17"/>
      <c r="E1" s="17"/>
      <c r="G1" s="17" t="s">
        <v>135</v>
      </c>
      <c r="H1" s="17"/>
      <c r="I1" s="17"/>
    </row>
    <row r="2" spans="1:9" x14ac:dyDescent="0.2">
      <c r="A2" t="s">
        <v>123</v>
      </c>
      <c r="C2" t="s">
        <v>126</v>
      </c>
      <c r="G2" cm="1">
        <f t="array" ref="G2">COUNTA(_xlfn._xlws.FILTER(CookingSessions[Session ID],CookingSessions[Meal Type same as Favorite Meal]="Yes"))</f>
        <v>7</v>
      </c>
      <c r="H2" t="s">
        <v>145</v>
      </c>
    </row>
    <row r="3" spans="1:9" x14ac:dyDescent="0.2">
      <c r="A3" s="7">
        <v>16</v>
      </c>
      <c r="C3" s="7">
        <v>8</v>
      </c>
    </row>
    <row r="5" spans="1:9" x14ac:dyDescent="0.2">
      <c r="A5" s="17" t="s">
        <v>116</v>
      </c>
      <c r="B5" s="17"/>
    </row>
    <row r="6" spans="1:9" x14ac:dyDescent="0.2">
      <c r="A6" s="5" t="s">
        <v>105</v>
      </c>
      <c r="B6" t="s">
        <v>126</v>
      </c>
      <c r="C6" t="s">
        <v>123</v>
      </c>
    </row>
    <row r="7" spans="1:9" x14ac:dyDescent="0.2">
      <c r="A7" s="6" t="s">
        <v>72</v>
      </c>
      <c r="B7" s="7">
        <v>3</v>
      </c>
      <c r="C7" s="7">
        <v>3</v>
      </c>
    </row>
    <row r="8" spans="1:9" x14ac:dyDescent="0.2">
      <c r="A8" s="6" t="s">
        <v>74</v>
      </c>
      <c r="B8" s="7">
        <v>4</v>
      </c>
      <c r="C8" s="7">
        <v>4</v>
      </c>
    </row>
    <row r="9" spans="1:9" x14ac:dyDescent="0.2">
      <c r="A9" s="6" t="s">
        <v>84</v>
      </c>
      <c r="B9" s="7">
        <v>1</v>
      </c>
      <c r="C9" s="7">
        <v>1</v>
      </c>
    </row>
    <row r="10" spans="1:9" x14ac:dyDescent="0.2">
      <c r="A10" s="6" t="s">
        <v>76</v>
      </c>
      <c r="B10" s="7">
        <v>2</v>
      </c>
      <c r="C10" s="7">
        <v>2</v>
      </c>
    </row>
    <row r="11" spans="1:9" x14ac:dyDescent="0.2">
      <c r="A11" s="6" t="s">
        <v>70</v>
      </c>
      <c r="B11" s="7">
        <v>4</v>
      </c>
      <c r="C11" s="7">
        <v>4</v>
      </c>
    </row>
    <row r="12" spans="1:9" x14ac:dyDescent="0.2">
      <c r="A12" s="6" t="s">
        <v>81</v>
      </c>
      <c r="B12" s="7">
        <v>2</v>
      </c>
      <c r="C12" s="7">
        <v>2</v>
      </c>
    </row>
    <row r="13" spans="1:9" x14ac:dyDescent="0.2">
      <c r="A13" s="6" t="s">
        <v>106</v>
      </c>
      <c r="B13" s="7">
        <v>8</v>
      </c>
      <c r="C13" s="7">
        <v>16</v>
      </c>
    </row>
    <row r="19" spans="1:4" x14ac:dyDescent="0.2">
      <c r="A19" s="18" t="s">
        <v>117</v>
      </c>
      <c r="B19" s="17"/>
    </row>
    <row r="20" spans="1:4" x14ac:dyDescent="0.2">
      <c r="A20" s="5" t="s">
        <v>105</v>
      </c>
      <c r="B20" t="s">
        <v>126</v>
      </c>
      <c r="D20" s="6"/>
    </row>
    <row r="21" spans="1:4" x14ac:dyDescent="0.2">
      <c r="A21" s="6" t="s">
        <v>26</v>
      </c>
      <c r="B21" s="7">
        <v>3</v>
      </c>
    </row>
    <row r="22" spans="1:4" x14ac:dyDescent="0.2">
      <c r="A22" s="6" t="s">
        <v>14</v>
      </c>
      <c r="B22" s="7">
        <v>7</v>
      </c>
    </row>
    <row r="23" spans="1:4" x14ac:dyDescent="0.2">
      <c r="A23" s="6" t="s">
        <v>20</v>
      </c>
      <c r="B23" s="7">
        <v>5</v>
      </c>
    </row>
    <row r="24" spans="1:4" x14ac:dyDescent="0.2">
      <c r="A24" s="6" t="s">
        <v>106</v>
      </c>
      <c r="B24" s="7">
        <v>8</v>
      </c>
    </row>
    <row r="34" spans="1:2" x14ac:dyDescent="0.2">
      <c r="A34" s="17" t="s">
        <v>146</v>
      </c>
      <c r="B34" s="17"/>
    </row>
    <row r="35" spans="1:2" x14ac:dyDescent="0.2">
      <c r="A35" s="5" t="s">
        <v>105</v>
      </c>
      <c r="B35" t="s">
        <v>123</v>
      </c>
    </row>
    <row r="36" spans="1:2" x14ac:dyDescent="0.2">
      <c r="A36" s="6" t="s">
        <v>26</v>
      </c>
      <c r="B36" s="7">
        <v>3</v>
      </c>
    </row>
    <row r="37" spans="1:2" x14ac:dyDescent="0.2">
      <c r="A37" s="6" t="s">
        <v>14</v>
      </c>
      <c r="B37" s="7">
        <v>8</v>
      </c>
    </row>
    <row r="38" spans="1:2" x14ac:dyDescent="0.2">
      <c r="A38" s="6" t="s">
        <v>20</v>
      </c>
      <c r="B38" s="7">
        <v>5</v>
      </c>
    </row>
    <row r="39" spans="1:2" x14ac:dyDescent="0.2">
      <c r="A39" s="6" t="s">
        <v>106</v>
      </c>
      <c r="B39" s="7">
        <v>16</v>
      </c>
    </row>
    <row r="50" spans="1:3" x14ac:dyDescent="0.2">
      <c r="A50" s="18" t="s">
        <v>138</v>
      </c>
      <c r="B50" s="17"/>
    </row>
    <row r="51" spans="1:3" x14ac:dyDescent="0.2">
      <c r="A51" s="5" t="s">
        <v>105</v>
      </c>
      <c r="B51" t="s">
        <v>126</v>
      </c>
      <c r="C51" t="s">
        <v>123</v>
      </c>
    </row>
    <row r="52" spans="1:3" x14ac:dyDescent="0.2">
      <c r="A52" s="6" t="s">
        <v>118</v>
      </c>
      <c r="B52" s="7">
        <v>7</v>
      </c>
      <c r="C52" s="7">
        <v>11</v>
      </c>
    </row>
    <row r="53" spans="1:3" x14ac:dyDescent="0.2">
      <c r="A53" s="6" t="s">
        <v>119</v>
      </c>
      <c r="B53" s="7">
        <v>4</v>
      </c>
      <c r="C53" s="7">
        <v>5</v>
      </c>
    </row>
    <row r="54" spans="1:3" x14ac:dyDescent="0.2">
      <c r="A54" s="6" t="s">
        <v>106</v>
      </c>
      <c r="B54" s="7">
        <v>8</v>
      </c>
      <c r="C54" s="7">
        <v>16</v>
      </c>
    </row>
    <row r="62" spans="1:3" x14ac:dyDescent="0.2">
      <c r="A62" s="18" t="s">
        <v>125</v>
      </c>
      <c r="B62" s="17"/>
    </row>
    <row r="63" spans="1:3" x14ac:dyDescent="0.2">
      <c r="A63" s="5" t="s">
        <v>105</v>
      </c>
      <c r="B63" t="s">
        <v>123</v>
      </c>
    </row>
    <row r="64" spans="1:3" x14ac:dyDescent="0.2">
      <c r="A64" s="6" t="s">
        <v>108</v>
      </c>
      <c r="B64" s="7">
        <v>8</v>
      </c>
    </row>
    <row r="65" spans="1:2" x14ac:dyDescent="0.2">
      <c r="A65" s="6" t="s">
        <v>109</v>
      </c>
      <c r="B65" s="7">
        <v>8</v>
      </c>
    </row>
    <row r="66" spans="1:2" x14ac:dyDescent="0.2">
      <c r="A66" s="6" t="s">
        <v>106</v>
      </c>
      <c r="B66" s="7">
        <v>16</v>
      </c>
    </row>
    <row r="76" spans="1:2" x14ac:dyDescent="0.2">
      <c r="A76" s="17" t="s">
        <v>147</v>
      </c>
      <c r="B76" s="17"/>
    </row>
    <row r="77" spans="1:2" x14ac:dyDescent="0.2">
      <c r="A77" s="5" t="s">
        <v>105</v>
      </c>
      <c r="B77" t="s">
        <v>123</v>
      </c>
    </row>
    <row r="78" spans="1:2" x14ac:dyDescent="0.2">
      <c r="A78" s="6" t="s">
        <v>9</v>
      </c>
      <c r="B78" s="7">
        <v>3</v>
      </c>
    </row>
    <row r="79" spans="1:2" x14ac:dyDescent="0.2">
      <c r="A79" s="6" t="s">
        <v>15</v>
      </c>
      <c r="B79" s="7">
        <v>3</v>
      </c>
    </row>
    <row r="80" spans="1:2" x14ac:dyDescent="0.2">
      <c r="A80" s="6" t="s">
        <v>21</v>
      </c>
      <c r="B80" s="7">
        <v>3</v>
      </c>
    </row>
    <row r="81" spans="1:2" x14ac:dyDescent="0.2">
      <c r="A81" s="6" t="s">
        <v>27</v>
      </c>
      <c r="B81" s="7">
        <v>2</v>
      </c>
    </row>
    <row r="82" spans="1:2" x14ac:dyDescent="0.2">
      <c r="A82" s="6" t="s">
        <v>32</v>
      </c>
      <c r="B82" s="7">
        <v>2</v>
      </c>
    </row>
    <row r="83" spans="1:2" x14ac:dyDescent="0.2">
      <c r="A83" s="6" t="s">
        <v>37</v>
      </c>
      <c r="B83" s="7">
        <v>1</v>
      </c>
    </row>
    <row r="84" spans="1:2" x14ac:dyDescent="0.2">
      <c r="A84" s="6" t="s">
        <v>42</v>
      </c>
      <c r="B84" s="7">
        <v>1</v>
      </c>
    </row>
    <row r="85" spans="1:2" x14ac:dyDescent="0.2">
      <c r="A85" s="6" t="s">
        <v>47</v>
      </c>
      <c r="B85" s="7">
        <v>1</v>
      </c>
    </row>
    <row r="86" spans="1:2" x14ac:dyDescent="0.2">
      <c r="A86" s="6" t="s">
        <v>106</v>
      </c>
      <c r="B86" s="7">
        <v>16</v>
      </c>
    </row>
  </sheetData>
  <pageMargins left="0.7" right="0.7" top="0.75" bottom="0.75" header="0.3" footer="0.3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3"/>
  <sheetViews>
    <sheetView workbookViewId="0">
      <selection activeCell="G20" sqref="G20"/>
    </sheetView>
  </sheetViews>
  <sheetFormatPr defaultColWidth="12.5703125" defaultRowHeight="15.75" customHeight="1" x14ac:dyDescent="0.2"/>
  <cols>
    <col min="1" max="1" width="10.7109375" customWidth="1"/>
    <col min="2" max="2" width="9.5703125" customWidth="1"/>
    <col min="3" max="3" width="13" customWidth="1"/>
    <col min="4" max="4" width="12.5703125" customWidth="1"/>
    <col min="5" max="5" width="13.7109375" bestFit="1" customWidth="1"/>
    <col min="6" max="6" width="14.42578125" customWidth="1"/>
    <col min="7" max="7" width="15.7109375" style="16" customWidth="1"/>
    <col min="8" max="8" width="14" customWidth="1"/>
    <col min="9" max="9" width="9" customWidth="1"/>
    <col min="10" max="10" width="12.5703125" customWidth="1"/>
  </cols>
  <sheetData>
    <row r="1" spans="1:13" ht="12.75" x14ac:dyDescent="0.2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4" t="s">
        <v>94</v>
      </c>
      <c r="H1" s="1" t="s">
        <v>95</v>
      </c>
      <c r="I1" s="1" t="s">
        <v>96</v>
      </c>
      <c r="J1" s="1" t="s">
        <v>62</v>
      </c>
      <c r="K1" s="1" t="s">
        <v>103</v>
      </c>
      <c r="L1" s="1" t="s">
        <v>7</v>
      </c>
      <c r="M1" s="1" t="s">
        <v>136</v>
      </c>
    </row>
    <row r="2" spans="1:13" ht="12.75" x14ac:dyDescent="0.2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15">
        <v>15</v>
      </c>
      <c r="H2" s="2" t="s">
        <v>98</v>
      </c>
      <c r="I2" s="2">
        <v>5</v>
      </c>
      <c r="J2" s="2" t="s">
        <v>69</v>
      </c>
      <c r="K2" s="2" t="str">
        <f>_xlfn.XLOOKUP(OrderDetails[[#This Row],[User ID]],UserDetails[User ID],UserDetails[Age Bracket])</f>
        <v>&lt;=30</v>
      </c>
      <c r="L2" s="2" t="str">
        <f>_xlfn.XLOOKUP(OrderDetails[[#This Row],[User ID]],UserDetails[User ID],UserDetails[Favorite Meal])</f>
        <v>Dinner</v>
      </c>
      <c r="M2" s="2" t="str">
        <f>IF(OrderDetails[[#This Row],[Favorite Meal]]=OrderDetails[[#This Row],[Meal Type]],"Yes","No")</f>
        <v>Yes</v>
      </c>
    </row>
    <row r="3" spans="1:13" ht="12.75" x14ac:dyDescent="0.2">
      <c r="A3" s="2">
        <v>1004</v>
      </c>
      <c r="B3" s="2" t="s">
        <v>9</v>
      </c>
      <c r="C3" s="3">
        <v>45628</v>
      </c>
      <c r="D3" s="2" t="s">
        <v>26</v>
      </c>
      <c r="E3" s="2" t="s">
        <v>76</v>
      </c>
      <c r="F3" s="2" t="s">
        <v>97</v>
      </c>
      <c r="G3" s="15">
        <v>8</v>
      </c>
      <c r="H3" s="2" t="s">
        <v>102</v>
      </c>
      <c r="I3" s="2">
        <v>4</v>
      </c>
      <c r="J3" s="2" t="s">
        <v>75</v>
      </c>
      <c r="K3" s="2" t="str">
        <f>_xlfn.XLOOKUP(OrderDetails[[#This Row],[User ID]],UserDetails[User ID],UserDetails[Age Bracket])</f>
        <v>&lt;=30</v>
      </c>
      <c r="L3" s="2" t="str">
        <f>_xlfn.XLOOKUP(OrderDetails[[#This Row],[User ID]],UserDetails[User ID],UserDetails[Favorite Meal])</f>
        <v>Dinner</v>
      </c>
      <c r="M3" s="2" t="str">
        <f>IF(OrderDetails[[#This Row],[Favorite Meal]]=OrderDetails[[#This Row],[Meal Type]],"Yes","No")</f>
        <v>No</v>
      </c>
    </row>
    <row r="4" spans="1:13" ht="12.75" x14ac:dyDescent="0.2">
      <c r="A4" s="2">
        <v>1009</v>
      </c>
      <c r="B4" s="2" t="s">
        <v>9</v>
      </c>
      <c r="C4" s="3">
        <v>45631</v>
      </c>
      <c r="D4" s="2" t="s">
        <v>14</v>
      </c>
      <c r="E4" s="2" t="s">
        <v>74</v>
      </c>
      <c r="F4" s="2" t="s">
        <v>97</v>
      </c>
      <c r="G4" s="15">
        <v>12</v>
      </c>
      <c r="H4" s="2" t="s">
        <v>98</v>
      </c>
      <c r="I4" s="2">
        <v>5</v>
      </c>
      <c r="J4" s="2" t="s">
        <v>82</v>
      </c>
      <c r="K4" s="2" t="str">
        <f>_xlfn.XLOOKUP(OrderDetails[[#This Row],[User ID]],UserDetails[User ID],UserDetails[Age Bracket])</f>
        <v>&lt;=30</v>
      </c>
      <c r="L4" s="2" t="str">
        <f>_xlfn.XLOOKUP(OrderDetails[[#This Row],[User ID]],UserDetails[User ID],UserDetails[Favorite Meal])</f>
        <v>Dinner</v>
      </c>
      <c r="M4" s="2" t="str">
        <f>IF(OrderDetails[[#This Row],[Favorite Meal]]=OrderDetails[[#This Row],[Meal Type]],"Yes","No")</f>
        <v>Yes</v>
      </c>
    </row>
    <row r="5" spans="1:13" ht="12.75" x14ac:dyDescent="0.2">
      <c r="A5" s="2">
        <v>1002</v>
      </c>
      <c r="B5" s="2" t="s">
        <v>15</v>
      </c>
      <c r="C5" s="3">
        <v>45627</v>
      </c>
      <c r="D5" s="2" t="s">
        <v>20</v>
      </c>
      <c r="E5" s="2" t="s">
        <v>72</v>
      </c>
      <c r="F5" s="2" t="s">
        <v>97</v>
      </c>
      <c r="G5" s="15">
        <v>10</v>
      </c>
      <c r="H5" s="2" t="s">
        <v>99</v>
      </c>
      <c r="I5" s="2">
        <v>4</v>
      </c>
      <c r="J5" s="2" t="s">
        <v>71</v>
      </c>
      <c r="K5" s="2" t="str">
        <f>_xlfn.XLOOKUP(OrderDetails[[#This Row],[User ID]],UserDetails[User ID],UserDetails[Age Bracket])</f>
        <v>&gt;30</v>
      </c>
      <c r="L5" s="2" t="str">
        <f>_xlfn.XLOOKUP(OrderDetails[[#This Row],[User ID]],UserDetails[User ID],UserDetails[Favorite Meal])</f>
        <v>Lunch</v>
      </c>
      <c r="M5" s="2" t="str">
        <f>IF(OrderDetails[[#This Row],[Favorite Meal]]=OrderDetails[[#This Row],[Meal Type]],"Yes","No")</f>
        <v>Yes</v>
      </c>
    </row>
    <row r="6" spans="1:13" ht="12.75" x14ac:dyDescent="0.2">
      <c r="A6" s="2">
        <v>1006</v>
      </c>
      <c r="B6" s="2" t="s">
        <v>15</v>
      </c>
      <c r="C6" s="3">
        <v>45629</v>
      </c>
      <c r="D6" s="2" t="s">
        <v>14</v>
      </c>
      <c r="E6" s="2" t="s">
        <v>70</v>
      </c>
      <c r="F6" s="2" t="s">
        <v>97</v>
      </c>
      <c r="G6" s="15">
        <v>14</v>
      </c>
      <c r="H6" s="2" t="s">
        <v>98</v>
      </c>
      <c r="I6" s="2">
        <v>4</v>
      </c>
      <c r="J6" s="2" t="s">
        <v>78</v>
      </c>
      <c r="K6" s="2" t="str">
        <f>_xlfn.XLOOKUP(OrderDetails[[#This Row],[User ID]],UserDetails[User ID],UserDetails[Age Bracket])</f>
        <v>&gt;30</v>
      </c>
      <c r="L6" s="2" t="str">
        <f>_xlfn.XLOOKUP(OrderDetails[[#This Row],[User ID]],UserDetails[User ID],UserDetails[Favorite Meal])</f>
        <v>Lunch</v>
      </c>
      <c r="M6" s="2" t="str">
        <f>IF(OrderDetails[[#This Row],[Favorite Meal]]=OrderDetails[[#This Row],[Meal Type]],"Yes","No")</f>
        <v>No</v>
      </c>
    </row>
    <row r="7" spans="1:13" ht="12.75" x14ac:dyDescent="0.2">
      <c r="A7" s="2">
        <v>1010</v>
      </c>
      <c r="B7" s="2" t="s">
        <v>15</v>
      </c>
      <c r="C7" s="3">
        <v>45631</v>
      </c>
      <c r="D7" s="2" t="s">
        <v>26</v>
      </c>
      <c r="E7" s="2" t="s">
        <v>84</v>
      </c>
      <c r="F7" s="2" t="s">
        <v>97</v>
      </c>
      <c r="G7" s="15">
        <v>7</v>
      </c>
      <c r="H7" s="2" t="s">
        <v>102</v>
      </c>
      <c r="I7" s="2">
        <v>4</v>
      </c>
      <c r="J7" s="2" t="s">
        <v>83</v>
      </c>
      <c r="K7" s="2" t="str">
        <f>_xlfn.XLOOKUP(OrderDetails[[#This Row],[User ID]],UserDetails[User ID],UserDetails[Age Bracket])</f>
        <v>&gt;30</v>
      </c>
      <c r="L7" s="2" t="str">
        <f>_xlfn.XLOOKUP(OrderDetails[[#This Row],[User ID]],UserDetails[User ID],UserDetails[Favorite Meal])</f>
        <v>Lunch</v>
      </c>
      <c r="M7" s="2" t="str">
        <f>IF(OrderDetails[[#This Row],[Favorite Meal]]=OrderDetails[[#This Row],[Meal Type]],"Yes","No")</f>
        <v>No</v>
      </c>
    </row>
    <row r="8" spans="1:13" ht="12.75" x14ac:dyDescent="0.2">
      <c r="A8" s="2">
        <v>1003</v>
      </c>
      <c r="B8" s="2" t="s">
        <v>21</v>
      </c>
      <c r="C8" s="3">
        <v>45628</v>
      </c>
      <c r="D8" s="2" t="s">
        <v>14</v>
      </c>
      <c r="E8" s="2" t="s">
        <v>74</v>
      </c>
      <c r="F8" s="2" t="s">
        <v>100</v>
      </c>
      <c r="G8" s="15">
        <v>12.5</v>
      </c>
      <c r="H8" s="2" t="s">
        <v>98</v>
      </c>
      <c r="I8" s="2" t="s">
        <v>101</v>
      </c>
      <c r="J8" s="2" t="s">
        <v>73</v>
      </c>
      <c r="K8" s="2" t="str">
        <f>_xlfn.XLOOKUP(OrderDetails[[#This Row],[User ID]],UserDetails[User ID],UserDetails[Age Bracket])</f>
        <v>&gt;30</v>
      </c>
      <c r="L8" s="2" t="str">
        <f>_xlfn.XLOOKUP(OrderDetails[[#This Row],[User ID]],UserDetails[User ID],UserDetails[Favorite Meal])</f>
        <v>Breakfast</v>
      </c>
      <c r="M8" s="2" t="str">
        <f>IF(OrderDetails[[#This Row],[Favorite Meal]]=OrderDetails[[#This Row],[Meal Type]],"Yes","No")</f>
        <v>No</v>
      </c>
    </row>
    <row r="9" spans="1:13" ht="12.75" x14ac:dyDescent="0.2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15">
        <v>11</v>
      </c>
      <c r="H9" s="2" t="s">
        <v>99</v>
      </c>
      <c r="I9" s="2" t="s">
        <v>101</v>
      </c>
      <c r="J9" s="2" t="s">
        <v>80</v>
      </c>
      <c r="K9" s="2" t="str">
        <f>_xlfn.XLOOKUP(OrderDetails[[#This Row],[User ID]],UserDetails[User ID],UserDetails[Age Bracket])</f>
        <v>&gt;30</v>
      </c>
      <c r="L9" s="2" t="str">
        <f>_xlfn.XLOOKUP(OrderDetails[[#This Row],[User ID]],UserDetails[User ID],UserDetails[Favorite Meal])</f>
        <v>Breakfast</v>
      </c>
      <c r="M9" s="2" t="str">
        <f>IF(OrderDetails[[#This Row],[Favorite Meal]]=OrderDetails[[#This Row],[Meal Type]],"Yes","No")</f>
        <v>No</v>
      </c>
    </row>
    <row r="10" spans="1:13" ht="12.75" x14ac:dyDescent="0.2">
      <c r="A10" s="2">
        <v>1011</v>
      </c>
      <c r="B10" s="2" t="s">
        <v>21</v>
      </c>
      <c r="C10" s="3">
        <v>45632</v>
      </c>
      <c r="D10" s="2" t="s">
        <v>26</v>
      </c>
      <c r="E10" s="2" t="s">
        <v>76</v>
      </c>
      <c r="F10" s="2" t="s">
        <v>97</v>
      </c>
      <c r="G10" s="15">
        <v>8.5</v>
      </c>
      <c r="H10" s="2" t="s">
        <v>102</v>
      </c>
      <c r="I10" s="2">
        <v>4</v>
      </c>
      <c r="J10" s="2" t="s">
        <v>85</v>
      </c>
      <c r="K10" s="2" t="str">
        <f>_xlfn.XLOOKUP(OrderDetails[[#This Row],[User ID]],UserDetails[User ID],UserDetails[Age Bracket])</f>
        <v>&gt;30</v>
      </c>
      <c r="L10" s="2" t="str">
        <f>_xlfn.XLOOKUP(OrderDetails[[#This Row],[User ID]],UserDetails[User ID],UserDetails[Favorite Meal])</f>
        <v>Breakfast</v>
      </c>
      <c r="M10" s="2" t="str">
        <f>IF(OrderDetails[[#This Row],[Favorite Meal]]=OrderDetails[[#This Row],[Meal Type]],"Yes","No")</f>
        <v>Yes</v>
      </c>
    </row>
    <row r="11" spans="1:13" ht="12.75" x14ac:dyDescent="0.2">
      <c r="A11" s="2">
        <v>1005</v>
      </c>
      <c r="B11" s="2" t="s">
        <v>27</v>
      </c>
      <c r="C11" s="3">
        <v>45629</v>
      </c>
      <c r="D11" s="2" t="s">
        <v>20</v>
      </c>
      <c r="E11" s="2" t="s">
        <v>72</v>
      </c>
      <c r="F11" s="2" t="s">
        <v>97</v>
      </c>
      <c r="G11" s="15">
        <v>9</v>
      </c>
      <c r="H11" s="2" t="s">
        <v>99</v>
      </c>
      <c r="I11" s="2">
        <v>4</v>
      </c>
      <c r="J11" s="2" t="s">
        <v>77</v>
      </c>
      <c r="K11" s="2" t="str">
        <f>_xlfn.XLOOKUP(OrderDetails[[#This Row],[User ID]],UserDetails[User ID],UserDetails[Age Bracket])</f>
        <v>&lt;=30</v>
      </c>
      <c r="L11" s="2" t="str">
        <f>_xlfn.XLOOKUP(OrderDetails[[#This Row],[User ID]],UserDetails[User ID],UserDetails[Favorite Meal])</f>
        <v>Dinner</v>
      </c>
      <c r="M11" s="2" t="str">
        <f>IF(OrderDetails[[#This Row],[Favorite Meal]]=OrderDetails[[#This Row],[Meal Type]],"Yes","No")</f>
        <v>No</v>
      </c>
    </row>
    <row r="12" spans="1:13" ht="12.75" x14ac:dyDescent="0.2">
      <c r="A12" s="2">
        <v>1012</v>
      </c>
      <c r="B12" s="2" t="s">
        <v>27</v>
      </c>
      <c r="C12" s="3">
        <v>45632</v>
      </c>
      <c r="D12" s="2" t="s">
        <v>14</v>
      </c>
      <c r="E12" s="2" t="s">
        <v>70</v>
      </c>
      <c r="F12" s="2" t="s">
        <v>97</v>
      </c>
      <c r="G12" s="15">
        <v>12.5</v>
      </c>
      <c r="H12" s="2" t="s">
        <v>98</v>
      </c>
      <c r="I12" s="2">
        <v>4</v>
      </c>
      <c r="J12" s="2" t="s">
        <v>86</v>
      </c>
      <c r="K12" s="2" t="str">
        <f>_xlfn.XLOOKUP(OrderDetails[[#This Row],[User ID]],UserDetails[User ID],UserDetails[Age Bracket])</f>
        <v>&lt;=30</v>
      </c>
      <c r="L12" s="2" t="str">
        <f>_xlfn.XLOOKUP(OrderDetails[[#This Row],[User ID]],UserDetails[User ID],UserDetails[Favorite Meal])</f>
        <v>Dinner</v>
      </c>
      <c r="M12" s="2" t="str">
        <f>IF(OrderDetails[[#This Row],[Favorite Meal]]=OrderDetails[[#This Row],[Meal Type]],"Yes","No")</f>
        <v>Yes</v>
      </c>
    </row>
    <row r="13" spans="1:13" ht="12.75" x14ac:dyDescent="0.2">
      <c r="A13" s="2">
        <v>1007</v>
      </c>
      <c r="B13" s="2" t="s">
        <v>32</v>
      </c>
      <c r="C13" s="3">
        <v>45630</v>
      </c>
      <c r="D13" s="2" t="s">
        <v>14</v>
      </c>
      <c r="E13" s="2" t="s">
        <v>74</v>
      </c>
      <c r="F13" s="2" t="s">
        <v>97</v>
      </c>
      <c r="G13" s="15">
        <v>13.5</v>
      </c>
      <c r="H13" s="2" t="s">
        <v>98</v>
      </c>
      <c r="I13" s="2">
        <v>4</v>
      </c>
      <c r="J13" s="2" t="s">
        <v>79</v>
      </c>
      <c r="K13" s="2" t="str">
        <f>_xlfn.XLOOKUP(OrderDetails[[#This Row],[User ID]],UserDetails[User ID],UserDetails[Age Bracket])</f>
        <v>&lt;=30</v>
      </c>
      <c r="L13" s="2" t="str">
        <f>_xlfn.XLOOKUP(OrderDetails[[#This Row],[User ID]],UserDetails[User ID],UserDetails[Favorite Meal])</f>
        <v>Lunch</v>
      </c>
      <c r="M13" s="2" t="str">
        <f>IF(OrderDetails[[#This Row],[Favorite Meal]]=OrderDetails[[#This Row],[Meal Type]],"Yes","No")</f>
        <v>No</v>
      </c>
    </row>
    <row r="14" spans="1:13" ht="12.75" x14ac:dyDescent="0.2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15">
        <v>9</v>
      </c>
      <c r="H14" s="2" t="s">
        <v>99</v>
      </c>
      <c r="I14" s="2">
        <v>4</v>
      </c>
      <c r="J14" s="2" t="s">
        <v>87</v>
      </c>
      <c r="K14" s="2" t="str">
        <f>_xlfn.XLOOKUP(OrderDetails[[#This Row],[User ID]],UserDetails[User ID],UserDetails[Age Bracket])</f>
        <v>&lt;=30</v>
      </c>
      <c r="L14" s="2" t="str">
        <f>_xlfn.XLOOKUP(OrderDetails[[#This Row],[User ID]],UserDetails[User ID],UserDetails[Favorite Meal])</f>
        <v>Lunch</v>
      </c>
      <c r="M14" s="2" t="str">
        <f>IF(OrderDetails[[#This Row],[Favorite Meal]]=OrderDetails[[#This Row],[Meal Type]],"Yes","No")</f>
        <v>Yes</v>
      </c>
    </row>
    <row r="15" spans="1:13" ht="12.75" x14ac:dyDescent="0.2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15">
        <v>13</v>
      </c>
      <c r="H15" s="2" t="s">
        <v>98</v>
      </c>
      <c r="I15" s="2">
        <v>5</v>
      </c>
      <c r="J15" s="2" t="s">
        <v>88</v>
      </c>
      <c r="K15" s="2" t="str">
        <f>_xlfn.XLOOKUP(OrderDetails[[#This Row],[User ID]],UserDetails[User ID],UserDetails[Age Bracket])</f>
        <v>&lt;=30</v>
      </c>
      <c r="L15" s="2" t="str">
        <f>_xlfn.XLOOKUP(OrderDetails[[#This Row],[User ID]],UserDetails[User ID],UserDetails[Favorite Meal])</f>
        <v>Dinner</v>
      </c>
      <c r="M15" s="2" t="str">
        <f>IF(OrderDetails[[#This Row],[Favorite Meal]]=OrderDetails[[#This Row],[Meal Type]],"Yes","No")</f>
        <v>Yes</v>
      </c>
    </row>
    <row r="16" spans="1:13" ht="12.75" x14ac:dyDescent="0.2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15">
        <v>14</v>
      </c>
      <c r="H16" s="2" t="s">
        <v>98</v>
      </c>
      <c r="I16" s="2">
        <v>5</v>
      </c>
      <c r="J16" s="2" t="s">
        <v>89</v>
      </c>
      <c r="K16" s="2" t="str">
        <f>_xlfn.XLOOKUP(OrderDetails[[#This Row],[User ID]],UserDetails[User ID],UserDetails[Age Bracket])</f>
        <v>&gt;30</v>
      </c>
      <c r="L16" s="2" t="str">
        <f>_xlfn.XLOOKUP(OrderDetails[[#This Row],[User ID]],UserDetails[User ID],UserDetails[Favorite Meal])</f>
        <v>Breakfast</v>
      </c>
      <c r="M16" s="2" t="str">
        <f>IF(OrderDetails[[#This Row],[Favorite Meal]]=OrderDetails[[#This Row],[Meal Type]],"Yes","No")</f>
        <v>No</v>
      </c>
    </row>
    <row r="17" spans="1:13" ht="12.75" x14ac:dyDescent="0.2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15">
        <v>11</v>
      </c>
      <c r="H17" s="2" t="s">
        <v>99</v>
      </c>
      <c r="I17" s="2">
        <v>4</v>
      </c>
      <c r="J17" s="2" t="s">
        <v>90</v>
      </c>
      <c r="K17" s="2" t="str">
        <f>_xlfn.XLOOKUP(OrderDetails[[#This Row],[User ID]],UserDetails[User ID],UserDetails[Age Bracket])</f>
        <v>&gt;30</v>
      </c>
      <c r="L17" s="2" t="str">
        <f>_xlfn.XLOOKUP(OrderDetails[[#This Row],[User ID]],UserDetails[User ID],UserDetails[Favorite Meal])</f>
        <v>Dinner</v>
      </c>
      <c r="M17" s="2" t="str">
        <f>IF(OrderDetails[[#This Row],[Favorite Meal]]=OrderDetails[[#This Row],[Meal Type]],"Yes","No")</f>
        <v>No</v>
      </c>
    </row>
    <row r="19" spans="1:13" ht="15.75" customHeight="1" x14ac:dyDescent="0.2">
      <c r="C19" s="17" t="s">
        <v>143</v>
      </c>
      <c r="D19" s="17"/>
      <c r="E19" s="17"/>
    </row>
    <row r="20" spans="1:13" ht="15.75" customHeight="1" x14ac:dyDescent="0.2">
      <c r="C20" cm="1">
        <f t="array" ref="C20">COUNTA(_xlfn.UNIQUE(_xlfn._xlws.FILTER(OrderDetails[Order ID],OrderDetails[Fav and meal type are same]="Yes")))</f>
        <v>7</v>
      </c>
    </row>
    <row r="27" spans="1:13" ht="15.75" customHeight="1" x14ac:dyDescent="0.2">
      <c r="A27" s="8"/>
    </row>
    <row r="28" spans="1:13" ht="15.75" customHeight="1" x14ac:dyDescent="0.2">
      <c r="A28" s="9"/>
    </row>
    <row r="29" spans="1:13" ht="15.75" customHeight="1" x14ac:dyDescent="0.2">
      <c r="A29" s="8"/>
    </row>
    <row r="30" spans="1:13" ht="15.75" customHeight="1" x14ac:dyDescent="0.2">
      <c r="A30" s="9"/>
    </row>
    <row r="31" spans="1:13" ht="15.75" customHeight="1" x14ac:dyDescent="0.2">
      <c r="A31" s="8"/>
    </row>
    <row r="32" spans="1:13" ht="15.75" customHeight="1" x14ac:dyDescent="0.2">
      <c r="A32" s="9"/>
    </row>
    <row r="33" spans="1:1" ht="15.75" customHeight="1" x14ac:dyDescent="0.2">
      <c r="A33" s="8"/>
    </row>
  </sheetData>
  <dataConsolidate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46E3-E7CA-4A19-BC17-46CDFFE48F4D}">
  <dimension ref="A1:J115"/>
  <sheetViews>
    <sheetView workbookViewId="0">
      <selection activeCell="H18" sqref="H18"/>
    </sheetView>
  </sheetViews>
  <sheetFormatPr defaultRowHeight="12.75" x14ac:dyDescent="0.2"/>
  <cols>
    <col min="1" max="1" width="13.85546875" bestFit="1" customWidth="1"/>
    <col min="2" max="2" width="23.140625" bestFit="1" customWidth="1"/>
    <col min="3" max="3" width="16.85546875" bestFit="1" customWidth="1"/>
    <col min="4" max="4" width="13.85546875" bestFit="1" customWidth="1"/>
    <col min="5" max="5" width="24.42578125" bestFit="1" customWidth="1"/>
    <col min="6" max="6" width="16.85546875" bestFit="1" customWidth="1"/>
    <col min="7" max="7" width="8.5703125" customWidth="1"/>
    <col min="8" max="8" width="13.85546875" bestFit="1" customWidth="1"/>
    <col min="9" max="9" width="16.85546875" bestFit="1" customWidth="1"/>
  </cols>
  <sheetData>
    <row r="1" spans="1:10" x14ac:dyDescent="0.2">
      <c r="A1" s="17" t="s">
        <v>128</v>
      </c>
      <c r="B1" s="17"/>
      <c r="D1" s="17" t="s">
        <v>141</v>
      </c>
      <c r="F1" s="17" t="s">
        <v>140</v>
      </c>
      <c r="H1" s="17" t="s">
        <v>143</v>
      </c>
      <c r="I1" s="17"/>
      <c r="J1" s="17"/>
    </row>
    <row r="2" spans="1:10" x14ac:dyDescent="0.2">
      <c r="A2" t="s">
        <v>120</v>
      </c>
      <c r="D2" t="s">
        <v>130</v>
      </c>
      <c r="F2" t="s">
        <v>139</v>
      </c>
      <c r="H2" cm="1">
        <f t="array" ref="H2">COUNTA(_xlfn.UNIQUE(_xlfn._xlws.FILTER(OrderDetails[Order ID],OrderDetails[Fav and meal type are same]="Yes")))</f>
        <v>7</v>
      </c>
      <c r="I2" t="s">
        <v>148</v>
      </c>
    </row>
    <row r="3" spans="1:10" x14ac:dyDescent="0.2">
      <c r="A3" s="7">
        <v>180</v>
      </c>
      <c r="D3" s="7">
        <v>16</v>
      </c>
      <c r="F3" s="7">
        <v>11.25</v>
      </c>
    </row>
    <row r="5" spans="1:10" x14ac:dyDescent="0.2">
      <c r="A5" s="17" t="s">
        <v>129</v>
      </c>
      <c r="B5" s="17"/>
    </row>
    <row r="6" spans="1:10" x14ac:dyDescent="0.2">
      <c r="A6" t="s">
        <v>126</v>
      </c>
    </row>
    <row r="7" spans="1:10" x14ac:dyDescent="0.2">
      <c r="A7" s="7">
        <v>8</v>
      </c>
    </row>
    <row r="10" spans="1:10" x14ac:dyDescent="0.2">
      <c r="A10" s="17" t="s">
        <v>133</v>
      </c>
      <c r="B10" s="17"/>
      <c r="C10" s="17"/>
    </row>
    <row r="11" spans="1:10" x14ac:dyDescent="0.2">
      <c r="A11" s="5" t="s">
        <v>105</v>
      </c>
      <c r="B11" t="s">
        <v>126</v>
      </c>
      <c r="C11" t="s">
        <v>130</v>
      </c>
    </row>
    <row r="12" spans="1:10" x14ac:dyDescent="0.2">
      <c r="A12" s="6" t="s">
        <v>26</v>
      </c>
      <c r="B12" s="7">
        <v>3</v>
      </c>
      <c r="C12" s="7">
        <v>3</v>
      </c>
    </row>
    <row r="13" spans="1:10" x14ac:dyDescent="0.2">
      <c r="A13" s="6" t="s">
        <v>14</v>
      </c>
      <c r="B13" s="7">
        <v>7</v>
      </c>
      <c r="C13" s="7">
        <v>8</v>
      </c>
    </row>
    <row r="14" spans="1:10" x14ac:dyDescent="0.2">
      <c r="A14" s="6" t="s">
        <v>20</v>
      </c>
      <c r="B14" s="7">
        <v>5</v>
      </c>
      <c r="C14" s="7">
        <v>5</v>
      </c>
    </row>
    <row r="15" spans="1:10" x14ac:dyDescent="0.2">
      <c r="A15" s="6" t="s">
        <v>106</v>
      </c>
      <c r="B15" s="7">
        <v>8</v>
      </c>
      <c r="C15" s="7">
        <v>16</v>
      </c>
    </row>
    <row r="18" spans="1:3" x14ac:dyDescent="0.2">
      <c r="A18" s="17" t="s">
        <v>131</v>
      </c>
      <c r="B18" s="17"/>
      <c r="C18" s="17"/>
    </row>
    <row r="19" spans="1:3" x14ac:dyDescent="0.2">
      <c r="A19" s="5" t="s">
        <v>105</v>
      </c>
      <c r="B19" t="s">
        <v>120</v>
      </c>
    </row>
    <row r="20" spans="1:3" x14ac:dyDescent="0.2">
      <c r="A20" s="6" t="s">
        <v>26</v>
      </c>
      <c r="B20" s="7">
        <v>23.5</v>
      </c>
    </row>
    <row r="21" spans="1:3" x14ac:dyDescent="0.2">
      <c r="A21" s="6" t="s">
        <v>14</v>
      </c>
      <c r="B21" s="7">
        <v>106.5</v>
      </c>
    </row>
    <row r="22" spans="1:3" x14ac:dyDescent="0.2">
      <c r="A22" s="6" t="s">
        <v>20</v>
      </c>
      <c r="B22" s="7">
        <v>50</v>
      </c>
    </row>
    <row r="23" spans="1:3" x14ac:dyDescent="0.2">
      <c r="A23" s="6" t="s">
        <v>106</v>
      </c>
      <c r="B23" s="7">
        <v>180</v>
      </c>
    </row>
    <row r="30" spans="1:3" x14ac:dyDescent="0.2">
      <c r="A30" s="17" t="s">
        <v>151</v>
      </c>
      <c r="B30" s="17"/>
    </row>
    <row r="31" spans="1:3" x14ac:dyDescent="0.2">
      <c r="A31" s="5" t="s">
        <v>105</v>
      </c>
      <c r="B31" t="s">
        <v>126</v>
      </c>
      <c r="C31" t="s">
        <v>130</v>
      </c>
    </row>
    <row r="32" spans="1:3" x14ac:dyDescent="0.2">
      <c r="A32" s="6" t="s">
        <v>72</v>
      </c>
      <c r="B32" s="7">
        <v>3</v>
      </c>
      <c r="C32" s="7">
        <v>3</v>
      </c>
    </row>
    <row r="33" spans="1:3" x14ac:dyDescent="0.2">
      <c r="A33" s="6" t="s">
        <v>74</v>
      </c>
      <c r="B33" s="7">
        <v>4</v>
      </c>
      <c r="C33" s="7">
        <v>4</v>
      </c>
    </row>
    <row r="34" spans="1:3" x14ac:dyDescent="0.2">
      <c r="A34" s="6" t="s">
        <v>84</v>
      </c>
      <c r="B34" s="7">
        <v>1</v>
      </c>
      <c r="C34" s="7">
        <v>1</v>
      </c>
    </row>
    <row r="35" spans="1:3" x14ac:dyDescent="0.2">
      <c r="A35" s="6" t="s">
        <v>76</v>
      </c>
      <c r="B35" s="7">
        <v>2</v>
      </c>
      <c r="C35" s="7">
        <v>2</v>
      </c>
    </row>
    <row r="36" spans="1:3" x14ac:dyDescent="0.2">
      <c r="A36" s="6" t="s">
        <v>70</v>
      </c>
      <c r="B36" s="7">
        <v>4</v>
      </c>
      <c r="C36" s="7">
        <v>4</v>
      </c>
    </row>
    <row r="37" spans="1:3" x14ac:dyDescent="0.2">
      <c r="A37" s="6" t="s">
        <v>81</v>
      </c>
      <c r="B37" s="7">
        <v>2</v>
      </c>
      <c r="C37" s="7">
        <v>2</v>
      </c>
    </row>
    <row r="38" spans="1:3" x14ac:dyDescent="0.2">
      <c r="A38" s="6" t="s">
        <v>106</v>
      </c>
      <c r="B38" s="7">
        <v>8</v>
      </c>
      <c r="C38" s="7">
        <v>16</v>
      </c>
    </row>
    <row r="52" spans="1:3" x14ac:dyDescent="0.2">
      <c r="A52" s="17" t="s">
        <v>132</v>
      </c>
      <c r="B52" s="17"/>
      <c r="C52" s="17"/>
    </row>
    <row r="53" spans="1:3" x14ac:dyDescent="0.2">
      <c r="A53" s="5" t="s">
        <v>105</v>
      </c>
      <c r="B53" t="s">
        <v>120</v>
      </c>
    </row>
    <row r="54" spans="1:3" x14ac:dyDescent="0.2">
      <c r="A54" s="6" t="s">
        <v>72</v>
      </c>
      <c r="B54" s="7">
        <v>28</v>
      </c>
    </row>
    <row r="55" spans="1:3" x14ac:dyDescent="0.2">
      <c r="A55" s="6" t="s">
        <v>74</v>
      </c>
      <c r="B55" s="7">
        <v>51</v>
      </c>
    </row>
    <row r="56" spans="1:3" x14ac:dyDescent="0.2">
      <c r="A56" s="6" t="s">
        <v>84</v>
      </c>
      <c r="B56" s="7">
        <v>7</v>
      </c>
    </row>
    <row r="57" spans="1:3" x14ac:dyDescent="0.2">
      <c r="A57" s="6" t="s">
        <v>76</v>
      </c>
      <c r="B57" s="7">
        <v>16.5</v>
      </c>
    </row>
    <row r="58" spans="1:3" x14ac:dyDescent="0.2">
      <c r="A58" s="6" t="s">
        <v>70</v>
      </c>
      <c r="B58" s="7">
        <v>55.5</v>
      </c>
    </row>
    <row r="59" spans="1:3" x14ac:dyDescent="0.2">
      <c r="A59" s="6" t="s">
        <v>81</v>
      </c>
      <c r="B59" s="7">
        <v>22</v>
      </c>
    </row>
    <row r="60" spans="1:3" x14ac:dyDescent="0.2">
      <c r="A60" s="6" t="s">
        <v>106</v>
      </c>
      <c r="B60" s="7">
        <v>180</v>
      </c>
    </row>
    <row r="67" spans="1:3" x14ac:dyDescent="0.2">
      <c r="A67" s="17" t="s">
        <v>150</v>
      </c>
      <c r="B67" s="17"/>
      <c r="C67" s="17"/>
    </row>
    <row r="68" spans="1:3" x14ac:dyDescent="0.2">
      <c r="A68" s="5" t="s">
        <v>105</v>
      </c>
      <c r="B68" t="s">
        <v>113</v>
      </c>
      <c r="C68" t="s">
        <v>130</v>
      </c>
    </row>
    <row r="69" spans="1:3" x14ac:dyDescent="0.2">
      <c r="A69" s="6" t="s">
        <v>108</v>
      </c>
      <c r="B69" s="7">
        <v>8</v>
      </c>
      <c r="C69" s="7">
        <v>8</v>
      </c>
    </row>
    <row r="70" spans="1:3" x14ac:dyDescent="0.2">
      <c r="A70" s="6" t="s">
        <v>109</v>
      </c>
      <c r="B70" s="7">
        <v>8</v>
      </c>
      <c r="C70" s="7">
        <v>8</v>
      </c>
    </row>
    <row r="71" spans="1:3" x14ac:dyDescent="0.2">
      <c r="A71" s="6" t="s">
        <v>106</v>
      </c>
      <c r="B71" s="7">
        <v>16</v>
      </c>
      <c r="C71" s="7">
        <v>16</v>
      </c>
    </row>
    <row r="79" spans="1:3" x14ac:dyDescent="0.2">
      <c r="A79" s="17" t="s">
        <v>149</v>
      </c>
      <c r="B79" s="17"/>
      <c r="C79" s="17"/>
    </row>
    <row r="80" spans="1:3" x14ac:dyDescent="0.2">
      <c r="A80" s="5" t="s">
        <v>105</v>
      </c>
      <c r="B80" t="s">
        <v>120</v>
      </c>
    </row>
    <row r="81" spans="1:2" x14ac:dyDescent="0.2">
      <c r="A81" s="6" t="s">
        <v>108</v>
      </c>
      <c r="B81" s="7">
        <v>92</v>
      </c>
    </row>
    <row r="82" spans="1:2" x14ac:dyDescent="0.2">
      <c r="A82" s="6" t="s">
        <v>109</v>
      </c>
      <c r="B82" s="7">
        <v>88</v>
      </c>
    </row>
    <row r="83" spans="1:2" x14ac:dyDescent="0.2">
      <c r="A83" s="6" t="s">
        <v>106</v>
      </c>
      <c r="B83" s="7">
        <v>180</v>
      </c>
    </row>
    <row r="93" spans="1:2" x14ac:dyDescent="0.2">
      <c r="A93" s="19" t="s">
        <v>137</v>
      </c>
      <c r="B93" s="17"/>
    </row>
    <row r="94" spans="1:2" x14ac:dyDescent="0.2">
      <c r="A94" s="5" t="s">
        <v>105</v>
      </c>
      <c r="B94" t="s">
        <v>130</v>
      </c>
    </row>
    <row r="95" spans="1:2" x14ac:dyDescent="0.2">
      <c r="A95" s="6" t="s">
        <v>9</v>
      </c>
      <c r="B95" s="7">
        <v>3</v>
      </c>
    </row>
    <row r="96" spans="1:2" x14ac:dyDescent="0.2">
      <c r="A96" s="6" t="s">
        <v>15</v>
      </c>
      <c r="B96" s="7">
        <v>3</v>
      </c>
    </row>
    <row r="97" spans="1:3" x14ac:dyDescent="0.2">
      <c r="A97" s="6" t="s">
        <v>21</v>
      </c>
      <c r="B97" s="7">
        <v>3</v>
      </c>
    </row>
    <row r="98" spans="1:3" x14ac:dyDescent="0.2">
      <c r="A98" s="6" t="s">
        <v>27</v>
      </c>
      <c r="B98" s="7">
        <v>2</v>
      </c>
    </row>
    <row r="99" spans="1:3" x14ac:dyDescent="0.2">
      <c r="A99" s="6" t="s">
        <v>32</v>
      </c>
      <c r="B99" s="7">
        <v>2</v>
      </c>
    </row>
    <row r="100" spans="1:3" x14ac:dyDescent="0.2">
      <c r="A100" s="6" t="s">
        <v>37</v>
      </c>
      <c r="B100" s="7">
        <v>1</v>
      </c>
    </row>
    <row r="101" spans="1:3" x14ac:dyDescent="0.2">
      <c r="A101" s="6" t="s">
        <v>42</v>
      </c>
      <c r="B101" s="7">
        <v>1</v>
      </c>
    </row>
    <row r="102" spans="1:3" x14ac:dyDescent="0.2">
      <c r="A102" s="6" t="s">
        <v>47</v>
      </c>
      <c r="B102" s="7">
        <v>1</v>
      </c>
    </row>
    <row r="103" spans="1:3" x14ac:dyDescent="0.2">
      <c r="A103" s="6" t="s">
        <v>106</v>
      </c>
      <c r="B103" s="7">
        <v>16</v>
      </c>
    </row>
    <row r="111" spans="1:3" x14ac:dyDescent="0.2">
      <c r="A111" s="17" t="s">
        <v>142</v>
      </c>
      <c r="B111" s="17"/>
      <c r="C111" s="17"/>
    </row>
    <row r="112" spans="1:3" x14ac:dyDescent="0.2">
      <c r="A112" s="5" t="s">
        <v>105</v>
      </c>
      <c r="B112" t="s">
        <v>130</v>
      </c>
    </row>
    <row r="113" spans="1:2" x14ac:dyDescent="0.2">
      <c r="A113" s="6" t="s">
        <v>100</v>
      </c>
      <c r="B113" s="7">
        <v>2</v>
      </c>
    </row>
    <row r="114" spans="1:2" x14ac:dyDescent="0.2">
      <c r="A114" s="6" t="s">
        <v>97</v>
      </c>
      <c r="B114" s="7">
        <v>14</v>
      </c>
    </row>
    <row r="115" spans="1:2" x14ac:dyDescent="0.2">
      <c r="A115" s="6" t="s">
        <v>106</v>
      </c>
      <c r="B115" s="7">
        <v>16</v>
      </c>
    </row>
  </sheetData>
  <pageMargins left="0.7" right="0.7" top="0.75" bottom="0.75" header="0.3" footer="0.3"/>
  <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B0F57741-EA23-4232-860D-063F517527B5}">
  <ds:schemaRefs/>
</ds:datastoreItem>
</file>

<file path=customXml/itemProps2.xml><?xml version="1.0" encoding="utf-8"?>
<ds:datastoreItem xmlns:ds="http://schemas.openxmlformats.org/officeDocument/2006/customXml" ds:itemID="{601B0CBB-759B-492B-8AAB-062B54BF75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0FC27CEE-C014-4DF6-B73A-774EF77001FB}">
  <ds:schemaRefs/>
</ds:datastoreItem>
</file>

<file path=customXml/itemProps4.xml><?xml version="1.0" encoding="utf-8"?>
<ds:datastoreItem xmlns:ds="http://schemas.openxmlformats.org/officeDocument/2006/customXml" ds:itemID="{1923BA32-B45A-4963-9133-667B2006269C}">
  <ds:schemaRefs/>
</ds:datastoreItem>
</file>

<file path=customXml/itemProps5.xml><?xml version="1.0" encoding="utf-8"?>
<ds:datastoreItem xmlns:ds="http://schemas.openxmlformats.org/officeDocument/2006/customXml" ds:itemID="{1931BA2A-C13F-4090-93E8-D4F69F12ACA9}">
  <ds:schemaRefs/>
</ds:datastoreItem>
</file>

<file path=customXml/itemProps6.xml><?xml version="1.0" encoding="utf-8"?>
<ds:datastoreItem xmlns:ds="http://schemas.openxmlformats.org/officeDocument/2006/customXml" ds:itemID="{11E0C705-FB9B-48A3-BE41-BE9EEE23C01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UserDetails</vt:lpstr>
      <vt:lpstr>Analysis of user details</vt:lpstr>
      <vt:lpstr>CookingSessions</vt:lpstr>
      <vt:lpstr>Analysis of cooking sessions</vt:lpstr>
      <vt:lpstr>OrderDetails</vt:lpstr>
      <vt:lpstr>Analysis of 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Prachi Wathore</cp:lastModifiedBy>
  <dcterms:modified xsi:type="dcterms:W3CDTF">2024-12-24T06:02:50Z</dcterms:modified>
</cp:coreProperties>
</file>