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8800" windowHeight="17480" firstSheet="1" activeTab="6"/>
  </bookViews>
  <sheets>
    <sheet name="Feasibility Report 1" sheetId="2" r:id="rId1"/>
    <sheet name="Feasibility Report 2" sheetId="3" r:id="rId2"/>
    <sheet name="Answer Report 1" sheetId="4" r:id="rId3"/>
    <sheet name="Sensitivity Report 1" sheetId="5" r:id="rId4"/>
    <sheet name="Limits Report 1" sheetId="6" r:id="rId5"/>
    <sheet name="Limits Report 2" sheetId="8" r:id="rId6"/>
    <sheet name="growth" sheetId="1" r:id="rId7"/>
    <sheet name="Sheet3" sheetId="9" r:id="rId8"/>
  </sheets>
  <definedNames>
    <definedName name="alpha">growth!$B$23</definedName>
    <definedName name="beta">growth!$B$22</definedName>
    <definedName name="Capital">growth!$B$8:$D$8</definedName>
    <definedName name="Consumption">growth!#REF!</definedName>
    <definedName name="Production">growth!#REF!</definedName>
    <definedName name="solver_adj" localSheetId="6" hidden="1">growth!$C$9:$J$9</definedName>
    <definedName name="solver_cvg" localSheetId="6" hidden="1">0.000001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growth!$B$10:$J$10</definedName>
    <definedName name="solver_lhs10" localSheetId="6" hidden="1">growth!$I$8</definedName>
    <definedName name="solver_lhs11" localSheetId="6" hidden="1">growth!$I$9</definedName>
    <definedName name="solver_lhs12" localSheetId="6" hidden="1">growth!$J$8</definedName>
    <definedName name="solver_lhs13" localSheetId="6" hidden="1">growth!$J$9</definedName>
    <definedName name="solver_lhs14" localSheetId="6" hidden="1">growth!$K$10</definedName>
    <definedName name="solver_lhs15" localSheetId="6" hidden="1">growth!$K$10</definedName>
    <definedName name="solver_lhs16" localSheetId="6" hidden="1">growth!$J$11</definedName>
    <definedName name="solver_lhs17" localSheetId="6" hidden="1">growth!$K$10</definedName>
    <definedName name="solver_lhs18" localSheetId="6" hidden="1">growth!$K$8</definedName>
    <definedName name="solver_lhs2" localSheetId="6" hidden="1">growth!$B$10:$J$10</definedName>
    <definedName name="solver_lhs3" localSheetId="6" hidden="1">growth!$C$11:$J$11</definedName>
    <definedName name="solver_lhs4" localSheetId="6" hidden="1">growth!$C$12:$J$12</definedName>
    <definedName name="solver_lhs5" localSheetId="6" hidden="1">growth!$C$9:$J$9</definedName>
    <definedName name="solver_lhs6" localSheetId="6" hidden="1">growth!$C$9:$J$9</definedName>
    <definedName name="solver_lhs7" localSheetId="6" hidden="1">growth!$D$15:$J$15</definedName>
    <definedName name="solver_lhs8" localSheetId="6" hidden="1">growth!$K$10</definedName>
    <definedName name="solver_lhs9" localSheetId="6" hidden="1">growth!$H$9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8</definedName>
    <definedName name="solver_nwt" localSheetId="6" hidden="1">1</definedName>
    <definedName name="solver_oldobj" localSheetId="6" hidden="1">7.71610093804762</definedName>
    <definedName name="solver_opt" localSheetId="6" hidden="1">growth!$L$19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10" localSheetId="6" hidden="1">3</definedName>
    <definedName name="solver_rel11" localSheetId="6" hidden="1">1</definedName>
    <definedName name="solver_rel12" localSheetId="6" hidden="1">3</definedName>
    <definedName name="solver_rel13" localSheetId="6" hidden="1">1</definedName>
    <definedName name="solver_rel14" localSheetId="6" hidden="1">3</definedName>
    <definedName name="solver_rel15" localSheetId="6" hidden="1">3</definedName>
    <definedName name="solver_rel16" localSheetId="6" hidden="1">2</definedName>
    <definedName name="solver_rel17" localSheetId="6" hidden="1">3</definedName>
    <definedName name="solver_rel18" localSheetId="6" hidden="1">3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el5" localSheetId="6" hidden="1">1</definedName>
    <definedName name="solver_rel6" localSheetId="6" hidden="1">3</definedName>
    <definedName name="solver_rel7" localSheetId="6" hidden="1">1</definedName>
    <definedName name="solver_rel8" localSheetId="6" hidden="1">3</definedName>
    <definedName name="solver_rel9" localSheetId="6" hidden="1">1</definedName>
    <definedName name="solver_rhs1" localSheetId="6" hidden="1">0</definedName>
    <definedName name="solver_rhs10" localSheetId="6" hidden="1">0</definedName>
    <definedName name="solver_rhs11" localSheetId="6" hidden="1">growth!$I$5</definedName>
    <definedName name="solver_rhs12" localSheetId="6" hidden="1">0</definedName>
    <definedName name="solver_rhs13" localSheetId="6" hidden="1">growth!$J$6</definedName>
    <definedName name="solver_rhs14" localSheetId="6" hidden="1">growth!#REF!</definedName>
    <definedName name="solver_rhs15" localSheetId="6" hidden="1">growth!#REF!</definedName>
    <definedName name="solver_rhs16" localSheetId="6" hidden="1">growth!$J$6</definedName>
    <definedName name="solver_rhs17" localSheetId="6" hidden="1">growth!#REF!</definedName>
    <definedName name="solver_rhs18" localSheetId="6" hidden="1">growth!#REF!</definedName>
    <definedName name="solver_rhs2" localSheetId="6" hidden="1">0</definedName>
    <definedName name="solver_rhs3" localSheetId="6" hidden="1">0</definedName>
    <definedName name="solver_rhs4" localSheetId="6" hidden="1">growth!$B$26</definedName>
    <definedName name="solver_rhs5" localSheetId="6" hidden="1">growth!$C$11:$J$11</definedName>
    <definedName name="solver_rhs6" localSheetId="6" hidden="1">0</definedName>
    <definedName name="solver_rhs7" localSheetId="6" hidden="1">growth!$B$27</definedName>
    <definedName name="solver_rhs8" localSheetId="6" hidden="1">growth!$L$10</definedName>
    <definedName name="solver_rhs9" localSheetId="6" hidden="1">growth!$H$6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mp" localSheetId="6" hidden="1">growth!#REF!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2</definedName>
    <definedName name="tau">growth!$B$21</definedName>
    <definedName name="theta">growth!$B$24</definedName>
    <definedName name="Time_Period">growth!$B$6:$D$8</definedName>
  </definedNames>
  <calcPr calcId="140001" iterate="1" iterateCount="1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7" i="1"/>
  <c r="E19" i="1"/>
  <c r="E17" i="1"/>
  <c r="F19" i="1"/>
  <c r="F17" i="1"/>
  <c r="G19" i="1"/>
  <c r="G17" i="1"/>
  <c r="H19" i="1"/>
  <c r="H17" i="1"/>
  <c r="I19" i="1"/>
  <c r="I17" i="1"/>
  <c r="J19" i="1"/>
  <c r="J17" i="1"/>
  <c r="C19" i="1"/>
  <c r="C17" i="1"/>
  <c r="H24" i="1"/>
  <c r="H25" i="1"/>
  <c r="H26" i="1"/>
  <c r="L24" i="1"/>
  <c r="L25" i="1"/>
  <c r="L26" i="1"/>
  <c r="C10" i="1"/>
  <c r="C28" i="1"/>
  <c r="C12" i="1"/>
  <c r="C32" i="1"/>
  <c r="C6" i="1"/>
  <c r="C8" i="1"/>
  <c r="D10" i="1"/>
  <c r="D32" i="1"/>
  <c r="D28" i="1"/>
  <c r="D6" i="1"/>
  <c r="D11" i="1"/>
  <c r="D14" i="1"/>
  <c r="D8" i="1"/>
  <c r="E10" i="1"/>
  <c r="E32" i="1"/>
  <c r="E28" i="1"/>
  <c r="E6" i="1"/>
  <c r="E11" i="1"/>
  <c r="E14" i="1"/>
  <c r="E8" i="1"/>
  <c r="F10" i="1"/>
  <c r="F32" i="1"/>
  <c r="F28" i="1"/>
  <c r="F6" i="1"/>
  <c r="F11" i="1"/>
  <c r="F14" i="1"/>
  <c r="F8" i="1"/>
  <c r="G10" i="1"/>
  <c r="G32" i="1"/>
  <c r="G28" i="1"/>
  <c r="G6" i="1"/>
  <c r="G11" i="1"/>
  <c r="G14" i="1"/>
  <c r="G8" i="1"/>
  <c r="H10" i="1"/>
  <c r="H32" i="1"/>
  <c r="H28" i="1"/>
  <c r="H6" i="1"/>
  <c r="H11" i="1"/>
  <c r="H14" i="1"/>
  <c r="H8" i="1"/>
  <c r="I10" i="1"/>
  <c r="I32" i="1"/>
  <c r="I28" i="1"/>
  <c r="I6" i="1"/>
  <c r="I11" i="1"/>
  <c r="I14" i="1"/>
  <c r="I8" i="1"/>
  <c r="J10" i="1"/>
  <c r="J32" i="1"/>
  <c r="J28" i="1"/>
  <c r="J6" i="1"/>
  <c r="J11" i="1"/>
  <c r="J14" i="1"/>
  <c r="C11" i="1"/>
  <c r="C14" i="1"/>
  <c r="K28" i="1"/>
  <c r="E12" i="1"/>
  <c r="F12" i="1"/>
  <c r="G12" i="1"/>
  <c r="H12" i="1"/>
  <c r="I12" i="1"/>
  <c r="J12" i="1"/>
  <c r="C16" i="1"/>
  <c r="D16" i="1"/>
  <c r="E16" i="1"/>
  <c r="F16" i="1"/>
  <c r="G16" i="1"/>
  <c r="H16" i="1"/>
  <c r="I16" i="1"/>
  <c r="J16" i="1"/>
  <c r="G22" i="1"/>
  <c r="L19" i="1"/>
  <c r="E15" i="1"/>
  <c r="F15" i="1"/>
  <c r="G15" i="1"/>
  <c r="H15" i="1"/>
  <c r="I15" i="1"/>
  <c r="J15" i="1"/>
  <c r="D15" i="1"/>
  <c r="D12" i="1"/>
  <c r="J8" i="1"/>
  <c r="K10" i="1"/>
  <c r="B6" i="1"/>
  <c r="B13" i="1"/>
  <c r="B12" i="1"/>
  <c r="K32" i="1"/>
  <c r="E29" i="1"/>
  <c r="D29" i="1"/>
  <c r="E30" i="1"/>
  <c r="F29" i="1"/>
  <c r="F30" i="1"/>
  <c r="G29" i="1"/>
  <c r="G30" i="1"/>
  <c r="H29" i="1"/>
  <c r="H30" i="1"/>
  <c r="I29" i="1"/>
  <c r="I30" i="1"/>
  <c r="J29" i="1"/>
  <c r="J30" i="1"/>
  <c r="K29" i="1"/>
  <c r="K30" i="1"/>
  <c r="C29" i="1"/>
  <c r="D30" i="1"/>
  <c r="C13" i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<sst xmlns="http://schemas.openxmlformats.org/spreadsheetml/2006/main" count="261" uniqueCount="116">
  <si>
    <t>Time Period</t>
  </si>
  <si>
    <t>Consumption</t>
  </si>
  <si>
    <t>Target</t>
  </si>
  <si>
    <t>Capital</t>
  </si>
  <si>
    <t>Utility</t>
  </si>
  <si>
    <t>tau</t>
  </si>
  <si>
    <t>beta</t>
  </si>
  <si>
    <t>alpha</t>
  </si>
  <si>
    <t>theta</t>
  </si>
  <si>
    <t>Growth Model</t>
  </si>
  <si>
    <t>Original development by David Kendrick. Recent modifications by Ruben Mercado.</t>
  </si>
  <si>
    <t xml:space="preserve">Labor </t>
  </si>
  <si>
    <t>popcap</t>
  </si>
  <si>
    <t>dL/dt</t>
  </si>
  <si>
    <t>d2L/dt2</t>
  </si>
  <si>
    <t>Technology</t>
  </si>
  <si>
    <t>Solow</t>
  </si>
  <si>
    <t>Microsoft Excel 14.1 Feasibility Report</t>
  </si>
  <si>
    <t>Worksheet: [growth.xls]growth</t>
  </si>
  <si>
    <t>Report Created: 9/9/2013 7:06:38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</si>
  <si>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</si>
  <si>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</si>
  <si>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</si>
  <si>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</si>
  <si>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</si>
  <si>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</si>
  <si>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</si>
  <si>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Capital:Labor</t>
  </si>
  <si>
    <t>Worksheet: [growth_working.xlsx]growth</t>
  </si>
  <si>
    <t>Report Created: 9/10/2013 10:00:57 PM</t>
  </si>
  <si>
    <t>K/L</t>
  </si>
  <si>
    <t>K+C</t>
  </si>
  <si>
    <t>Microsoft Excel 14.1 Answer Report</t>
  </si>
  <si>
    <t>Report Created: 9/10/2013 10:43:20 PM</t>
  </si>
  <si>
    <t>Result: Solver found a solution.  All constraints and optimality conditions are satisfied.</t>
  </si>
  <si>
    <t>Solver Engine</t>
  </si>
  <si>
    <t>Engine: GRG Nonlinear</t>
  </si>
  <si>
    <t>Solution Time: 1.438081 Seconds.</t>
  </si>
  <si>
    <t>Iterations: 0 Subproblems: 0</t>
  </si>
  <si>
    <t>Solver Options</t>
  </si>
  <si>
    <t>Max Time 100 sec, Iterations 100, Precision 0.000001</t>
  </si>
  <si>
    <t>Convergence 0.0001, Population Size 100, Random Seed 0, Derivatives Forward, Require Bounds</t>
  </si>
  <si>
    <t>Max Subproblems Unlimited, Max Integer Sols Unlimited, Integer Tolerance 5%, Solve Without Integer Constraints,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</si>
  <si>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</si>
  <si>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</si>
  <si>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</si>
  <si>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</si>
  <si>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</si>
  <si>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</si>
  <si>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$L$12</t>
  </si>
  <si>
    <t>Utility Total</t>
  </si>
  <si>
    <t>$C$9</t>
  </si>
  <si>
    <t>Contin</t>
  </si>
  <si>
    <t>$D$9</t>
  </si>
  <si>
    <t>$E$9</t>
  </si>
  <si>
    <t>$F$9</t>
  </si>
  <si>
    <t>$G$9</t>
  </si>
  <si>
    <t>$H$9</t>
  </si>
  <si>
    <t>$I$9</t>
  </si>
  <si>
    <t>$J$9</t>
  </si>
  <si>
    <t>$C$17</t>
  </si>
  <si>
    <t>$C$17&lt;=$C$7</t>
  </si>
  <si>
    <t>Binding</t>
  </si>
  <si>
    <t>$D$17</t>
  </si>
  <si>
    <t>$D$17&lt;=$D$7</t>
  </si>
  <si>
    <t>$E$17</t>
  </si>
  <si>
    <t>$E$17&lt;=$E$7</t>
  </si>
  <si>
    <t>$F$17</t>
  </si>
  <si>
    <t>$F$17&lt;=$F$7</t>
  </si>
  <si>
    <t>$G$17</t>
  </si>
  <si>
    <t>$G$17&lt;=$G$7</t>
  </si>
  <si>
    <t>$H$17</t>
  </si>
  <si>
    <t>$H$17&lt;=$H$7</t>
  </si>
  <si>
    <t>$I$17</t>
  </si>
  <si>
    <t>$I$17&lt;=$I$7</t>
  </si>
  <si>
    <t>$J$17</t>
  </si>
  <si>
    <t>$J$17&lt;=$J$7</t>
  </si>
  <si>
    <t>$K$9</t>
  </si>
  <si>
    <t>$K$9&gt;=$L$9</t>
  </si>
  <si>
    <t>Not Binding</t>
  </si>
  <si>
    <t>$C$9:$J$9</t>
  </si>
  <si>
    <t>Microsoft Excel 14.1 Sensitivity Report</t>
  </si>
  <si>
    <t>Final</t>
  </si>
  <si>
    <t>Value</t>
  </si>
  <si>
    <t>Reduced</t>
  </si>
  <si>
    <t>Gradient</t>
  </si>
  <si>
    <t>Lagrange</t>
  </si>
  <si>
    <t>Multiplier</t>
  </si>
  <si>
    <t>Microsoft Excel 14.1 Limits Report</t>
  </si>
  <si>
    <t>Report Created: 9/10/2013 10:43:48 PM</t>
  </si>
  <si>
    <t>Objective</t>
  </si>
  <si>
    <t>Variable</t>
  </si>
  <si>
    <t>Lower</t>
  </si>
  <si>
    <t>Limit</t>
  </si>
  <si>
    <t>Result</t>
  </si>
  <si>
    <t>Upper</t>
  </si>
  <si>
    <t>Savings</t>
  </si>
  <si>
    <t>Norm C</t>
  </si>
  <si>
    <t>Delta Norrm C</t>
  </si>
  <si>
    <t>Max delta C</t>
  </si>
  <si>
    <t>Depreciation Rate</t>
  </si>
  <si>
    <t>Discount Factor</t>
  </si>
  <si>
    <t>Sensitivity to Labor</t>
  </si>
  <si>
    <t>Capital To Labor</t>
  </si>
  <si>
    <t>Maximum Change in Consumption</t>
  </si>
  <si>
    <t>Poplulation Max</t>
  </si>
  <si>
    <t>Weighted Average of Normalized Consumption</t>
  </si>
  <si>
    <t>Weighted Norm C</t>
  </si>
  <si>
    <t>$C$8</t>
  </si>
  <si>
    <t>Report Created: 9/12/2013 9:43:55 AM</t>
  </si>
  <si>
    <t>Total U</t>
  </si>
  <si>
    <t>Y+K</t>
  </si>
  <si>
    <t xml:space="preserve">Capital </t>
  </si>
  <si>
    <t>Expanded by Michael Lee</t>
  </si>
  <si>
    <t>Solow:Labor</t>
  </si>
  <si>
    <t>Utility:C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</si>
</sst>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;[Red]0.000"/>
  </numFmts>
  <fonts count="12" x14ac:knownFonts="1">
    <font>
      <sz val="10"/>
      <name val="Geneva"/>
    </font>
    <font>
      <b/>
      <sz val="10"/>
      <name val="Geneva"/>
    </font>
    <font>
      <b/>
      <sz val="12"/>
      <color rgb="FFFA7D00"/>
      <name val="Calibri"/>
      <family val="2"/>
      <scheme val="minor"/>
    </font>
    <font>
      <b/>
      <sz val="10"/>
      <color indexed="18"/>
      <name val="Geneva"/>
    </font>
    <font>
      <u/>
      <sz val="10"/>
      <color theme="10"/>
      <name val="Geneva"/>
    </font>
    <font>
      <u/>
      <sz val="10"/>
      <color theme="11"/>
      <name val="Geneva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18"/>
      <name val="Geneva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3" borderId="1" applyNumberFormat="0" applyAlignment="0" applyProtection="0"/>
    <xf numFmtId="0" fontId="8" fillId="2" borderId="8" applyNumberFormat="0" applyAlignment="0" applyProtection="0"/>
    <xf numFmtId="0" fontId="9" fillId="0" borderId="9" applyNumberFormat="0" applyFill="0" applyAlignment="0" applyProtection="0"/>
    <xf numFmtId="0" fontId="10" fillId="4" borderId="10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/>
    <xf numFmtId="0" fontId="3" fillId="0" borderId="2" xfId="0" applyFont="1" applyFill="1" applyBorder="1" applyAlignment="1">
      <alignment horizontal="center"/>
    </xf>
    <xf numFmtId="0" fontId="2" fillId="2" borderId="1" xfId="1"/>
    <xf numFmtId="164" fontId="2" fillId="2" borderId="1" xfId="1" applyNumberFormat="1"/>
    <xf numFmtId="0" fontId="0" fillId="0" borderId="5" xfId="0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164" fontId="0" fillId="0" borderId="5" xfId="0" applyNumberFormat="1" applyFill="1" applyBorder="1" applyAlignment="1"/>
    <xf numFmtId="164" fontId="0" fillId="0" borderId="6" xfId="0" applyNumberFormat="1" applyFill="1" applyBorder="1" applyAlignment="1"/>
    <xf numFmtId="16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3" borderId="1" xfId="7"/>
    <xf numFmtId="0" fontId="8" fillId="2" borderId="8" xfId="8"/>
    <xf numFmtId="164" fontId="8" fillId="2" borderId="8" xfId="8" applyNumberFormat="1"/>
    <xf numFmtId="165" fontId="7" fillId="3" borderId="1" xfId="7" applyNumberFormat="1"/>
    <xf numFmtId="0" fontId="10" fillId="4" borderId="10" xfId="10"/>
    <xf numFmtId="164" fontId="10" fillId="4" borderId="10" xfId="10" applyNumberFormat="1"/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5" fontId="0" fillId="0" borderId="5" xfId="0" applyNumberFormat="1" applyFill="1" applyBorder="1" applyAlignment="1"/>
    <xf numFmtId="0" fontId="9" fillId="0" borderId="9" xfId="9"/>
    <xf numFmtId="164" fontId="9" fillId="0" borderId="9" xfId="9" applyNumberFormat="1"/>
    <xf numFmtId="164" fontId="2" fillId="2" borderId="1" xfId="1" applyNumberFormat="1" applyAlignment="1">
      <alignment horizontal="center"/>
    </xf>
    <xf numFmtId="0" fontId="6" fillId="0" borderId="7" xfId="6"/>
    <xf numFmtId="0" fontId="6" fillId="0" borderId="7" xfId="6" applyNumberFormat="1" applyAlignment="1">
      <alignment horizontal="center"/>
    </xf>
  </cellXfs>
  <cellStyles count="23">
    <cellStyle name="Calculation" xfId="1" builtinId="22"/>
    <cellStyle name="Check Cell" xfId="10" builtinId="23"/>
    <cellStyle name="Followed Hyperlink" xfId="3" builtinId="9" hidden="1"/>
    <cellStyle name="Followed Hyperlink" xfId="5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eading 3" xfId="6" builtinId="18"/>
    <cellStyle name="Hyperlink" xfId="2" builtinId="8" hidden="1"/>
    <cellStyle name="Hyperlink" xfId="4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Input" xfId="7" builtinId="20"/>
    <cellStyle name="Linked Cell" xfId="9" builtinId="24"/>
    <cellStyle name="Normal" xfId="0" builtinId="0"/>
    <cellStyle name="Output" xfId="8" builtinId="2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Growth</a:t>
            </a:r>
            <a:r>
              <a:rPr lang="en-US" baseline="0"/>
              <a:t> v. Period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growth!$B$28:$J$28</c:f>
              <c:numCache>
                <c:formatCode>0.000</c:formatCode>
                <c:ptCount val="9"/>
                <c:pt idx="0">
                  <c:v>1.0</c:v>
                </c:pt>
                <c:pt idx="1">
                  <c:v>1.329762028121474</c:v>
                </c:pt>
                <c:pt idx="2">
                  <c:v>1.750860075919006</c:v>
                </c:pt>
                <c:pt idx="3">
                  <c:v>2.273251752584948</c:v>
                </c:pt>
                <c:pt idx="4">
                  <c:v>2.896794830304676</c:v>
                </c:pt>
                <c:pt idx="5">
                  <c:v>3.606509430164318</c:v>
                </c:pt>
                <c:pt idx="6">
                  <c:v>4.372846417927416</c:v>
                </c:pt>
                <c:pt idx="7">
                  <c:v>5.159559079419958</c:v>
                </c:pt>
                <c:pt idx="8">
                  <c:v>5.934916212682763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22840"/>
        <c:axId val="622967672"/>
      </c:scatterChart>
      <c:valAx>
        <c:axId val="62322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22967672"/>
        <c:crosses val="autoZero"/>
        <c:crossBetween val="midCat"/>
      </c:valAx>
      <c:valAx>
        <c:axId val="62296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 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2322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Location of Consumption</a:t>
            </a:r>
            <a:r>
              <a:rPr lang="en-US" baseline="0"/>
              <a:t> v. Depreciation Rate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growth!$J$23:$J$26</c:f>
              <c:numCache>
                <c:formatCode>0.000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</c:numCache>
            </c:numRef>
          </c:xVal>
          <c:yVal>
            <c:numRef>
              <c:f>growth!$K$23:$K$26</c:f>
              <c:numCache>
                <c:formatCode>0.000</c:formatCode>
                <c:ptCount val="4"/>
                <c:pt idx="0">
                  <c:v>1.922</c:v>
                </c:pt>
                <c:pt idx="1">
                  <c:v>1.828</c:v>
                </c:pt>
                <c:pt idx="2">
                  <c:v>1.787</c:v>
                </c:pt>
                <c:pt idx="3">
                  <c:v>1.674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68648"/>
        <c:axId val="653011624"/>
      </c:scatterChart>
      <c:valAx>
        <c:axId val="881068648"/>
        <c:scaling>
          <c:orientation val="minMax"/>
          <c:max val="0.5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Depreciation Rate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53011624"/>
        <c:crosses val="autoZero"/>
        <c:crossBetween val="midCat"/>
      </c:valAx>
      <c:valAx>
        <c:axId val="65301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Location of Normalized Consumption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8106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Location of Consumption v. Beta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growth!$F$23:$F$26</c:f>
              <c:numCache>
                <c:formatCode>0.000</c:formatCode>
                <c:ptCount val="4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</c:numCache>
            </c:numRef>
          </c:xVal>
          <c:yVal>
            <c:numRef>
              <c:f>growth!$G$23:$G$26</c:f>
              <c:numCache>
                <c:formatCode>0.000</c:formatCode>
                <c:ptCount val="4"/>
                <c:pt idx="0">
                  <c:v>1.505</c:v>
                </c:pt>
                <c:pt idx="1">
                  <c:v>1.679</c:v>
                </c:pt>
                <c:pt idx="2">
                  <c:v>1.766</c:v>
                </c:pt>
                <c:pt idx="3">
                  <c:v>1.990636677716556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66904"/>
        <c:axId val="845698056"/>
      </c:scatterChart>
      <c:valAx>
        <c:axId val="845666904"/>
        <c:scaling>
          <c:orientation val="minMax"/>
          <c:max val="1.0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5698056"/>
        <c:crosses val="autoZero"/>
        <c:crossBetween val="midCat"/>
      </c:valAx>
      <c:valAx>
        <c:axId val="84569805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Mean</a:t>
                </a:r>
                <a:r>
                  <a:rPr lang="en-US" baseline="0"/>
                  <a:t> Location of Consumption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566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Technology v. Period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growth!$B$32:$J$32</c:f>
              <c:numCache>
                <c:formatCode>0.000</c:formatCode>
                <c:ptCount val="9"/>
                <c:pt idx="0">
                  <c:v>0.3</c:v>
                </c:pt>
                <c:pt idx="1">
                  <c:v>0.507853211802995</c:v>
                </c:pt>
                <c:pt idx="2">
                  <c:v>0.996035076820964</c:v>
                </c:pt>
                <c:pt idx="3">
                  <c:v>1.814894239323883</c:v>
                </c:pt>
                <c:pt idx="4">
                  <c:v>3.30695291419248</c:v>
                </c:pt>
                <c:pt idx="5">
                  <c:v>6.0256610769563</c:v>
                </c:pt>
                <c:pt idx="6">
                  <c:v>10.9794703331034</c:v>
                </c:pt>
                <c:pt idx="7">
                  <c:v>20.00589931227755</c:v>
                </c:pt>
                <c:pt idx="8">
                  <c:v>36.45312525562046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51304"/>
        <c:axId val="928868456"/>
      </c:scatterChart>
      <c:valAx>
        <c:axId val="84435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8868456"/>
        <c:crosses val="autoZero"/>
        <c:crossBetween val="midCat"/>
      </c:valAx>
      <c:valAx>
        <c:axId val="92886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Technolgy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84435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growth!$C$14:$J$14</c:f>
              <c:numCache>
                <c:formatCode>0.000</c:formatCode>
                <c:ptCount val="8"/>
                <c:pt idx="0">
                  <c:v>0.154237666532857</c:v>
                </c:pt>
                <c:pt idx="1">
                  <c:v>0.143011979107433</c:v>
                </c:pt>
                <c:pt idx="2">
                  <c:v>0.243012009747479</c:v>
                </c:pt>
                <c:pt idx="3">
                  <c:v>0.343012022209917</c:v>
                </c:pt>
                <c:pt idx="4">
                  <c:v>0.370204288728076</c:v>
                </c:pt>
                <c:pt idx="5">
                  <c:v>0.392206283487866</c:v>
                </c:pt>
                <c:pt idx="6">
                  <c:v>0.458698556810232</c:v>
                </c:pt>
                <c:pt idx="7">
                  <c:v>0.558698559477626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71992"/>
        <c:axId val="823745496"/>
      </c:scatterChart>
      <c:valAx>
        <c:axId val="6554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3745496"/>
        <c:crosses val="autoZero"/>
        <c:crossBetween val="midCat"/>
      </c:valAx>
      <c:valAx>
        <c:axId val="823745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5547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</a:t>
            </a:r>
            <a:r>
              <a:rPr lang="en-US" baseline="0"/>
              <a:t> Normalized by Consumption (beta = .9)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growth!$C$17:$J$17</c:f>
              <c:numCache>
                <c:formatCode>0.000</c:formatCode>
                <c:ptCount val="8"/>
                <c:pt idx="0">
                  <c:v>2.177730568056433</c:v>
                </c:pt>
                <c:pt idx="1">
                  <c:v>2.192560150700043</c:v>
                </c:pt>
                <c:pt idx="2">
                  <c:v>1.169200112525452</c:v>
                </c:pt>
                <c:pt idx="3">
                  <c:v>0.596685086086453</c:v>
                </c:pt>
                <c:pt idx="4">
                  <c:v>0.32822814940672</c:v>
                </c:pt>
                <c:pt idx="5">
                  <c:v>0.173809341643178</c:v>
                </c:pt>
                <c:pt idx="6">
                  <c:v>0.0866915711766059</c:v>
                </c:pt>
                <c:pt idx="7">
                  <c:v>0.0434827615272512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7"/>
        <c:delete val="1"/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241494</xdr:colOff>
      <xdr:row>50</xdr:row>
      <xdr:rowOff>111760</xdr:rowOff>
    </xdr:from>
    <xdr:to>
      <xdr:col>4</xdr:col>
      <xdr:colOff>894079</xdr:colOff>
      <xdr:row>75</xdr:row>
      <xdr:rowOff>69362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447040</xdr:colOff>
      <xdr:row>51</xdr:row>
      <xdr:rowOff>81280</xdr:rowOff>
    </xdr:from>
    <xdr:to>
      <xdr:col>10</xdr:col>
      <xdr:colOff>1087120</xdr:colOff>
      <xdr:row>75</xdr:row>
      <xdr:rowOff>147320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934720</xdr:colOff>
      <xdr:row>15</xdr:row>
      <xdr:rowOff>76200</xdr:rowOff>
    </xdr:from>
    <xdr:to>
      <xdr:col>8</xdr:col>
      <xdr:colOff>304800</xdr:colOff>
      <xdr:row>45</xdr:row>
      <xdr:rowOff>83820</xdr:rowOff>
    </xdr:to>
    <xdr:graphicFrame macro="">
      <xdr:nvGraphicFramePr>
        <xdr:cNvPr id="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195580</xdr:colOff>
      <xdr:row>33</xdr:row>
      <xdr:rowOff>119380</xdr:rowOff>
    </xdr:from>
    <xdr:to>
      <xdr:col>6</xdr:col>
      <xdr:colOff>759655</xdr:colOff>
      <xdr:row>55</xdr:row>
      <xdr:rowOff>100036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231140</xdr:colOff>
      <xdr:row>33</xdr:row>
      <xdr:rowOff>63500</xdr:rowOff>
    </xdr:from>
    <xdr:to>
      <xdr:col>12</xdr:col>
      <xdr:colOff>40640</xdr:colOff>
      <xdr:row>50</xdr:row>
      <xdr:rowOff>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635000</xdr:colOff>
      <xdr:row>2</xdr:row>
      <xdr:rowOff>101600</xdr:rowOff>
    </xdr:from>
    <xdr:to>
      <xdr:col>8</xdr:col>
      <xdr:colOff>96520</xdr:colOff>
      <xdr:row>32</xdr:row>
      <xdr:rowOff>114300</xdr:rowOff>
    </xdr:to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/>
  </sheetViews>
  <sheetFormatPr baseColWidth="10" defaultRowHeight="13" x14ac:dyDescent="0"/>
  <cols>
    <col min="1" max="1" width="2.28515625" customWidth="1"/>
    <col min="2" max="2" width="3.5703125" customWidth="1"/>
    <col min="3" max="3" width="5" customWidth="1"/>
    <col min="4" max="4" width="7.85546875" customWidth="1"/>
    <col min="5" max="5" width="6.5703125" customWidth="1"/>
    <col min="6" max="6" width="5.5703125" customWidth="1"/>
    <col min="7" max="7" width="4.5703125" customWidth="1"/>
  </cols>
  <sheetData>
    <row r="1" spans="1:7">
      <c r="A1" s="5" t="s">
        <v>17</v>
      </c>
    </row>
    <row r="2" spans="1:7">
      <c r="A2" s="5" t="s">
        <v>18</v>
      </c>
    </row>
    <row r="3" spans="1:7">
      <c r="A3" s="5" t="s">
        <v>19</v>
      </c>
    </row>
    <row r="6" spans="1:7" ht="14" thickBot="1">
      <c r="A6" t="s">
        <v>20</v>
      </c>
    </row>
    <row r="7" spans="1:7" ht="14" thickBot="1">
      <c r="B7" s="6" t="s">
        <v>21</v>
      </c>
      <c r="C7" s="6" t="s">
        <v>22</v>
      </c>
      <c r="D7" s="6" t="s">
        <v>23</v>
      </c>
      <c r="E7" s="6" t="s">
        <v>24</v>
      </c>
      <c r="F7" s="6" t="s">
        <v>25</v>
      </c>
      <c r="G7" s="6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/>
  </sheetViews>
  <sheetFormatPr baseColWidth="10" defaultRowHeight="13" x14ac:dyDescent="0"/>
  <cols>
    <col min="1" max="1" width="2.28515625" customWidth="1"/>
    <col min="2" max="2" width="3.5703125" customWidth="1"/>
    <col min="3" max="3" width="5" customWidth="1"/>
    <col min="4" max="4" width="7.85546875" customWidth="1"/>
    <col min="5" max="5" width="6.5703125" customWidth="1"/>
    <col min="6" max="6" width="5.5703125" customWidth="1"/>
    <col min="7" max="7" width="4.5703125" customWidth="1"/>
  </cols>
  <sheetData>
    <row r="1" spans="1:7">
      <c r="A1" s="5" t="s">
        <v>17</v>
      </c>
    </row>
    <row r="2" spans="1:7">
      <c r="A2" s="5" t="s">
        <v>28</v>
      </c>
    </row>
    <row r="3" spans="1:7">
      <c r="A3" s="5" t="s">
        <v>29</v>
      </c>
    </row>
    <row r="6" spans="1:7" ht="14" thickBot="1">
      <c r="A6" t="s">
        <v>20</v>
      </c>
    </row>
    <row r="7" spans="1:7" ht="14" thickBot="1">
      <c r="B7" s="6" t="s">
        <v>21</v>
      </c>
      <c r="C7" s="6" t="s">
        <v>22</v>
      </c>
      <c r="D7" s="6" t="s">
        <v>23</v>
      </c>
      <c r="E7" s="6" t="s">
        <v>24</v>
      </c>
      <c r="F7" s="6" t="s">
        <v>25</v>
      </c>
      <c r="G7" s="6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baseColWidth="10" defaultRowHeight="13" outlineLevelRow="1" x14ac:dyDescent="0"/>
  <cols>
    <col min="1" max="1" width="2.28515625" customWidth="1"/>
    <col min="2" max="2" width="5.85546875" customWidth="1"/>
    <col min="3" max="3" width="9.140625" bestFit="1" customWidth="1"/>
    <col min="4" max="4" width="10.5703125" bestFit="1" customWidth="1"/>
    <col min="5" max="5" width="11.7109375" customWidth="1"/>
    <col min="6" max="6" width="9.140625" customWidth="1"/>
    <col min="7" max="7" width="5.28515625" customWidth="1"/>
  </cols>
  <sheetData>
    <row r="1" spans="1:5">
      <c r="A1" s="5" t="s">
        <v>32</v>
      </c>
    </row>
    <row r="2" spans="1:5">
      <c r="A2" s="5" t="s">
        <v>28</v>
      </c>
    </row>
    <row r="3" spans="1:5">
      <c r="A3" s="5" t="s">
        <v>33</v>
      </c>
    </row>
    <row r="4" spans="1:5">
      <c r="A4" s="5" t="s">
        <v>34</v>
      </c>
    </row>
    <row r="5" spans="1:5">
      <c r="A5" s="5" t="s">
        <v>35</v>
      </c>
    </row>
    <row r="6" spans="1:5" hidden="1" outlineLevel="1">
      <c r="A6" s="5"/>
      <c r="B6" t="s">
        <v>36</v>
      </c>
    </row>
    <row r="7" spans="1:5" hidden="1" outlineLevel="1">
      <c r="A7" s="5"/>
      <c r="B7" t="s">
        <v>37</v>
      </c>
    </row>
    <row r="8" spans="1:5" hidden="1" outlineLevel="1">
      <c r="A8" s="5"/>
      <c r="B8" t="s">
        <v>38</v>
      </c>
    </row>
    <row r="9" spans="1:5" collapsed="1">
      <c r="A9" s="5" t="s">
        <v>39</v>
      </c>
    </row>
    <row r="10" spans="1:5" hidden="1" outlineLevel="1">
      <c r="B10" t="s">
        <v>40</v>
      </c>
    </row>
    <row r="11" spans="1:5" hidden="1" outlineLevel="1">
      <c r="B11" t="s">
        <v>41</v>
      </c>
    </row>
    <row r="12" spans="1:5" hidden="1" outlineLevel="1">
      <c r="B12" t="s">
        <v>42</v>
      </c>
    </row>
    <row r="13" spans="1:5" collapsed="1"/>
    <row r="14" spans="1:5" ht="14" thickBot="1">
      <c r="A14" t="s">
        <v>43</v>
      </c>
    </row>
    <row r="15" spans="1:5" ht="14" thickBot="1">
      <c r="B15" s="6" t="s">
        <v>21</v>
      </c>
      <c r="C15" s="6" t="s">
        <v>22</v>
      </c>
      <c r="D15" s="6" t="s">
        <v>44</v>
      </c>
      <c r="E15" s="6" t="s">
        <v>45</v>
      </c>
    </row>
    <row r="16" spans="1:5" ht="14" thickBot="1">
      <c r="B16" s="9" t="s">
        <v>49</v>
      </c>
      <c r="C16" s="9" t="s">
        <v>50</v>
      </c>
      <c r="D16" s="12">
        <v>110.08175376767383</v>
      </c>
      <c r="E16" s="12">
        <v>110.08175376767383</v>
      </c>
    </row>
    <row r="19" spans="1:6" ht="14" thickBot="1">
      <c r="A19" t="s">
        <v>46</v>
      </c>
    </row>
    <row r="20" spans="1:6" ht="14" thickBot="1">
      <c r="B20" s="6" t="s">
        <v>21</v>
      </c>
      <c r="C20" s="6" t="s">
        <v>22</v>
      </c>
      <c r="D20" s="6" t="s">
        <v>44</v>
      </c>
      <c r="E20" s="6" t="s">
        <v>45</v>
      </c>
      <c r="F20" s="6" t="s">
        <v>47</v>
      </c>
    </row>
    <row r="21" spans="1:6">
      <c r="B21" s="16" t="s">
        <v>80</v>
      </c>
      <c r="C21" s="15"/>
      <c r="D21" s="15"/>
      <c r="E21" s="15"/>
      <c r="F21" s="15"/>
    </row>
    <row r="22" spans="1:6" hidden="1" outlineLevel="1">
      <c r="B22" s="11" t="s">
        <v>51</v>
      </c>
      <c r="C22" s="11" t="s">
        <v>3</v>
      </c>
      <c r="D22" s="13">
        <v>6.0407680221960236</v>
      </c>
      <c r="E22" s="13">
        <v>6.0407680221960236</v>
      </c>
      <c r="F22" s="11" t="s">
        <v>52</v>
      </c>
    </row>
    <row r="23" spans="1:6" hidden="1" outlineLevel="1">
      <c r="B23" s="11" t="s">
        <v>53</v>
      </c>
      <c r="C23" s="11" t="s">
        <v>3</v>
      </c>
      <c r="D23" s="13">
        <v>5.6256419371765078</v>
      </c>
      <c r="E23" s="13">
        <v>5.6256419371765078</v>
      </c>
      <c r="F23" s="11" t="s">
        <v>52</v>
      </c>
    </row>
    <row r="24" spans="1:6" hidden="1" outlineLevel="1">
      <c r="B24" s="11" t="s">
        <v>54</v>
      </c>
      <c r="C24" s="11" t="s">
        <v>3</v>
      </c>
      <c r="D24" s="13">
        <v>6.2755136637170326</v>
      </c>
      <c r="E24" s="13">
        <v>6.2755136637170326</v>
      </c>
      <c r="F24" s="11" t="s">
        <v>52</v>
      </c>
    </row>
    <row r="25" spans="1:6" hidden="1" outlineLevel="1">
      <c r="B25" s="11" t="s">
        <v>55</v>
      </c>
      <c r="C25" s="11" t="s">
        <v>3</v>
      </c>
      <c r="D25" s="13">
        <v>9.2523212636953929</v>
      </c>
      <c r="E25" s="13">
        <v>9.2523212636953929</v>
      </c>
      <c r="F25" s="11" t="s">
        <v>52</v>
      </c>
    </row>
    <row r="26" spans="1:6" hidden="1" outlineLevel="1">
      <c r="B26" s="11" t="s">
        <v>56</v>
      </c>
      <c r="C26" s="11" t="s">
        <v>3</v>
      </c>
      <c r="D26" s="13">
        <v>17.605174281248051</v>
      </c>
      <c r="E26" s="13">
        <v>17.605174281248051</v>
      </c>
      <c r="F26" s="11" t="s">
        <v>52</v>
      </c>
    </row>
    <row r="27" spans="1:6" hidden="1" outlineLevel="1">
      <c r="B27" s="11" t="s">
        <v>57</v>
      </c>
      <c r="C27" s="11" t="s">
        <v>3</v>
      </c>
      <c r="D27" s="13">
        <v>38.456609795870001</v>
      </c>
      <c r="E27" s="13">
        <v>38.456609795870001</v>
      </c>
      <c r="F27" s="11" t="s">
        <v>52</v>
      </c>
    </row>
    <row r="28" spans="1:6" hidden="1" outlineLevel="1">
      <c r="B28" s="11" t="s">
        <v>58</v>
      </c>
      <c r="C28" s="11" t="s">
        <v>3</v>
      </c>
      <c r="D28" s="13">
        <v>88.294315928389452</v>
      </c>
      <c r="E28" s="13">
        <v>88.294315928389452</v>
      </c>
      <c r="F28" s="11" t="s">
        <v>52</v>
      </c>
    </row>
    <row r="29" spans="1:6" ht="14" hidden="1" outlineLevel="1" thickBot="1">
      <c r="B29" s="9" t="s">
        <v>59</v>
      </c>
      <c r="C29" s="9" t="s">
        <v>3</v>
      </c>
      <c r="D29" s="12">
        <v>205.4735288460445</v>
      </c>
      <c r="E29" s="12">
        <v>205.4735288460445</v>
      </c>
      <c r="F29" s="9" t="s">
        <v>52</v>
      </c>
    </row>
    <row r="30" spans="1:6" collapsed="1">
      <c r="B30" s="10"/>
      <c r="C30" s="10"/>
      <c r="D30" s="14"/>
      <c r="E30" s="14"/>
      <c r="F30" s="10"/>
    </row>
    <row r="33" spans="1:7" ht="14" thickBot="1">
      <c r="A33" t="s">
        <v>48</v>
      </c>
    </row>
    <row r="34" spans="1:7" ht="14" thickBot="1">
      <c r="B34" s="6" t="s">
        <v>21</v>
      </c>
      <c r="C34" s="6" t="s">
        <v>22</v>
      </c>
      <c r="D34" s="6" t="s">
        <v>23</v>
      </c>
      <c r="E34" s="6" t="s">
        <v>24</v>
      </c>
      <c r="F34" s="6" t="s">
        <v>25</v>
      </c>
      <c r="G34" s="6" t="s">
        <v>26</v>
      </c>
    </row>
    <row r="35" spans="1:7">
      <c r="B35" s="11" t="s">
        <v>60</v>
      </c>
      <c r="C35" s="11" t="s">
        <v>31</v>
      </c>
      <c r="D35" s="13">
        <v>1.1978071120598708</v>
      </c>
      <c r="E35" s="11" t="s">
        <v>61</v>
      </c>
      <c r="F35" s="11" t="s">
        <v>62</v>
      </c>
      <c r="G35" s="11">
        <v>0</v>
      </c>
    </row>
    <row r="36" spans="1:7">
      <c r="B36" s="11" t="s">
        <v>63</v>
      </c>
      <c r="C36" s="11" t="s">
        <v>31</v>
      </c>
      <c r="D36" s="13">
        <v>2.5633616717044303</v>
      </c>
      <c r="E36" s="11" t="s">
        <v>64</v>
      </c>
      <c r="F36" s="11" t="s">
        <v>62</v>
      </c>
      <c r="G36" s="11">
        <v>0</v>
      </c>
    </row>
    <row r="37" spans="1:7">
      <c r="B37" s="11" t="s">
        <v>65</v>
      </c>
      <c r="C37" s="11" t="s">
        <v>31</v>
      </c>
      <c r="D37" s="13">
        <v>5.7680555322935154</v>
      </c>
      <c r="E37" s="11" t="s">
        <v>66</v>
      </c>
      <c r="F37" s="11" t="s">
        <v>62</v>
      </c>
      <c r="G37" s="11">
        <v>0</v>
      </c>
    </row>
    <row r="38" spans="1:7">
      <c r="B38" s="11" t="s">
        <v>67</v>
      </c>
      <c r="C38" s="11" t="s">
        <v>31</v>
      </c>
      <c r="D38" s="13">
        <v>14.053212974100088</v>
      </c>
      <c r="E38" s="11" t="s">
        <v>68</v>
      </c>
      <c r="F38" s="11" t="s">
        <v>62</v>
      </c>
      <c r="G38" s="11">
        <v>0</v>
      </c>
    </row>
    <row r="39" spans="1:7">
      <c r="B39" s="11" t="s">
        <v>69</v>
      </c>
      <c r="C39" s="11" t="s">
        <v>31</v>
      </c>
      <c r="D39" s="13">
        <v>36.670290264341475</v>
      </c>
      <c r="E39" s="11" t="s">
        <v>70</v>
      </c>
      <c r="F39" s="11" t="s">
        <v>62</v>
      </c>
      <c r="G39" s="11">
        <v>0</v>
      </c>
    </row>
    <row r="40" spans="1:7">
      <c r="B40" s="11" t="s">
        <v>71</v>
      </c>
      <c r="C40" s="11" t="s">
        <v>31</v>
      </c>
      <c r="D40" s="13">
        <v>98.386123350090088</v>
      </c>
      <c r="E40" s="11" t="s">
        <v>72</v>
      </c>
      <c r="F40" s="11" t="s">
        <v>62</v>
      </c>
      <c r="G40" s="11">
        <v>0</v>
      </c>
    </row>
    <row r="41" spans="1:7">
      <c r="B41" s="11" t="s">
        <v>73</v>
      </c>
      <c r="C41" s="11" t="s">
        <v>31</v>
      </c>
      <c r="D41" s="13">
        <v>263.49132421379073</v>
      </c>
      <c r="E41" s="11" t="s">
        <v>74</v>
      </c>
      <c r="F41" s="11" t="s">
        <v>62</v>
      </c>
      <c r="G41" s="11">
        <v>0</v>
      </c>
    </row>
    <row r="42" spans="1:7">
      <c r="B42" s="11" t="s">
        <v>75</v>
      </c>
      <c r="C42" s="11" t="s">
        <v>31</v>
      </c>
      <c r="D42" s="13">
        <v>696.83825552131827</v>
      </c>
      <c r="E42" s="11" t="s">
        <v>76</v>
      </c>
      <c r="F42" s="11" t="s">
        <v>62</v>
      </c>
      <c r="G42" s="11">
        <v>0</v>
      </c>
    </row>
    <row r="43" spans="1:7" ht="14" thickBot="1">
      <c r="B43" s="9" t="s">
        <v>77</v>
      </c>
      <c r="C43" s="9" t="s">
        <v>3</v>
      </c>
      <c r="D43" s="12">
        <v>205.21915077036317</v>
      </c>
      <c r="E43" s="9" t="s">
        <v>78</v>
      </c>
      <c r="F43" s="9" t="s">
        <v>79</v>
      </c>
      <c r="G43" s="12">
        <v>5.2191507703631714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sqref="A1:A3"/>
    </sheetView>
  </sheetViews>
  <sheetFormatPr baseColWidth="10" defaultRowHeight="13" outlineLevelRow="1" x14ac:dyDescent="0"/>
  <cols>
    <col min="1" max="1" width="2.28515625" customWidth="1"/>
    <col min="2" max="3" width="5.85546875" bestFit="1" customWidth="1"/>
    <col min="4" max="5" width="12" bestFit="1" customWidth="1"/>
  </cols>
  <sheetData>
    <row r="1" spans="1:5">
      <c r="A1" s="5" t="s">
        <v>81</v>
      </c>
    </row>
    <row r="2" spans="1:5">
      <c r="A2" s="5" t="s">
        <v>28</v>
      </c>
    </row>
    <row r="3" spans="1:5">
      <c r="A3" s="5" t="s">
        <v>33</v>
      </c>
    </row>
    <row r="6" spans="1:5" ht="14" thickBot="1">
      <c r="A6" t="s">
        <v>46</v>
      </c>
    </row>
    <row r="7" spans="1:5">
      <c r="B7" s="17"/>
      <c r="C7" s="17"/>
      <c r="D7" s="17" t="s">
        <v>82</v>
      </c>
      <c r="E7" s="17" t="s">
        <v>84</v>
      </c>
    </row>
    <row r="8" spans="1:5" ht="14" thickBot="1">
      <c r="B8" s="18" t="s">
        <v>21</v>
      </c>
      <c r="C8" s="18" t="s">
        <v>22</v>
      </c>
      <c r="D8" s="18" t="s">
        <v>83</v>
      </c>
      <c r="E8" s="18" t="s">
        <v>85</v>
      </c>
    </row>
    <row r="9" spans="1:5">
      <c r="B9" s="16" t="s">
        <v>80</v>
      </c>
      <c r="C9" s="15"/>
      <c r="D9" s="15"/>
      <c r="E9" s="15"/>
    </row>
    <row r="10" spans="1:5" hidden="1" outlineLevel="1">
      <c r="B10" s="11" t="s">
        <v>51</v>
      </c>
      <c r="C10" s="11" t="s">
        <v>3</v>
      </c>
      <c r="D10" s="11">
        <v>6.0407680221960236</v>
      </c>
      <c r="E10" s="11">
        <v>0</v>
      </c>
    </row>
    <row r="11" spans="1:5" hidden="1" outlineLevel="1">
      <c r="B11" s="11" t="s">
        <v>53</v>
      </c>
      <c r="C11" s="11" t="s">
        <v>3</v>
      </c>
      <c r="D11" s="11">
        <v>5.6256419371765078</v>
      </c>
      <c r="E11" s="11">
        <v>0</v>
      </c>
    </row>
    <row r="12" spans="1:5" hidden="1" outlineLevel="1">
      <c r="B12" s="11" t="s">
        <v>54</v>
      </c>
      <c r="C12" s="11" t="s">
        <v>3</v>
      </c>
      <c r="D12" s="11">
        <v>6.2755136637170326</v>
      </c>
      <c r="E12" s="11">
        <v>0</v>
      </c>
    </row>
    <row r="13" spans="1:5" hidden="1" outlineLevel="1">
      <c r="B13" s="11" t="s">
        <v>55</v>
      </c>
      <c r="C13" s="11" t="s">
        <v>3</v>
      </c>
      <c r="D13" s="11">
        <v>9.2523212636953929</v>
      </c>
      <c r="E13" s="11">
        <v>0</v>
      </c>
    </row>
    <row r="14" spans="1:5" hidden="1" outlineLevel="1">
      <c r="B14" s="11" t="s">
        <v>56</v>
      </c>
      <c r="C14" s="11" t="s">
        <v>3</v>
      </c>
      <c r="D14" s="11">
        <v>17.605174281248051</v>
      </c>
      <c r="E14" s="11">
        <v>0</v>
      </c>
    </row>
    <row r="15" spans="1:5" hidden="1" outlineLevel="1">
      <c r="B15" s="11" t="s">
        <v>57</v>
      </c>
      <c r="C15" s="11" t="s">
        <v>3</v>
      </c>
      <c r="D15" s="11">
        <v>38.456609795870001</v>
      </c>
      <c r="E15" s="11">
        <v>0</v>
      </c>
    </row>
    <row r="16" spans="1:5" hidden="1" outlineLevel="1">
      <c r="B16" s="11" t="s">
        <v>58</v>
      </c>
      <c r="C16" s="11" t="s">
        <v>3</v>
      </c>
      <c r="D16" s="11">
        <v>88.294315928389452</v>
      </c>
      <c r="E16" s="11">
        <v>0</v>
      </c>
    </row>
    <row r="17" spans="1:5" ht="14" hidden="1" outlineLevel="1" thickBot="1">
      <c r="B17" s="9" t="s">
        <v>59</v>
      </c>
      <c r="C17" s="9" t="s">
        <v>3</v>
      </c>
      <c r="D17" s="9">
        <v>205.4735288460445</v>
      </c>
      <c r="E17" s="9">
        <v>0</v>
      </c>
    </row>
    <row r="18" spans="1:5" collapsed="1">
      <c r="B18" s="10"/>
      <c r="C18" s="10"/>
      <c r="D18" s="10"/>
      <c r="E18" s="10"/>
    </row>
    <row r="20" spans="1:5" ht="14" thickBot="1">
      <c r="A20" t="s">
        <v>48</v>
      </c>
    </row>
    <row r="21" spans="1:5">
      <c r="B21" s="17"/>
      <c r="C21" s="17"/>
      <c r="D21" s="17" t="s">
        <v>82</v>
      </c>
      <c r="E21" s="17" t="s">
        <v>86</v>
      </c>
    </row>
    <row r="22" spans="1:5" ht="14" thickBot="1">
      <c r="B22" s="18" t="s">
        <v>21</v>
      </c>
      <c r="C22" s="18" t="s">
        <v>22</v>
      </c>
      <c r="D22" s="18" t="s">
        <v>83</v>
      </c>
      <c r="E22" s="18" t="s">
        <v>87</v>
      </c>
    </row>
    <row r="23" spans="1:5">
      <c r="B23" s="11" t="s">
        <v>60</v>
      </c>
      <c r="C23" s="11" t="s">
        <v>31</v>
      </c>
      <c r="D23" s="11">
        <v>1.1978071120598708</v>
      </c>
      <c r="E23" s="11">
        <v>0.96323512612225526</v>
      </c>
    </row>
    <row r="24" spans="1:5">
      <c r="B24" s="11" t="s">
        <v>63</v>
      </c>
      <c r="C24" s="11" t="s">
        <v>31</v>
      </c>
      <c r="D24" s="11">
        <v>2.5633616717044303</v>
      </c>
      <c r="E24" s="11">
        <v>0.88759210245351672</v>
      </c>
    </row>
    <row r="25" spans="1:5">
      <c r="B25" s="11" t="s">
        <v>65</v>
      </c>
      <c r="C25" s="11" t="s">
        <v>31</v>
      </c>
      <c r="D25" s="11">
        <v>5.7680555322935154</v>
      </c>
      <c r="E25" s="11">
        <v>0.76096631134125781</v>
      </c>
    </row>
    <row r="26" spans="1:5">
      <c r="B26" s="11" t="s">
        <v>67</v>
      </c>
      <c r="C26" s="11" t="s">
        <v>31</v>
      </c>
      <c r="D26" s="11">
        <v>14.053212974100088</v>
      </c>
      <c r="E26" s="11">
        <v>0.57795987881215483</v>
      </c>
    </row>
    <row r="27" spans="1:5">
      <c r="B27" s="11" t="s">
        <v>69</v>
      </c>
      <c r="C27" s="11" t="s">
        <v>31</v>
      </c>
      <c r="D27" s="11">
        <v>36.670290264341475</v>
      </c>
      <c r="E27" s="11">
        <v>0.3799092983439662</v>
      </c>
    </row>
    <row r="28" spans="1:5">
      <c r="B28" s="11" t="s">
        <v>71</v>
      </c>
      <c r="C28" s="11" t="s">
        <v>31</v>
      </c>
      <c r="D28" s="11">
        <v>98.386123350090088</v>
      </c>
      <c r="E28" s="11">
        <v>0.21901178646707214</v>
      </c>
    </row>
    <row r="29" spans="1:5">
      <c r="B29" s="11" t="s">
        <v>73</v>
      </c>
      <c r="C29" s="11" t="s">
        <v>31</v>
      </c>
      <c r="D29" s="11">
        <v>263.49132421379073</v>
      </c>
      <c r="E29" s="11">
        <v>0.10918057922059628</v>
      </c>
    </row>
    <row r="30" spans="1:5">
      <c r="B30" s="11" t="s">
        <v>75</v>
      </c>
      <c r="C30" s="11" t="s">
        <v>31</v>
      </c>
      <c r="D30" s="11">
        <v>696.83825552131827</v>
      </c>
      <c r="E30" s="11">
        <v>4.0463776737488202E-2</v>
      </c>
    </row>
    <row r="31" spans="1:5" ht="14" thickBot="1">
      <c r="B31" s="9" t="s">
        <v>77</v>
      </c>
      <c r="C31" s="9" t="s">
        <v>3</v>
      </c>
      <c r="D31" s="9">
        <v>205.21915077036317</v>
      </c>
      <c r="E31" s="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sqref="A1:A3"/>
    </sheetView>
  </sheetViews>
  <sheetFormatPr baseColWidth="10" defaultRowHeight="13" x14ac:dyDescent="0"/>
  <cols>
    <col min="1" max="1" width="2.28515625" customWidth="1"/>
    <col min="2" max="2" width="5.7109375" bestFit="1" customWidth="1"/>
    <col min="3" max="3" width="9.140625" bestFit="1" customWidth="1"/>
    <col min="4" max="4" width="7.28515625" bestFit="1" customWidth="1"/>
    <col min="5" max="5" width="2.28515625" customWidth="1"/>
    <col min="6" max="6" width="7.28515625" bestFit="1" customWidth="1"/>
    <col min="7" max="7" width="7.5703125" customWidth="1"/>
    <col min="8" max="8" width="2.28515625" customWidth="1"/>
    <col min="9" max="9" width="7.28515625" bestFit="1" customWidth="1"/>
    <col min="10" max="10" width="7.5703125" customWidth="1"/>
  </cols>
  <sheetData>
    <row r="1" spans="1:10">
      <c r="A1" s="5" t="s">
        <v>88</v>
      </c>
    </row>
    <row r="2" spans="1:10">
      <c r="A2" s="5" t="s">
        <v>28</v>
      </c>
    </row>
    <row r="3" spans="1:10">
      <c r="A3" s="5" t="s">
        <v>89</v>
      </c>
    </row>
    <row r="5" spans="1:10" ht="14" thickBot="1"/>
    <row r="6" spans="1:10">
      <c r="B6" s="17"/>
      <c r="C6" s="17" t="s">
        <v>90</v>
      </c>
      <c r="D6" s="17"/>
    </row>
    <row r="7" spans="1:10" ht="14" thickBot="1">
      <c r="B7" s="18" t="s">
        <v>21</v>
      </c>
      <c r="C7" s="18" t="s">
        <v>22</v>
      </c>
      <c r="D7" s="18" t="s">
        <v>83</v>
      </c>
    </row>
    <row r="8" spans="1:10" ht="14" thickBot="1">
      <c r="B8" s="9" t="s">
        <v>49</v>
      </c>
      <c r="C8" s="9" t="s">
        <v>50</v>
      </c>
      <c r="D8" s="12">
        <v>110.08175376767383</v>
      </c>
    </row>
    <row r="10" spans="1:10" ht="14" thickBot="1"/>
    <row r="11" spans="1:10">
      <c r="B11" s="17"/>
      <c r="C11" s="17" t="s">
        <v>91</v>
      </c>
      <c r="D11" s="17"/>
      <c r="F11" s="17" t="s">
        <v>92</v>
      </c>
      <c r="G11" s="17" t="s">
        <v>90</v>
      </c>
      <c r="I11" s="17" t="s">
        <v>95</v>
      </c>
      <c r="J11" s="17" t="s">
        <v>90</v>
      </c>
    </row>
    <row r="12" spans="1:10" ht="14" thickBot="1">
      <c r="B12" s="18" t="s">
        <v>21</v>
      </c>
      <c r="C12" s="18" t="s">
        <v>22</v>
      </c>
      <c r="D12" s="18" t="s">
        <v>83</v>
      </c>
      <c r="F12" s="18" t="s">
        <v>93</v>
      </c>
      <c r="G12" s="18" t="s">
        <v>94</v>
      </c>
      <c r="I12" s="18" t="s">
        <v>93</v>
      </c>
      <c r="J12" s="18" t="s">
        <v>94</v>
      </c>
    </row>
    <row r="13" spans="1:10">
      <c r="B13" s="11" t="s">
        <v>51</v>
      </c>
      <c r="C13" s="11" t="s">
        <v>3</v>
      </c>
      <c r="D13" s="13">
        <v>6.0407680221960236</v>
      </c>
      <c r="F13" s="13">
        <v>6.04076802219602</v>
      </c>
      <c r="G13" s="13">
        <v>110.081753767674</v>
      </c>
      <c r="I13" s="13">
        <v>6.04076802219602</v>
      </c>
      <c r="J13" s="13">
        <v>110.081753767674</v>
      </c>
    </row>
    <row r="14" spans="1:10">
      <c r="B14" s="11" t="s">
        <v>53</v>
      </c>
      <c r="C14" s="11" t="s">
        <v>3</v>
      </c>
      <c r="D14" s="13">
        <v>5.6256419371765078</v>
      </c>
      <c r="F14" s="13">
        <v>5.6256419371765096</v>
      </c>
      <c r="G14" s="13">
        <v>110.081753767674</v>
      </c>
      <c r="I14" s="13">
        <v>5.6256419371765096</v>
      </c>
      <c r="J14" s="13">
        <v>110.081753767674</v>
      </c>
    </row>
    <row r="15" spans="1:10">
      <c r="B15" s="11" t="s">
        <v>54</v>
      </c>
      <c r="C15" s="11" t="s">
        <v>3</v>
      </c>
      <c r="D15" s="13">
        <v>6.2755136637170326</v>
      </c>
      <c r="F15" s="13">
        <v>6.2755136637170299</v>
      </c>
      <c r="G15" s="13">
        <v>110.081753767674</v>
      </c>
      <c r="I15" s="13">
        <v>6.2755136637170299</v>
      </c>
      <c r="J15" s="13">
        <v>110.081753767674</v>
      </c>
    </row>
    <row r="16" spans="1:10">
      <c r="B16" s="11" t="s">
        <v>55</v>
      </c>
      <c r="C16" s="11" t="s">
        <v>3</v>
      </c>
      <c r="D16" s="13">
        <v>9.2523212636953929</v>
      </c>
      <c r="F16" s="13">
        <v>9.2523212636953893</v>
      </c>
      <c r="G16" s="13">
        <v>110.081753767674</v>
      </c>
      <c r="I16" s="13">
        <v>9.2523212636953893</v>
      </c>
      <c r="J16" s="13">
        <v>110.081753767674</v>
      </c>
    </row>
    <row r="17" spans="2:10">
      <c r="B17" s="11" t="s">
        <v>56</v>
      </c>
      <c r="C17" s="11" t="s">
        <v>3</v>
      </c>
      <c r="D17" s="13">
        <v>17.605174281248051</v>
      </c>
      <c r="F17" s="13">
        <v>17.6051742812481</v>
      </c>
      <c r="G17" s="13">
        <v>110.081753767674</v>
      </c>
      <c r="I17" s="13">
        <v>17.6051742812481</v>
      </c>
      <c r="J17" s="13">
        <v>110.081753767674</v>
      </c>
    </row>
    <row r="18" spans="2:10">
      <c r="B18" s="11" t="s">
        <v>57</v>
      </c>
      <c r="C18" s="11" t="s">
        <v>3</v>
      </c>
      <c r="D18" s="13">
        <v>38.456609795870001</v>
      </c>
      <c r="F18" s="13">
        <v>38.456609795870001</v>
      </c>
      <c r="G18" s="13">
        <v>110.081753767674</v>
      </c>
      <c r="I18" s="13">
        <v>38.456609795870001</v>
      </c>
      <c r="J18" s="13">
        <v>110.081753767674</v>
      </c>
    </row>
    <row r="19" spans="2:10">
      <c r="B19" s="11" t="s">
        <v>58</v>
      </c>
      <c r="C19" s="11" t="s">
        <v>3</v>
      </c>
      <c r="D19" s="13">
        <v>88.294315928389452</v>
      </c>
      <c r="F19" s="13">
        <v>88.294315928389494</v>
      </c>
      <c r="G19" s="13">
        <v>110.081753767674</v>
      </c>
      <c r="I19" s="13">
        <v>88.294315928389494</v>
      </c>
      <c r="J19" s="13">
        <v>110.081753767674</v>
      </c>
    </row>
    <row r="20" spans="2:10" ht="14" thickBot="1">
      <c r="B20" s="9" t="s">
        <v>59</v>
      </c>
      <c r="C20" s="9" t="s">
        <v>3</v>
      </c>
      <c r="D20" s="12">
        <v>205.4735288460445</v>
      </c>
      <c r="F20" s="12">
        <v>200.255358124341</v>
      </c>
      <c r="G20" s="12">
        <v>109.90857897538901</v>
      </c>
      <c r="I20" s="12">
        <v>205.473528666308</v>
      </c>
      <c r="J20" s="12">
        <v>110.08175376177201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sqref="A1:A3"/>
    </sheetView>
  </sheetViews>
  <sheetFormatPr baseColWidth="10" defaultRowHeight="13" x14ac:dyDescent="0"/>
  <cols>
    <col min="1" max="1" width="2.28515625" customWidth="1"/>
    <col min="2" max="2" width="4.85546875" bestFit="1" customWidth="1"/>
    <col min="3" max="3" width="10.140625" bestFit="1" customWidth="1"/>
    <col min="4" max="4" width="5.28515625" bestFit="1" customWidth="1"/>
    <col min="5" max="5" width="2.28515625" customWidth="1"/>
    <col min="6" max="6" width="5.28515625" customWidth="1"/>
    <col min="7" max="7" width="7.5703125" customWidth="1"/>
    <col min="8" max="8" width="2.28515625" customWidth="1"/>
    <col min="9" max="9" width="5.140625" customWidth="1"/>
    <col min="10" max="10" width="7.5703125" customWidth="1"/>
  </cols>
  <sheetData>
    <row r="1" spans="1:10">
      <c r="A1" s="5" t="s">
        <v>88</v>
      </c>
    </row>
    <row r="2" spans="1:10">
      <c r="A2" s="5" t="s">
        <v>28</v>
      </c>
    </row>
    <row r="3" spans="1:10">
      <c r="A3" s="5" t="s">
        <v>109</v>
      </c>
    </row>
    <row r="5" spans="1:10" ht="14" thickBot="1"/>
    <row r="6" spans="1:10">
      <c r="B6" s="25"/>
      <c r="C6" s="25" t="s">
        <v>90</v>
      </c>
      <c r="D6" s="25"/>
    </row>
    <row r="7" spans="1:10" ht="14" thickBot="1">
      <c r="B7" s="26" t="s">
        <v>21</v>
      </c>
      <c r="C7" s="26" t="s">
        <v>22</v>
      </c>
      <c r="D7" s="26" t="s">
        <v>83</v>
      </c>
    </row>
    <row r="8" spans="1:10" ht="14" thickBot="1">
      <c r="B8" s="9" t="s">
        <v>108</v>
      </c>
      <c r="C8" s="9" t="s">
        <v>1</v>
      </c>
      <c r="D8" s="12">
        <v>0</v>
      </c>
    </row>
    <row r="10" spans="1:10" ht="14" thickBot="1"/>
    <row r="11" spans="1:10">
      <c r="B11" s="25"/>
      <c r="C11" s="25" t="s">
        <v>91</v>
      </c>
      <c r="D11" s="25"/>
      <c r="F11" s="25" t="s">
        <v>92</v>
      </c>
      <c r="G11" s="25" t="s">
        <v>90</v>
      </c>
      <c r="I11" s="25" t="s">
        <v>95</v>
      </c>
      <c r="J11" s="25" t="s">
        <v>90</v>
      </c>
    </row>
    <row r="12" spans="1:10" ht="14" thickBot="1">
      <c r="B12" s="26" t="s">
        <v>21</v>
      </c>
      <c r="C12" s="26" t="s">
        <v>22</v>
      </c>
      <c r="D12" s="26" t="s">
        <v>83</v>
      </c>
      <c r="F12" s="26" t="s">
        <v>93</v>
      </c>
      <c r="G12" s="26" t="s">
        <v>94</v>
      </c>
      <c r="I12" s="26" t="s">
        <v>93</v>
      </c>
      <c r="J12" s="26" t="s">
        <v>94</v>
      </c>
    </row>
    <row r="13" spans="1:10" ht="14" thickBot="1">
      <c r="B13" s="9" t="s">
        <v>108</v>
      </c>
      <c r="C13" s="9" t="s">
        <v>1</v>
      </c>
      <c r="D13" s="27">
        <v>6.4046241839365609E-2</v>
      </c>
      <c r="F13" s="27" t="e">
        <v>#N/A</v>
      </c>
      <c r="G13" s="12" t="e">
        <v>#N/A</v>
      </c>
      <c r="I13" s="27" t="e">
        <v>#N/A</v>
      </c>
      <c r="J13" s="12" t="e"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7" zoomScale="125" zoomScaleNormal="125" zoomScalePageLayoutView="125" workbookViewId="0">
      <selection activeCell="B23" sqref="B23"/>
    </sheetView>
  </sheetViews>
  <sheetFormatPr baseColWidth="10" defaultColWidth="11.42578125" defaultRowHeight="13" x14ac:dyDescent="0"/>
  <cols>
    <col min="1" max="1" width="13.140625" customWidth="1"/>
    <col min="2" max="2" width="13.5703125" style="1" customWidth="1"/>
    <col min="3" max="3" width="16.140625" style="1" customWidth="1"/>
    <col min="4" max="4" width="13.7109375" style="1" customWidth="1"/>
    <col min="5" max="5" width="14" style="1" customWidth="1"/>
    <col min="6" max="6" width="14.42578125" style="1" customWidth="1"/>
    <col min="7" max="7" width="14.85546875" style="1" customWidth="1"/>
    <col min="8" max="8" width="9.42578125" style="1" customWidth="1"/>
    <col min="9" max="10" width="8.7109375" style="1" customWidth="1"/>
    <col min="11" max="11" width="19.28515625" style="1" customWidth="1"/>
    <col min="12" max="12" width="8.7109375" style="1" customWidth="1"/>
    <col min="13" max="13" width="7.28515625" customWidth="1"/>
  </cols>
  <sheetData>
    <row r="1" spans="1:12">
      <c r="A1" t="s">
        <v>9</v>
      </c>
    </row>
    <row r="2" spans="1:12">
      <c r="A2" t="s">
        <v>10</v>
      </c>
    </row>
    <row r="4" spans="1:12">
      <c r="A4" t="s">
        <v>113</v>
      </c>
    </row>
    <row r="5" spans="1:12" ht="15" thickBot="1">
      <c r="A5" s="31" t="s">
        <v>0</v>
      </c>
      <c r="B5" s="32">
        <v>0</v>
      </c>
      <c r="C5" s="32">
        <v>1</v>
      </c>
      <c r="D5" s="32">
        <v>2</v>
      </c>
      <c r="E5" s="32">
        <v>3</v>
      </c>
      <c r="F5" s="32">
        <v>4</v>
      </c>
      <c r="G5" s="32">
        <v>5</v>
      </c>
      <c r="H5" s="32">
        <v>6</v>
      </c>
      <c r="I5" s="32">
        <v>7</v>
      </c>
      <c r="J5" s="32">
        <v>8</v>
      </c>
      <c r="K5" s="3">
        <v>9</v>
      </c>
    </row>
    <row r="6" spans="1:12" ht="15">
      <c r="A6" s="20" t="s">
        <v>16</v>
      </c>
      <c r="B6" s="21">
        <f>B32*B8^alpha *B28^(1-alpha)</f>
        <v>0</v>
      </c>
      <c r="C6" s="21">
        <f>C32*C10^alpha *C28^(1-alpha)</f>
        <v>0.9294139556334936</v>
      </c>
      <c r="D6" s="21">
        <f>D32*D10^alpha *D28^(1-alpha)</f>
        <v>1.821053457854221</v>
      </c>
      <c r="E6" s="21">
        <f>E32*E10^alpha *E28^(1-alpha)</f>
        <v>4.1257114938673602</v>
      </c>
      <c r="F6" s="21">
        <f>F32*F10^alpha *F28^(1-alpha)</f>
        <v>10.392078706053466</v>
      </c>
      <c r="G6" s="21">
        <f>G32*G10^alpha *G28^(1-alpha)</f>
        <v>27.560232602589366</v>
      </c>
      <c r="H6" s="21">
        <f>H32*H10^alpha *H28^(1-alpha)</f>
        <v>77.02846966660708</v>
      </c>
      <c r="I6" s="21">
        <f>I32*I10^alpha *I28^(1-alpha)</f>
        <v>216.65256863346184</v>
      </c>
      <c r="J6" s="21">
        <f>J32*J10^alpha *J28^(1-alpha)</f>
        <v>582.37311147540765</v>
      </c>
    </row>
    <row r="7" spans="1:12">
      <c r="F7" s="2"/>
    </row>
    <row r="8" spans="1:12" ht="14" thickBot="1">
      <c r="A8" t="s">
        <v>96</v>
      </c>
      <c r="B8" s="1">
        <v>0</v>
      </c>
      <c r="C8" s="1">
        <f>C6-C9</f>
        <v>0.24623148300851172</v>
      </c>
      <c r="D8" s="1">
        <f t="shared" ref="D8:J8" si="0">D6-D9</f>
        <v>1.275135983644442</v>
      </c>
      <c r="E8" s="1">
        <f t="shared" si="0"/>
        <v>2.5706865817140727</v>
      </c>
      <c r="F8" s="1">
        <f t="shared" si="0"/>
        <v>5.5558180356460811</v>
      </c>
      <c r="G8" s="1">
        <f t="shared" si="0"/>
        <v>14.614297147313181</v>
      </c>
      <c r="H8" s="1">
        <f t="shared" si="0"/>
        <v>39.632579505350776</v>
      </c>
      <c r="I8" s="1">
        <f t="shared" si="0"/>
        <v>94.893483757965043</v>
      </c>
      <c r="J8" s="1">
        <f t="shared" si="0"/>
        <v>190.35520328191046</v>
      </c>
    </row>
    <row r="9" spans="1:12" ht="17" thickTop="1" thickBot="1">
      <c r="A9" s="19" t="s">
        <v>1</v>
      </c>
      <c r="B9" s="22">
        <v>0</v>
      </c>
      <c r="C9" s="22">
        <v>0.68318247262498188</v>
      </c>
      <c r="D9" s="22">
        <v>0.54591747420977899</v>
      </c>
      <c r="E9" s="22">
        <v>1.5550249121532873</v>
      </c>
      <c r="F9" s="22">
        <v>4.8362606704073849</v>
      </c>
      <c r="G9" s="22">
        <v>12.945935455276185</v>
      </c>
      <c r="H9" s="22">
        <v>37.395890161256304</v>
      </c>
      <c r="I9" s="22">
        <v>121.7590848754968</v>
      </c>
      <c r="J9" s="22">
        <v>392.01790819349719</v>
      </c>
      <c r="L9" s="24" t="s">
        <v>2</v>
      </c>
    </row>
    <row r="10" spans="1:12" ht="17" thickTop="1" thickBot="1">
      <c r="A10" s="28" t="s">
        <v>112</v>
      </c>
      <c r="B10" s="29">
        <v>7</v>
      </c>
      <c r="C10" s="29">
        <f>B10-theta*B10 +B8</f>
        <v>3.5</v>
      </c>
      <c r="D10" s="29">
        <f>C10-theta*C10 +C8</f>
        <v>1.9962314830085117</v>
      </c>
      <c r="E10" s="29">
        <f>D10-theta*D10 +D8</f>
        <v>2.2732517251486977</v>
      </c>
      <c r="F10" s="29">
        <f>E10-theta*E10 +E8</f>
        <v>3.7073124442884215</v>
      </c>
      <c r="G10" s="29">
        <f>F10-theta*F10 +F8</f>
        <v>7.4094742577902917</v>
      </c>
      <c r="H10" s="29">
        <f>G10-theta*G10 +G8</f>
        <v>18.319034276208328</v>
      </c>
      <c r="I10" s="29">
        <f>H10-theta*H10 +H8</f>
        <v>48.79209664345494</v>
      </c>
      <c r="J10" s="29">
        <f>I10-theta*I10 +I8</f>
        <v>119.28953207969252</v>
      </c>
      <c r="K10" s="23">
        <f>J10-theta*J10 +J8</f>
        <v>249.99996932175674</v>
      </c>
      <c r="L10" s="24">
        <v>250</v>
      </c>
    </row>
    <row r="11" spans="1:12" ht="16" thickTop="1">
      <c r="A11" s="20" t="s">
        <v>111</v>
      </c>
      <c r="B11" s="21"/>
      <c r="C11" s="21">
        <f>C10+C6</f>
        <v>4.4294139556334935</v>
      </c>
      <c r="D11" s="21">
        <f>D10+D6</f>
        <v>3.8172849408627325</v>
      </c>
      <c r="E11" s="21">
        <f>E10+E6</f>
        <v>6.3989632190160579</v>
      </c>
      <c r="F11" s="21">
        <f>F10+F6</f>
        <v>14.099391150341887</v>
      </c>
      <c r="G11" s="21">
        <f>G10+G6</f>
        <v>34.969706860379659</v>
      </c>
      <c r="H11" s="21">
        <f>H10+H6</f>
        <v>95.347503942815408</v>
      </c>
      <c r="I11" s="21">
        <f>I10+I6</f>
        <v>265.44466527691679</v>
      </c>
      <c r="J11" s="21">
        <f>J10+J6</f>
        <v>701.6626435551002</v>
      </c>
    </row>
    <row r="12" spans="1:12">
      <c r="A12" t="s">
        <v>27</v>
      </c>
      <c r="B12" s="1">
        <f>B8/B28</f>
        <v>0</v>
      </c>
      <c r="C12" s="1">
        <f>C10/C28</f>
        <v>2.6320498901178393</v>
      </c>
      <c r="D12" s="1">
        <f>D10/D28</f>
        <v>1.140143356093555</v>
      </c>
      <c r="E12" s="1">
        <f>E10/E28</f>
        <v>0.99999998793083478</v>
      </c>
      <c r="F12" s="1">
        <f>F10/F28</f>
        <v>1.2797980738934478</v>
      </c>
      <c r="G12" s="1">
        <f>G10/G28</f>
        <v>2.0544724480181671</v>
      </c>
      <c r="H12" s="1">
        <f>H10/H28</f>
        <v>4.1892699915335561</v>
      </c>
      <c r="I12" s="1">
        <f>I10/I28</f>
        <v>9.4566407501898766</v>
      </c>
      <c r="J12" s="1">
        <f>J10/J28</f>
        <v>20.099615193349127</v>
      </c>
    </row>
    <row r="13" spans="1:12">
      <c r="A13" t="s">
        <v>114</v>
      </c>
      <c r="B13" s="1">
        <f>B6/B28</f>
        <v>0</v>
      </c>
      <c r="C13" s="1">
        <f>C6/C28</f>
        <v>0.69893254279974948</v>
      </c>
      <c r="D13" s="1">
        <f>D6/D28</f>
        <v>1.0400908004589526</v>
      </c>
      <c r="E13" s="1">
        <f>E6/E28</f>
        <v>1.8148942320954782</v>
      </c>
      <c r="F13" s="1">
        <f>F6/F28</f>
        <v>3.5874403659303891</v>
      </c>
      <c r="G13" s="1">
        <f>G6/G28</f>
        <v>7.641802450890494</v>
      </c>
      <c r="H13" s="1">
        <f>H6/H28</f>
        <v>17.615178376906275</v>
      </c>
      <c r="I13" s="1">
        <f>I6/I28</f>
        <v>41.990519984087108</v>
      </c>
      <c r="J13" s="1">
        <f>J6/J28</f>
        <v>98.126593637647531</v>
      </c>
    </row>
    <row r="14" spans="1:12" ht="14" thickBot="1">
      <c r="A14" t="s">
        <v>97</v>
      </c>
      <c r="C14" s="1">
        <f>C9/C11</f>
        <v>0.154237666532857</v>
      </c>
      <c r="D14" s="1">
        <f t="shared" ref="D14:J14" si="1">D9/D11</f>
        <v>0.1430119791074328</v>
      </c>
      <c r="E14" s="1">
        <f t="shared" si="1"/>
        <v>0.24301200974747861</v>
      </c>
      <c r="F14" s="1">
        <f t="shared" si="1"/>
        <v>0.34301202220991744</v>
      </c>
      <c r="G14" s="1">
        <f t="shared" si="1"/>
        <v>0.37020428872807637</v>
      </c>
      <c r="H14" s="1">
        <f t="shared" si="1"/>
        <v>0.39220628348786624</v>
      </c>
      <c r="I14" s="1">
        <f t="shared" si="1"/>
        <v>0.45869855681023186</v>
      </c>
      <c r="J14" s="1">
        <f t="shared" si="1"/>
        <v>0.55869855947762559</v>
      </c>
    </row>
    <row r="15" spans="1:12" ht="17" thickTop="1" thickBot="1">
      <c r="A15" t="s">
        <v>98</v>
      </c>
      <c r="D15" s="24">
        <f>ABS(D14-C14)</f>
        <v>1.1225687425424208E-2</v>
      </c>
      <c r="E15" s="24">
        <f t="shared" ref="E15:J15" si="2">ABS(E14-D14)</f>
        <v>0.10000003064004581</v>
      </c>
      <c r="F15" s="24">
        <f t="shared" si="2"/>
        <v>0.10000001246243884</v>
      </c>
      <c r="G15" s="24">
        <f t="shared" si="2"/>
        <v>2.7192266518158925E-2</v>
      </c>
      <c r="H15" s="24">
        <f t="shared" si="2"/>
        <v>2.2001994759789867E-2</v>
      </c>
      <c r="I15" s="24">
        <f t="shared" si="2"/>
        <v>6.6492273322365625E-2</v>
      </c>
      <c r="J15" s="24">
        <f t="shared" si="2"/>
        <v>0.10000000266739373</v>
      </c>
    </row>
    <row r="16" spans="1:12" ht="14" thickTop="1">
      <c r="A16" t="s">
        <v>107</v>
      </c>
      <c r="C16" s="1">
        <f>C14*C5</f>
        <v>0.154237666532857</v>
      </c>
      <c r="D16" s="1">
        <f>D14*D5</f>
        <v>0.28602395821486559</v>
      </c>
      <c r="E16" s="1">
        <f>E14*E5</f>
        <v>0.72903602924243582</v>
      </c>
      <c r="F16" s="1">
        <f>F14*F5</f>
        <v>1.3720480888396698</v>
      </c>
      <c r="G16" s="1">
        <f>G14*G5</f>
        <v>1.8510214436403818</v>
      </c>
      <c r="H16" s="1">
        <f>H14*H5</f>
        <v>2.3532377009271972</v>
      </c>
      <c r="I16" s="1">
        <f>I14*I5</f>
        <v>3.2108898976716231</v>
      </c>
      <c r="J16" s="1">
        <f>J14*J5</f>
        <v>4.4695884758210047</v>
      </c>
    </row>
    <row r="17" spans="1:12">
      <c r="A17" t="s">
        <v>115</v>
      </c>
      <c r="C17" s="1">
        <f>C19/C9</f>
        <v>2.1777305680564338</v>
      </c>
      <c r="D17" s="1">
        <f t="shared" ref="D17:J17" si="3">D19/D9</f>
        <v>2.1925601507000434</v>
      </c>
      <c r="E17" s="1">
        <f t="shared" si="3"/>
        <v>1.1692001125254516</v>
      </c>
      <c r="F17" s="1">
        <f t="shared" si="3"/>
        <v>0.59668508608645299</v>
      </c>
      <c r="G17" s="1">
        <f t="shared" si="3"/>
        <v>0.32822814940671968</v>
      </c>
      <c r="H17" s="1">
        <f t="shared" si="3"/>
        <v>0.17380934164317774</v>
      </c>
      <c r="I17" s="1">
        <f t="shared" si="3"/>
        <v>8.6691571176605947E-2</v>
      </c>
      <c r="J17" s="1">
        <f t="shared" si="3"/>
        <v>4.3482761527251182E-2</v>
      </c>
    </row>
    <row r="18" spans="1:12" ht="15">
      <c r="L18" s="8" t="s">
        <v>110</v>
      </c>
    </row>
    <row r="19" spans="1:12" ht="16" customHeight="1">
      <c r="A19" s="7" t="s">
        <v>4</v>
      </c>
      <c r="B19" s="8"/>
      <c r="C19" s="8">
        <f>beta^C5*(1/(1-tau))*C9^(1-tau)</f>
        <v>1.4877873541958009</v>
      </c>
      <c r="D19" s="8">
        <f>beta^D5*(1/(1-tau))*D9^(1-tau)</f>
        <v>1.1969568995231801</v>
      </c>
      <c r="E19" s="8">
        <f>beta^E5*(1/(1-tau))*E9^(1-tau)</f>
        <v>1.8181353022695041</v>
      </c>
      <c r="F19" s="8">
        <f>beta^F5*(1/(1-tau))*F9^(1-tau)</f>
        <v>2.8857246144585571</v>
      </c>
      <c r="G19" s="8">
        <f>beta^G5*(1/(1-tau))*G9^(1-tau)</f>
        <v>4.2492204368241415</v>
      </c>
      <c r="H19" s="8">
        <f>beta^H5*(1/(1-tau))*H9^(1-tau)</f>
        <v>6.4997550490885461</v>
      </c>
      <c r="I19" s="8">
        <f>beta^I5*(1/(1-tau))*I9^(1-tau)</f>
        <v>10.555486372882536</v>
      </c>
      <c r="J19" s="8">
        <f>beta^J5*(1/(1-tau))*J9^(1-tau)</f>
        <v>17.046021216389686</v>
      </c>
      <c r="K19" s="8"/>
      <c r="L19" s="8">
        <f>SUM(C19:J19)</f>
        <v>45.73908724563195</v>
      </c>
    </row>
    <row r="20" spans="1:12">
      <c r="B20"/>
      <c r="C20"/>
      <c r="D20"/>
      <c r="E20"/>
      <c r="F20"/>
      <c r="G20"/>
      <c r="H20"/>
      <c r="I20"/>
      <c r="J20"/>
      <c r="K20"/>
      <c r="L20"/>
    </row>
    <row r="21" spans="1:12">
      <c r="A21" t="s">
        <v>5</v>
      </c>
      <c r="B21" s="4">
        <v>0.5</v>
      </c>
    </row>
    <row r="22" spans="1:12" ht="15">
      <c r="A22" t="s">
        <v>6</v>
      </c>
      <c r="B22" s="4">
        <v>0.9</v>
      </c>
      <c r="C22" s="1" t="s">
        <v>101</v>
      </c>
      <c r="D22" s="30" t="s">
        <v>106</v>
      </c>
      <c r="E22" s="30"/>
      <c r="F22" s="30"/>
      <c r="G22" s="8">
        <f>SUM(C16:J16)/J5</f>
        <v>1.8032604076112544</v>
      </c>
    </row>
    <row r="23" spans="1:12">
      <c r="A23" t="s">
        <v>7</v>
      </c>
      <c r="B23" s="4">
        <v>0.33</v>
      </c>
      <c r="C23" s="1" t="s">
        <v>102</v>
      </c>
      <c r="F23" s="1">
        <v>0.75</v>
      </c>
      <c r="G23" s="1">
        <v>1.5049999999999999</v>
      </c>
      <c r="J23" s="1">
        <v>0.2</v>
      </c>
      <c r="K23" s="1">
        <v>1.9219999999999999</v>
      </c>
    </row>
    <row r="24" spans="1:12">
      <c r="A24" t="s">
        <v>8</v>
      </c>
      <c r="B24" s="4">
        <v>0.5</v>
      </c>
      <c r="C24" s="1" t="s">
        <v>100</v>
      </c>
      <c r="F24" s="1">
        <v>0.8</v>
      </c>
      <c r="G24" s="1">
        <v>1.679</v>
      </c>
      <c r="H24" s="1">
        <f t="shared" ref="H24:H25" si="4">(G24-G23)/(F24-F23)</f>
        <v>3.48</v>
      </c>
      <c r="J24" s="1">
        <v>0.3</v>
      </c>
      <c r="K24" s="1">
        <v>1.8280000000000001</v>
      </c>
      <c r="L24" s="1">
        <f t="shared" ref="L24:L25" si="5">(K24-K23)/(J24-J23)</f>
        <v>-0.93999999999999884</v>
      </c>
    </row>
    <row r="25" spans="1:12">
      <c r="A25" t="s">
        <v>12</v>
      </c>
      <c r="B25" s="1">
        <v>20</v>
      </c>
      <c r="C25" s="1" t="s">
        <v>105</v>
      </c>
      <c r="F25" s="1">
        <v>0.9</v>
      </c>
      <c r="G25" s="1">
        <v>1.766</v>
      </c>
      <c r="H25" s="1">
        <f t="shared" si="4"/>
        <v>0.86999999999999988</v>
      </c>
      <c r="J25" s="1">
        <v>0.4</v>
      </c>
      <c r="K25" s="1">
        <v>1.7869999999999999</v>
      </c>
      <c r="L25" s="1">
        <f t="shared" si="5"/>
        <v>-0.41000000000000136</v>
      </c>
    </row>
    <row r="26" spans="1:12">
      <c r="A26" t="s">
        <v>30</v>
      </c>
      <c r="B26" s="1">
        <v>1</v>
      </c>
      <c r="C26" s="1" t="s">
        <v>103</v>
      </c>
      <c r="F26" s="1">
        <v>0.99</v>
      </c>
      <c r="G26" s="1">
        <v>1.9906366777165563</v>
      </c>
      <c r="H26" s="1">
        <f>(G26-G25)/(F26-F25)</f>
        <v>2.4959630857395148</v>
      </c>
      <c r="J26" s="1">
        <v>0.5</v>
      </c>
      <c r="K26" s="1">
        <v>1.6739999999999999</v>
      </c>
      <c r="L26" s="1">
        <f>(K26-K25)/(J26-J25)</f>
        <v>-1.1300000000000001</v>
      </c>
    </row>
    <row r="27" spans="1:12">
      <c r="A27" t="s">
        <v>99</v>
      </c>
      <c r="B27" s="1">
        <v>0.1</v>
      </c>
      <c r="C27" s="1" t="s">
        <v>104</v>
      </c>
    </row>
    <row r="28" spans="1:12">
      <c r="A28" t="s">
        <v>11</v>
      </c>
      <c r="B28" s="1">
        <v>1</v>
      </c>
      <c r="C28" s="1">
        <f>EXP(0.3*C5*(($B$25-B28)/$B$25))</f>
        <v>1.3297620281214737</v>
      </c>
      <c r="D28" s="1">
        <f>EXP(0.3*D5*(($B$25-C28)/$B$25))</f>
        <v>1.7508600759190056</v>
      </c>
      <c r="E28" s="1">
        <f>EXP(0.3*E5*(($B$25-D28)/$B$25))</f>
        <v>2.2732517525849487</v>
      </c>
      <c r="F28" s="1">
        <f>EXP(0.3*F5*(($B$25-E28)/$B$25))</f>
        <v>2.896794830304676</v>
      </c>
      <c r="G28" s="1">
        <f>EXP(0.3*G5*(($B$25-F28)/$B$25))</f>
        <v>3.6065094301643184</v>
      </c>
      <c r="H28" s="1">
        <f>EXP(0.3*H5*(($B$25-G28)/$B$25))</f>
        <v>4.3728464179274162</v>
      </c>
      <c r="I28" s="1">
        <f>EXP(0.3*I5*(($B$25-H28)/$B$25))</f>
        <v>5.1595590794199584</v>
      </c>
      <c r="J28" s="1">
        <f>EXP(0.3*J5*(($B$25-I28)/$B$25))</f>
        <v>5.9349162126827633</v>
      </c>
      <c r="K28" s="1">
        <f>EXP(0.3*K5*(($B$25-J28)/$B$25))</f>
        <v>6.6777847699682544</v>
      </c>
    </row>
    <row r="29" spans="1:12">
      <c r="A29" t="s">
        <v>13</v>
      </c>
      <c r="C29" s="1">
        <f>C28-B28</f>
        <v>0.3297620281214737</v>
      </c>
      <c r="D29" s="1">
        <f t="shared" ref="D29:J30" si="6">D28-C28</f>
        <v>0.4210980477975319</v>
      </c>
      <c r="E29" s="1">
        <f t="shared" si="6"/>
        <v>0.52239167666594311</v>
      </c>
      <c r="F29" s="1">
        <f t="shared" si="6"/>
        <v>0.62354307771972728</v>
      </c>
      <c r="G29" s="1">
        <f t="shared" si="6"/>
        <v>0.70971459985964236</v>
      </c>
      <c r="H29" s="1">
        <f t="shared" si="6"/>
        <v>0.76633698776309789</v>
      </c>
      <c r="I29" s="1">
        <f t="shared" si="6"/>
        <v>0.78671266149254215</v>
      </c>
      <c r="J29" s="1">
        <f t="shared" si="6"/>
        <v>0.77535713326280487</v>
      </c>
      <c r="K29" s="1">
        <f>K28-J28</f>
        <v>0.74286855728549117</v>
      </c>
    </row>
    <row r="30" spans="1:12">
      <c r="A30" t="s">
        <v>14</v>
      </c>
      <c r="D30" s="1">
        <f>D29-C29</f>
        <v>9.13360196760582E-2</v>
      </c>
      <c r="E30" s="1">
        <f t="shared" si="6"/>
        <v>0.1012936288684112</v>
      </c>
      <c r="F30" s="1">
        <f t="shared" si="6"/>
        <v>0.10115140105378417</v>
      </c>
      <c r="G30" s="1">
        <f t="shared" si="6"/>
        <v>8.617152213991508E-2</v>
      </c>
      <c r="H30" s="1">
        <f t="shared" si="6"/>
        <v>5.6622387903455529E-2</v>
      </c>
      <c r="I30" s="1">
        <f t="shared" si="6"/>
        <v>2.0375673729444266E-2</v>
      </c>
      <c r="J30" s="1">
        <f t="shared" si="6"/>
        <v>-1.1355528229737288E-2</v>
      </c>
      <c r="K30" s="1">
        <f>K29-J29</f>
        <v>-3.2488575977313694E-2</v>
      </c>
    </row>
    <row r="31" spans="1:12"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t="s">
        <v>15</v>
      </c>
      <c r="B32" s="1">
        <v>0.3</v>
      </c>
      <c r="C32" s="1">
        <f>$B$32*EXP(0.2*C5*C12)</f>
        <v>0.50785321180299547</v>
      </c>
      <c r="D32" s="1">
        <f>$B$32*EXP(0.6*D5)</f>
        <v>0.99603507682096415</v>
      </c>
      <c r="E32" s="1">
        <f>$B$32*EXP(0.6*E5)</f>
        <v>1.8148942393238834</v>
      </c>
      <c r="F32" s="1">
        <f>$B$32*EXP(0.6*F5)</f>
        <v>3.3069529141924803</v>
      </c>
      <c r="G32" s="1">
        <f>$B$32*EXP(0.6*G5)</f>
        <v>6.0256610769563004</v>
      </c>
      <c r="H32" s="1">
        <f>$B$32*EXP(0.6*H5)</f>
        <v>10.979470333103391</v>
      </c>
      <c r="I32" s="1">
        <f>$B$32*EXP(0.6*I5)</f>
        <v>20.005899312277545</v>
      </c>
      <c r="J32" s="1">
        <f>$B$32*EXP(0.6*J5)</f>
        <v>36.453125255620456</v>
      </c>
      <c r="K32" s="1">
        <f>$B$32*2^K5</f>
        <v>153.6</v>
      </c>
    </row>
  </sheetData>
  <mergeCells count="1">
    <mergeCell ref="D22:F22"/>
  </mergeCells>
  <phoneticPr fontId="0" type="noConversion"/>
  <printOptions gridLines="1" gridLinesSet="0"/>
  <pageMargins left="0.75" right="0.75" top="1" bottom="1" header="0.5" footer="0.5"/>
  <pageSetup orientation="portrait" horizontalDpi="4294967292" verticalDpi="4294967292"/>
  <headerFooter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baseColWidth="10" defaultRowHeight="13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Feasibility Report 1</vt:lpstr>
      <vt:lpstr>Feasibility Report 2</vt:lpstr>
      <vt:lpstr>Answer Report 1</vt:lpstr>
      <vt:lpstr>Sensitivity Report 1</vt:lpstr>
      <vt:lpstr>Limits Report 1</vt:lpstr>
      <vt:lpstr>Limits Report 2</vt:lpstr>
      <vt:lpstr>growth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Lee</cp:lastModifiedBy>
  <dcterms:created xsi:type="dcterms:W3CDTF">2004-03-31T01:46:12Z</dcterms:created>
  <dcterms:modified xsi:type="dcterms:W3CDTF">2013-09-13T16:36:26Z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-323275217</vt:i4>
  </property>
  <property fmtid="{D5CDD505-2E9C-101B-9397-08002B2CF9AE}" pid="3" name="_EmailSubject">
    <vt:lpwstr>chapter 2 book</vt:lpwstr>
  </property>
  <property fmtid="{D5CDD505-2E9C-101B-9397-08002B2CF9AE}" pid="4" name="_AuthorEmail">
    <vt:lpwstr>mercado@uts.cc.utexas.edu</vt:lpwstr>
  </property>
  <property fmtid="{D5CDD505-2E9C-101B-9397-08002B2CF9AE}" pid="5" name="_AuthorEmailDisplayName">
    <vt:lpwstr>Ruben Mercado</vt:lpwstr>
  </property>
  <property fmtid="{D5CDD505-2E9C-101B-9397-08002B2CF9AE}" pid="6" name="_ReviewingToolsShownOnce">
    <vt:lpwstr/>
  </property>
</Properties>
</file>