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405"/>
  <workbookPr autoCompressPictures="0"/>
  <bookViews>
    <workbookView xWindow="28820" yWindow="1140" windowWidth="33600" windowHeight="21000"/>
  </bookViews>
  <sheets>
    <sheet name="Firing Temperature Sensitivity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5" i="1" l="1"/>
  <c r="J16" i="1"/>
  <c r="J17" i="1"/>
  <c r="J18" i="1"/>
  <c r="J19" i="1"/>
  <c r="I15" i="1"/>
  <c r="I16" i="1"/>
  <c r="I17" i="1"/>
  <c r="I18" i="1"/>
  <c r="I19" i="1"/>
  <c r="J14" i="1"/>
  <c r="I14" i="1"/>
  <c r="H15" i="1"/>
  <c r="H16" i="1"/>
  <c r="H17" i="1"/>
  <c r="H18" i="1"/>
  <c r="H19" i="1"/>
  <c r="H14" i="1"/>
  <c r="G15" i="1"/>
  <c r="G16" i="1"/>
  <c r="G17" i="1"/>
  <c r="G18" i="1"/>
  <c r="G19" i="1"/>
  <c r="G14" i="1"/>
  <c r="C19" i="1"/>
  <c r="D19" i="1"/>
  <c r="E19" i="1"/>
  <c r="B19" i="1"/>
  <c r="G23" i="1"/>
  <c r="H23" i="1"/>
  <c r="I23" i="1"/>
  <c r="G50" i="1"/>
  <c r="H50" i="1"/>
  <c r="I50" i="1"/>
  <c r="G51" i="1"/>
  <c r="H51" i="1"/>
  <c r="I51" i="1"/>
  <c r="G52" i="1"/>
  <c r="H52" i="1"/>
  <c r="I52" i="1"/>
  <c r="G53" i="1"/>
  <c r="H53" i="1"/>
  <c r="I53" i="1"/>
  <c r="G54" i="1"/>
  <c r="H54" i="1"/>
  <c r="I54" i="1"/>
  <c r="G55" i="1"/>
  <c r="H55" i="1"/>
  <c r="I55" i="1"/>
  <c r="G56" i="1"/>
  <c r="H56" i="1"/>
  <c r="I56" i="1"/>
  <c r="G57" i="1"/>
  <c r="H57" i="1"/>
  <c r="I57" i="1"/>
  <c r="G58" i="1"/>
  <c r="H58" i="1"/>
  <c r="I58" i="1"/>
  <c r="G59" i="1"/>
  <c r="H59" i="1"/>
  <c r="I59" i="1"/>
  <c r="I49" i="1"/>
  <c r="H49" i="1"/>
  <c r="G49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I37" i="1"/>
  <c r="H37" i="1"/>
  <c r="G38" i="1"/>
  <c r="G39" i="1"/>
  <c r="G40" i="1"/>
  <c r="G41" i="1"/>
  <c r="G42" i="1"/>
  <c r="G43" i="1"/>
  <c r="G44" i="1"/>
  <c r="G45" i="1"/>
  <c r="G46" i="1"/>
  <c r="G47" i="1"/>
  <c r="G37" i="1"/>
  <c r="I35" i="1"/>
  <c r="I26" i="1"/>
  <c r="I27" i="1"/>
  <c r="I28" i="1"/>
  <c r="I29" i="1"/>
  <c r="I30" i="1"/>
  <c r="I31" i="1"/>
  <c r="I32" i="1"/>
  <c r="I33" i="1"/>
  <c r="I34" i="1"/>
  <c r="I25" i="1"/>
  <c r="H26" i="1"/>
  <c r="H27" i="1"/>
  <c r="H28" i="1"/>
  <c r="H29" i="1"/>
  <c r="H30" i="1"/>
  <c r="H31" i="1"/>
  <c r="H32" i="1"/>
  <c r="H33" i="1"/>
  <c r="H34" i="1"/>
  <c r="H35" i="1"/>
  <c r="H25" i="1"/>
  <c r="G26" i="1"/>
  <c r="G27" i="1"/>
  <c r="G28" i="1"/>
  <c r="G29" i="1"/>
  <c r="G30" i="1"/>
  <c r="G31" i="1"/>
  <c r="G32" i="1"/>
  <c r="G33" i="1"/>
  <c r="G34" i="1"/>
  <c r="G35" i="1"/>
  <c r="G25" i="1"/>
  <c r="I3" i="1"/>
  <c r="I4" i="1"/>
  <c r="I5" i="1"/>
  <c r="I6" i="1"/>
  <c r="I7" i="1"/>
  <c r="I8" i="1"/>
  <c r="I9" i="1"/>
  <c r="I10" i="1"/>
  <c r="I11" i="1"/>
  <c r="I12" i="1"/>
  <c r="I2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<sst xmlns="http://schemas.openxmlformats.org/spreadsheetml/2006/main" count="14" uniqueCount="10">
  <si>
    <t>Parameter</t>
  </si>
  <si>
    <t>Gen. Power</t>
  </si>
  <si>
    <t>Heat Rate</t>
  </si>
  <si>
    <t>Therm. Eff.</t>
  </si>
  <si>
    <t>Firing Temp</t>
  </si>
  <si>
    <t>Ambient Temp</t>
  </si>
  <si>
    <t xml:space="preserve">HP Comp. Eff. </t>
  </si>
  <si>
    <t>LP Comp. Eff.</t>
  </si>
  <si>
    <t xml:space="preserve">Relative Humid. </t>
  </si>
  <si>
    <t xml:space="preserve">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</si>
</sst>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Firing Temperature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Sensitivity'!$B$2:$B$11</c:f>
              <c:numCache>
                <c:formatCode>General</c:formatCode>
                <c:ptCount val="10"/>
                <c:pt idx="0">
                  <c:v>2050.0</c:v>
                </c:pt>
                <c:pt idx="1">
                  <c:v>2100.0</c:v>
                </c:pt>
                <c:pt idx="2">
                  <c:v>2150.0</c:v>
                </c:pt>
                <c:pt idx="3">
                  <c:v>2200.0</c:v>
                </c:pt>
                <c:pt idx="4">
                  <c:v>2250.0</c:v>
                </c:pt>
                <c:pt idx="5">
                  <c:v>2300.0</c:v>
                </c:pt>
                <c:pt idx="6">
                  <c:v>2350.0</c:v>
                </c:pt>
                <c:pt idx="7">
                  <c:v>2400.0</c:v>
                </c:pt>
                <c:pt idx="8">
                  <c:v>2450.0</c:v>
                </c:pt>
                <c:pt idx="9">
                  <c:v>2500.0</c:v>
                </c:pt>
              </c:numCache>
            </c:numRef>
          </c:xVal>
          <c:yVal>
            <c:numRef>
              <c:f>'Firing Temperature Sensitivity'!$G$2:$G$11</c:f>
              <c:numCache>
                <c:formatCode>General</c:formatCode>
                <c:ptCount val="10"/>
                <c:pt idx="0">
                  <c:v>-1.029164757978317</c:v>
                </c:pt>
                <c:pt idx="1">
                  <c:v>-0.687127805771873</c:v>
                </c:pt>
                <c:pt idx="2">
                  <c:v>-0.34509085356543</c:v>
                </c:pt>
                <c:pt idx="3">
                  <c:v>0.0</c:v>
                </c:pt>
                <c:pt idx="4">
                  <c:v>0.34509085356543</c:v>
                </c:pt>
                <c:pt idx="5">
                  <c:v>0.687127805771873</c:v>
                </c:pt>
                <c:pt idx="6">
                  <c:v>1.03527256069629</c:v>
                </c:pt>
                <c:pt idx="7">
                  <c:v>1.383417315620705</c:v>
                </c:pt>
                <c:pt idx="8">
                  <c:v>1.722400366468163</c:v>
                </c:pt>
                <c:pt idx="9">
                  <c:v>2.067491220033592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Sensitivity'!$B$2:$B$11</c:f>
              <c:numCache>
                <c:formatCode>General</c:formatCode>
                <c:ptCount val="10"/>
                <c:pt idx="0">
                  <c:v>2050.0</c:v>
                </c:pt>
                <c:pt idx="1">
                  <c:v>2100.0</c:v>
                </c:pt>
                <c:pt idx="2">
                  <c:v>2150.0</c:v>
                </c:pt>
                <c:pt idx="3">
                  <c:v>2200.0</c:v>
                </c:pt>
                <c:pt idx="4">
                  <c:v>2250.0</c:v>
                </c:pt>
                <c:pt idx="5">
                  <c:v>2300.0</c:v>
                </c:pt>
                <c:pt idx="6">
                  <c:v>2350.0</c:v>
                </c:pt>
                <c:pt idx="7">
                  <c:v>2400.0</c:v>
                </c:pt>
                <c:pt idx="8">
                  <c:v>2450.0</c:v>
                </c:pt>
                <c:pt idx="9">
                  <c:v>2500.0</c:v>
                </c:pt>
              </c:numCache>
            </c:numRef>
          </c:xVal>
          <c:yVal>
            <c:numRef>
              <c:f>'Firing Temperature Sensitivity'!$H$2:$H$11</c:f>
              <c:numCache>
                <c:formatCode>General</c:formatCode>
                <c:ptCount val="10"/>
                <c:pt idx="0">
                  <c:v>-12.65671395579016</c:v>
                </c:pt>
                <c:pt idx="1">
                  <c:v>-8.454305509732746</c:v>
                </c:pt>
                <c:pt idx="2">
                  <c:v>-4.235400857802706</c:v>
                </c:pt>
                <c:pt idx="3">
                  <c:v>0.0</c:v>
                </c:pt>
                <c:pt idx="4">
                  <c:v>4.251897063675353</c:v>
                </c:pt>
                <c:pt idx="5">
                  <c:v>8.51204223028705</c:v>
                </c:pt>
                <c:pt idx="6">
                  <c:v>12.79280765423953</c:v>
                </c:pt>
                <c:pt idx="7">
                  <c:v>17.08182118112834</c:v>
                </c:pt>
                <c:pt idx="8">
                  <c:v>21.37908281095349</c:v>
                </c:pt>
                <c:pt idx="9">
                  <c:v>25.69696469811943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Sensitivity'!$B$2:$B$11</c:f>
              <c:numCache>
                <c:formatCode>General</c:formatCode>
                <c:ptCount val="10"/>
                <c:pt idx="0">
                  <c:v>2050.0</c:v>
                </c:pt>
                <c:pt idx="1">
                  <c:v>2100.0</c:v>
                </c:pt>
                <c:pt idx="2">
                  <c:v>2150.0</c:v>
                </c:pt>
                <c:pt idx="3">
                  <c:v>2200.0</c:v>
                </c:pt>
                <c:pt idx="4">
                  <c:v>2250.0</c:v>
                </c:pt>
                <c:pt idx="5">
                  <c:v>2300.0</c:v>
                </c:pt>
                <c:pt idx="6">
                  <c:v>2350.0</c:v>
                </c:pt>
                <c:pt idx="7">
                  <c:v>2400.0</c:v>
                </c:pt>
                <c:pt idx="8">
                  <c:v>2450.0</c:v>
                </c:pt>
                <c:pt idx="9">
                  <c:v>2500.0</c:v>
                </c:pt>
              </c:numCache>
            </c:numRef>
          </c:xVal>
          <c:yVal>
            <c:numRef>
              <c:f>'Firing Temperature Sensitivity'!$I$2:$I$11</c:f>
              <c:numCache>
                <c:formatCode>General</c:formatCode>
                <c:ptCount val="10"/>
                <c:pt idx="0">
                  <c:v>14.49148326265665</c:v>
                </c:pt>
                <c:pt idx="1">
                  <c:v>9.234559711923437</c:v>
                </c:pt>
                <c:pt idx="2">
                  <c:v>4.423017696808894</c:v>
                </c:pt>
                <c:pt idx="3">
                  <c:v>0.0</c:v>
                </c:pt>
                <c:pt idx="4">
                  <c:v>-4.077136291488002</c:v>
                </c:pt>
                <c:pt idx="5">
                  <c:v>-7.843926938475747</c:v>
                </c:pt>
                <c:pt idx="6">
                  <c:v>-11.34064580322664</c:v>
                </c:pt>
                <c:pt idx="7">
                  <c:v>-14.58861434223306</c:v>
                </c:pt>
                <c:pt idx="8">
                  <c:v>-17.61389211343014</c:v>
                </c:pt>
                <c:pt idx="9">
                  <c:v>-20.44253867475302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66792"/>
        <c:axId val="682354808"/>
      </c:scatterChart>
      <c:valAx>
        <c:axId val="681966792"/>
        <c:scaling>
          <c:orientation val="minMax"/>
          <c:max val="2500.0"/>
          <c:min val="2000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Firing Temperature (T), Fahrenheit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2354808"/>
        <c:crosses val="autoZero"/>
        <c:crossBetween val="midCat"/>
      </c:valAx>
      <c:valAx>
        <c:axId val="682354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819667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Ambient Temperature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Sensitivity'!$G$14:$G$18</c:f>
              <c:numCache>
                <c:formatCode>General</c:formatCode>
                <c:ptCount val="5"/>
                <c:pt idx="0">
                  <c:v>7.627089554800388</c:v>
                </c:pt>
                <c:pt idx="1">
                  <c:v>3.813544777400184</c:v>
                </c:pt>
                <c:pt idx="2">
                  <c:v>0.0</c:v>
                </c:pt>
                <c:pt idx="3">
                  <c:v>-3.813544777400204</c:v>
                </c:pt>
                <c:pt idx="4">
                  <c:v>-7.63052208835342</c:v>
                </c:pt>
              </c:numCache>
            </c:numRef>
          </c:xVal>
          <c:yVal>
            <c:numRef>
              <c:f>'Firing Temperature Sensitivity'!$H$14:$H$18</c:f>
              <c:numCache>
                <c:formatCode>General</c:formatCode>
                <c:ptCount val="5"/>
                <c:pt idx="0">
                  <c:v>30.12099085779802</c:v>
                </c:pt>
                <c:pt idx="1">
                  <c:v>23.42274386748333</c:v>
                </c:pt>
                <c:pt idx="2">
                  <c:v>0.0</c:v>
                </c:pt>
                <c:pt idx="3">
                  <c:v>-4.788341429562803</c:v>
                </c:pt>
                <c:pt idx="4">
                  <c:v>-9.89047461002323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trendline>
            <c:trendlineType val="linear"/>
            <c:dispRSqr val="0"/>
            <c:dispEq val="0"/>
          </c:trendline>
          <c:xVal>
            <c:numRef>
              <c:f>'Firing Temperature Sensitivity'!$G$14:$G$18</c:f>
              <c:numCache>
                <c:formatCode>General</c:formatCode>
                <c:ptCount val="5"/>
                <c:pt idx="0">
                  <c:v>7.627089554800388</c:v>
                </c:pt>
                <c:pt idx="1">
                  <c:v>3.813544777400184</c:v>
                </c:pt>
                <c:pt idx="2">
                  <c:v>0.0</c:v>
                </c:pt>
                <c:pt idx="3">
                  <c:v>-3.813544777400204</c:v>
                </c:pt>
                <c:pt idx="4">
                  <c:v>-7.63052208835342</c:v>
                </c:pt>
              </c:numCache>
            </c:numRef>
          </c:xVal>
          <c:yVal>
            <c:numRef>
              <c:f>'Firing Temperature Sensitivity'!$I$14:$I$18</c:f>
              <c:numCache>
                <c:formatCode>General</c:formatCode>
                <c:ptCount val="5"/>
                <c:pt idx="0">
                  <c:v>-10.73596980636693</c:v>
                </c:pt>
                <c:pt idx="1">
                  <c:v>-12.43436166721366</c:v>
                </c:pt>
                <c:pt idx="2">
                  <c:v>0.0</c:v>
                </c:pt>
                <c:pt idx="3">
                  <c:v>-2.86347226780441</c:v>
                </c:pt>
                <c:pt idx="4">
                  <c:v>-6.678700361010841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Sensitivity'!$G$14:$G$18</c:f>
              <c:numCache>
                <c:formatCode>General</c:formatCode>
                <c:ptCount val="5"/>
                <c:pt idx="0">
                  <c:v>7.627089554800388</c:v>
                </c:pt>
                <c:pt idx="1">
                  <c:v>3.813544777400184</c:v>
                </c:pt>
                <c:pt idx="2">
                  <c:v>0.0</c:v>
                </c:pt>
                <c:pt idx="3">
                  <c:v>-3.813544777400204</c:v>
                </c:pt>
                <c:pt idx="4">
                  <c:v>-7.63052208835342</c:v>
                </c:pt>
              </c:numCache>
            </c:numRef>
          </c:xVal>
          <c:yVal>
            <c:numRef>
              <c:f>'Firing Temperature Sensitivity'!$J$14:$J$18</c:f>
              <c:numCache>
                <c:formatCode>General</c:formatCode>
                <c:ptCount val="5"/>
                <c:pt idx="0">
                  <c:v>16.04920653042585</c:v>
                </c:pt>
                <c:pt idx="1">
                  <c:v>16.44879552460327</c:v>
                </c:pt>
                <c:pt idx="2">
                  <c:v>0.0</c:v>
                </c:pt>
                <c:pt idx="3">
                  <c:v>0.468089964607825</c:v>
                </c:pt>
                <c:pt idx="4">
                  <c:v>0.94474255051946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49528"/>
        <c:axId val="609293288"/>
      </c:scatterChart>
      <c:valAx>
        <c:axId val="57564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Ambient Temperature,</a:t>
                </a:r>
                <a:r>
                  <a:rPr lang="en-US" baseline="0"/>
                  <a:t> </a:t>
                </a:r>
                <a:r>
                  <a:rPr lang="en-US"/>
                  <a:t>T0 (Fahrenheit)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09293288"/>
        <c:crosses val="autoZero"/>
        <c:crossBetween val="midCat"/>
      </c:valAx>
      <c:valAx>
        <c:axId val="6092932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7564952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Pressure Compressor Sensitivity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Sensitivity'!$B$23:$B$33</c:f>
              <c:numCache>
                <c:formatCode>General</c:formatCode>
                <c:ptCount val="11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  <c:pt idx="10">
                  <c:v>0.84</c:v>
                </c:pt>
              </c:numCache>
            </c:numRef>
          </c:xVal>
          <c:yVal>
            <c:numRef>
              <c:f>'Firing Temperature Sensitivity'!$G$25:$G$35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2">
                  <c:v>1.21545274087647</c:v>
                </c:pt>
                <c:pt idx="3">
                  <c:v>-0.0671858298976943</c:v>
                </c:pt>
                <c:pt idx="4">
                  <c:v>-0.0335929149488471</c:v>
                </c:pt>
                <c:pt idx="5">
                  <c:v>0.0</c:v>
                </c:pt>
                <c:pt idx="6">
                  <c:v>0.0274851122308749</c:v>
                </c:pt>
                <c:pt idx="7">
                  <c:v>0.0610780271797221</c:v>
                </c:pt>
                <c:pt idx="8">
                  <c:v>0.088563139410597</c:v>
                </c:pt>
                <c:pt idx="9">
                  <c:v>0.119102153000458</c:v>
                </c:pt>
                <c:pt idx="10">
                  <c:v>0.0</c:v>
                </c:pt>
              </c:numCache>
            </c:numRef>
          </c:yVal>
          <c:smooth val="1"/>
        </c:ser>
        <c:ser>
          <c:idx val="1"/>
          <c:order val="1"/>
          <c:tx>
            <c:v>Heat Rate </c:v>
          </c:tx>
          <c:xVal>
            <c:numRef>
              <c:f>'Firing Temperature Sensitivity'!$B$23:$B$32</c:f>
              <c:numCache>
                <c:formatCode>General</c:formatCode>
                <c:ptCount val="10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</c:numCache>
            </c:numRef>
          </c:xVal>
          <c:yVal>
            <c:numRef>
              <c:f>'Firing Temperature Sensitivity'!$H$25:$H$34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0.527878587924792</c:v>
                </c:pt>
                <c:pt idx="3">
                  <c:v>-1.550643352029027</c:v>
                </c:pt>
                <c:pt idx="4">
                  <c:v>-0.754701418673704</c:v>
                </c:pt>
                <c:pt idx="5">
                  <c:v>0.0</c:v>
                </c:pt>
                <c:pt idx="6">
                  <c:v>0.717584955460257</c:v>
                </c:pt>
                <c:pt idx="7">
                  <c:v>1.406301550643353</c:v>
                </c:pt>
                <c:pt idx="8">
                  <c:v>2.062025734081173</c:v>
                </c:pt>
                <c:pt idx="9">
                  <c:v>2.693005608710003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Sensitivity'!$B$23:$B$32</c:f>
              <c:numCache>
                <c:formatCode>General</c:formatCode>
                <c:ptCount val="10"/>
                <c:pt idx="0">
                  <c:v>0.74</c:v>
                </c:pt>
                <c:pt idx="1">
                  <c:v>0.76</c:v>
                </c:pt>
                <c:pt idx="2">
                  <c:v>0.78</c:v>
                </c:pt>
                <c:pt idx="3">
                  <c:v>0.8</c:v>
                </c:pt>
                <c:pt idx="4">
                  <c:v>0.82</c:v>
                </c:pt>
                <c:pt idx="5">
                  <c:v>0.84</c:v>
                </c:pt>
                <c:pt idx="6">
                  <c:v>0.86</c:v>
                </c:pt>
                <c:pt idx="7">
                  <c:v>0.88</c:v>
                </c:pt>
                <c:pt idx="8">
                  <c:v>0.9</c:v>
                </c:pt>
                <c:pt idx="9">
                  <c:v>0.92</c:v>
                </c:pt>
              </c:numCache>
            </c:numRef>
          </c:xVal>
          <c:yVal>
            <c:numRef>
              <c:f>'Firing Temperature Sensitivity'!$I$25:$I$34</c:f>
              <c:numCache>
                <c:formatCode>General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-16.9979389258724</c:v>
                </c:pt>
                <c:pt idx="3">
                  <c:v>1.573049678993636</c:v>
                </c:pt>
                <c:pt idx="4">
                  <c:v>0.762834332283054</c:v>
                </c:pt>
                <c:pt idx="5">
                  <c:v>0.0</c:v>
                </c:pt>
                <c:pt idx="6">
                  <c:v>-0.713084267134162</c:v>
                </c:pt>
                <c:pt idx="7">
                  <c:v>-1.388263722726298</c:v>
                </c:pt>
                <c:pt idx="8">
                  <c:v>-2.020800265333677</c:v>
                </c:pt>
                <c:pt idx="9">
                  <c:v>-2.620170097841785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2725000"/>
        <c:axId val="582726424"/>
      </c:scatterChart>
      <c:valAx>
        <c:axId val="582725000"/>
        <c:scaling>
          <c:orientation val="minMax"/>
          <c:max val="1.0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Pressure Compressor Eff.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726424"/>
        <c:crosses val="autoZero"/>
        <c:crossBetween val="midCat"/>
      </c:valAx>
      <c:valAx>
        <c:axId val="5827264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 (%)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7250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High Pressure Compressor Sensitivity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Sensitivity'!$B$35:$B$45</c:f>
              <c:numCache>
                <c:formatCode>General</c:formatCode>
                <c:ptCount val="11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  <c:pt idx="10">
                  <c:v>0.82</c:v>
                </c:pt>
              </c:numCache>
            </c:numRef>
          </c:xVal>
          <c:yVal>
            <c:numRef>
              <c:f>'Firing Temperature Sensitivity'!$G$37:$G$46</c:f>
              <c:numCache>
                <c:formatCode>General</c:formatCode>
                <c:ptCount val="10"/>
                <c:pt idx="0">
                  <c:v>-0.219880897847</c:v>
                </c:pt>
                <c:pt idx="1">
                  <c:v>-0.174072377462208</c:v>
                </c:pt>
                <c:pt idx="2">
                  <c:v>-0.12520995571843</c:v>
                </c:pt>
                <c:pt idx="3">
                  <c:v>-0.0824553366926248</c:v>
                </c:pt>
                <c:pt idx="4">
                  <c:v>-0.0397007176668194</c:v>
                </c:pt>
                <c:pt idx="5">
                  <c:v>0.0</c:v>
                </c:pt>
                <c:pt idx="6">
                  <c:v>0.0397007176668194</c:v>
                </c:pt>
                <c:pt idx="7">
                  <c:v>0.0732936326156665</c:v>
                </c:pt>
                <c:pt idx="8">
                  <c:v>0.106886547564514</c:v>
                </c:pt>
                <c:pt idx="9">
                  <c:v>0.140479462513361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Sensitivity'!$B$35:$B$44</c:f>
              <c:numCache>
                <c:formatCode>General</c:formatCode>
                <c:ptCount val="10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</c:numCache>
            </c:numRef>
          </c:xVal>
          <c:yVal>
            <c:numRef>
              <c:f>'Firing Temperature Sensitivity'!$H$37:$H$46</c:f>
              <c:numCache>
                <c:formatCode>General</c:formatCode>
                <c:ptCount val="10"/>
                <c:pt idx="0">
                  <c:v>-5.09732761464862</c:v>
                </c:pt>
                <c:pt idx="1">
                  <c:v>-3.97146156384031</c:v>
                </c:pt>
                <c:pt idx="2">
                  <c:v>-2.899208182118114</c:v>
                </c:pt>
                <c:pt idx="3">
                  <c:v>-1.884691520950166</c:v>
                </c:pt>
                <c:pt idx="4">
                  <c:v>-0.919663477400197</c:v>
                </c:pt>
                <c:pt idx="5">
                  <c:v>0.0</c:v>
                </c:pt>
                <c:pt idx="6">
                  <c:v>0.878422962718579</c:v>
                </c:pt>
                <c:pt idx="7">
                  <c:v>1.711481359287368</c:v>
                </c:pt>
                <c:pt idx="8">
                  <c:v>2.511547344110862</c:v>
                </c:pt>
                <c:pt idx="9">
                  <c:v>3.278620917189061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Sensitivity'!$B$35:$B$44</c:f>
              <c:numCache>
                <c:formatCode>General</c:formatCode>
                <c:ptCount val="10"/>
                <c:pt idx="0">
                  <c:v>0.72</c:v>
                </c:pt>
                <c:pt idx="1">
                  <c:v>0.74</c:v>
                </c:pt>
                <c:pt idx="2">
                  <c:v>0.76</c:v>
                </c:pt>
                <c:pt idx="3">
                  <c:v>0.78</c:v>
                </c:pt>
                <c:pt idx="4">
                  <c:v>0.8</c:v>
                </c:pt>
                <c:pt idx="5">
                  <c:v>0.82</c:v>
                </c:pt>
                <c:pt idx="6">
                  <c:v>0.84</c:v>
                </c:pt>
                <c:pt idx="7">
                  <c:v>0.86</c:v>
                </c:pt>
                <c:pt idx="8">
                  <c:v>0.88</c:v>
                </c:pt>
                <c:pt idx="9">
                  <c:v>0.9</c:v>
                </c:pt>
              </c:numCache>
            </c:numRef>
          </c:xVal>
          <c:yVal>
            <c:numRef>
              <c:f>'Firing Temperature Sensitivity'!$I$37:$I$46</c:f>
              <c:numCache>
                <c:formatCode>General</c:formatCode>
                <c:ptCount val="10"/>
                <c:pt idx="0">
                  <c:v>5.370637985359271</c:v>
                </c:pt>
                <c:pt idx="1">
                  <c:v>4.13399350880103</c:v>
                </c:pt>
                <c:pt idx="2">
                  <c:v>2.987372959655068</c:v>
                </c:pt>
                <c:pt idx="3">
                  <c:v>1.921300135035893</c:v>
                </c:pt>
                <c:pt idx="4">
                  <c:v>0.928667882779378</c:v>
                </c:pt>
                <c:pt idx="5">
                  <c:v>0.0</c:v>
                </c:pt>
                <c:pt idx="6">
                  <c:v>-0.869441614744973</c:v>
                </c:pt>
                <c:pt idx="7">
                  <c:v>-1.684395062898298</c:v>
                </c:pt>
                <c:pt idx="8">
                  <c:v>-2.449598445902717</c:v>
                </c:pt>
                <c:pt idx="9">
                  <c:v>-3.17215891592238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762616"/>
        <c:axId val="582029448"/>
      </c:scatterChart>
      <c:valAx>
        <c:axId val="609762616"/>
        <c:scaling>
          <c:orientation val="minMax"/>
          <c:max val="0.95"/>
          <c:min val="0.7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High Pressure Compressor Eff. 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82029448"/>
        <c:crosses val="autoZero"/>
        <c:crossBetween val="midCat"/>
      </c:valAx>
      <c:valAx>
        <c:axId val="5820294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097626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Relative</a:t>
            </a:r>
            <a:r>
              <a:rPr lang="en-US" baseline="0"/>
              <a:t> Humidty Sensitivity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30400112199715"/>
          <c:y val="0.124863755666905"/>
          <c:w val="0.648954178437619"/>
          <c:h val="0.823310427105703"/>
        </c:manualLayout>
      </c:layout>
      <c:scatterChart>
        <c:scatterStyle val="smoothMarker"/>
        <c:varyColors val="0"/>
        <c:ser>
          <c:idx val="0"/>
          <c:order val="0"/>
          <c:tx>
            <c:v>Generator Power</c:v>
          </c:tx>
          <c:xVal>
            <c:numRef>
              <c:f>'Firing Temperature Sensitivity'!$B$47:$B$56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'Firing Temperature Sensitivity'!$G$49:$G$58</c:f>
              <c:numCache>
                <c:formatCode>General</c:formatCode>
                <c:ptCount val="10"/>
                <c:pt idx="0">
                  <c:v>-0.152695067949305</c:v>
                </c:pt>
                <c:pt idx="1">
                  <c:v>-0.116048251641472</c:v>
                </c:pt>
                <c:pt idx="2">
                  <c:v>-0.088563139410597</c:v>
                </c:pt>
                <c:pt idx="3">
                  <c:v>-0.058024125820736</c:v>
                </c:pt>
                <c:pt idx="4">
                  <c:v>-0.030539013589861</c:v>
                </c:pt>
                <c:pt idx="5">
                  <c:v>0.0</c:v>
                </c:pt>
                <c:pt idx="6">
                  <c:v>0.030539013589861</c:v>
                </c:pt>
                <c:pt idx="7">
                  <c:v>0.058024125820736</c:v>
                </c:pt>
                <c:pt idx="8">
                  <c:v>0.0824553366926248</c:v>
                </c:pt>
                <c:pt idx="9">
                  <c:v>0.112994350282486</c:v>
                </c:pt>
              </c:numCache>
            </c:numRef>
          </c:yVal>
          <c:smooth val="1"/>
        </c:ser>
        <c:ser>
          <c:idx val="1"/>
          <c:order val="1"/>
          <c:tx>
            <c:v>Heat Rate</c:v>
          </c:tx>
          <c:xVal>
            <c:numRef>
              <c:f>'Firing Temperature Sensitivity'!$B$47:$B$56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'Firing Temperature Sensitivity'!$H$49:$H$58</c:f>
              <c:numCache>
                <c:formatCode>General</c:formatCode>
                <c:ptCount val="10"/>
                <c:pt idx="0">
                  <c:v>1.183602771362594</c:v>
                </c:pt>
                <c:pt idx="1">
                  <c:v>0.952655889145511</c:v>
                </c:pt>
                <c:pt idx="2">
                  <c:v>0.717584955460257</c:v>
                </c:pt>
                <c:pt idx="3">
                  <c:v>0.478389970306832</c:v>
                </c:pt>
                <c:pt idx="4">
                  <c:v>0.239194985153425</c:v>
                </c:pt>
                <c:pt idx="5">
                  <c:v>0.0</c:v>
                </c:pt>
                <c:pt idx="6">
                  <c:v>-0.243319036621578</c:v>
                </c:pt>
                <c:pt idx="7">
                  <c:v>-0.486638073243155</c:v>
                </c:pt>
                <c:pt idx="8">
                  <c:v>-0.734081161332886</c:v>
                </c:pt>
                <c:pt idx="9">
                  <c:v>-0.981524249422635</c:v>
                </c:pt>
              </c:numCache>
            </c:numRef>
          </c:yVal>
          <c:smooth val="1"/>
        </c:ser>
        <c:ser>
          <c:idx val="2"/>
          <c:order val="2"/>
          <c:tx>
            <c:v>Thermal Eff.</c:v>
          </c:tx>
          <c:xVal>
            <c:numRef>
              <c:f>'Firing Temperature Sensitivity'!$B$47:$B$56</c:f>
              <c:numCache>
                <c:formatCode>General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'Firing Temperature Sensitivity'!$I$49:$I$58</c:f>
              <c:numCache>
                <c:formatCode>General</c:formatCode>
                <c:ptCount val="10"/>
                <c:pt idx="0">
                  <c:v>-1.167942005638338</c:v>
                </c:pt>
                <c:pt idx="1">
                  <c:v>-0.942882187107622</c:v>
                </c:pt>
                <c:pt idx="2">
                  <c:v>-0.710715216412784</c:v>
                </c:pt>
                <c:pt idx="3">
                  <c:v>-0.476179194996568</c:v>
                </c:pt>
                <c:pt idx="4">
                  <c:v>-0.239274122858973</c:v>
                </c:pt>
                <c:pt idx="5">
                  <c:v>0.0</c:v>
                </c:pt>
                <c:pt idx="6">
                  <c:v>0.24401222430173</c:v>
                </c:pt>
                <c:pt idx="7">
                  <c:v>0.488024448603446</c:v>
                </c:pt>
                <c:pt idx="8">
                  <c:v>0.739143825069297</c:v>
                </c:pt>
                <c:pt idx="9">
                  <c:v>0.990263201535149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9860808"/>
        <c:axId val="582769624"/>
      </c:scatterChart>
      <c:valAx>
        <c:axId val="609860808"/>
        <c:scaling>
          <c:orientation val="minMax"/>
          <c:max val="1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Relative Humidty (RH)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82769624"/>
        <c:crosses val="autoZero"/>
        <c:crossBetween val="midCat"/>
      </c:valAx>
      <c:valAx>
        <c:axId val="582769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Percent Change from Baseline, %</a:t>
                </a:r>
              </a:p>
            </c:rich>
          </c:tx>
          <c:layout>
            <c:manualLayout>
              <c:xMode val="edge"/>
              <c:yMode val="edge"/>
              <c:x val="0.00610687022900763"/>
              <c:y val="0.297564304461942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09860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409574</xdr:colOff>
      <xdr:row>0</xdr:row>
      <xdr:rowOff>0</xdr:rowOff>
    </xdr:from>
    <xdr:to>
      <xdr:col>20</xdr:col>
      <xdr:colOff>568325</xdr:colOff>
      <xdr:row>21</xdr:row>
      <xdr:rowOff>28576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38100</xdr:colOff>
      <xdr:row>0</xdr:row>
      <xdr:rowOff>0</xdr:rowOff>
    </xdr:from>
    <xdr:to>
      <xdr:col>25</xdr:col>
      <xdr:colOff>165100</xdr:colOff>
      <xdr:row>37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428625</xdr:colOff>
      <xdr:row>43</xdr:row>
      <xdr:rowOff>161925</xdr:rowOff>
    </xdr:from>
    <xdr:to>
      <xdr:col>20</xdr:col>
      <xdr:colOff>523875</xdr:colOff>
      <xdr:row>65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9524</xdr:colOff>
      <xdr:row>81</xdr:row>
      <xdr:rowOff>95250</xdr:rowOff>
    </xdr:from>
    <xdr:to>
      <xdr:col>10</xdr:col>
      <xdr:colOff>171449</xdr:colOff>
      <xdr:row>103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609599</xdr:colOff>
      <xdr:row>58</xdr:row>
      <xdr:rowOff>152400</xdr:rowOff>
    </xdr:from>
    <xdr:to>
      <xdr:col>11</xdr:col>
      <xdr:colOff>180974</xdr:colOff>
      <xdr:row>80</xdr:row>
      <xdr:rowOff>152400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abSelected="1" workbookViewId="0">
      <selection activeCell="E14" sqref="E14"/>
    </sheetView>
  </sheetViews>
  <sheetFormatPr baseColWidth="10" defaultColWidth="8.83203125" defaultRowHeight="14" x14ac:dyDescent="0"/>
  <cols>
    <col min="1" max="1" width="18" customWidth="1"/>
    <col min="2" max="2" width="10.83203125" customWidth="1"/>
    <col min="3" max="3" width="12" customWidth="1"/>
    <col min="4" max="4" width="10.83203125" customWidth="1"/>
    <col min="5" max="5" width="11.5" customWidth="1"/>
  </cols>
  <sheetData>
    <row r="1" spans="1:10">
      <c r="B1" t="s">
        <v>0</v>
      </c>
      <c r="C1" t="s">
        <v>1</v>
      </c>
      <c r="D1" t="s">
        <v>2</v>
      </c>
      <c r="E1" t="s">
        <v>3</v>
      </c>
    </row>
    <row r="2" spans="1:10">
      <c r="A2" t="s">
        <v>4</v>
      </c>
      <c r="B2">
        <v>2050</v>
      </c>
      <c r="C2">
        <v>32408</v>
      </c>
      <c r="D2">
        <v>2.1179000000000001</v>
      </c>
      <c r="E2">
        <v>0.48327999999999999</v>
      </c>
      <c r="G2">
        <f>(C2-$C$12) / ($C$12) *100</f>
        <v>-1.0291647579783174</v>
      </c>
      <c r="H2">
        <f>(D2-$D$12) / ($D$12) *100</f>
        <v>-12.656713955790158</v>
      </c>
      <c r="I2">
        <f>(E2-$E$12) / ($E$12) *100</f>
        <v>14.491483262656654</v>
      </c>
    </row>
    <row r="3" spans="1:10">
      <c r="B3">
        <v>2100</v>
      </c>
      <c r="C3">
        <v>32520</v>
      </c>
      <c r="D3">
        <v>2.2198000000000002</v>
      </c>
      <c r="E3">
        <v>0.46109</v>
      </c>
      <c r="G3">
        <f t="shared" ref="G3:G12" si="0">(C3-$C$12) / ($C$12) *100</f>
        <v>-0.6871278057718736</v>
      </c>
      <c r="H3">
        <f t="shared" ref="H3:H12" si="1">(D3-$D$12) / ($D$12) *100</f>
        <v>-8.4543055097327464</v>
      </c>
      <c r="I3">
        <f t="shared" ref="I3:I12" si="2">(E3-$E$12) / ($E$12) *100</f>
        <v>9.2345597119234366</v>
      </c>
    </row>
    <row r="4" spans="1:10">
      <c r="B4">
        <v>2150</v>
      </c>
      <c r="C4">
        <v>32632</v>
      </c>
      <c r="D4">
        <v>2.3220999999999998</v>
      </c>
      <c r="E4">
        <v>0.44078000000000001</v>
      </c>
      <c r="G4">
        <f t="shared" si="0"/>
        <v>-0.34509085356542984</v>
      </c>
      <c r="H4">
        <f t="shared" si="1"/>
        <v>-4.2354008578027065</v>
      </c>
      <c r="I4">
        <f t="shared" si="2"/>
        <v>4.4230176968088939</v>
      </c>
    </row>
    <row r="5" spans="1:10">
      <c r="B5">
        <v>2200</v>
      </c>
      <c r="C5">
        <v>32745</v>
      </c>
      <c r="D5">
        <v>2.4247999999999998</v>
      </c>
      <c r="E5">
        <v>0.42210999999999999</v>
      </c>
      <c r="G5">
        <f t="shared" si="0"/>
        <v>0</v>
      </c>
      <c r="H5">
        <f t="shared" si="1"/>
        <v>0</v>
      </c>
      <c r="I5">
        <f t="shared" si="2"/>
        <v>0</v>
      </c>
    </row>
    <row r="6" spans="1:10">
      <c r="B6">
        <v>2250</v>
      </c>
      <c r="C6">
        <v>32858</v>
      </c>
      <c r="D6">
        <v>2.5278999999999998</v>
      </c>
      <c r="E6">
        <v>0.40489999999999998</v>
      </c>
      <c r="G6">
        <f t="shared" si="0"/>
        <v>0.34509085356542984</v>
      </c>
      <c r="H6">
        <f t="shared" si="1"/>
        <v>4.2518970636753535</v>
      </c>
      <c r="I6">
        <f t="shared" si="2"/>
        <v>-4.0771362914880021</v>
      </c>
    </row>
    <row r="7" spans="1:10">
      <c r="B7">
        <v>2300</v>
      </c>
      <c r="C7">
        <v>32970</v>
      </c>
      <c r="D7">
        <v>2.6312000000000002</v>
      </c>
      <c r="E7">
        <v>0.38900000000000001</v>
      </c>
      <c r="G7">
        <f t="shared" si="0"/>
        <v>0.6871278057718736</v>
      </c>
      <c r="H7">
        <f t="shared" si="1"/>
        <v>8.5120422302870491</v>
      </c>
      <c r="I7">
        <f t="shared" si="2"/>
        <v>-7.8439269384757466</v>
      </c>
    </row>
    <row r="8" spans="1:10">
      <c r="B8">
        <v>2350</v>
      </c>
      <c r="C8">
        <v>33084</v>
      </c>
      <c r="D8">
        <v>2.7349999999999999</v>
      </c>
      <c r="E8">
        <v>0.37424000000000002</v>
      </c>
      <c r="G8">
        <f t="shared" si="0"/>
        <v>1.0352725606962896</v>
      </c>
      <c r="H8">
        <f t="shared" si="1"/>
        <v>12.792807654239526</v>
      </c>
      <c r="I8">
        <f t="shared" si="2"/>
        <v>-11.340645803226639</v>
      </c>
    </row>
    <row r="9" spans="1:10">
      <c r="B9">
        <v>2400</v>
      </c>
      <c r="C9">
        <v>33198</v>
      </c>
      <c r="D9">
        <v>2.839</v>
      </c>
      <c r="E9">
        <v>0.36053000000000002</v>
      </c>
      <c r="G9">
        <f t="shared" si="0"/>
        <v>1.3834173156207055</v>
      </c>
      <c r="H9">
        <f t="shared" si="1"/>
        <v>17.081821181128344</v>
      </c>
      <c r="I9">
        <f t="shared" si="2"/>
        <v>-14.588614342233061</v>
      </c>
    </row>
    <row r="10" spans="1:10">
      <c r="B10">
        <v>2450</v>
      </c>
      <c r="C10">
        <v>33309</v>
      </c>
      <c r="D10">
        <v>2.9432</v>
      </c>
      <c r="E10">
        <v>0.34776000000000001</v>
      </c>
      <c r="G10">
        <f t="shared" si="0"/>
        <v>1.7224003664681631</v>
      </c>
      <c r="H10">
        <f t="shared" si="1"/>
        <v>21.379082810953491</v>
      </c>
      <c r="I10">
        <f t="shared" si="2"/>
        <v>-17.613892113430143</v>
      </c>
    </row>
    <row r="11" spans="1:10">
      <c r="B11">
        <v>2500</v>
      </c>
      <c r="C11">
        <v>33422</v>
      </c>
      <c r="D11">
        <v>3.0478999999999998</v>
      </c>
      <c r="E11">
        <v>0.33582000000000001</v>
      </c>
      <c r="G11">
        <f t="shared" si="0"/>
        <v>2.0674912200335926</v>
      </c>
      <c r="H11">
        <f t="shared" si="1"/>
        <v>25.696964698119434</v>
      </c>
      <c r="I11">
        <f t="shared" si="2"/>
        <v>-20.44253867475302</v>
      </c>
    </row>
    <row r="12" spans="1:10">
      <c r="A12" t="s">
        <v>9</v>
      </c>
      <c r="B12">
        <v>2200</v>
      </c>
      <c r="C12">
        <v>32745</v>
      </c>
      <c r="D12">
        <v>2.4247999999999998</v>
      </c>
      <c r="E12">
        <v>0.42210999999999999</v>
      </c>
      <c r="G12">
        <f t="shared" si="0"/>
        <v>0</v>
      </c>
      <c r="H12">
        <f t="shared" si="1"/>
        <v>0</v>
      </c>
      <c r="I12">
        <f t="shared" si="2"/>
        <v>0</v>
      </c>
    </row>
    <row r="14" spans="1:10">
      <c r="A14" t="s">
        <v>5</v>
      </c>
      <c r="B14">
        <v>269.11</v>
      </c>
      <c r="C14">
        <v>43126</v>
      </c>
      <c r="D14">
        <v>2.1758999999999999</v>
      </c>
      <c r="E14">
        <v>0.40659000000000001</v>
      </c>
      <c r="G14">
        <f>($B$19 - B14) / $B$19 *100</f>
        <v>7.6270895548003885</v>
      </c>
      <c r="H14">
        <f>(C14- $C$19) / $C$19 *100</f>
        <v>30.120990857798024</v>
      </c>
      <c r="I14">
        <f>(D14-$D$19)/$D$19 *100</f>
        <v>-10.735969806366928</v>
      </c>
      <c r="J14">
        <f>(E14-$E$19)/$E$19*100</f>
        <v>16.049206530425845</v>
      </c>
    </row>
    <row r="15" spans="1:10">
      <c r="B15">
        <v>280.22000000000003</v>
      </c>
      <c r="C15">
        <v>40906</v>
      </c>
      <c r="D15">
        <v>2.1345000000000001</v>
      </c>
      <c r="E15">
        <v>0.40799000000000002</v>
      </c>
      <c r="G15">
        <f t="shared" ref="G15:G19" si="3">($B$19 - B15) / $B$19 *100</f>
        <v>3.8135447774001845</v>
      </c>
      <c r="H15">
        <f t="shared" ref="H15:H19" si="4">(C15- $C$19) / $C$19 *100</f>
        <v>23.42274386748333</v>
      </c>
      <c r="I15">
        <f t="shared" ref="I15:I19" si="5">(D15-$D$19)/$D$19 *100</f>
        <v>-12.434361667213658</v>
      </c>
      <c r="J15">
        <f t="shared" ref="J15:J19" si="6">(E15-$E$19)/$E$19*100</f>
        <v>16.44879552460327</v>
      </c>
    </row>
    <row r="16" spans="1:10">
      <c r="B16">
        <v>291.33</v>
      </c>
      <c r="C16">
        <v>33143</v>
      </c>
      <c r="D16">
        <v>2.4376000000000002</v>
      </c>
      <c r="E16">
        <v>0.35036</v>
      </c>
      <c r="G16">
        <f t="shared" si="3"/>
        <v>0</v>
      </c>
      <c r="H16">
        <f t="shared" si="4"/>
        <v>0</v>
      </c>
      <c r="I16">
        <f t="shared" si="5"/>
        <v>0</v>
      </c>
      <c r="J16">
        <f t="shared" si="6"/>
        <v>0</v>
      </c>
    </row>
    <row r="17" spans="1:10">
      <c r="B17">
        <v>302.44</v>
      </c>
      <c r="C17">
        <v>31556</v>
      </c>
      <c r="D17">
        <v>2.3677999999999999</v>
      </c>
      <c r="E17">
        <v>0.35199999999999998</v>
      </c>
      <c r="G17">
        <f t="shared" si="3"/>
        <v>-3.813544777400204</v>
      </c>
      <c r="H17">
        <f t="shared" si="4"/>
        <v>-4.788341429562804</v>
      </c>
      <c r="I17">
        <f t="shared" si="5"/>
        <v>-2.86347226780441</v>
      </c>
      <c r="J17">
        <f t="shared" si="6"/>
        <v>0.46808996460782476</v>
      </c>
    </row>
    <row r="18" spans="1:10">
      <c r="B18">
        <v>313.56</v>
      </c>
      <c r="C18">
        <v>29865</v>
      </c>
      <c r="D18">
        <v>2.2747999999999999</v>
      </c>
      <c r="E18">
        <v>0.35366999999999998</v>
      </c>
      <c r="G18">
        <f t="shared" si="3"/>
        <v>-7.6305220883534197</v>
      </c>
      <c r="H18">
        <f t="shared" si="4"/>
        <v>-9.890474610023233</v>
      </c>
      <c r="I18">
        <f t="shared" si="5"/>
        <v>-6.6787003610108409</v>
      </c>
      <c r="J18">
        <f t="shared" si="6"/>
        <v>0.94474255051945988</v>
      </c>
    </row>
    <row r="19" spans="1:10">
      <c r="A19" t="s">
        <v>9</v>
      </c>
      <c r="B19">
        <f>B16</f>
        <v>291.33</v>
      </c>
      <c r="C19">
        <f t="shared" ref="C19:E19" si="7">C16</f>
        <v>33143</v>
      </c>
      <c r="D19">
        <f t="shared" si="7"/>
        <v>2.4376000000000002</v>
      </c>
      <c r="E19">
        <f t="shared" si="7"/>
        <v>0.35036</v>
      </c>
      <c r="G19">
        <f t="shared" si="3"/>
        <v>0</v>
      </c>
      <c r="H19">
        <f t="shared" si="4"/>
        <v>0</v>
      </c>
      <c r="I19">
        <f t="shared" si="5"/>
        <v>0</v>
      </c>
      <c r="J19">
        <f t="shared" si="6"/>
        <v>0</v>
      </c>
    </row>
    <row r="22" spans="1:10">
      <c r="C22">
        <v>32723</v>
      </c>
      <c r="D22">
        <v>2.3872</v>
      </c>
      <c r="E22">
        <v>0.42875000000000002</v>
      </c>
    </row>
    <row r="23" spans="1:10">
      <c r="A23" t="s">
        <v>6</v>
      </c>
      <c r="B23">
        <v>0.74</v>
      </c>
      <c r="C23">
        <v>32734</v>
      </c>
      <c r="D23">
        <v>2.4064999999999999</v>
      </c>
      <c r="E23">
        <v>0.42532999999999999</v>
      </c>
      <c r="G23" t="e">
        <f>(#REF!-#REF!) / (#REF!) *100</f>
        <v>#REF!</v>
      </c>
      <c r="H23" t="e">
        <f>(#REF!-#REF!) / (#REF!) *100</f>
        <v>#REF!</v>
      </c>
      <c r="I23" t="e">
        <f>(#REF!-#REF!) / (#REF!) *100</f>
        <v>#REF!</v>
      </c>
    </row>
    <row r="24" spans="1:10">
      <c r="B24">
        <v>0.76</v>
      </c>
      <c r="C24">
        <v>32745</v>
      </c>
      <c r="D24">
        <v>2.4247999999999998</v>
      </c>
      <c r="E24">
        <v>0.42210999999999999</v>
      </c>
    </row>
    <row r="25" spans="1:10">
      <c r="B25">
        <v>0.78</v>
      </c>
      <c r="C25">
        <v>32754</v>
      </c>
      <c r="D25">
        <v>2.4422000000000001</v>
      </c>
      <c r="E25">
        <v>0.41909999999999997</v>
      </c>
      <c r="G25" t="e">
        <f xml:space="preserve"> (#REF!-$C$29) / $C$29 *100</f>
        <v>#REF!</v>
      </c>
      <c r="H25" t="e">
        <f xml:space="preserve"> (#REF!-$D$29) / $D$29 *100</f>
        <v>#REF!</v>
      </c>
      <c r="I25" t="e">
        <f xml:space="preserve"> (#REF!-$E$29) / $E$29 *100</f>
        <v>#REF!</v>
      </c>
    </row>
    <row r="26" spans="1:10">
      <c r="B26">
        <v>0.8</v>
      </c>
      <c r="C26">
        <v>32765</v>
      </c>
      <c r="D26">
        <v>2.4588999999999999</v>
      </c>
      <c r="E26">
        <v>0.41625000000000001</v>
      </c>
      <c r="G26" t="e">
        <f xml:space="preserve"> (#REF!-$C$29) / $C$29 *100</f>
        <v>#REF!</v>
      </c>
      <c r="H26" t="e">
        <f xml:space="preserve"> (#REF!-$D$29) / $D$29 *100</f>
        <v>#REF!</v>
      </c>
      <c r="I26" t="e">
        <f xml:space="preserve"> (#REF!-$E$29) / $E$29 *100</f>
        <v>#REF!</v>
      </c>
    </row>
    <row r="27" spans="1:10">
      <c r="B27">
        <v>0.82</v>
      </c>
      <c r="C27">
        <v>32774</v>
      </c>
      <c r="D27">
        <v>2.4748000000000001</v>
      </c>
      <c r="E27">
        <v>0.41358</v>
      </c>
      <c r="G27">
        <f xml:space="preserve"> (C19-$C$29) / $C$29 *100</f>
        <v>1.2154527408764697</v>
      </c>
      <c r="H27">
        <f xml:space="preserve"> (D19-$D$29) / $D$29 *100</f>
        <v>0.52787858792479248</v>
      </c>
      <c r="I27">
        <f xml:space="preserve"> (E19-$E$29) / $E$29 *100</f>
        <v>-16.997938925872401</v>
      </c>
    </row>
    <row r="28" spans="1:10">
      <c r="B28">
        <v>0.84</v>
      </c>
      <c r="C28">
        <v>32784</v>
      </c>
      <c r="D28">
        <v>2.4901</v>
      </c>
      <c r="E28">
        <v>0.41105000000000003</v>
      </c>
      <c r="G28">
        <f xml:space="preserve"> (C22-$C$29) / $C$29 *100</f>
        <v>-6.718582989769431E-2</v>
      </c>
      <c r="H28">
        <f xml:space="preserve"> (D22-$D$29) / $D$29 *100</f>
        <v>-1.5506433520290275</v>
      </c>
      <c r="I28">
        <f xml:space="preserve"> (E22-$E$29) / $E$29 *100</f>
        <v>1.5730496789936357</v>
      </c>
    </row>
    <row r="29" spans="1:10">
      <c r="B29">
        <v>0.86</v>
      </c>
      <c r="C29">
        <v>32745</v>
      </c>
      <c r="D29">
        <v>2.4247999999999998</v>
      </c>
      <c r="E29">
        <v>0.42210999999999999</v>
      </c>
      <c r="G29">
        <f xml:space="preserve"> (C23-$C$29) / $C$29 *100</f>
        <v>-3.3592914948847155E-2</v>
      </c>
      <c r="H29">
        <f xml:space="preserve"> (D23-$D$29) / $D$29 *100</f>
        <v>-0.75470141867370433</v>
      </c>
      <c r="I29">
        <f xml:space="preserve"> (E23-$E$29) / $E$29 *100</f>
        <v>0.76283433228305442</v>
      </c>
    </row>
    <row r="30" spans="1:10">
      <c r="B30">
        <v>0.88</v>
      </c>
      <c r="G30">
        <f xml:space="preserve"> (C24-$C$29) / $C$29 *100</f>
        <v>0</v>
      </c>
      <c r="H30">
        <f xml:space="preserve"> (D24-$D$29) / $D$29 *100</f>
        <v>0</v>
      </c>
      <c r="I30">
        <f xml:space="preserve"> (E24-$E$29) / $E$29 *100</f>
        <v>0</v>
      </c>
    </row>
    <row r="31" spans="1:10">
      <c r="B31">
        <v>0.9</v>
      </c>
      <c r="C31">
        <v>32673</v>
      </c>
      <c r="D31">
        <v>2.3012000000000001</v>
      </c>
      <c r="E31">
        <v>0.44478000000000001</v>
      </c>
      <c r="G31">
        <f xml:space="preserve"> (C25-$C$29) / $C$29 *100</f>
        <v>2.7485112230874943E-2</v>
      </c>
      <c r="H31">
        <f xml:space="preserve"> (D25-$D$29) / $D$29 *100</f>
        <v>0.7175849554602568</v>
      </c>
      <c r="I31">
        <f xml:space="preserve"> (E25-$E$29) / $E$29 *100</f>
        <v>-0.7130842671341624</v>
      </c>
    </row>
    <row r="32" spans="1:10">
      <c r="B32">
        <v>0.92</v>
      </c>
      <c r="C32">
        <v>32688</v>
      </c>
      <c r="D32">
        <v>2.3285</v>
      </c>
      <c r="E32">
        <v>0.43956000000000001</v>
      </c>
      <c r="G32">
        <f xml:space="preserve"> (C26-$C$29) / $C$29 *100</f>
        <v>6.1078027179722091E-2</v>
      </c>
      <c r="H32">
        <f xml:space="preserve"> (D26-$D$29) / $D$29 *100</f>
        <v>1.4063015506433529</v>
      </c>
      <c r="I32">
        <f xml:space="preserve"> (E26-$E$29) / $E$29 *100</f>
        <v>-1.3882637227262982</v>
      </c>
    </row>
    <row r="33" spans="1:9">
      <c r="A33" t="s">
        <v>9</v>
      </c>
      <c r="B33">
        <v>0.84</v>
      </c>
      <c r="C33">
        <v>32704</v>
      </c>
      <c r="D33">
        <v>2.3544999999999998</v>
      </c>
      <c r="E33">
        <v>0.43472</v>
      </c>
      <c r="G33">
        <f xml:space="preserve"> (C27-$C$29) / $C$29 *100</f>
        <v>8.8563139410597042E-2</v>
      </c>
      <c r="H33">
        <f xml:space="preserve"> (D27-$D$29) / $D$29 *100</f>
        <v>2.0620257340811725</v>
      </c>
      <c r="I33">
        <f xml:space="preserve"> (E27-$E$29) / $E$29 *100</f>
        <v>-2.0208002653336767</v>
      </c>
    </row>
    <row r="34" spans="1:9">
      <c r="C34">
        <v>32718</v>
      </c>
      <c r="D34">
        <v>2.3791000000000002</v>
      </c>
      <c r="E34">
        <v>0.43021999999999999</v>
      </c>
      <c r="G34">
        <f xml:space="preserve"> (C28-$C$29) / $C$29 *100</f>
        <v>0.11910215300045808</v>
      </c>
      <c r="H34">
        <f xml:space="preserve"> (D28-$D$29) / $D$29 *100</f>
        <v>2.6930056087100027</v>
      </c>
      <c r="I34">
        <f xml:space="preserve"> (E28-$E$29) / $E$29 *100</f>
        <v>-2.6201700978417852</v>
      </c>
    </row>
    <row r="35" spans="1:9">
      <c r="A35" t="s">
        <v>7</v>
      </c>
      <c r="B35">
        <v>0.72</v>
      </c>
      <c r="C35">
        <v>32732</v>
      </c>
      <c r="D35">
        <v>2.4024999999999999</v>
      </c>
      <c r="E35">
        <v>0.42603000000000002</v>
      </c>
      <c r="G35">
        <f xml:space="preserve"> (C29-$C$29) / $C$29 *100</f>
        <v>0</v>
      </c>
      <c r="H35">
        <f xml:space="preserve"> (D29-$D$29) / $D$29 *100</f>
        <v>0</v>
      </c>
      <c r="I35">
        <f xml:space="preserve"> (E29-$E$29) / $E$29 *100</f>
        <v>0</v>
      </c>
    </row>
    <row r="36" spans="1:9">
      <c r="B36">
        <v>0.74</v>
      </c>
      <c r="C36">
        <v>32745</v>
      </c>
      <c r="D36">
        <v>2.4247999999999998</v>
      </c>
      <c r="E36">
        <v>0.42210999999999999</v>
      </c>
    </row>
    <row r="37" spans="1:9">
      <c r="B37">
        <v>0.76</v>
      </c>
      <c r="C37">
        <v>32758</v>
      </c>
      <c r="D37">
        <v>2.4460999999999999</v>
      </c>
      <c r="E37">
        <v>0.41843999999999998</v>
      </c>
      <c r="G37">
        <f xml:space="preserve"> (C31-$C$41) / $C$41 *100</f>
        <v>-0.21988089784699955</v>
      </c>
      <c r="H37">
        <f xml:space="preserve"> (D31-$D$41) / $D$41 *100</f>
        <v>-5.0973276146486191</v>
      </c>
      <c r="I37">
        <f xml:space="preserve"> (E31-$E$41) / $E$41 *100</f>
        <v>5.3706379853592718</v>
      </c>
    </row>
    <row r="38" spans="1:9">
      <c r="B38">
        <v>0.78</v>
      </c>
      <c r="C38">
        <v>32769</v>
      </c>
      <c r="D38">
        <v>2.4662999999999999</v>
      </c>
      <c r="E38">
        <v>0.41499999999999998</v>
      </c>
      <c r="G38">
        <f t="shared" ref="G38:G47" si="8" xml:space="preserve"> (C32-$C$41) / $C$41 *100</f>
        <v>-0.17407237746220799</v>
      </c>
      <c r="H38">
        <f t="shared" ref="H38:H47" si="9" xml:space="preserve"> (D32-$D$41) / $D$41 *100</f>
        <v>-3.9714615638403101</v>
      </c>
      <c r="I38">
        <f t="shared" ref="I38:I47" si="10" xml:space="preserve"> (E32-$E$41) / $E$41 *100</f>
        <v>4.1339935088010291</v>
      </c>
    </row>
    <row r="39" spans="1:9">
      <c r="B39">
        <v>0.8</v>
      </c>
      <c r="C39">
        <v>32780</v>
      </c>
      <c r="D39">
        <v>2.4857</v>
      </c>
      <c r="E39">
        <v>0.41177000000000002</v>
      </c>
      <c r="G39">
        <f t="shared" si="8"/>
        <v>-0.1252099557184303</v>
      </c>
      <c r="H39">
        <f t="shared" si="9"/>
        <v>-2.8992081821181142</v>
      </c>
      <c r="I39">
        <f t="shared" si="10"/>
        <v>2.9873729596550684</v>
      </c>
    </row>
    <row r="40" spans="1:9">
      <c r="B40">
        <v>0.82</v>
      </c>
      <c r="C40">
        <v>32791</v>
      </c>
      <c r="D40">
        <v>2.5043000000000002</v>
      </c>
      <c r="E40">
        <v>0.40872000000000003</v>
      </c>
      <c r="G40">
        <f t="shared" si="8"/>
        <v>-8.2455336692624823E-2</v>
      </c>
      <c r="H40">
        <f t="shared" si="9"/>
        <v>-1.8846915209501665</v>
      </c>
      <c r="I40">
        <f t="shared" si="10"/>
        <v>1.9213001350358927</v>
      </c>
    </row>
    <row r="41" spans="1:9">
      <c r="B41">
        <v>0.84</v>
      </c>
      <c r="C41">
        <v>32745</v>
      </c>
      <c r="D41">
        <v>2.4247999999999998</v>
      </c>
      <c r="E41">
        <v>0.42210999999999999</v>
      </c>
      <c r="G41">
        <f t="shared" si="8"/>
        <v>-3.9700717666819367E-2</v>
      </c>
      <c r="H41">
        <f t="shared" si="9"/>
        <v>-0.91966347740019738</v>
      </c>
      <c r="I41">
        <f t="shared" si="10"/>
        <v>0.9286678827793784</v>
      </c>
    </row>
    <row r="42" spans="1:9">
      <c r="B42">
        <v>0.86</v>
      </c>
      <c r="G42">
        <f t="shared" si="8"/>
        <v>0</v>
      </c>
      <c r="H42">
        <f t="shared" si="9"/>
        <v>0</v>
      </c>
      <c r="I42">
        <f t="shared" si="10"/>
        <v>0</v>
      </c>
    </row>
    <row r="43" spans="1:9">
      <c r="B43">
        <v>0.88</v>
      </c>
      <c r="C43">
        <v>32695</v>
      </c>
      <c r="D43">
        <v>2.4535</v>
      </c>
      <c r="E43">
        <v>0.41718</v>
      </c>
      <c r="G43">
        <f t="shared" si="8"/>
        <v>3.9700717666819367E-2</v>
      </c>
      <c r="H43">
        <f t="shared" si="9"/>
        <v>0.87842296271857867</v>
      </c>
      <c r="I43">
        <f t="shared" si="10"/>
        <v>-0.86944161474497328</v>
      </c>
    </row>
    <row r="44" spans="1:9">
      <c r="B44">
        <v>0.9</v>
      </c>
      <c r="C44">
        <v>32707</v>
      </c>
      <c r="D44">
        <v>2.4479000000000002</v>
      </c>
      <c r="E44">
        <v>0.41813</v>
      </c>
      <c r="G44">
        <f t="shared" si="8"/>
        <v>7.3293632615666515E-2</v>
      </c>
      <c r="H44">
        <f t="shared" si="9"/>
        <v>1.7114813592873677</v>
      </c>
      <c r="I44">
        <f t="shared" si="10"/>
        <v>-1.684395062898298</v>
      </c>
    </row>
    <row r="45" spans="1:9">
      <c r="A45" t="s">
        <v>9</v>
      </c>
      <c r="B45">
        <v>0.82</v>
      </c>
      <c r="C45">
        <v>32716</v>
      </c>
      <c r="D45">
        <v>2.4422000000000001</v>
      </c>
      <c r="E45">
        <v>0.41910999999999998</v>
      </c>
      <c r="G45">
        <f t="shared" si="8"/>
        <v>0.10688654756451366</v>
      </c>
      <c r="H45">
        <f t="shared" si="9"/>
        <v>2.5115473441108618</v>
      </c>
      <c r="I45">
        <f t="shared" si="10"/>
        <v>-2.4495984459027174</v>
      </c>
    </row>
    <row r="46" spans="1:9">
      <c r="C46">
        <v>32726</v>
      </c>
      <c r="D46">
        <v>2.4363999999999999</v>
      </c>
      <c r="E46">
        <v>0.42009999999999997</v>
      </c>
      <c r="G46">
        <f t="shared" si="8"/>
        <v>0.1404794625133608</v>
      </c>
      <c r="H46">
        <f t="shared" si="9"/>
        <v>3.2786209171890608</v>
      </c>
      <c r="I46">
        <f t="shared" si="10"/>
        <v>-3.1721589159223802</v>
      </c>
    </row>
    <row r="47" spans="1:9">
      <c r="A47" t="s">
        <v>8</v>
      </c>
      <c r="B47">
        <v>0.1</v>
      </c>
      <c r="C47">
        <v>32735</v>
      </c>
      <c r="D47">
        <v>2.4306000000000001</v>
      </c>
      <c r="E47">
        <v>0.42109999999999997</v>
      </c>
      <c r="G47">
        <f t="shared" si="8"/>
        <v>0</v>
      </c>
      <c r="H47">
        <f t="shared" si="9"/>
        <v>0</v>
      </c>
      <c r="I47">
        <f t="shared" si="10"/>
        <v>0</v>
      </c>
    </row>
    <row r="48" spans="1:9">
      <c r="B48">
        <v>0.2</v>
      </c>
      <c r="C48">
        <v>32745</v>
      </c>
      <c r="D48">
        <v>2.4247999999999998</v>
      </c>
      <c r="E48">
        <v>0.42210999999999999</v>
      </c>
    </row>
    <row r="49" spans="1:9">
      <c r="B49">
        <v>0.3</v>
      </c>
      <c r="C49">
        <v>32755</v>
      </c>
      <c r="D49">
        <v>2.4188999999999998</v>
      </c>
      <c r="E49">
        <v>0.42314000000000002</v>
      </c>
      <c r="G49">
        <f xml:space="preserve"> (C43-$C$53) / $C$53 *100</f>
        <v>-0.15269506794930524</v>
      </c>
      <c r="H49">
        <f xml:space="preserve"> (D43-$D$53) / $D$53 *100</f>
        <v>1.1836027713625936</v>
      </c>
      <c r="I49">
        <f xml:space="preserve"> (E43-$E$53) / $E$53 *100</f>
        <v>-1.1679420056383383</v>
      </c>
    </row>
    <row r="50" spans="1:9">
      <c r="B50">
        <v>0.4</v>
      </c>
      <c r="C50">
        <v>32764</v>
      </c>
      <c r="D50">
        <v>2.4129999999999998</v>
      </c>
      <c r="E50">
        <v>0.42416999999999999</v>
      </c>
      <c r="G50">
        <f t="shared" ref="G50:G59" si="11" xml:space="preserve"> (C44-$C$53) / $C$53 *100</f>
        <v>-0.11604825164147198</v>
      </c>
      <c r="H50">
        <f t="shared" ref="H50:H59" si="12" xml:space="preserve"> (D44-$D$53) / $D$53 *100</f>
        <v>0.95265588914551069</v>
      </c>
      <c r="I50">
        <f t="shared" ref="I50:I59" si="13" xml:space="preserve"> (E44-$E$53) / $E$53 *100</f>
        <v>-0.94288218710762206</v>
      </c>
    </row>
    <row r="51" spans="1:9">
      <c r="B51">
        <v>0.5</v>
      </c>
      <c r="C51">
        <v>32772</v>
      </c>
      <c r="D51">
        <v>2.407</v>
      </c>
      <c r="E51">
        <v>0.42523</v>
      </c>
      <c r="G51">
        <f t="shared" si="11"/>
        <v>-8.8563139410597042E-2</v>
      </c>
      <c r="H51">
        <f t="shared" si="12"/>
        <v>0.7175849554602568</v>
      </c>
      <c r="I51">
        <f t="shared" si="13"/>
        <v>-0.71071521641278412</v>
      </c>
    </row>
    <row r="52" spans="1:9">
      <c r="B52">
        <v>0.6</v>
      </c>
      <c r="C52">
        <v>32782</v>
      </c>
      <c r="D52">
        <v>2.4009999999999998</v>
      </c>
      <c r="E52">
        <v>0.42629</v>
      </c>
      <c r="G52">
        <f t="shared" si="11"/>
        <v>-5.8024125820735989E-2</v>
      </c>
      <c r="H52">
        <f t="shared" si="12"/>
        <v>0.47838997030683172</v>
      </c>
      <c r="I52">
        <f t="shared" si="13"/>
        <v>-0.47617919499656769</v>
      </c>
    </row>
    <row r="53" spans="1:9">
      <c r="B53">
        <v>0.7</v>
      </c>
      <c r="C53">
        <v>32745</v>
      </c>
      <c r="D53">
        <v>2.4247999999999998</v>
      </c>
      <c r="E53">
        <v>0.42210999999999999</v>
      </c>
      <c r="G53">
        <f t="shared" si="11"/>
        <v>-3.0539013589861046E-2</v>
      </c>
      <c r="H53">
        <f t="shared" si="12"/>
        <v>0.23919498515342502</v>
      </c>
      <c r="I53">
        <f t="shared" si="13"/>
        <v>-0.23927412285897298</v>
      </c>
    </row>
    <row r="54" spans="1:9">
      <c r="B54">
        <v>0.8</v>
      </c>
      <c r="G54">
        <f t="shared" si="11"/>
        <v>0</v>
      </c>
      <c r="H54">
        <f t="shared" si="12"/>
        <v>0</v>
      </c>
      <c r="I54">
        <f t="shared" si="13"/>
        <v>0</v>
      </c>
    </row>
    <row r="55" spans="1:9">
      <c r="B55">
        <v>0.9</v>
      </c>
      <c r="G55">
        <f t="shared" si="11"/>
        <v>3.0539013589861046E-2</v>
      </c>
      <c r="H55">
        <f t="shared" si="12"/>
        <v>-0.24331903662157772</v>
      </c>
      <c r="I55">
        <f t="shared" si="13"/>
        <v>0.24401222430172961</v>
      </c>
    </row>
    <row r="56" spans="1:9">
      <c r="B56">
        <v>1</v>
      </c>
      <c r="G56">
        <f t="shared" si="11"/>
        <v>5.8024125820735989E-2</v>
      </c>
      <c r="H56">
        <f t="shared" si="12"/>
        <v>-0.48663807324315544</v>
      </c>
      <c r="I56">
        <f t="shared" si="13"/>
        <v>0.48802444860344607</v>
      </c>
    </row>
    <row r="57" spans="1:9">
      <c r="A57" t="s">
        <v>9</v>
      </c>
      <c r="B57">
        <v>0.6</v>
      </c>
      <c r="G57">
        <f t="shared" si="11"/>
        <v>8.2455336692624823E-2</v>
      </c>
      <c r="H57">
        <f t="shared" si="12"/>
        <v>-0.73408116133288592</v>
      </c>
      <c r="I57">
        <f t="shared" si="13"/>
        <v>0.73914382506929754</v>
      </c>
    </row>
    <row r="58" spans="1:9">
      <c r="G58">
        <f t="shared" si="11"/>
        <v>0.11299435028248588</v>
      </c>
      <c r="H58">
        <f t="shared" si="12"/>
        <v>-0.98152424942263461</v>
      </c>
      <c r="I58">
        <f t="shared" si="13"/>
        <v>0.99026320153514891</v>
      </c>
    </row>
    <row r="59" spans="1:9">
      <c r="G59">
        <f t="shared" si="11"/>
        <v>0</v>
      </c>
      <c r="H59">
        <f t="shared" si="12"/>
        <v>0</v>
      </c>
      <c r="I59">
        <f t="shared" si="13"/>
        <v>0</v>
      </c>
    </row>
  </sheetData>
  <pageMargins left="0.7" right="0.7" top="0.75" bottom="0.75" header="0.3" footer="0.3"/>
  <pageSetup paperSize="9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Firing Temperature Sensitivity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2013-04-28T21:30:07Z</dcterms:created>
  <dcterms:modified xsi:type="dcterms:W3CDTF">2013-05-01T06:32:50Z</dcterms:modified>
</cp:coreProperties>
</file>