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pgindustriesinc-my.sharepoint.com/personal/lotaviomirandaamaro_ppg_com/Documents/Documents/Luis/Cursos/Excel/Dashbord/"/>
    </mc:Choice>
  </mc:AlternateContent>
  <xr:revisionPtr revIDLastSave="1255" documentId="8_{49888BBD-9A79-4B02-87F7-06B87107CCBF}" xr6:coauthVersionLast="47" xr6:coauthVersionMax="47" xr10:uidLastSave="{B8C74456-D684-4992-8775-CBF96069C05A}"/>
  <bookViews>
    <workbookView xWindow="-120" yWindow="-120" windowWidth="19440" windowHeight="14040" xr2:uid="{899214EE-B51D-4446-AC56-B680CE1E289C}"/>
  </bookViews>
  <sheets>
    <sheet name="Dash vendedores" sheetId="5" r:id="rId1"/>
    <sheet name="Waffle" sheetId="7" r:id="rId2"/>
    <sheet name="Velocimetro" sheetId="6" state="hidden" r:id="rId3"/>
    <sheet name="tabela dinamica" sheetId="4" r:id="rId4"/>
    <sheet name="Vendas" sheetId="1" r:id="rId5"/>
    <sheet name="Dados Vendedor" sheetId="2" r:id="rId6"/>
    <sheet name="Imagens" sheetId="3" r:id="rId7"/>
  </sheets>
  <definedNames>
    <definedName name="SegmentaçãodeDados_Produto">#N/A</definedName>
    <definedName name="SegmentaçãodeDados_Vendedor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/>
  <c r="C9" i="7" s="1"/>
  <c r="C8" i="7" s="1"/>
  <c r="C7" i="7" s="1"/>
  <c r="C6" i="7" s="1"/>
  <c r="C5" i="7" s="1"/>
  <c r="C4" i="7" s="1"/>
  <c r="C3" i="7" s="1"/>
  <c r="C2" i="7" s="1"/>
  <c r="D11" i="7"/>
  <c r="D10" i="7" s="1"/>
  <c r="D9" i="7" s="1"/>
  <c r="D8" i="7" s="1"/>
  <c r="D7" i="7" s="1"/>
  <c r="D6" i="7" s="1"/>
  <c r="D5" i="7" s="1"/>
  <c r="D4" i="7" s="1"/>
  <c r="D3" i="7" s="1"/>
  <c r="D2" i="7" s="1"/>
  <c r="N18" i="5" a="1"/>
  <c r="N18" i="5" s="1"/>
  <c r="N19" i="5" a="1"/>
  <c r="N19" i="5" s="1"/>
  <c r="N20" i="5" a="1"/>
  <c r="N20" i="5" s="1"/>
  <c r="N21" i="5" a="1"/>
  <c r="N21" i="5" s="1"/>
  <c r="N22" i="5" a="1"/>
  <c r="N22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18" i="5" a="1"/>
  <c r="O18" i="5" s="1"/>
  <c r="N23" i="5" a="1"/>
  <c r="N23" i="5" s="1"/>
  <c r="N24" i="5" a="1"/>
  <c r="N24" i="5" s="1"/>
  <c r="N25" i="5" a="1"/>
  <c r="N25" i="5" s="1"/>
  <c r="D13" i="6"/>
  <c r="B3" i="6"/>
  <c r="B4" i="6"/>
  <c r="B5" i="6"/>
  <c r="B2" i="6"/>
  <c r="B10" i="6"/>
  <c r="E11" i="7" l="1"/>
  <c r="B12" i="6"/>
  <c r="D10" i="6"/>
  <c r="A1" i="7" s="1"/>
  <c r="E10" i="7" l="1"/>
  <c r="E9" i="7" s="1"/>
  <c r="E8" i="7" s="1"/>
  <c r="E7" i="7" s="1"/>
  <c r="E6" i="7" s="1"/>
  <c r="E5" i="7" s="1"/>
  <c r="E4" i="7" s="1"/>
  <c r="E3" i="7" s="1"/>
  <c r="E2" i="7" s="1"/>
  <c r="F11" i="7"/>
  <c r="G11" i="7" l="1"/>
  <c r="F10" i="7"/>
  <c r="F9" i="7" s="1"/>
  <c r="F8" i="7" s="1"/>
  <c r="F7" i="7" s="1"/>
  <c r="F6" i="7" s="1"/>
  <c r="F5" i="7" s="1"/>
  <c r="F4" i="7" s="1"/>
  <c r="F3" i="7" s="1"/>
  <c r="F2" i="7" s="1"/>
  <c r="H11" i="7" l="1"/>
  <c r="G10" i="7"/>
  <c r="G9" i="7" s="1"/>
  <c r="G8" i="7" s="1"/>
  <c r="G7" i="7" s="1"/>
  <c r="G6" i="7" s="1"/>
  <c r="G5" i="7" s="1"/>
  <c r="G4" i="7" s="1"/>
  <c r="G3" i="7" s="1"/>
  <c r="G2" i="7" s="1"/>
  <c r="I11" i="7" l="1"/>
  <c r="H10" i="7"/>
  <c r="H9" i="7" s="1"/>
  <c r="H8" i="7" s="1"/>
  <c r="H7" i="7" s="1"/>
  <c r="H6" i="7" s="1"/>
  <c r="H5" i="7" s="1"/>
  <c r="H4" i="7" s="1"/>
  <c r="H3" i="7" s="1"/>
  <c r="H2" i="7" s="1"/>
  <c r="J11" i="7" l="1"/>
  <c r="I10" i="7"/>
  <c r="I9" i="7" s="1"/>
  <c r="I8" i="7" s="1"/>
  <c r="I7" i="7" s="1"/>
  <c r="I6" i="7" s="1"/>
  <c r="I5" i="7" s="1"/>
  <c r="I4" i="7" s="1"/>
  <c r="I3" i="7" s="1"/>
  <c r="I2" i="7" s="1"/>
  <c r="K11" i="7" l="1"/>
  <c r="J10" i="7"/>
  <c r="J9" i="7" s="1"/>
  <c r="J8" i="7" s="1"/>
  <c r="J7" i="7" s="1"/>
  <c r="J6" i="7" s="1"/>
  <c r="J5" i="7" s="1"/>
  <c r="J4" i="7" s="1"/>
  <c r="J3" i="7" s="1"/>
  <c r="J2" i="7" s="1"/>
  <c r="L11" i="7" l="1"/>
  <c r="L10" i="7" s="1"/>
  <c r="L9" i="7" s="1"/>
  <c r="L8" i="7" s="1"/>
  <c r="L7" i="7" s="1"/>
  <c r="L6" i="7" s="1"/>
  <c r="L5" i="7" s="1"/>
  <c r="L4" i="7" s="1"/>
  <c r="L3" i="7" s="1"/>
  <c r="L2" i="7" s="1"/>
  <c r="K10" i="7"/>
  <c r="K9" i="7" s="1"/>
  <c r="K8" i="7" s="1"/>
  <c r="K7" i="7" s="1"/>
  <c r="K6" i="7" s="1"/>
  <c r="K5" i="7" s="1"/>
  <c r="K4" i="7" s="1"/>
  <c r="K3" i="7" s="1"/>
  <c r="K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<sst xmlns="http://schemas.openxmlformats.org/spreadsheetml/2006/main" count="263" uniqueCount="63">
  <si>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</si>
  <si>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</si>
  <si>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</si>
  <si>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</si>
  <si>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</si>
  <si>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</si>
  <si>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</si>
  <si>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</si>
  <si>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</si>
  <si>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</si>
  <si>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</si>
  <si>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</si>
  <si>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</si>
  <si>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</si>
  <si>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</si>
  <si>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</si>
  <si>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</si>
  <si>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</si>
  <si>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</si>
  <si>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</si>
  <si>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</si>
  <si>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</si>
  <si>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</si>
  <si>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</si>
  <si>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</si>
  <si>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</si>
  <si>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</si>
  <si>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</si>
  <si>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</si>
  <si>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</si>
  <si>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</si>
  <si>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</si>
  <si>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</si>
  <si>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</si>
  <si>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</si>
  <si>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</si>
  <si>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</si>
  <si>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</si>
  <si>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</si>
  <si>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</si>
  <si>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</si>
  <si>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</si>
  <si>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</si>
  <si>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</si>
  <si>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</si>
  <si>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</si>
  <si>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>(Tudo)</t>
  </si>
  <si>
    <t>Marcador</t>
  </si>
  <si>
    <t>Ruim</t>
  </si>
  <si>
    <t>Regular</t>
  </si>
  <si>
    <t>Bom</t>
  </si>
  <si>
    <t>Ótimo</t>
  </si>
  <si>
    <t>META</t>
  </si>
  <si>
    <t>Ponteiro</t>
  </si>
  <si>
    <t>Valor da ponta Ponteiro</t>
  </si>
  <si>
    <t>Tamanho Ponteiro</t>
  </si>
  <si>
    <t>Complemento</t>
  </si>
  <si>
    <t>Meta Atingida</t>
  </si>
  <si>
    <t>Quantidade Vendida</t>
  </si>
  <si>
    <t>Total</t>
  </si>
  <si>
    <t>Metas Vendas 2.000</t>
  </si>
  <si>
    <t>Rótulos de Linha</t>
  </si>
  <si>
    <t xml:space="preserve">DASHBOARD TOTAL VENDAS POR VENDEDOR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</si>
</sst>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8" fontId="0" fillId="0" borderId="0" xfId="0" applyNumberFormat="1"/>
    <xf numFmtId="0" fontId="0" fillId="0" borderId="0" xfId="0" pivotButton="1"/>
    <xf numFmtId="0" fontId="2" fillId="0" borderId="0" xfId="0" applyFont="1"/>
    <xf numFmtId="44" fontId="0" fillId="0" borderId="0" xfId="2" applyFont="1"/>
    <xf numFmtId="44" fontId="0" fillId="0" borderId="0" xfId="0" applyNumberFormat="1"/>
    <xf numFmtId="164" fontId="0" fillId="0" borderId="0" xfId="2" applyNumberFormat="1" applyFont="1"/>
    <xf numFmtId="9" fontId="0" fillId="0" borderId="0" xfId="3" applyFont="1"/>
    <xf numFmtId="164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0" fillId="2" borderId="2" xfId="0" applyFill="1" applyBorder="1"/>
    <xf numFmtId="164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/>
    <xf numFmtId="0" fontId="0" fillId="0" borderId="0" xfId="0" applyNumberFormat="1"/>
    <xf numFmtId="9" fontId="3" fillId="3" borderId="3" xfId="0" applyNumberFormat="1" applyFont="1" applyFill="1" applyBorder="1"/>
    <xf numFmtId="9" fontId="4" fillId="4" borderId="3" xfId="0" applyNumberFormat="1" applyFont="1" applyFill="1" applyBorder="1"/>
    <xf numFmtId="9" fontId="4" fillId="4" borderId="3" xfId="3" applyFont="1" applyFill="1" applyBorder="1"/>
    <xf numFmtId="0" fontId="4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5" borderId="0" xfId="0" applyFill="1" applyAlignme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4">
    <cellStyle name="Moeda" xfId="2" builtinId="4"/>
    <cellStyle name="Moeda 2" xfId="1" xr:uid="{D20B583B-A55C-4FA0-80A7-B1D30624E25E}"/>
    <cellStyle name="Normal" xfId="0" builtinId="0"/>
    <cellStyle name="Porcentagem" xfId="3" builtinId="5"/>
  </cellStyles>
  <dxfs count="2">
    <dxf>
      <font>
        <color theme="9" tint="-0.24994659260841701"/>
      </font>
      <fill>
        <patternFill>
          <bgColor theme="9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2" formatCode="&quot;R$&quot;\ #,##0.00;[Red]\-&quot;R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9D-4333-B662-EA5132FF378D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39D-4333-B662-EA5132FF378D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9D-4333-B662-EA5132FF378D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39D-4333-B662-EA5132FF378D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9D-4333-B662-EA5132FF378D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9D-4333-B662-EA5132FF37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Velocimetro!$A$2:$A$6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Velocimetro!$B$2:$B$6</c:f>
              <c:numCache>
                <c:formatCode>"R$"\ #,##0.00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9D-4333-B662-EA5132FF3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pieChart>
        <c:varyColors val="1"/>
        <c:ser>
          <c:idx val="1"/>
          <c:order val="1"/>
          <c:tx>
            <c:strRef>
              <c:f>Velocimetro!$A$9</c:f>
              <c:strCache>
                <c:ptCount val="1"/>
                <c:pt idx="0">
                  <c:v>Ponteiro</c:v>
                </c:pt>
              </c:strCache>
            </c:strRef>
          </c:tx>
          <c:explosion val="5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1D-4878-8BF2-DFD4B2B527E2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D1D-4878-8BF2-DFD4B2B527E2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1D-4878-8BF2-DFD4B2B527E2}"/>
              </c:ext>
            </c:extLst>
          </c:dPt>
          <c:val>
            <c:numRef>
              <c:f>Velocimetro!$B$10:$B$12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559.35</c:v>
                </c:pt>
                <c:pt idx="1">
                  <c:v>45</c:v>
                </c:pt>
                <c:pt idx="2" formatCode="_(&quot;R$&quot;* #,##0.00_);_(&quot;R$&quot;* \(#,##0.00\);_(&quot;R$&quot;* &quot;-&quot;??_);_(@_)">
                  <c:v>3395.65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BAB-4E5D-841D-E78DFE11F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>
          <a:softEdge rad="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funcionarioxlsx.xlsx]tabela dinamica!Tabela dinâmica6</c:name>
    <c:fmtId val="1"/>
  </c:pivotSource>
  <c:chart>
    <c:autoTitleDeleted val="1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285447150525118E-2"/>
          <c:y val="0.11322807446996587"/>
          <c:w val="0.89763847466888502"/>
          <c:h val="0.74522513701331372"/>
        </c:manualLayout>
      </c:layout>
      <c:areaChart>
        <c:grouping val="stacked"/>
        <c:varyColors val="0"/>
        <c:ser>
          <c:idx val="0"/>
          <c:order val="0"/>
          <c:tx>
            <c:strRef>
              <c:f>'tabela dinamica'!$K$4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'tabela dinamica'!$J$5:$J$8</c:f>
              <c:strCache>
                <c:ptCount val="3"/>
                <c:pt idx="0">
                  <c:v>Kit de Pinceis de Maquiagem</c:v>
                </c:pt>
                <c:pt idx="1">
                  <c:v>Tênis Feminino</c:v>
                </c:pt>
                <c:pt idx="2">
                  <c:v>Vestido Infantil</c:v>
                </c:pt>
              </c:strCache>
            </c:strRef>
          </c:cat>
          <c:val>
            <c:numRef>
              <c:f>'tabela dinamica'!$K$5:$K$8</c:f>
              <c:numCache>
                <c:formatCode>General</c:formatCode>
                <c:ptCount val="3"/>
                <c:pt idx="0">
                  <c:v>349.56</c:v>
                </c:pt>
                <c:pt idx="1">
                  <c:v>89.99</c:v>
                </c:pt>
                <c:pt idx="2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9-4CB5-94F8-E3629BA24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320031"/>
        <c:axId val="92087567"/>
      </c:areaChart>
      <c:catAx>
        <c:axId val="206032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087567"/>
        <c:crosses val="autoZero"/>
        <c:auto val="1"/>
        <c:lblAlgn val="ctr"/>
        <c:lblOffset val="100"/>
        <c:noMultiLvlLbl val="0"/>
      </c:catAx>
      <c:valAx>
        <c:axId val="92087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320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 funcionarioxlsx.xlsx]tabela dinamica!Tabela dinâmica6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dinamica'!$K$4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 dinamica'!$J$5:$J$8</c:f>
              <c:strCache>
                <c:ptCount val="3"/>
                <c:pt idx="0">
                  <c:v>Kit de Pinceis de Maquiagem</c:v>
                </c:pt>
                <c:pt idx="1">
                  <c:v>Tênis Feminino</c:v>
                </c:pt>
                <c:pt idx="2">
                  <c:v>Vestido Infantil</c:v>
                </c:pt>
              </c:strCache>
            </c:strRef>
          </c:cat>
          <c:val>
            <c:numRef>
              <c:f>'tabela dinamica'!$K$5:$K$8</c:f>
              <c:numCache>
                <c:formatCode>General</c:formatCode>
                <c:ptCount val="3"/>
                <c:pt idx="0">
                  <c:v>349.56</c:v>
                </c:pt>
                <c:pt idx="1">
                  <c:v>89.99</c:v>
                </c:pt>
                <c:pt idx="2">
                  <c:v>119.8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5-4378-B3E0-B10773DA3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0174719"/>
        <c:axId val="81727007"/>
      </c:barChart>
      <c:catAx>
        <c:axId val="177017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727007"/>
        <c:crosses val="autoZero"/>
        <c:auto val="1"/>
        <c:lblAlgn val="ctr"/>
        <c:lblOffset val="100"/>
        <c:noMultiLvlLbl val="0"/>
      </c:catAx>
      <c:valAx>
        <c:axId val="817270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7017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sv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sv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svg"/><Relationship Id="rId1" Type="http://schemas.openxmlformats.org/officeDocument/2006/relationships/image" Target="../media/image13.png"/><Relationship Id="rId6" Type="http://schemas.openxmlformats.org/officeDocument/2006/relationships/image" Target="../media/image18.svg"/><Relationship Id="rId5" Type="http://schemas.openxmlformats.org/officeDocument/2006/relationships/image" Target="../media/image17.png"/><Relationship Id="rId10" Type="http://schemas.openxmlformats.org/officeDocument/2006/relationships/image" Target="../media/image22.svg"/><Relationship Id="rId4" Type="http://schemas.openxmlformats.org/officeDocument/2006/relationships/image" Target="../media/image16.svg"/><Relationship Id="rId9" Type="http://schemas.openxmlformats.org/officeDocument/2006/relationships/image" Target="../media/image21.sv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Relationship Id="rId4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448796</xdr:colOff>
          <xdr:row>7</xdr:row>
          <xdr:rowOff>133910</xdr:rowOff>
        </xdr:from>
        <xdr:to>
          <xdr:col>15</xdr:col>
          <xdr:colOff>439271</xdr:colOff>
          <xdr:row>15</xdr:row>
          <xdr:rowOff>143435</xdr:rowOff>
        </xdr:to>
        <xdr:pic>
          <xdr:nvPicPr>
            <xdr:cNvPr id="15" name="Imagem 14">
              <a:extLst>
                <a:ext uri="{FF2B5EF4-FFF2-40B4-BE49-F238E27FC236}">
                  <a16:creationId xmlns:a16="http://schemas.microsoft.com/office/drawing/2014/main" id="{E547586E-3BE7-514B-0620-0E18A26344C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Velocimetro!$G$5:$L$12" spid="_x0000_s532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59246" y="1086410"/>
              <a:ext cx="3743325" cy="1533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400052</xdr:colOff>
      <xdr:row>5</xdr:row>
      <xdr:rowOff>122464</xdr:rowOff>
    </xdr:from>
    <xdr:to>
      <xdr:col>11</xdr:col>
      <xdr:colOff>381000</xdr:colOff>
      <xdr:row>10</xdr:row>
      <xdr:rowOff>136071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20C38694-4379-F668-EA0A-018E566C837C}"/>
            </a:ext>
          </a:extLst>
        </xdr:cNvPr>
        <xdr:cNvGrpSpPr/>
      </xdr:nvGrpSpPr>
      <xdr:grpSpPr>
        <a:xfrm>
          <a:off x="4277287" y="1074964"/>
          <a:ext cx="2535889" cy="966107"/>
          <a:chOff x="4914900" y="1019176"/>
          <a:chExt cx="3019425" cy="914400"/>
        </a:xfrm>
      </xdr:grpSpPr>
      <xdr:grpSp>
        <xdr:nvGrpSpPr>
          <xdr:cNvPr id="16" name="Agrupar 15">
            <a:extLst>
              <a:ext uri="{FF2B5EF4-FFF2-40B4-BE49-F238E27FC236}">
                <a16:creationId xmlns:a16="http://schemas.microsoft.com/office/drawing/2014/main" id="{20A6D338-9F04-C967-3F7D-E997F934986E}"/>
              </a:ext>
            </a:extLst>
          </xdr:cNvPr>
          <xdr:cNvGrpSpPr/>
        </xdr:nvGrpSpPr>
        <xdr:grpSpPr>
          <a:xfrm>
            <a:off x="4914900" y="1019176"/>
            <a:ext cx="3019425" cy="914400"/>
            <a:chOff x="5391150" y="962025"/>
            <a:chExt cx="3095625" cy="942975"/>
          </a:xfrm>
        </xdr:grpSpPr>
        <xdr:sp macro="" textlink="">
          <xdr:nvSpPr>
            <xdr:cNvPr id="5" name="Retângulo: Cantos Arredondados 4">
              <a:extLst>
                <a:ext uri="{FF2B5EF4-FFF2-40B4-BE49-F238E27FC236}">
                  <a16:creationId xmlns:a16="http://schemas.microsoft.com/office/drawing/2014/main" id="{D90DF1C1-2661-4FBC-B23B-4A98F8707B72}"/>
                </a:ext>
              </a:extLst>
            </xdr:cNvPr>
            <xdr:cNvSpPr/>
          </xdr:nvSpPr>
          <xdr:spPr>
            <a:xfrm>
              <a:off x="5391150" y="962025"/>
              <a:ext cx="3095625" cy="942975"/>
            </a:xfrm>
            <a:prstGeom prst="round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pic>
          <xdr:nvPicPr>
            <xdr:cNvPr id="6" name="Graphic 5" descr="Clothes hanger">
              <a:extLst>
                <a:ext uri="{FF2B5EF4-FFF2-40B4-BE49-F238E27FC236}">
                  <a16:creationId xmlns:a16="http://schemas.microsoft.com/office/drawing/2014/main" id="{CC685582-1296-46C5-9B83-33D0B58AC8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3"/>
                </a:ext>
              </a:extLst>
            </a:blip>
            <a:stretch>
              <a:fillRect/>
            </a:stretch>
          </xdr:blipFill>
          <xdr:spPr>
            <a:xfrm>
              <a:off x="5514975" y="962025"/>
              <a:ext cx="812800" cy="800100"/>
            </a:xfrm>
            <a:prstGeom prst="rect">
              <a:avLst/>
            </a:prstGeom>
          </xdr:spPr>
        </xdr:pic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2891334C-103B-4CE3-9DCB-CC17B5E6D85C}"/>
                </a:ext>
              </a:extLst>
            </xdr:cNvPr>
            <xdr:cNvSpPr txBox="1"/>
          </xdr:nvSpPr>
          <xdr:spPr>
            <a:xfrm>
              <a:off x="6638925" y="1066800"/>
              <a:ext cx="1104900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400">
                  <a:solidFill>
                    <a:schemeClr val="bg1"/>
                  </a:solidFill>
                </a:rPr>
                <a:t>Quantidade</a:t>
              </a:r>
            </a:p>
          </xdr:txBody>
        </xdr:sp>
      </xdr:grpSp>
      <xdr:sp macro="" textlink="Velocimetro!D13">
        <xdr:nvSpPr>
          <xdr:cNvPr id="18" name="CaixaDeTexto 17">
            <a:extLst>
              <a:ext uri="{FF2B5EF4-FFF2-40B4-BE49-F238E27FC236}">
                <a16:creationId xmlns:a16="http://schemas.microsoft.com/office/drawing/2014/main" id="{E7A0ADCC-C629-2DB7-F0CF-A7B87BAF2D02}"/>
              </a:ext>
            </a:extLst>
          </xdr:cNvPr>
          <xdr:cNvSpPr txBox="1"/>
        </xdr:nvSpPr>
        <xdr:spPr>
          <a:xfrm>
            <a:off x="5991225" y="1381125"/>
            <a:ext cx="1400175" cy="257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5808C9A-5918-47C5-9FF8-2A2BE7B7F1EA}" type="TxLink">
              <a:rPr lang="en-US" sz="18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110</a:t>
            </a:fld>
            <a:endParaRPr lang="pt-BR" sz="18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</xdr:col>
      <xdr:colOff>236765</xdr:colOff>
      <xdr:row>5</xdr:row>
      <xdr:rowOff>122464</xdr:rowOff>
    </xdr:from>
    <xdr:to>
      <xdr:col>7</xdr:col>
      <xdr:colOff>340179</xdr:colOff>
      <xdr:row>10</xdr:row>
      <xdr:rowOff>112059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3D130604-D706-791C-482F-1B9840EFDDF5}"/>
            </a:ext>
          </a:extLst>
        </xdr:cNvPr>
        <xdr:cNvGrpSpPr/>
      </xdr:nvGrpSpPr>
      <xdr:grpSpPr>
        <a:xfrm>
          <a:off x="1693530" y="1074964"/>
          <a:ext cx="2523884" cy="942095"/>
          <a:chOff x="2095500" y="771525"/>
          <a:chExt cx="2867025" cy="1562100"/>
        </a:xfrm>
      </xdr:grpSpPr>
      <xdr:sp macro="" textlink="">
        <xdr:nvSpPr>
          <xdr:cNvPr id="2" name="Retângulo: Cantos Arredondados 1">
            <a:extLst>
              <a:ext uri="{FF2B5EF4-FFF2-40B4-BE49-F238E27FC236}">
                <a16:creationId xmlns:a16="http://schemas.microsoft.com/office/drawing/2014/main" id="{9969ADA8-F2BC-BA29-BA4F-E835D0EBB824}"/>
              </a:ext>
            </a:extLst>
          </xdr:cNvPr>
          <xdr:cNvSpPr/>
        </xdr:nvSpPr>
        <xdr:spPr>
          <a:xfrm>
            <a:off x="2095500" y="771525"/>
            <a:ext cx="2867025" cy="1562100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3" name="Graphic 3" descr="Money">
            <a:extLst>
              <a:ext uri="{FF2B5EF4-FFF2-40B4-BE49-F238E27FC236}">
                <a16:creationId xmlns:a16="http://schemas.microsoft.com/office/drawing/2014/main" id="{A67C6621-A907-410B-8DDF-C75DB35F67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223488" y="820062"/>
            <a:ext cx="652800" cy="1209707"/>
          </a:xfrm>
          <a:prstGeom prst="rect">
            <a:avLst/>
          </a:prstGeom>
        </xdr:spPr>
      </xdr:pic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EF009B91-671B-5CCC-B4CF-D0C1E48474B7}"/>
              </a:ext>
            </a:extLst>
          </xdr:cNvPr>
          <xdr:cNvSpPr txBox="1"/>
        </xdr:nvSpPr>
        <xdr:spPr>
          <a:xfrm>
            <a:off x="3229153" y="930517"/>
            <a:ext cx="1402636" cy="38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400">
                <a:solidFill>
                  <a:schemeClr val="bg1"/>
                </a:solidFill>
              </a:rPr>
              <a:t>Total de Vendas</a:t>
            </a:r>
          </a:p>
        </xdr:txBody>
      </xdr:sp>
      <xdr:sp macro="" textlink="Velocimetro!B10">
        <xdr:nvSpPr>
          <xdr:cNvPr id="19" name="CaixaDeTexto 18">
            <a:extLst>
              <a:ext uri="{FF2B5EF4-FFF2-40B4-BE49-F238E27FC236}">
                <a16:creationId xmlns:a16="http://schemas.microsoft.com/office/drawing/2014/main" id="{4FAEF954-E74B-49B8-BD4A-3CA11671B0C4}"/>
              </a:ext>
            </a:extLst>
          </xdr:cNvPr>
          <xdr:cNvSpPr txBox="1"/>
        </xdr:nvSpPr>
        <xdr:spPr>
          <a:xfrm>
            <a:off x="3133725" y="1438276"/>
            <a:ext cx="1322619" cy="3969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57BF688-6807-4A48-8520-2ED624969B5F}" type="TxLink">
              <a:rPr lang="en-US" sz="1600" b="0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 R$ 559,35 </a:t>
            </a:fld>
            <a:endParaRPr lang="pt-BR" sz="1600" b="1">
              <a:solidFill>
                <a:schemeClr val="bg1"/>
              </a:solidFill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557893</xdr:colOff>
          <xdr:row>29</xdr:row>
          <xdr:rowOff>112060</xdr:rowOff>
        </xdr:from>
        <xdr:to>
          <xdr:col>17</xdr:col>
          <xdr:colOff>0</xdr:colOff>
          <xdr:row>43</xdr:row>
          <xdr:rowOff>67235</xdr:rowOff>
        </xdr:to>
        <xdr:pic>
          <xdr:nvPicPr>
            <xdr:cNvPr id="26" name="Imagem 25">
              <a:extLst>
                <a:ext uri="{FF2B5EF4-FFF2-40B4-BE49-F238E27FC236}">
                  <a16:creationId xmlns:a16="http://schemas.microsoft.com/office/drawing/2014/main" id="{6BC0687B-59BC-D085-8E05-A9CE5C47740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amica'!$F$36:$L$47" spid="_x0000_s5324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5645364" y="5636560"/>
              <a:ext cx="6356136" cy="2622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33130</xdr:colOff>
      <xdr:row>4</xdr:row>
      <xdr:rowOff>172694</xdr:rowOff>
    </xdr:from>
    <xdr:to>
      <xdr:col>3</xdr:col>
      <xdr:colOff>207065</xdr:colOff>
      <xdr:row>15</xdr:row>
      <xdr:rowOff>82826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Vendedor 1">
              <a:extLst>
                <a:ext uri="{FF2B5EF4-FFF2-40B4-BE49-F238E27FC236}">
                  <a16:creationId xmlns:a16="http://schemas.microsoft.com/office/drawing/2014/main" id="{9C6F967D-65E7-438B-8D54-82F24FFAE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659" y="934694"/>
              <a:ext cx="1384171" cy="20056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11</xdr:row>
          <xdr:rowOff>107674</xdr:rowOff>
        </xdr:from>
        <xdr:to>
          <xdr:col>13</xdr:col>
          <xdr:colOff>600075</xdr:colOff>
          <xdr:row>28</xdr:row>
          <xdr:rowOff>41413</xdr:rowOff>
        </xdr:to>
        <xdr:pic>
          <xdr:nvPicPr>
            <xdr:cNvPr id="21" name="Imagem 20">
              <a:extLst>
                <a:ext uri="{FF2B5EF4-FFF2-40B4-BE49-F238E27FC236}">
                  <a16:creationId xmlns:a16="http://schemas.microsoft.com/office/drawing/2014/main" id="{BCBBDA97-D915-2AFE-FB0D-C026AA01DFB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tabela dinamica'!$C$16:$N$33" spid="_x0000_s5325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1219200" y="2203174"/>
              <a:ext cx="7067550" cy="317223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0</xdr:colOff>
      <xdr:row>15</xdr:row>
      <xdr:rowOff>179295</xdr:rowOff>
    </xdr:from>
    <xdr:to>
      <xdr:col>3</xdr:col>
      <xdr:colOff>200025</xdr:colOff>
      <xdr:row>28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Produto 1">
              <a:extLst>
                <a:ext uri="{FF2B5EF4-FFF2-40B4-BE49-F238E27FC236}">
                  <a16:creationId xmlns:a16="http://schemas.microsoft.com/office/drawing/2014/main" id="{15C00C99-2009-4F8A-A1B2-2C1CBAA29F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529" y="3036795"/>
              <a:ext cx="1410261" cy="22972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313764</xdr:colOff>
          <xdr:row>30</xdr:row>
          <xdr:rowOff>164096</xdr:rowOff>
        </xdr:from>
        <xdr:to>
          <xdr:col>9</xdr:col>
          <xdr:colOff>571499</xdr:colOff>
          <xdr:row>43</xdr:row>
          <xdr:rowOff>44823</xdr:rowOff>
        </xdr:to>
        <xdr:pic>
          <xdr:nvPicPr>
            <xdr:cNvPr id="22" name="Imagem 21">
              <a:extLst>
                <a:ext uri="{FF2B5EF4-FFF2-40B4-BE49-F238E27FC236}">
                  <a16:creationId xmlns:a16="http://schemas.microsoft.com/office/drawing/2014/main" id="{EDCC48BD-4F78-6230-F32F-8F0E73A64F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Waffle!$C$4:$L$11" spid="_x0000_s5326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770529" y="5879096"/>
              <a:ext cx="3888441" cy="235722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</xdr:row>
      <xdr:rowOff>19050</xdr:rowOff>
    </xdr:from>
    <xdr:to>
      <xdr:col>10</xdr:col>
      <xdr:colOff>142875</xdr:colOff>
      <xdr:row>5</xdr:row>
      <xdr:rowOff>114300</xdr:rowOff>
    </xdr:to>
    <xdr:sp macro="" textlink="$A$1">
      <xdr:nvSpPr>
        <xdr:cNvPr id="2" name="CaixaDeTexto 1">
          <a:extLst>
            <a:ext uri="{FF2B5EF4-FFF2-40B4-BE49-F238E27FC236}">
              <a16:creationId xmlns:a16="http://schemas.microsoft.com/office/drawing/2014/main" id="{B68992D9-1C91-0F70-F82E-85A054DC3B2B}"/>
            </a:ext>
          </a:extLst>
        </xdr:cNvPr>
        <xdr:cNvSpPr txBox="1"/>
      </xdr:nvSpPr>
      <xdr:spPr>
        <a:xfrm>
          <a:off x="1438275" y="590550"/>
          <a:ext cx="22098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CC1CA14-0866-47E4-A429-F0D1D9B5F572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28%</a:t>
          </a:fld>
          <a:endParaRPr lang="pt-BR" sz="2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2</xdr:row>
      <xdr:rowOff>138112</xdr:rowOff>
    </xdr:from>
    <xdr:to>
      <xdr:col>12</xdr:col>
      <xdr:colOff>319087</xdr:colOff>
      <xdr:row>17</xdr:row>
      <xdr:rowOff>23812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893B3E9-6194-F167-3B70-D10C0FEEC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19051</xdr:colOff>
      <xdr:row>7</xdr:row>
      <xdr:rowOff>57149</xdr:rowOff>
    </xdr:from>
    <xdr:to>
      <xdr:col>9</xdr:col>
      <xdr:colOff>266701</xdr:colOff>
      <xdr:row>11</xdr:row>
      <xdr:rowOff>76200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C04D715-8F18-629C-CE1A-AB9737C4E02D}"/>
            </a:ext>
          </a:extLst>
        </xdr:cNvPr>
        <xdr:cNvSpPr/>
      </xdr:nvSpPr>
      <xdr:spPr>
        <a:xfrm>
          <a:off x="5172076" y="1390649"/>
          <a:ext cx="933450" cy="781051"/>
        </a:xfrm>
        <a:prstGeom prst="ellipse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95250</xdr:colOff>
      <xdr:row>16</xdr:row>
      <xdr:rowOff>152400</xdr:rowOff>
    </xdr:from>
    <xdr:to>
      <xdr:col>10</xdr:col>
      <xdr:colOff>361950</xdr:colOff>
      <xdr:row>19</xdr:row>
      <xdr:rowOff>123825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C8B2FF3-F0AF-0B7D-A6EC-0FC1362ACD80}"/>
            </a:ext>
          </a:extLst>
        </xdr:cNvPr>
        <xdr:cNvSpPr/>
      </xdr:nvSpPr>
      <xdr:spPr>
        <a:xfrm>
          <a:off x="4638675" y="3200400"/>
          <a:ext cx="2171700" cy="542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123824</xdr:colOff>
      <xdr:row>8</xdr:row>
      <xdr:rowOff>0</xdr:rowOff>
    </xdr:from>
    <xdr:to>
      <xdr:col>9</xdr:col>
      <xdr:colOff>190500</xdr:colOff>
      <xdr:row>9</xdr:row>
      <xdr:rowOff>171449</xdr:rowOff>
    </xdr:to>
    <xdr:sp macro="" textlink="$D$10">
      <xdr:nvSpPr>
        <xdr:cNvPr id="10" name="CaixaDeTexto 9">
          <a:extLst>
            <a:ext uri="{FF2B5EF4-FFF2-40B4-BE49-F238E27FC236}">
              <a16:creationId xmlns:a16="http://schemas.microsoft.com/office/drawing/2014/main" id="{584165E4-EB23-0E69-F77C-CA49D0B40973}"/>
            </a:ext>
          </a:extLst>
        </xdr:cNvPr>
        <xdr:cNvSpPr txBox="1"/>
      </xdr:nvSpPr>
      <xdr:spPr>
        <a:xfrm>
          <a:off x="5276849" y="1524000"/>
          <a:ext cx="752476" cy="36194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5E5AE2F-AD32-48DB-8D1E-053AD589968B}" type="TxLink">
            <a:rPr lang="en-US" sz="24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28%</a:t>
          </a:fld>
          <a:endParaRPr lang="pt-BR" sz="2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1371600</xdr:colOff>
      <xdr:row>12</xdr:row>
      <xdr:rowOff>180976</xdr:rowOff>
    </xdr:from>
    <xdr:to>
      <xdr:col>13</xdr:col>
      <xdr:colOff>285751</xdr:colOff>
      <xdr:row>33</xdr:row>
      <xdr:rowOff>171450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FB5DB52-F679-29B7-F20C-C4CA940EE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33</xdr:row>
      <xdr:rowOff>176212</xdr:rowOff>
    </xdr:from>
    <xdr:to>
      <xdr:col>11</xdr:col>
      <xdr:colOff>476250</xdr:colOff>
      <xdr:row>48</xdr:row>
      <xdr:rowOff>61912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E9948B9-D6DA-3C64-0E2E-9D14126B3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tavio Miranda Amaro, Luis [C]" refreshedDate="45309.418903587961" createdVersion="8" refreshedVersion="8" minRefreshableVersion="3" recordCount="37" xr:uid="{7B4B6B69-95AF-4FD5-A363-C0847EE63384}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8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4254024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3B224E-4D04-48D5-B954-711CBB2B990F}" name="Tabela dinâ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9">
  <location ref="J4:K8" firstHeaderRow="1" firstDataRow="1" firstDataCol="1"/>
  <pivotFields count="6">
    <pivotField showAll="0">
      <items count="9">
        <item h="1" x="5"/>
        <item h="1" x="3"/>
        <item x="6"/>
        <item h="1"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8" showAll="0"/>
  </pivotFields>
  <rowFields count="1">
    <field x="2"/>
  </rowFields>
  <rowItems count="4">
    <i>
      <x v="12"/>
    </i>
    <i>
      <x v="16"/>
    </i>
    <i>
      <x v="17"/>
    </i>
    <i t="grand">
      <x/>
    </i>
  </rowItems>
  <colItems count="1">
    <i/>
  </colItems>
  <dataFields count="1">
    <dataField name="Soma de  Total " fld="5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4D964C-5532-4EEF-A0D8-0D05A864152B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E7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">
    <i>
      <x v="2"/>
      <x v="12"/>
    </i>
    <i r="1">
      <x v="16"/>
    </i>
    <i r="1"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2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30BFF581-C5A6-423E-AA7A-823A03B7D704}" sourceName="Vendedor">
  <pivotTables>
    <pivotTable tabId="4" name="Tabela dinâmica1"/>
    <pivotTable tabId="4" name="Tabela dinâmica6"/>
  </pivotTables>
  <data>
    <tabular pivotCacheId="425402465">
      <items count="8">
        <i x="5"/>
        <i x="3"/>
        <i x="6" s="1"/>
        <i x="7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C1D101B9-FAB8-4C78-9AD5-D967FBAF0420}" sourceName="Produto">
  <pivotTables>
    <pivotTable tabId="4" name="Tabela dinâmica1"/>
  </pivotTables>
  <data>
    <tabular pivotCacheId="425402465">
      <items count="18">
        <i x="8" s="1"/>
        <i x="0" s="1"/>
        <i x="9" s="1"/>
        <i x="3" s="1" nd="1"/>
        <i x="7" s="1" nd="1"/>
        <i x="15" s="1" nd="1"/>
        <i x="5" s="1" nd="1"/>
        <i x="10" s="1" nd="1"/>
        <i x="1" s="1" nd="1"/>
        <i x="2" s="1" nd="1"/>
        <i x="4" s="1" nd="1"/>
        <i x="11" s="1" nd="1"/>
        <i x="17" s="1" nd="1"/>
        <i x="14" s="1" nd="1"/>
        <i x="6" s="1" nd="1"/>
        <i x="16" s="1" nd="1"/>
        <i x="13" s="1" nd="1"/>
        <i x="1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 1" xr10:uid="{82747444-6CEC-4E61-9B61-0F13649E02DA}" cache="SegmentaçãodeDados_Vendedor" caption="Vendedor" rowHeight="241300"/>
  <slicer name="Produto 1" xr10:uid="{E928C194-F062-4C98-B601-E632AAEE1E69}" cache="SegmentaçãodeDados_Produto" caption="Produ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9241C-2784-47D2-B179-9010C373955B}" name="Tabela1" displayName="Tabela1" ref="A1:F38" totalsRowShown="0">
  <autoFilter ref="A1:F38" xr:uid="{F5B9241C-2784-47D2-B179-9010C373955B}"/>
  <tableColumns count="6">
    <tableColumn id="1" xr3:uid="{58B50503-E2E1-4502-9771-C976C09478AE}" name="Vendedor"/>
    <tableColumn id="2" xr3:uid="{49F409C2-D54E-47DA-ADD9-E2997ACA2AF7}" name="Vendedor2"/>
    <tableColumn id="3" xr3:uid="{5D2884B0-8E9F-428D-84EB-05A9DF69B1C6}" name="Produto"/>
    <tableColumn id="4" xr3:uid="{ADD45D3A-1042-47D3-9DD5-4301A00D8F53}" name="Valor Unitário"/>
    <tableColumn id="5" xr3:uid="{AA5E0E8E-D027-4785-8FEB-A554C6AA4096}" name="Unidades Vendidas"/>
    <tableColumn id="6" xr3:uid="{A5322FA7-972D-4013-902A-E68EB72C4A3A}" name=" Total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58CF-B32D-432E-A538-BF31F1C9AD00}">
  <dimension ref="A1:AK45"/>
  <sheetViews>
    <sheetView showGridLines="0" tabSelected="1" zoomScale="85" zoomScaleNormal="85" workbookViewId="0">
      <selection activeCell="O45" sqref="O45"/>
    </sheetView>
  </sheetViews>
  <sheetFormatPr defaultColWidth="0" defaultRowHeight="15" zeroHeight="1" x14ac:dyDescent="0.25"/>
  <cols>
    <col min="1" max="1" width="3.7109375" customWidth="1"/>
    <col min="2" max="9" width="9.140625" customWidth="1"/>
    <col min="10" max="10" width="9.5703125" customWidth="1"/>
    <col min="11" max="11" width="10.5703125" bestFit="1" customWidth="1"/>
    <col min="12" max="13" width="9.140625" customWidth="1"/>
    <col min="14" max="14" width="27" bestFit="1" customWidth="1"/>
    <col min="15" max="15" width="20.140625" style="8" customWidth="1"/>
    <col min="16" max="17" width="9.140625" customWidth="1"/>
    <col min="38" max="16384" width="9.140625" hidden="1"/>
  </cols>
  <sheetData>
    <row r="1" spans="1:37" x14ac:dyDescent="0.25"/>
    <row r="2" spans="1:37" ht="23.25" x14ac:dyDescent="0.35">
      <c r="B2" s="23"/>
      <c r="C2" s="23"/>
      <c r="D2" s="26" t="s">
        <v>62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3"/>
    </row>
    <row r="3" spans="1:37" ht="15" customHeight="1" x14ac:dyDescent="0.25"/>
    <row r="4" spans="1:37" s="21" customFormat="1" ht="6.75" customHeight="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37" x14ac:dyDescent="0.25"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37" x14ac:dyDescent="0.25"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37" x14ac:dyDescent="0.25">
      <c r="N7" s="13" t="s">
        <v>60</v>
      </c>
      <c r="O7" s="14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25"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25"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37" x14ac:dyDescent="0.25"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x14ac:dyDescent="0.25"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1"/>
      <c r="AJ11" s="21"/>
      <c r="AK11" s="21"/>
    </row>
    <row r="12" spans="1:37" x14ac:dyDescent="0.25"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25"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7" x14ac:dyDescent="0.25"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7" x14ac:dyDescent="0.25"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x14ac:dyDescent="0.25"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1:37" x14ac:dyDescent="0.25">
      <c r="K17" s="5"/>
      <c r="N17" s="10" t="s">
        <v>2</v>
      </c>
      <c r="O17" s="11" t="s">
        <v>59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1:37" x14ac:dyDescent="0.25">
      <c r="N18" t="str" cm="1">
        <f t="array" ref="N18">IFERROR(INDEX('tabela dinamica'!$A$4:$E$100,SMALL(IF('tabela dinamica'!$A$4:$E$100='tabela dinamica'!$B$1,ROW('tabela dinamica'!$A$4:$A$100)-3),ROW(A3)),2),"")</f>
        <v>Vestido Infantil</v>
      </c>
      <c r="O18" s="9" cm="1">
        <f t="array" ref="O18">IFERROR(INDEX('tabela dinamica'!$A$4:$E$100,SMALL(IF('tabela dinamica'!$A$4:$E$100='tabela dinamica'!$B$1,ROW('tabela dinamica'!$A$4:$A$100)-3),ROW(B3)),5),"")</f>
        <v>119.8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1:37" x14ac:dyDescent="0.25">
      <c r="N19" t="str" cm="1">
        <f t="array" ref="N19">IFERROR(INDEX('tabela dinamica'!$A$4:$E$100,SMALL(IF('tabela dinamica'!$A$4:$E$100='tabela dinamica'!$B$1,ROW('tabela dinamica'!$A$4:$A$100)-3),ROW(A4)),2),"")</f>
        <v>Kit de Pinceis de Maquiagem</v>
      </c>
      <c r="O19" s="9" cm="1">
        <f t="array" ref="O19">IFERROR(INDEX('tabela dinamica'!$A$4:$E$100,SMALL(IF('tabela dinamica'!$A$4:$E$100='tabela dinamica'!$B$1,ROW('tabela dinamica'!$A$4:$A$100)-3),ROW(B4)),5),"")</f>
        <v>349.56</v>
      </c>
      <c r="S19" s="21"/>
      <c r="T19" s="21"/>
      <c r="U19" s="21"/>
      <c r="V19" s="21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11:37" x14ac:dyDescent="0.25">
      <c r="N20" t="str" cm="1">
        <f t="array" ref="N20">IFERROR(INDEX('tabela dinamica'!$A$4:$E$100,SMALL(IF('tabela dinamica'!$A$4:$E$100='tabela dinamica'!$B$1,ROW('tabela dinamica'!$A$4:$A$100)-3),ROW(A5)),2),"")</f>
        <v>Tênis Feminino</v>
      </c>
      <c r="O20" s="9" cm="1">
        <f t="array" ref="O20">IFERROR(INDEX('tabela dinamica'!$A$4:$E$100,SMALL(IF('tabela dinamica'!$A$4:$E$100='tabela dinamica'!$B$1,ROW('tabela dinamica'!$A$4:$A$100)-3),ROW(B5)),5),"")</f>
        <v>89.99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11:37" x14ac:dyDescent="0.25">
      <c r="N21" t="str" cm="1">
        <f t="array" ref="N21">IFERROR(INDEX('tabela dinamica'!$A$4:$E$100,SMALL(IF('tabela dinamica'!$A$4:$E$100='tabela dinamica'!$B$1,ROW('tabela dinamica'!$A$4:$A$100)-3),ROW(A6)),2),"")</f>
        <v>Vestido Infantil</v>
      </c>
      <c r="O21" s="9" cm="1">
        <f t="array" ref="O21">IFERROR(INDEX('tabela dinamica'!$A$4:$E$100,SMALL(IF('tabela dinamica'!$A$4:$E$100='tabela dinamica'!$B$1,ROW('tabela dinamica'!$A$4:$A$100)-3),ROW(B6)),5),"")</f>
        <v>119.8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11:37" x14ac:dyDescent="0.25">
      <c r="N22" t="str" cm="1">
        <f t="array" ref="N22">IFERROR(INDEX('tabela dinamica'!$A$4:$E$100,SMALL(IF('tabela dinamica'!$A$4:$E$100='tabela dinamica'!$B$1,ROW('tabela dinamica'!$A$4:$A$100)-3),ROW(A7)),2),"")</f>
        <v/>
      </c>
      <c r="O22" s="9" t="str" cm="1">
        <f t="array" ref="O22">IFERROR(INDEX('tabela dinamica'!$A$4:$E$100,SMALL(IF('tabela dinamica'!$A$4:$E$100='tabela dinamica'!$B$1,ROW('tabela dinamica'!$A$4:$A$100)-3),ROW(B7)),5),"")</f>
        <v/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11:37" x14ac:dyDescent="0.25">
      <c r="N23" t="str" cm="1">
        <f t="array" ref="N23">IFERROR(INDEX('tabela dinamica'!$A$4:$E$100,SMALL(IF('tabela dinamica'!$A$4:$E$100='tabela dinamica'!$B$1,ROW('tabela dinamica'!$A$4:$A$100)-3),ROW(A8)),2),"")</f>
        <v/>
      </c>
      <c r="O23" s="9" t="str" cm="1">
        <f t="array" ref="O23">IFERROR(INDEX('tabela dinamica'!$A$4:$E$100,SMALL(IF('tabela dinamica'!$A$4:$E$100='tabela dinamica'!$B$1,ROW('tabela dinamica'!$A$4:$A$100)-3),ROW(B8)),5),"")</f>
        <v/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11:37" x14ac:dyDescent="0.25">
      <c r="N24" t="str" cm="1">
        <f t="array" ref="N24">IFERROR(INDEX('tabela dinamica'!$A$4:$E$100,SMALL(IF('tabela dinamica'!$A$4:$E$100='tabela dinamica'!$B$1,ROW('tabela dinamica'!$A$4:$A$100)-3),ROW(A9)),2),"")</f>
        <v/>
      </c>
      <c r="O24" s="9" t="str" cm="1">
        <f t="array" ref="O24">IFERROR(INDEX('tabela dinamica'!$A$4:$E$100,SMALL(IF('tabela dinamica'!$A$4:$E$100='tabela dinamica'!$B$1,ROW('tabela dinamica'!$A$4:$A$100)-3),ROW(B9)),5),"")</f>
        <v/>
      </c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11:37" x14ac:dyDescent="0.25">
      <c r="N25" t="str" cm="1">
        <f t="array" ref="N25">IFERROR(INDEX('tabela dinamica'!$A$4:$E$100,SMALL(IF('tabela dinamica'!$A$4:$E$100='tabela dinamica'!$B$1,ROW('tabela dinamica'!$A$4:$A$100)-3),ROW(A10)),2),"")</f>
        <v/>
      </c>
      <c r="O25" s="9" t="str" cm="1">
        <f t="array" ref="O25">IFERROR(INDEX('tabela dinamica'!$A$4:$E$100,SMALL(IF('tabela dinamica'!$A$4:$E$100='tabela dinamica'!$B$1,ROW('tabela dinamica'!$A$4:$A$100)-3),ROW(B10)),5),"")</f>
        <v/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11:37" x14ac:dyDescent="0.25">
      <c r="O26" s="9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11:37" x14ac:dyDescent="0.25">
      <c r="O27" s="9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1:37" x14ac:dyDescent="0.25">
      <c r="O28" s="9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1:37" x14ac:dyDescent="0.25">
      <c r="O29" s="9"/>
    </row>
    <row r="30" spans="11:37" x14ac:dyDescent="0.25"/>
    <row r="31" spans="11:37" x14ac:dyDescent="0.25"/>
    <row r="32" spans="11:37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</sheetData>
  <mergeCells count="4">
    <mergeCell ref="D2:N2"/>
    <mergeCell ref="N7:O7"/>
    <mergeCell ref="T11:AH11"/>
    <mergeCell ref="W19:AK19"/>
  </mergeCells>
  <pageMargins left="0.511811024" right="0.511811024" top="0.78740157499999996" bottom="0.78740157499999996" header="0.31496062000000002" footer="0.31496062000000002"/>
  <drawing r:id="rId1"/>
  <legacy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2D14-CFEC-4FBE-8281-2DAB8CED5DBB}">
  <dimension ref="A1:L13"/>
  <sheetViews>
    <sheetView showGridLines="0" workbookViewId="0">
      <selection activeCell="L11" sqref="C4:L11"/>
    </sheetView>
  </sheetViews>
  <sheetFormatPr defaultRowHeight="15" x14ac:dyDescent="0.25"/>
  <cols>
    <col min="3" max="12" width="4.28515625" customWidth="1"/>
  </cols>
  <sheetData>
    <row r="1" spans="1:12" x14ac:dyDescent="0.25">
      <c r="A1" s="15">
        <f>Velocimetro!D10</f>
        <v>0.27967500000000001</v>
      </c>
    </row>
    <row r="2" spans="1:12" x14ac:dyDescent="0.25">
      <c r="C2" s="17">
        <f t="shared" ref="C2:C9" si="0">C3+10/100</f>
        <v>0.90999999999999992</v>
      </c>
      <c r="D2" s="17">
        <f t="shared" ref="D2:D10" si="1">D3+10/100</f>
        <v>0.91999999999999993</v>
      </c>
      <c r="E2" s="17">
        <f t="shared" ref="E2:E10" si="2">E3+10/100</f>
        <v>0.92999999999999994</v>
      </c>
      <c r="F2" s="17">
        <f t="shared" ref="F2:F10" si="3">F3+10/100</f>
        <v>0.94</v>
      </c>
      <c r="G2" s="17">
        <f t="shared" ref="G2:G10" si="4">G3+10/100</f>
        <v>0.94999999999999984</v>
      </c>
      <c r="H2" s="17">
        <f t="shared" ref="H2:H10" si="5">H3+10/100</f>
        <v>0.95999999999999985</v>
      </c>
      <c r="I2" s="17">
        <f t="shared" ref="I2:I10" si="6">I3+10/100</f>
        <v>0.96999999999999986</v>
      </c>
      <c r="J2" s="17">
        <f t="shared" ref="J2:J10" si="7">J3+10/100</f>
        <v>0.97999999999999987</v>
      </c>
      <c r="K2" s="17">
        <f t="shared" ref="K2:K10" si="8">K3+10/100</f>
        <v>0.98999999999999988</v>
      </c>
      <c r="L2" s="17">
        <f t="shared" ref="L2:L10" si="9">L3+10/100</f>
        <v>0.99999999999999989</v>
      </c>
    </row>
    <row r="3" spans="1:12" x14ac:dyDescent="0.25">
      <c r="C3" s="17">
        <f t="shared" si="0"/>
        <v>0.80999999999999994</v>
      </c>
      <c r="D3" s="17">
        <f t="shared" si="1"/>
        <v>0.82</v>
      </c>
      <c r="E3" s="17">
        <f t="shared" si="2"/>
        <v>0.83</v>
      </c>
      <c r="F3" s="17">
        <f t="shared" si="3"/>
        <v>0.84</v>
      </c>
      <c r="G3" s="17">
        <f t="shared" si="4"/>
        <v>0.84999999999999987</v>
      </c>
      <c r="H3" s="17">
        <f t="shared" si="5"/>
        <v>0.85999999999999988</v>
      </c>
      <c r="I3" s="17">
        <f t="shared" si="6"/>
        <v>0.86999999999999988</v>
      </c>
      <c r="J3" s="17">
        <f t="shared" si="7"/>
        <v>0.87999999999999989</v>
      </c>
      <c r="K3" s="17">
        <f t="shared" si="8"/>
        <v>0.8899999999999999</v>
      </c>
      <c r="L3" s="17">
        <f t="shared" si="9"/>
        <v>0.89999999999999991</v>
      </c>
    </row>
    <row r="4" spans="1:12" x14ac:dyDescent="0.25">
      <c r="C4" s="18">
        <f t="shared" si="0"/>
        <v>0.71</v>
      </c>
      <c r="D4" s="18">
        <f t="shared" si="1"/>
        <v>0.72</v>
      </c>
      <c r="E4" s="18">
        <f t="shared" si="2"/>
        <v>0.73</v>
      </c>
      <c r="F4" s="18">
        <f t="shared" si="3"/>
        <v>0.74</v>
      </c>
      <c r="G4" s="18">
        <f t="shared" si="4"/>
        <v>0.74999999999999989</v>
      </c>
      <c r="H4" s="18">
        <f t="shared" si="5"/>
        <v>0.7599999999999999</v>
      </c>
      <c r="I4" s="18">
        <f t="shared" si="6"/>
        <v>0.76999999999999991</v>
      </c>
      <c r="J4" s="18">
        <f t="shared" si="7"/>
        <v>0.77999999999999992</v>
      </c>
      <c r="K4" s="18">
        <f t="shared" si="8"/>
        <v>0.78999999999999992</v>
      </c>
      <c r="L4" s="18">
        <f t="shared" si="9"/>
        <v>0.79999999999999993</v>
      </c>
    </row>
    <row r="5" spans="1:12" x14ac:dyDescent="0.25">
      <c r="C5" s="18">
        <f t="shared" si="0"/>
        <v>0.61</v>
      </c>
      <c r="D5" s="18">
        <f t="shared" si="1"/>
        <v>0.62</v>
      </c>
      <c r="E5" s="18">
        <f t="shared" si="2"/>
        <v>0.63</v>
      </c>
      <c r="F5" s="18">
        <f t="shared" si="3"/>
        <v>0.64</v>
      </c>
      <c r="G5" s="18">
        <f t="shared" si="4"/>
        <v>0.64999999999999991</v>
      </c>
      <c r="H5" s="18">
        <f t="shared" si="5"/>
        <v>0.65999999999999992</v>
      </c>
      <c r="I5" s="18">
        <f t="shared" si="6"/>
        <v>0.66999999999999993</v>
      </c>
      <c r="J5" s="18">
        <f t="shared" si="7"/>
        <v>0.67999999999999994</v>
      </c>
      <c r="K5" s="18">
        <f t="shared" si="8"/>
        <v>0.69</v>
      </c>
      <c r="L5" s="18">
        <f t="shared" si="9"/>
        <v>0.7</v>
      </c>
    </row>
    <row r="6" spans="1:12" x14ac:dyDescent="0.25">
      <c r="C6" s="18">
        <f t="shared" si="0"/>
        <v>0.51</v>
      </c>
      <c r="D6" s="18">
        <f t="shared" si="1"/>
        <v>0.52</v>
      </c>
      <c r="E6" s="18">
        <f t="shared" si="2"/>
        <v>0.53</v>
      </c>
      <c r="F6" s="18">
        <f t="shared" si="3"/>
        <v>0.54</v>
      </c>
      <c r="G6" s="18">
        <f t="shared" si="4"/>
        <v>0.54999999999999993</v>
      </c>
      <c r="H6" s="18">
        <f t="shared" si="5"/>
        <v>0.55999999999999994</v>
      </c>
      <c r="I6" s="18">
        <f t="shared" si="6"/>
        <v>0.56999999999999995</v>
      </c>
      <c r="J6" s="18">
        <f t="shared" si="7"/>
        <v>0.57999999999999996</v>
      </c>
      <c r="K6" s="18">
        <f t="shared" si="8"/>
        <v>0.59</v>
      </c>
      <c r="L6" s="18">
        <f t="shared" si="9"/>
        <v>0.6</v>
      </c>
    </row>
    <row r="7" spans="1:12" x14ac:dyDescent="0.25">
      <c r="C7" s="18">
        <f t="shared" si="0"/>
        <v>0.41000000000000003</v>
      </c>
      <c r="D7" s="18">
        <f t="shared" si="1"/>
        <v>0.42000000000000004</v>
      </c>
      <c r="E7" s="18">
        <f t="shared" si="2"/>
        <v>0.43000000000000005</v>
      </c>
      <c r="F7" s="18">
        <f t="shared" si="3"/>
        <v>0.44000000000000006</v>
      </c>
      <c r="G7" s="18">
        <f t="shared" si="4"/>
        <v>0.44999999999999996</v>
      </c>
      <c r="H7" s="18">
        <f t="shared" si="5"/>
        <v>0.45999999999999996</v>
      </c>
      <c r="I7" s="18">
        <f t="shared" si="6"/>
        <v>0.47</v>
      </c>
      <c r="J7" s="18">
        <f t="shared" si="7"/>
        <v>0.48</v>
      </c>
      <c r="K7" s="18">
        <f t="shared" si="8"/>
        <v>0.49</v>
      </c>
      <c r="L7" s="18">
        <f t="shared" si="9"/>
        <v>0.5</v>
      </c>
    </row>
    <row r="8" spans="1:12" x14ac:dyDescent="0.25">
      <c r="C8" s="18">
        <f t="shared" si="0"/>
        <v>0.31000000000000005</v>
      </c>
      <c r="D8" s="18">
        <f t="shared" si="1"/>
        <v>0.32000000000000006</v>
      </c>
      <c r="E8" s="18">
        <f t="shared" si="2"/>
        <v>0.33</v>
      </c>
      <c r="F8" s="18">
        <f t="shared" si="3"/>
        <v>0.34</v>
      </c>
      <c r="G8" s="18">
        <f t="shared" si="4"/>
        <v>0.35</v>
      </c>
      <c r="H8" s="18">
        <f t="shared" si="5"/>
        <v>0.36</v>
      </c>
      <c r="I8" s="18">
        <f t="shared" si="6"/>
        <v>0.37</v>
      </c>
      <c r="J8" s="18">
        <f t="shared" si="7"/>
        <v>0.38</v>
      </c>
      <c r="K8" s="18">
        <f t="shared" si="8"/>
        <v>0.39</v>
      </c>
      <c r="L8" s="18">
        <f t="shared" si="9"/>
        <v>0.4</v>
      </c>
    </row>
    <row r="9" spans="1:12" x14ac:dyDescent="0.25">
      <c r="C9" s="18">
        <f t="shared" si="0"/>
        <v>0.21000000000000002</v>
      </c>
      <c r="D9" s="18">
        <f t="shared" si="1"/>
        <v>0.22000000000000003</v>
      </c>
      <c r="E9" s="18">
        <f t="shared" si="2"/>
        <v>0.23</v>
      </c>
      <c r="F9" s="18">
        <f t="shared" si="3"/>
        <v>0.24000000000000002</v>
      </c>
      <c r="G9" s="18">
        <f t="shared" si="4"/>
        <v>0.25</v>
      </c>
      <c r="H9" s="18">
        <f t="shared" si="5"/>
        <v>0.26</v>
      </c>
      <c r="I9" s="18">
        <f t="shared" si="6"/>
        <v>0.27</v>
      </c>
      <c r="J9" s="18">
        <f t="shared" si="7"/>
        <v>0.28000000000000003</v>
      </c>
      <c r="K9" s="18">
        <f t="shared" si="8"/>
        <v>0.29000000000000004</v>
      </c>
      <c r="L9" s="18">
        <f t="shared" si="9"/>
        <v>0.30000000000000004</v>
      </c>
    </row>
    <row r="10" spans="1:12" x14ac:dyDescent="0.25">
      <c r="C10" s="18">
        <f>C11+10/100</f>
        <v>0.11</v>
      </c>
      <c r="D10" s="18">
        <f t="shared" si="1"/>
        <v>0.12000000000000001</v>
      </c>
      <c r="E10" s="18">
        <f t="shared" si="2"/>
        <v>0.13</v>
      </c>
      <c r="F10" s="18">
        <f t="shared" si="3"/>
        <v>0.14000000000000001</v>
      </c>
      <c r="G10" s="18">
        <f t="shared" si="4"/>
        <v>0.15000000000000002</v>
      </c>
      <c r="H10" s="18">
        <f t="shared" si="5"/>
        <v>0.16</v>
      </c>
      <c r="I10" s="18">
        <f t="shared" si="6"/>
        <v>0.17</v>
      </c>
      <c r="J10" s="18">
        <f t="shared" si="7"/>
        <v>0.18</v>
      </c>
      <c r="K10" s="18">
        <f t="shared" si="8"/>
        <v>0.19</v>
      </c>
      <c r="L10" s="18">
        <f t="shared" si="9"/>
        <v>0.2</v>
      </c>
    </row>
    <row r="11" spans="1:12" x14ac:dyDescent="0.25">
      <c r="C11" s="19">
        <v>0.01</v>
      </c>
      <c r="D11" s="18">
        <f>C11+1/100</f>
        <v>0.02</v>
      </c>
      <c r="E11" s="18">
        <f t="shared" ref="E11:L11" si="10">D11+1/100</f>
        <v>0.03</v>
      </c>
      <c r="F11" s="18">
        <f t="shared" si="10"/>
        <v>0.04</v>
      </c>
      <c r="G11" s="18">
        <f t="shared" si="10"/>
        <v>0.05</v>
      </c>
      <c r="H11" s="18">
        <f t="shared" si="10"/>
        <v>6.0000000000000005E-2</v>
      </c>
      <c r="I11" s="18">
        <f t="shared" si="10"/>
        <v>7.0000000000000007E-2</v>
      </c>
      <c r="J11" s="18">
        <f t="shared" si="10"/>
        <v>0.08</v>
      </c>
      <c r="K11" s="18">
        <f t="shared" si="10"/>
        <v>0.09</v>
      </c>
      <c r="L11" s="18">
        <f t="shared" si="10"/>
        <v>9.9999999999999992E-2</v>
      </c>
    </row>
    <row r="12" spans="1:12" x14ac:dyDescent="0.25"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C13" s="20"/>
      <c r="D13" s="20"/>
      <c r="E13" s="20"/>
      <c r="F13" s="20"/>
      <c r="G13" s="20"/>
      <c r="H13" s="20"/>
      <c r="I13" s="20"/>
      <c r="J13" s="20"/>
      <c r="K13" s="20"/>
      <c r="L13" s="20"/>
    </row>
  </sheetData>
  <conditionalFormatting sqref="C2:L11">
    <cfRule type="cellIs" dxfId="0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DFA9-C9A2-439B-BC13-25AD67F4C3C1}">
  <dimension ref="A1:D13"/>
  <sheetViews>
    <sheetView showGridLines="0" zoomScaleNormal="100" workbookViewId="0">
      <selection activeCell="B12" sqref="B12"/>
    </sheetView>
  </sheetViews>
  <sheetFormatPr defaultRowHeight="15" x14ac:dyDescent="0.25"/>
  <cols>
    <col min="2" max="2" width="13.28515625" bestFit="1" customWidth="1"/>
    <col min="9" max="9" width="10.28515625" customWidth="1"/>
  </cols>
  <sheetData>
    <row r="1" spans="1:4" x14ac:dyDescent="0.25">
      <c r="A1" s="3" t="s">
        <v>47</v>
      </c>
    </row>
    <row r="2" spans="1:4" x14ac:dyDescent="0.25">
      <c r="A2" t="s">
        <v>48</v>
      </c>
      <c r="B2" s="6">
        <f>$B$6/4</f>
        <v>500</v>
      </c>
    </row>
    <row r="3" spans="1:4" x14ac:dyDescent="0.25">
      <c r="A3" t="s">
        <v>49</v>
      </c>
      <c r="B3" s="6">
        <f t="shared" ref="B3:B5" si="0">$B$6/4</f>
        <v>500</v>
      </c>
    </row>
    <row r="4" spans="1:4" x14ac:dyDescent="0.25">
      <c r="A4" t="s">
        <v>50</v>
      </c>
      <c r="B4" s="6">
        <f t="shared" si="0"/>
        <v>500</v>
      </c>
    </row>
    <row r="5" spans="1:4" x14ac:dyDescent="0.25">
      <c r="A5" t="s">
        <v>51</v>
      </c>
      <c r="B5" s="6">
        <f t="shared" si="0"/>
        <v>500</v>
      </c>
    </row>
    <row r="6" spans="1:4" x14ac:dyDescent="0.25">
      <c r="A6" t="s">
        <v>52</v>
      </c>
      <c r="B6" s="6">
        <v>2000</v>
      </c>
    </row>
    <row r="9" spans="1:4" x14ac:dyDescent="0.25">
      <c r="A9" s="3" t="s">
        <v>53</v>
      </c>
      <c r="D9" t="s">
        <v>57</v>
      </c>
    </row>
    <row r="10" spans="1:4" x14ac:dyDescent="0.25">
      <c r="A10" t="s">
        <v>54</v>
      </c>
      <c r="B10" s="4">
        <f>GETPIVOTDATA(" Total ",'tabela dinamica'!$J$4)</f>
        <v>559.35</v>
      </c>
      <c r="D10" s="7">
        <f>B10/B6</f>
        <v>0.27967500000000001</v>
      </c>
    </row>
    <row r="11" spans="1:4" x14ac:dyDescent="0.25">
      <c r="A11" t="s">
        <v>55</v>
      </c>
      <c r="B11">
        <v>45</v>
      </c>
    </row>
    <row r="12" spans="1:4" x14ac:dyDescent="0.25">
      <c r="A12" t="s">
        <v>56</v>
      </c>
      <c r="B12" s="5">
        <f>B6*2-(B10+B11)</f>
        <v>3395.65</v>
      </c>
      <c r="D12" t="s">
        <v>58</v>
      </c>
    </row>
    <row r="13" spans="1:4" x14ac:dyDescent="0.25">
      <c r="D13">
        <f>SUM('tabela dinamica'!C:C)/2</f>
        <v>110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2780-88F8-4474-ACAF-13E0F90AAE24}">
  <dimension ref="A1:K87"/>
  <sheetViews>
    <sheetView showGridLines="0" topLeftCell="B10" workbookViewId="0">
      <selection activeCell="C16" sqref="C16:N33"/>
    </sheetView>
  </sheetViews>
  <sheetFormatPr defaultRowHeight="15" x14ac:dyDescent="0.25"/>
  <cols>
    <col min="1" max="1" width="32.42578125" bestFit="1" customWidth="1"/>
    <col min="2" max="2" width="27" bestFit="1" customWidth="1"/>
    <col min="3" max="3" width="26.7109375" bestFit="1" customWidth="1"/>
    <col min="4" max="4" width="21.85546875" bestFit="1" customWidth="1"/>
    <col min="5" max="5" width="14.42578125" bestFit="1" customWidth="1"/>
    <col min="10" max="10" width="27" bestFit="1" customWidth="1"/>
    <col min="11" max="11" width="14.42578125" bestFit="1" customWidth="1"/>
  </cols>
  <sheetData>
    <row r="1" spans="1:11" x14ac:dyDescent="0.25">
      <c r="A1" s="2" t="s">
        <v>0</v>
      </c>
      <c r="B1" t="s">
        <v>22</v>
      </c>
    </row>
    <row r="3" spans="1:11" x14ac:dyDescent="0.25">
      <c r="A3" s="2" t="s">
        <v>1</v>
      </c>
      <c r="B3" s="2" t="s">
        <v>2</v>
      </c>
      <c r="C3" t="s">
        <v>43</v>
      </c>
      <c r="D3" t="s">
        <v>44</v>
      </c>
      <c r="E3" t="s">
        <v>45</v>
      </c>
    </row>
    <row r="4" spans="1:11" x14ac:dyDescent="0.25">
      <c r="A4" t="s">
        <v>22</v>
      </c>
      <c r="B4" t="s">
        <v>17</v>
      </c>
      <c r="C4" s="16">
        <v>3</v>
      </c>
      <c r="D4" s="16">
        <v>116.52</v>
      </c>
      <c r="E4" s="16">
        <v>349.56</v>
      </c>
      <c r="J4" s="2" t="s">
        <v>61</v>
      </c>
      <c r="K4" t="s">
        <v>45</v>
      </c>
    </row>
    <row r="5" spans="1:11" x14ac:dyDescent="0.25">
      <c r="A5" t="s">
        <v>22</v>
      </c>
      <c r="B5" t="s">
        <v>25</v>
      </c>
      <c r="C5" s="16">
        <v>1</v>
      </c>
      <c r="D5" s="16">
        <v>89.99</v>
      </c>
      <c r="E5" s="16">
        <v>89.99</v>
      </c>
      <c r="J5" s="12" t="s">
        <v>17</v>
      </c>
      <c r="K5" s="16">
        <v>349.56</v>
      </c>
    </row>
    <row r="6" spans="1:11" x14ac:dyDescent="0.25">
      <c r="A6" t="s">
        <v>22</v>
      </c>
      <c r="B6" t="s">
        <v>18</v>
      </c>
      <c r="C6" s="16">
        <v>2</v>
      </c>
      <c r="D6" s="16">
        <v>59.9</v>
      </c>
      <c r="E6" s="16">
        <v>119.8</v>
      </c>
      <c r="J6" s="12" t="s">
        <v>25</v>
      </c>
      <c r="K6" s="16">
        <v>89.99</v>
      </c>
    </row>
    <row r="7" spans="1:11" x14ac:dyDescent="0.25">
      <c r="A7" t="s">
        <v>42</v>
      </c>
      <c r="C7" s="16">
        <v>6</v>
      </c>
      <c r="D7" s="16">
        <v>266.40999999999997</v>
      </c>
      <c r="E7" s="16">
        <v>559.35</v>
      </c>
      <c r="J7" s="12" t="s">
        <v>18</v>
      </c>
      <c r="K7" s="16">
        <v>119.8</v>
      </c>
    </row>
    <row r="8" spans="1:11" x14ac:dyDescent="0.25">
      <c r="J8" s="12" t="s">
        <v>42</v>
      </c>
      <c r="K8" s="16">
        <v>559.35</v>
      </c>
    </row>
    <row r="52" spans="1:5" x14ac:dyDescent="0.25">
      <c r="A52" t="s">
        <v>0</v>
      </c>
      <c r="B52" t="s">
        <v>46</v>
      </c>
    </row>
    <row r="54" spans="1:5" x14ac:dyDescent="0.25">
      <c r="A54" t="s">
        <v>1</v>
      </c>
      <c r="B54" t="s">
        <v>2</v>
      </c>
      <c r="C54" t="s">
        <v>43</v>
      </c>
      <c r="D54" t="s">
        <v>44</v>
      </c>
      <c r="E54" t="s">
        <v>45</v>
      </c>
    </row>
    <row r="55" spans="1:5" x14ac:dyDescent="0.25">
      <c r="A55" t="s">
        <v>13</v>
      </c>
      <c r="B55" t="s">
        <v>10</v>
      </c>
      <c r="C55">
        <v>2</v>
      </c>
      <c r="D55">
        <v>148.56</v>
      </c>
      <c r="E55">
        <v>297.12</v>
      </c>
    </row>
    <row r="56" spans="1:5" x14ac:dyDescent="0.25">
      <c r="A56" t="s">
        <v>13</v>
      </c>
      <c r="B56" t="s">
        <v>14</v>
      </c>
      <c r="C56">
        <v>5</v>
      </c>
      <c r="D56">
        <v>448.28</v>
      </c>
      <c r="E56">
        <v>1120.6999999999998</v>
      </c>
    </row>
    <row r="57" spans="1:5" x14ac:dyDescent="0.25">
      <c r="A57" t="s">
        <v>13</v>
      </c>
      <c r="B57" t="s">
        <v>8</v>
      </c>
      <c r="C57">
        <v>1</v>
      </c>
      <c r="D57">
        <v>153.4</v>
      </c>
      <c r="E57">
        <v>153.4</v>
      </c>
    </row>
    <row r="58" spans="1:5" x14ac:dyDescent="0.25">
      <c r="A58" t="s">
        <v>13</v>
      </c>
      <c r="B58" t="s">
        <v>24</v>
      </c>
      <c r="C58">
        <v>3</v>
      </c>
      <c r="D58">
        <v>40</v>
      </c>
      <c r="E58">
        <v>120</v>
      </c>
    </row>
    <row r="59" spans="1:5" x14ac:dyDescent="0.25">
      <c r="A59" t="s">
        <v>9</v>
      </c>
      <c r="B59" t="s">
        <v>10</v>
      </c>
      <c r="C59">
        <v>9</v>
      </c>
      <c r="D59">
        <v>148.56</v>
      </c>
      <c r="E59">
        <v>1337.04</v>
      </c>
    </row>
    <row r="60" spans="1:5" x14ac:dyDescent="0.25">
      <c r="A60" t="s">
        <v>9</v>
      </c>
      <c r="B60" t="s">
        <v>20</v>
      </c>
      <c r="C60">
        <v>2</v>
      </c>
      <c r="D60">
        <v>55.9</v>
      </c>
      <c r="E60">
        <v>111.8</v>
      </c>
    </row>
    <row r="61" spans="1:5" x14ac:dyDescent="0.25">
      <c r="A61" t="s">
        <v>9</v>
      </c>
      <c r="B61" t="s">
        <v>19</v>
      </c>
      <c r="C61">
        <v>4</v>
      </c>
      <c r="D61">
        <v>81.900000000000006</v>
      </c>
      <c r="E61">
        <v>327.60000000000002</v>
      </c>
    </row>
    <row r="62" spans="1:5" x14ac:dyDescent="0.25">
      <c r="A62" t="s">
        <v>9</v>
      </c>
      <c r="B62" t="s">
        <v>18</v>
      </c>
      <c r="C62">
        <v>3</v>
      </c>
      <c r="D62">
        <v>119.8</v>
      </c>
      <c r="E62">
        <v>179.7</v>
      </c>
    </row>
    <row r="63" spans="1:5" x14ac:dyDescent="0.25">
      <c r="A63" t="s">
        <v>22</v>
      </c>
      <c r="B63" t="s">
        <v>17</v>
      </c>
      <c r="C63">
        <v>3</v>
      </c>
      <c r="D63">
        <v>116.52</v>
      </c>
      <c r="E63">
        <v>349.56</v>
      </c>
    </row>
    <row r="64" spans="1:5" x14ac:dyDescent="0.25">
      <c r="A64" t="s">
        <v>22</v>
      </c>
      <c r="B64" t="s">
        <v>25</v>
      </c>
      <c r="C64">
        <v>1</v>
      </c>
      <c r="D64">
        <v>89.99</v>
      </c>
      <c r="E64">
        <v>89.99</v>
      </c>
    </row>
    <row r="65" spans="1:5" x14ac:dyDescent="0.25">
      <c r="A65" t="s">
        <v>22</v>
      </c>
      <c r="B65" t="s">
        <v>18</v>
      </c>
      <c r="C65">
        <v>2</v>
      </c>
      <c r="D65">
        <v>59.9</v>
      </c>
      <c r="E65">
        <v>119.8</v>
      </c>
    </row>
    <row r="66" spans="1:5" x14ac:dyDescent="0.25">
      <c r="A66" t="s">
        <v>23</v>
      </c>
      <c r="B66" t="s">
        <v>29</v>
      </c>
      <c r="C66">
        <v>3</v>
      </c>
      <c r="D66">
        <v>40</v>
      </c>
      <c r="E66">
        <v>120</v>
      </c>
    </row>
    <row r="67" spans="1:5" x14ac:dyDescent="0.25">
      <c r="A67" t="s">
        <v>23</v>
      </c>
      <c r="B67" t="s">
        <v>26</v>
      </c>
      <c r="C67">
        <v>1</v>
      </c>
      <c r="D67">
        <v>69.989999999999995</v>
      </c>
      <c r="E67">
        <v>69.989999999999995</v>
      </c>
    </row>
    <row r="68" spans="1:5" x14ac:dyDescent="0.25">
      <c r="A68" t="s">
        <v>23</v>
      </c>
      <c r="B68" t="s">
        <v>30</v>
      </c>
      <c r="C68">
        <v>2</v>
      </c>
      <c r="D68">
        <v>390</v>
      </c>
      <c r="E68">
        <v>780</v>
      </c>
    </row>
    <row r="69" spans="1:5" x14ac:dyDescent="0.25">
      <c r="A69" t="s">
        <v>6</v>
      </c>
      <c r="B69" t="s">
        <v>16</v>
      </c>
      <c r="C69">
        <v>3</v>
      </c>
      <c r="D69">
        <v>497.46</v>
      </c>
      <c r="E69">
        <v>746.18999999999994</v>
      </c>
    </row>
    <row r="70" spans="1:5" x14ac:dyDescent="0.25">
      <c r="A70" t="s">
        <v>6</v>
      </c>
      <c r="B70" t="s">
        <v>27</v>
      </c>
      <c r="C70">
        <v>2</v>
      </c>
      <c r="D70">
        <v>46.9</v>
      </c>
      <c r="E70">
        <v>93.8</v>
      </c>
    </row>
    <row r="71" spans="1:5" x14ac:dyDescent="0.25">
      <c r="A71" t="s">
        <v>6</v>
      </c>
      <c r="B71" t="s">
        <v>26</v>
      </c>
      <c r="C71">
        <v>5</v>
      </c>
      <c r="D71">
        <v>69.989999999999995</v>
      </c>
      <c r="E71">
        <v>349.95</v>
      </c>
    </row>
    <row r="72" spans="1:5" x14ac:dyDescent="0.25">
      <c r="A72" t="s">
        <v>6</v>
      </c>
      <c r="B72" t="s">
        <v>8</v>
      </c>
      <c r="C72">
        <v>2</v>
      </c>
      <c r="D72">
        <v>153.4</v>
      </c>
      <c r="E72">
        <v>306.8</v>
      </c>
    </row>
    <row r="73" spans="1:5" x14ac:dyDescent="0.25">
      <c r="A73" t="s">
        <v>6</v>
      </c>
      <c r="B73" t="s">
        <v>28</v>
      </c>
      <c r="C73">
        <v>4</v>
      </c>
      <c r="D73">
        <v>41.9</v>
      </c>
      <c r="E73">
        <v>167.6</v>
      </c>
    </row>
    <row r="74" spans="1:5" x14ac:dyDescent="0.25">
      <c r="A74" t="s">
        <v>6</v>
      </c>
      <c r="B74" t="s">
        <v>21</v>
      </c>
      <c r="C74">
        <v>1</v>
      </c>
      <c r="D74">
        <v>89.9</v>
      </c>
      <c r="E74">
        <v>89.9</v>
      </c>
    </row>
    <row r="75" spans="1:5" x14ac:dyDescent="0.25">
      <c r="A75" t="s">
        <v>5</v>
      </c>
      <c r="B75" t="s">
        <v>27</v>
      </c>
      <c r="C75">
        <v>1</v>
      </c>
      <c r="D75">
        <v>46.9</v>
      </c>
      <c r="E75">
        <v>46.9</v>
      </c>
    </row>
    <row r="76" spans="1:5" x14ac:dyDescent="0.25">
      <c r="A76" t="s">
        <v>5</v>
      </c>
      <c r="B76" t="s">
        <v>12</v>
      </c>
      <c r="C76">
        <v>1</v>
      </c>
      <c r="D76">
        <v>146.13999999999999</v>
      </c>
      <c r="E76">
        <v>146.13999999999999</v>
      </c>
    </row>
    <row r="77" spans="1:5" x14ac:dyDescent="0.25">
      <c r="A77" t="s">
        <v>5</v>
      </c>
      <c r="B77" t="s">
        <v>15</v>
      </c>
      <c r="C77">
        <v>9</v>
      </c>
      <c r="D77">
        <v>301</v>
      </c>
      <c r="E77">
        <v>1354.5</v>
      </c>
    </row>
    <row r="78" spans="1:5" x14ac:dyDescent="0.25">
      <c r="A78" t="s">
        <v>5</v>
      </c>
      <c r="B78" t="s">
        <v>25</v>
      </c>
      <c r="C78">
        <v>3</v>
      </c>
      <c r="D78">
        <v>89.99</v>
      </c>
      <c r="E78">
        <v>269.97000000000003</v>
      </c>
    </row>
    <row r="79" spans="1:5" x14ac:dyDescent="0.25">
      <c r="A79" t="s">
        <v>7</v>
      </c>
      <c r="B79" t="s">
        <v>10</v>
      </c>
      <c r="C79">
        <v>6</v>
      </c>
      <c r="D79">
        <v>148.56</v>
      </c>
      <c r="E79">
        <v>891.36</v>
      </c>
    </row>
    <row r="80" spans="1:5" x14ac:dyDescent="0.25">
      <c r="A80" t="s">
        <v>7</v>
      </c>
      <c r="B80" t="s">
        <v>8</v>
      </c>
      <c r="C80">
        <v>1</v>
      </c>
      <c r="D80">
        <v>153.4</v>
      </c>
      <c r="E80">
        <v>153.4</v>
      </c>
    </row>
    <row r="81" spans="1:5" x14ac:dyDescent="0.25">
      <c r="A81" t="s">
        <v>7</v>
      </c>
      <c r="B81" t="s">
        <v>28</v>
      </c>
      <c r="C81">
        <v>2</v>
      </c>
      <c r="D81">
        <v>41.9</v>
      </c>
      <c r="E81">
        <v>83.8</v>
      </c>
    </row>
    <row r="82" spans="1:5" x14ac:dyDescent="0.25">
      <c r="A82" t="s">
        <v>7</v>
      </c>
      <c r="B82" t="s">
        <v>17</v>
      </c>
      <c r="C82">
        <v>4</v>
      </c>
      <c r="D82">
        <v>233.04</v>
      </c>
      <c r="E82">
        <v>466.08</v>
      </c>
    </row>
    <row r="83" spans="1:5" x14ac:dyDescent="0.25">
      <c r="A83" t="s">
        <v>7</v>
      </c>
      <c r="B83" t="s">
        <v>19</v>
      </c>
      <c r="C83">
        <v>9</v>
      </c>
      <c r="D83">
        <v>81.900000000000006</v>
      </c>
      <c r="E83">
        <v>737.1</v>
      </c>
    </row>
    <row r="84" spans="1:5" x14ac:dyDescent="0.25">
      <c r="A84" t="s">
        <v>11</v>
      </c>
      <c r="B84" t="s">
        <v>8</v>
      </c>
      <c r="C84">
        <v>1</v>
      </c>
      <c r="D84">
        <v>153.4</v>
      </c>
      <c r="E84">
        <v>153.4</v>
      </c>
    </row>
    <row r="85" spans="1:5" x14ac:dyDescent="0.25">
      <c r="A85" t="s">
        <v>11</v>
      </c>
      <c r="B85" t="s">
        <v>12</v>
      </c>
      <c r="C85">
        <v>1</v>
      </c>
      <c r="D85">
        <v>146.13999999999999</v>
      </c>
      <c r="E85">
        <v>146.13999999999999</v>
      </c>
    </row>
    <row r="86" spans="1:5" x14ac:dyDescent="0.25">
      <c r="A86" t="s">
        <v>11</v>
      </c>
      <c r="B86" t="s">
        <v>19</v>
      </c>
      <c r="C86">
        <v>8</v>
      </c>
      <c r="D86">
        <v>81.900000000000006</v>
      </c>
      <c r="E86">
        <v>655.20000000000005</v>
      </c>
    </row>
    <row r="87" spans="1:5" x14ac:dyDescent="0.25">
      <c r="A87" t="s">
        <v>42</v>
      </c>
      <c r="C87">
        <v>104</v>
      </c>
      <c r="D87">
        <v>4486.619999999999</v>
      </c>
      <c r="E87">
        <v>12034.929999999998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3A1-064B-4E78-A12C-77460512D36D}">
  <dimension ref="A1:F38"/>
  <sheetViews>
    <sheetView topLeftCell="A16" workbookViewId="0">
      <selection activeCell="G18" sqref="G18"/>
    </sheetView>
  </sheetViews>
  <sheetFormatPr defaultRowHeight="15" x14ac:dyDescent="0.25"/>
  <cols>
    <col min="1" max="2" width="17.42578125" bestFit="1" customWidth="1"/>
    <col min="3" max="3" width="28.5703125" bestFit="1" customWidth="1"/>
    <col min="4" max="4" width="15.5703125" bestFit="1" customWidth="1"/>
    <col min="5" max="5" width="20.28515625" customWidth="1"/>
    <col min="6" max="6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  <c r="F1" t="s">
        <v>4</v>
      </c>
    </row>
    <row r="2" spans="1:6" x14ac:dyDescent="0.25">
      <c r="A2" t="s">
        <v>5</v>
      </c>
      <c r="B2" t="s">
        <v>5</v>
      </c>
      <c r="C2" t="s">
        <v>25</v>
      </c>
      <c r="D2">
        <v>89.99</v>
      </c>
      <c r="E2">
        <v>3</v>
      </c>
      <c r="F2" s="1">
        <v>269.97000000000003</v>
      </c>
    </row>
    <row r="3" spans="1:6" x14ac:dyDescent="0.25">
      <c r="A3" t="s">
        <v>6</v>
      </c>
      <c r="B3" t="s">
        <v>6</v>
      </c>
      <c r="C3" t="s">
        <v>26</v>
      </c>
      <c r="D3">
        <v>69.989999999999995</v>
      </c>
      <c r="E3">
        <v>5</v>
      </c>
      <c r="F3" s="1">
        <v>349.95</v>
      </c>
    </row>
    <row r="4" spans="1:6" x14ac:dyDescent="0.25">
      <c r="A4" t="s">
        <v>7</v>
      </c>
      <c r="B4" t="s">
        <v>7</v>
      </c>
      <c r="C4" t="s">
        <v>8</v>
      </c>
      <c r="D4">
        <v>153.4</v>
      </c>
      <c r="E4">
        <v>1</v>
      </c>
      <c r="F4" s="1">
        <v>153.4</v>
      </c>
    </row>
    <row r="5" spans="1:6" x14ac:dyDescent="0.25">
      <c r="A5" t="s">
        <v>9</v>
      </c>
      <c r="B5" t="s">
        <v>9</v>
      </c>
      <c r="C5" t="s">
        <v>10</v>
      </c>
      <c r="D5">
        <v>148.56</v>
      </c>
      <c r="E5">
        <v>9</v>
      </c>
      <c r="F5" s="1">
        <v>1337.04</v>
      </c>
    </row>
    <row r="6" spans="1:6" x14ac:dyDescent="0.25">
      <c r="A6" t="s">
        <v>11</v>
      </c>
      <c r="B6" t="s">
        <v>11</v>
      </c>
      <c r="C6" t="s">
        <v>12</v>
      </c>
      <c r="D6">
        <v>146.13999999999999</v>
      </c>
      <c r="E6">
        <v>1</v>
      </c>
      <c r="F6" s="1">
        <v>146.13999999999999</v>
      </c>
    </row>
    <row r="7" spans="1:6" x14ac:dyDescent="0.25">
      <c r="A7" t="s">
        <v>13</v>
      </c>
      <c r="B7" t="s">
        <v>13</v>
      </c>
      <c r="C7" t="s">
        <v>14</v>
      </c>
      <c r="D7">
        <v>224.14</v>
      </c>
      <c r="E7">
        <v>4</v>
      </c>
      <c r="F7" s="1">
        <v>896.56</v>
      </c>
    </row>
    <row r="8" spans="1:6" x14ac:dyDescent="0.25">
      <c r="A8" t="s">
        <v>5</v>
      </c>
      <c r="B8" t="s">
        <v>5</v>
      </c>
      <c r="C8" t="s">
        <v>15</v>
      </c>
      <c r="D8">
        <v>150.5</v>
      </c>
      <c r="E8">
        <v>4</v>
      </c>
      <c r="F8" s="1">
        <v>602</v>
      </c>
    </row>
    <row r="9" spans="1:6" x14ac:dyDescent="0.25">
      <c r="A9" t="s">
        <v>6</v>
      </c>
      <c r="B9" t="s">
        <v>6</v>
      </c>
      <c r="C9" t="s">
        <v>16</v>
      </c>
      <c r="D9">
        <v>248.73</v>
      </c>
      <c r="E9">
        <v>1</v>
      </c>
      <c r="F9" s="1">
        <v>248.73</v>
      </c>
    </row>
    <row r="10" spans="1:6" x14ac:dyDescent="0.25">
      <c r="A10" t="s">
        <v>7</v>
      </c>
      <c r="B10" t="s">
        <v>7</v>
      </c>
      <c r="C10" t="s">
        <v>17</v>
      </c>
      <c r="D10">
        <v>116.52</v>
      </c>
      <c r="E10">
        <v>1</v>
      </c>
      <c r="F10" s="1">
        <v>116.52</v>
      </c>
    </row>
    <row r="11" spans="1:6" x14ac:dyDescent="0.25">
      <c r="A11" t="s">
        <v>9</v>
      </c>
      <c r="B11" t="s">
        <v>9</v>
      </c>
      <c r="C11" t="s">
        <v>18</v>
      </c>
      <c r="D11">
        <v>59.9</v>
      </c>
      <c r="E11">
        <v>1</v>
      </c>
      <c r="F11" s="1">
        <v>59.9</v>
      </c>
    </row>
    <row r="12" spans="1:6" x14ac:dyDescent="0.25">
      <c r="A12" t="s">
        <v>5</v>
      </c>
      <c r="B12" t="s">
        <v>5</v>
      </c>
      <c r="C12" t="s">
        <v>27</v>
      </c>
      <c r="D12">
        <v>46.9</v>
      </c>
      <c r="E12">
        <v>1</v>
      </c>
      <c r="F12" s="1">
        <v>46.9</v>
      </c>
    </row>
    <row r="13" spans="1:6" x14ac:dyDescent="0.25">
      <c r="A13" t="s">
        <v>6</v>
      </c>
      <c r="B13" t="s">
        <v>6</v>
      </c>
      <c r="C13" t="s">
        <v>28</v>
      </c>
      <c r="D13">
        <v>41.9</v>
      </c>
      <c r="E13">
        <v>4</v>
      </c>
      <c r="F13" s="1">
        <v>167.6</v>
      </c>
    </row>
    <row r="14" spans="1:6" x14ac:dyDescent="0.25">
      <c r="A14" t="s">
        <v>7</v>
      </c>
      <c r="B14" t="s">
        <v>7</v>
      </c>
      <c r="C14" t="s">
        <v>19</v>
      </c>
      <c r="D14">
        <v>81.900000000000006</v>
      </c>
      <c r="E14">
        <v>9</v>
      </c>
      <c r="F14" s="1">
        <v>737.1</v>
      </c>
    </row>
    <row r="15" spans="1:6" x14ac:dyDescent="0.25">
      <c r="A15" t="s">
        <v>9</v>
      </c>
      <c r="B15" t="s">
        <v>9</v>
      </c>
      <c r="C15" t="s">
        <v>20</v>
      </c>
      <c r="D15">
        <v>55.9</v>
      </c>
      <c r="E15">
        <v>2</v>
      </c>
      <c r="F15" s="1">
        <v>111.8</v>
      </c>
    </row>
    <row r="16" spans="1:6" x14ac:dyDescent="0.25">
      <c r="A16" t="s">
        <v>6</v>
      </c>
      <c r="B16" t="s">
        <v>6</v>
      </c>
      <c r="C16" t="s">
        <v>21</v>
      </c>
      <c r="D16">
        <v>89.9</v>
      </c>
      <c r="E16">
        <v>1</v>
      </c>
      <c r="F16" s="1">
        <v>89.9</v>
      </c>
    </row>
    <row r="17" spans="1:6" x14ac:dyDescent="0.25">
      <c r="A17" t="s">
        <v>22</v>
      </c>
      <c r="B17" t="s">
        <v>22</v>
      </c>
      <c r="C17" t="s">
        <v>25</v>
      </c>
      <c r="D17">
        <v>89.99</v>
      </c>
      <c r="E17">
        <v>1</v>
      </c>
      <c r="F17" s="1">
        <v>89.99</v>
      </c>
    </row>
    <row r="18" spans="1:6" x14ac:dyDescent="0.25">
      <c r="A18" t="s">
        <v>23</v>
      </c>
      <c r="B18" t="s">
        <v>23</v>
      </c>
      <c r="C18" t="s">
        <v>26</v>
      </c>
      <c r="D18">
        <v>69.989999999999995</v>
      </c>
      <c r="E18">
        <v>1</v>
      </c>
      <c r="F18" s="1">
        <v>69.989999999999995</v>
      </c>
    </row>
    <row r="19" spans="1:6" x14ac:dyDescent="0.25">
      <c r="A19" t="s">
        <v>6</v>
      </c>
      <c r="B19" t="s">
        <v>6</v>
      </c>
      <c r="C19" t="s">
        <v>8</v>
      </c>
      <c r="D19">
        <v>153.4</v>
      </c>
      <c r="E19">
        <v>2</v>
      </c>
      <c r="F19" s="1">
        <v>306.8</v>
      </c>
    </row>
    <row r="20" spans="1:6" x14ac:dyDescent="0.25">
      <c r="A20" t="s">
        <v>7</v>
      </c>
      <c r="B20" t="s">
        <v>7</v>
      </c>
      <c r="C20" t="s">
        <v>10</v>
      </c>
      <c r="D20">
        <v>148.56</v>
      </c>
      <c r="E20">
        <v>6</v>
      </c>
      <c r="F20" s="1">
        <v>891.36</v>
      </c>
    </row>
    <row r="21" spans="1:6" x14ac:dyDescent="0.25">
      <c r="A21" t="s">
        <v>5</v>
      </c>
      <c r="B21" t="s">
        <v>5</v>
      </c>
      <c r="C21" t="s">
        <v>12</v>
      </c>
      <c r="D21">
        <v>146.13999999999999</v>
      </c>
      <c r="E21">
        <v>1</v>
      </c>
      <c r="F21" s="1">
        <v>146.13999999999999</v>
      </c>
    </row>
    <row r="22" spans="1:6" x14ac:dyDescent="0.25">
      <c r="A22" t="s">
        <v>13</v>
      </c>
      <c r="B22" t="s">
        <v>13</v>
      </c>
      <c r="C22" t="s">
        <v>14</v>
      </c>
      <c r="D22">
        <v>224.14</v>
      </c>
      <c r="E22">
        <v>1</v>
      </c>
      <c r="F22" s="1">
        <v>224.14</v>
      </c>
    </row>
    <row r="23" spans="1:6" x14ac:dyDescent="0.25">
      <c r="A23" t="s">
        <v>5</v>
      </c>
      <c r="B23" t="s">
        <v>5</v>
      </c>
      <c r="C23" t="s">
        <v>15</v>
      </c>
      <c r="D23">
        <v>150.5</v>
      </c>
      <c r="E23">
        <v>5</v>
      </c>
      <c r="F23" s="1">
        <v>752.5</v>
      </c>
    </row>
    <row r="24" spans="1:6" x14ac:dyDescent="0.25">
      <c r="A24" t="s">
        <v>6</v>
      </c>
      <c r="B24" t="s">
        <v>6</v>
      </c>
      <c r="C24" t="s">
        <v>16</v>
      </c>
      <c r="D24">
        <v>248.73</v>
      </c>
      <c r="E24">
        <v>2</v>
      </c>
      <c r="F24" s="1">
        <v>497.46</v>
      </c>
    </row>
    <row r="25" spans="1:6" x14ac:dyDescent="0.25">
      <c r="A25" t="s">
        <v>7</v>
      </c>
      <c r="B25" t="s">
        <v>7</v>
      </c>
      <c r="C25" t="s">
        <v>17</v>
      </c>
      <c r="D25">
        <v>116.52</v>
      </c>
      <c r="E25">
        <v>3</v>
      </c>
      <c r="F25" s="1">
        <v>349.56</v>
      </c>
    </row>
    <row r="26" spans="1:6" x14ac:dyDescent="0.25">
      <c r="A26" t="s">
        <v>9</v>
      </c>
      <c r="B26" t="s">
        <v>9</v>
      </c>
      <c r="C26" t="s">
        <v>18</v>
      </c>
      <c r="D26">
        <v>59.9</v>
      </c>
      <c r="E26">
        <v>2</v>
      </c>
      <c r="F26" s="1">
        <v>119.8</v>
      </c>
    </row>
    <row r="27" spans="1:6" x14ac:dyDescent="0.25">
      <c r="A27" t="s">
        <v>6</v>
      </c>
      <c r="B27" t="s">
        <v>6</v>
      </c>
      <c r="C27" t="s">
        <v>27</v>
      </c>
      <c r="D27">
        <v>46.9</v>
      </c>
      <c r="E27">
        <v>2</v>
      </c>
      <c r="F27" s="1">
        <v>93.8</v>
      </c>
    </row>
    <row r="28" spans="1:6" x14ac:dyDescent="0.25">
      <c r="A28" t="s">
        <v>7</v>
      </c>
      <c r="B28" t="s">
        <v>7</v>
      </c>
      <c r="C28" t="s">
        <v>28</v>
      </c>
      <c r="D28">
        <v>41.9</v>
      </c>
      <c r="E28">
        <v>2</v>
      </c>
      <c r="F28" s="1">
        <v>83.8</v>
      </c>
    </row>
    <row r="29" spans="1:6" x14ac:dyDescent="0.25">
      <c r="A29" t="s">
        <v>9</v>
      </c>
      <c r="B29" t="s">
        <v>9</v>
      </c>
      <c r="C29" t="s">
        <v>19</v>
      </c>
      <c r="D29">
        <v>81.900000000000006</v>
      </c>
      <c r="E29">
        <v>4</v>
      </c>
      <c r="F29" s="1">
        <v>327.60000000000002</v>
      </c>
    </row>
    <row r="30" spans="1:6" x14ac:dyDescent="0.25">
      <c r="A30" t="s">
        <v>22</v>
      </c>
      <c r="B30" t="s">
        <v>22</v>
      </c>
      <c r="C30" t="s">
        <v>17</v>
      </c>
      <c r="D30">
        <v>116.52</v>
      </c>
      <c r="E30">
        <v>3</v>
      </c>
      <c r="F30" s="1">
        <v>349.56</v>
      </c>
    </row>
    <row r="31" spans="1:6" x14ac:dyDescent="0.25">
      <c r="A31" t="s">
        <v>22</v>
      </c>
      <c r="B31" t="s">
        <v>22</v>
      </c>
      <c r="C31" t="s">
        <v>18</v>
      </c>
      <c r="D31">
        <v>59.9</v>
      </c>
      <c r="E31">
        <v>2</v>
      </c>
      <c r="F31" s="1">
        <v>119.8</v>
      </c>
    </row>
    <row r="32" spans="1:6" x14ac:dyDescent="0.25">
      <c r="A32" t="s">
        <v>23</v>
      </c>
      <c r="B32" t="s">
        <v>23</v>
      </c>
      <c r="C32" t="s">
        <v>29</v>
      </c>
      <c r="D32">
        <v>40</v>
      </c>
      <c r="E32">
        <v>3</v>
      </c>
      <c r="F32" s="1">
        <v>120</v>
      </c>
    </row>
    <row r="33" spans="1:6" x14ac:dyDescent="0.25">
      <c r="A33" t="s">
        <v>23</v>
      </c>
      <c r="B33" t="s">
        <v>23</v>
      </c>
      <c r="C33" t="s">
        <v>30</v>
      </c>
      <c r="D33">
        <v>390</v>
      </c>
      <c r="E33">
        <v>2</v>
      </c>
      <c r="F33" s="1">
        <v>780</v>
      </c>
    </row>
    <row r="34" spans="1:6" x14ac:dyDescent="0.25">
      <c r="A34" t="s">
        <v>13</v>
      </c>
      <c r="B34" t="s">
        <v>13</v>
      </c>
      <c r="C34" t="s">
        <v>10</v>
      </c>
      <c r="D34">
        <v>148.56</v>
      </c>
      <c r="E34">
        <v>2</v>
      </c>
      <c r="F34" s="1">
        <v>297.12</v>
      </c>
    </row>
    <row r="35" spans="1:6" x14ac:dyDescent="0.25">
      <c r="A35" t="s">
        <v>13</v>
      </c>
      <c r="B35" t="s">
        <v>13</v>
      </c>
      <c r="C35" t="s">
        <v>8</v>
      </c>
      <c r="D35">
        <v>153.4</v>
      </c>
      <c r="E35">
        <v>1</v>
      </c>
      <c r="F35" s="1">
        <v>153.4</v>
      </c>
    </row>
    <row r="36" spans="1:6" x14ac:dyDescent="0.25">
      <c r="A36" t="s">
        <v>13</v>
      </c>
      <c r="B36" t="s">
        <v>13</v>
      </c>
      <c r="C36" t="s">
        <v>24</v>
      </c>
      <c r="D36">
        <v>40</v>
      </c>
      <c r="E36">
        <v>3</v>
      </c>
      <c r="F36" s="1">
        <v>120</v>
      </c>
    </row>
    <row r="37" spans="1:6" x14ac:dyDescent="0.25">
      <c r="A37" t="s">
        <v>11</v>
      </c>
      <c r="B37" t="s">
        <v>11</v>
      </c>
      <c r="C37" t="s">
        <v>19</v>
      </c>
      <c r="D37">
        <v>81.900000000000006</v>
      </c>
      <c r="E37">
        <v>8</v>
      </c>
      <c r="F37" s="1">
        <v>655.20000000000005</v>
      </c>
    </row>
    <row r="38" spans="1:6" x14ac:dyDescent="0.25">
      <c r="A38" t="s">
        <v>11</v>
      </c>
      <c r="B38" t="s">
        <v>11</v>
      </c>
      <c r="C38" t="s">
        <v>8</v>
      </c>
      <c r="D38">
        <v>153.4</v>
      </c>
      <c r="E38">
        <v>1</v>
      </c>
      <c r="F38" s="1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018E-27A5-47D7-86DC-3AE7E0B9AE2B}">
  <dimension ref="A1:F9"/>
  <sheetViews>
    <sheetView workbookViewId="0"/>
  </sheetViews>
  <sheetFormatPr defaultRowHeight="15" x14ac:dyDescent="0.25"/>
  <cols>
    <col min="1" max="2" width="13.7109375" bestFit="1" customWidth="1"/>
    <col min="3" max="3" width="17.42578125" bestFit="1" customWidth="1"/>
    <col min="4" max="4" width="10" bestFit="1" customWidth="1"/>
    <col min="5" max="5" width="11.42578125" bestFit="1" customWidth="1"/>
    <col min="6" max="6" width="10.7109375" bestFit="1" customWidth="1"/>
  </cols>
  <sheetData>
    <row r="1" spans="1:6" x14ac:dyDescent="0.25">
      <c r="A1" t="s">
        <v>32</v>
      </c>
      <c r="B1" t="s">
        <v>33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 t="s">
        <v>37</v>
      </c>
      <c r="C2" t="s">
        <v>9</v>
      </c>
      <c r="D2" t="s">
        <v>38</v>
      </c>
      <c r="E2">
        <v>16</v>
      </c>
      <c r="F2" s="1">
        <v>1956.14</v>
      </c>
    </row>
    <row r="3" spans="1:6" x14ac:dyDescent="0.25">
      <c r="A3" t="s">
        <v>41</v>
      </c>
      <c r="B3" t="s">
        <v>41</v>
      </c>
      <c r="C3" t="s">
        <v>22</v>
      </c>
      <c r="D3" t="s">
        <v>38</v>
      </c>
      <c r="E3">
        <v>8</v>
      </c>
      <c r="F3" s="1">
        <v>559.35</v>
      </c>
    </row>
    <row r="4" spans="1:6" x14ac:dyDescent="0.25">
      <c r="A4" t="s">
        <v>41</v>
      </c>
      <c r="B4" t="s">
        <v>41</v>
      </c>
      <c r="C4" t="s">
        <v>23</v>
      </c>
      <c r="D4" t="s">
        <v>39</v>
      </c>
      <c r="E4">
        <v>6</v>
      </c>
      <c r="F4" s="1">
        <v>969.99</v>
      </c>
    </row>
    <row r="5" spans="1:6" x14ac:dyDescent="0.25">
      <c r="A5" t="s">
        <v>37</v>
      </c>
      <c r="B5" t="s">
        <v>37</v>
      </c>
      <c r="C5" t="s">
        <v>6</v>
      </c>
      <c r="D5" t="s">
        <v>38</v>
      </c>
      <c r="E5">
        <v>18</v>
      </c>
      <c r="F5" s="1">
        <v>1754.24</v>
      </c>
    </row>
    <row r="6" spans="1:6" x14ac:dyDescent="0.25">
      <c r="A6" t="s">
        <v>40</v>
      </c>
      <c r="B6" t="s">
        <v>40</v>
      </c>
      <c r="C6" t="s">
        <v>13</v>
      </c>
      <c r="D6" t="s">
        <v>38</v>
      </c>
      <c r="E6">
        <v>7</v>
      </c>
      <c r="F6" s="1">
        <v>1691.22</v>
      </c>
    </row>
    <row r="7" spans="1:6" x14ac:dyDescent="0.25">
      <c r="A7" t="s">
        <v>37</v>
      </c>
      <c r="B7" t="s">
        <v>37</v>
      </c>
      <c r="C7" t="s">
        <v>5</v>
      </c>
      <c r="D7" t="s">
        <v>39</v>
      </c>
      <c r="E7">
        <v>12</v>
      </c>
      <c r="F7" s="1">
        <v>1817.51</v>
      </c>
    </row>
    <row r="8" spans="1:6" x14ac:dyDescent="0.25">
      <c r="A8" t="s">
        <v>40</v>
      </c>
      <c r="B8" t="s">
        <v>40</v>
      </c>
      <c r="C8" t="s">
        <v>7</v>
      </c>
      <c r="D8" t="s">
        <v>39</v>
      </c>
      <c r="E8">
        <v>16</v>
      </c>
      <c r="F8" s="1">
        <v>2331.7399999999998</v>
      </c>
    </row>
    <row r="9" spans="1:6" x14ac:dyDescent="0.25">
      <c r="A9" t="s">
        <v>41</v>
      </c>
      <c r="B9" t="s">
        <v>41</v>
      </c>
      <c r="C9" t="s">
        <v>11</v>
      </c>
      <c r="D9" t="s">
        <v>39</v>
      </c>
      <c r="E9">
        <v>20</v>
      </c>
      <c r="F9" s="1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4783-62DB-4498-A16A-461FBCC364DE}">
  <dimension ref="A1"/>
  <sheetViews>
    <sheetView workbookViewId="0">
      <selection activeCell="Q7" sqref="Q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 vendedores</vt:lpstr>
      <vt:lpstr>Waffle</vt:lpstr>
      <vt:lpstr>Velocimetro</vt:lpstr>
      <vt:lpstr>tabela dinamica</vt:lpstr>
      <vt:lpstr>Vendas</vt:lpstr>
      <vt:lpstr>Dados Vendedor</vt:lpstr>
      <vt:lpstr>Imagens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Otavio Miranda Amaro, Luis [C]</cp:lastModifiedBy>
  <dcterms:created xsi:type="dcterms:W3CDTF">2021-08-25T00:58:32Z</dcterms:created>
  <dcterms:modified xsi:type="dcterms:W3CDTF">2024-01-23T13:37:00Z</dcterms:modified>
</cp:coreProperties>
</file>