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90" windowHeight="7725" activeTab="3"/>
  </bookViews>
  <sheets>
    <sheet name="result" sheetId="1" r:id="rId1"/>
    <sheet name="raw data" sheetId="2" r:id="rId2"/>
    <sheet name="cell numbers" sheetId="3" r:id="rId3"/>
    <sheet name="Wound heal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<sst xmlns="http://schemas.openxmlformats.org/spreadsheetml/2006/main" count="275" uniqueCount="70">
  <si>
    <t xml:space="preserve">Cq   </t>
  </si>
  <si>
    <t>Cq Mean</t>
  </si>
  <si>
    <t>target gene</t>
  </si>
  <si>
    <t>expression</t>
  </si>
  <si>
    <t>average</t>
  </si>
  <si>
    <t>p value</t>
  </si>
  <si>
    <t>Het-1A</t>
  </si>
  <si>
    <t>GAPDH</t>
  </si>
  <si>
    <t>BCAP31</t>
  </si>
  <si>
    <t>KYSE-150</t>
  </si>
  <si>
    <t>DYRK2</t>
  </si>
  <si>
    <t>UBQLN2</t>
  </si>
  <si>
    <t>TAF9</t>
  </si>
  <si>
    <t>AUP1</t>
  </si>
  <si>
    <t>孔位</t>
  </si>
  <si>
    <t>通道</t>
  </si>
  <si>
    <t>CT值</t>
  </si>
  <si>
    <t>TM值</t>
  </si>
  <si>
    <t>类型</t>
  </si>
  <si>
    <t>目的基因</t>
  </si>
  <si>
    <t>样本名称</t>
  </si>
  <si>
    <t>管家基因</t>
  </si>
  <si>
    <t>对照样本</t>
  </si>
  <si>
    <t>通道基因</t>
  </si>
  <si>
    <t>A01</t>
  </si>
  <si>
    <t>FAM</t>
  </si>
  <si>
    <t>未知</t>
  </si>
  <si>
    <t>A02</t>
  </si>
  <si>
    <t>A03</t>
  </si>
  <si>
    <t>A04</t>
  </si>
  <si>
    <t>A05</t>
  </si>
  <si>
    <t>A06</t>
  </si>
  <si>
    <t>B01</t>
  </si>
  <si>
    <t>B02</t>
  </si>
  <si>
    <t>B03</t>
  </si>
  <si>
    <t>B04</t>
  </si>
  <si>
    <t>B05</t>
  </si>
  <si>
    <t>B06</t>
  </si>
  <si>
    <t>C01</t>
  </si>
  <si>
    <t>C02</t>
  </si>
  <si>
    <t>C03</t>
  </si>
  <si>
    <t>C04</t>
  </si>
  <si>
    <t>C05</t>
  </si>
  <si>
    <t>C06</t>
  </si>
  <si>
    <t>D01</t>
  </si>
  <si>
    <t>D02</t>
  </si>
  <si>
    <t>D03</t>
  </si>
  <si>
    <t>D04</t>
  </si>
  <si>
    <t>D05</t>
  </si>
  <si>
    <t>D06</t>
  </si>
  <si>
    <t>E01</t>
  </si>
  <si>
    <t>E02</t>
  </si>
  <si>
    <t>E03</t>
  </si>
  <si>
    <t>E04</t>
  </si>
  <si>
    <t>E05</t>
  </si>
  <si>
    <t>E06</t>
  </si>
  <si>
    <t>F01</t>
  </si>
  <si>
    <t>F02</t>
  </si>
  <si>
    <t>F03</t>
  </si>
  <si>
    <t>F04</t>
  </si>
  <si>
    <t>F05</t>
  </si>
  <si>
    <t>F06</t>
  </si>
  <si>
    <t>si-NC</t>
  </si>
  <si>
    <t>si-BCAP31</t>
  </si>
  <si>
    <t>P</t>
  </si>
  <si>
    <t>Invasion</t>
  </si>
  <si>
    <t>Blank area</t>
  </si>
  <si>
    <t>Blank area%</t>
  </si>
  <si>
    <t>Migration rate%</t>
  </si>
  <si>
    <t>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</si>
</sst>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"/>
    <numFmt numFmtId="177" formatCode="0.00_ "/>
    <numFmt numFmtId="178" formatCode="###0.00;\-###0.00"/>
  </numFmts>
  <fonts count="27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0"/>
      <name val="Arial"/>
      <charset val="134"/>
    </font>
    <font>
      <sz val="10.5"/>
      <color theme="1"/>
      <name val="等线"/>
      <charset val="134"/>
      <scheme val="minor"/>
    </font>
    <font>
      <b/>
      <sz val="8.25"/>
      <name val="Microsoft Sans Serif"/>
      <charset val="134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8.25"/>
      <name val="Microsoft Sans Serif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6" fillId="0" borderId="0">
      <alignment vertical="top"/>
      <protection locked="0"/>
    </xf>
  </cellStyleXfs>
  <cellXfs count="1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2" fontId="0" fillId="0" borderId="0" xfId="0" applyNumberFormat="1"/>
    <xf numFmtId="11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177" fontId="0" fillId="0" borderId="0" xfId="0" applyNumberFormat="1"/>
    <xf numFmtId="178" fontId="4" fillId="0" borderId="0" xfId="49" applyNumberFormat="1" applyFont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1"/>
  <sheetViews>
    <sheetView workbookViewId="0">
      <selection activeCell="A5" sqref="A5"/>
    </sheetView>
  </sheetViews>
  <sheetFormatPr defaultColWidth="9" defaultRowHeight="14.25"/>
  <sheetData>
    <row r="1" s="7" customFormat="1" spans="1:19">
      <c r="A1"/>
      <c r="B1"/>
      <c r="C1" s="9" t="s">
        <v>0</v>
      </c>
      <c r="D1" s="9" t="s">
        <v>1</v>
      </c>
      <c r="E1" s="7" t="s">
        <v>2</v>
      </c>
      <c r="F1"/>
      <c r="G1"/>
      <c r="H1"/>
      <c r="I1" t="s">
        <v>3</v>
      </c>
      <c r="J1" t="s">
        <v>4</v>
      </c>
      <c r="K1"/>
      <c r="L1" s="1" t="s">
        <v>5</v>
      </c>
      <c r="N1" s="10"/>
      <c r="O1" s="10"/>
      <c r="P1" s="10"/>
      <c r="Q1" s="10"/>
      <c r="R1" s="10"/>
      <c r="S1" s="10"/>
    </row>
    <row r="2" s="7" customFormat="1" spans="1:19">
      <c r="A2" s="7" t="s">
        <v>6</v>
      </c>
      <c r="B2" t="s">
        <v>7</v>
      </c>
      <c r="C2" s="7">
        <v>14.43</v>
      </c>
      <c r="D2" s="9">
        <f>AVERAGE(C2:C4)</f>
        <v>14.3966666666667</v>
      </c>
      <c r="E2" s="7">
        <v>31.84</v>
      </c>
      <c r="F2" s="9">
        <f>E2-D2</f>
        <v>17.4433333333333</v>
      </c>
      <c r="G2" s="9">
        <f>AVERAGE(F2:F4)</f>
        <v>17.3233333333333</v>
      </c>
      <c r="H2" s="9">
        <f>F2-G2</f>
        <v>0.120000000000001</v>
      </c>
      <c r="I2">
        <f>POWER(2,-H2)</f>
        <v>0.920187650624874</v>
      </c>
      <c r="J2">
        <f>AVERAGE(I2:I4)</f>
        <v>1.00212381239534</v>
      </c>
      <c r="K2">
        <f>STDEV(I2:I4)</f>
        <v>0.0796303099067768</v>
      </c>
      <c r="L2"/>
      <c r="M2" s="11" t="s">
        <v>8</v>
      </c>
      <c r="N2" s="10"/>
      <c r="Q2" s="10"/>
      <c r="R2" s="10"/>
      <c r="S2" s="10"/>
    </row>
    <row r="3" s="7" customFormat="1" spans="1:19">
      <c r="A3" s="7" t="s">
        <v>6</v>
      </c>
      <c r="B3" t="s">
        <v>7</v>
      </c>
      <c r="C3" s="7">
        <v>14.36</v>
      </c>
      <c r="D3" s="9">
        <f>AVERAGE(C2:C4)</f>
        <v>14.3966666666667</v>
      </c>
      <c r="E3" s="7">
        <v>31.61</v>
      </c>
      <c r="F3" s="9">
        <f t="shared" ref="F3:F8" si="0">E3-D3</f>
        <v>17.2133333333333</v>
      </c>
      <c r="G3" s="9">
        <f>G2</f>
        <v>17.3233333333333</v>
      </c>
      <c r="H3" s="9">
        <f t="shared" ref="H3:H8" si="1">F3-G3</f>
        <v>-0.110000000000003</v>
      </c>
      <c r="I3">
        <f t="shared" ref="I3:I8" si="2">POWER(2,-H3)</f>
        <v>1.07922823650443</v>
      </c>
      <c r="J3"/>
      <c r="K3"/>
      <c r="L3"/>
      <c r="M3" s="11"/>
      <c r="N3" s="10"/>
      <c r="Q3" s="10"/>
      <c r="R3" s="10"/>
      <c r="S3" s="10"/>
    </row>
    <row r="4" s="7" customFormat="1" spans="1:19">
      <c r="A4" s="7" t="s">
        <v>6</v>
      </c>
      <c r="B4" t="s">
        <v>7</v>
      </c>
      <c r="C4" s="7">
        <v>14.4</v>
      </c>
      <c r="D4" s="9">
        <f>AVERAGE(C2:C4)</f>
        <v>14.3966666666667</v>
      </c>
      <c r="E4" s="7">
        <v>31.71</v>
      </c>
      <c r="F4" s="9">
        <f t="shared" si="0"/>
        <v>17.3133333333333</v>
      </c>
      <c r="G4" s="9">
        <f t="shared" ref="G4:G7" si="3">G3</f>
        <v>17.3233333333333</v>
      </c>
      <c r="H4" s="9">
        <f t="shared" si="1"/>
        <v>-0.0100000000000016</v>
      </c>
      <c r="I4">
        <f t="shared" si="2"/>
        <v>1.00695555005672</v>
      </c>
      <c r="J4"/>
      <c r="K4"/>
      <c r="L4"/>
      <c r="M4" s="11"/>
      <c r="N4" s="10"/>
      <c r="Q4" s="10"/>
      <c r="R4" s="10"/>
      <c r="S4" s="10"/>
    </row>
    <row r="5" s="7" customFormat="1" ht="15.75" spans="1:19">
      <c r="A5" s="5" t="s">
        <v>9</v>
      </c>
      <c r="B5" t="s">
        <v>7</v>
      </c>
      <c r="C5" s="7">
        <v>14.93</v>
      </c>
      <c r="D5" s="9">
        <f>AVERAGE(C5:C7)</f>
        <v>14.9933333333333</v>
      </c>
      <c r="E5" s="7">
        <v>31.81</v>
      </c>
      <c r="F5" s="9">
        <f t="shared" si="0"/>
        <v>16.8166666666667</v>
      </c>
      <c r="G5" s="9">
        <f t="shared" si="3"/>
        <v>17.3233333333333</v>
      </c>
      <c r="H5" s="9">
        <f t="shared" si="1"/>
        <v>-0.506666666666671</v>
      </c>
      <c r="I5">
        <f t="shared" si="2"/>
        <v>1.42076373912898</v>
      </c>
      <c r="J5">
        <f>AVERAGE(I5:I7)</f>
        <v>1.64741521605764</v>
      </c>
      <c r="K5">
        <f>STDEV(I5:I7)</f>
        <v>0.316688410673939</v>
      </c>
      <c r="L5" s="12">
        <f>IF(_xlfn.F.TEST(I2:I4,I5:I7)&gt;0.05,_xlfn.T.TEST(I2:I4,I5:I7,2,2),_xlfn.T.TEST(I2:I4,I5:I7,2,3))</f>
        <v>0.0267133475879626</v>
      </c>
      <c r="M5" s="11"/>
      <c r="N5" s="10"/>
      <c r="O5" s="10"/>
      <c r="P5" s="10"/>
      <c r="Q5" s="10"/>
      <c r="R5" s="10"/>
      <c r="S5" s="10"/>
    </row>
    <row r="6" s="7" customFormat="1" ht="15.75" spans="1:19">
      <c r="A6" s="5" t="s">
        <v>9</v>
      </c>
      <c r="B6" t="s">
        <v>7</v>
      </c>
      <c r="C6" s="7">
        <v>15.09</v>
      </c>
      <c r="D6" s="9">
        <f>AVERAGE(C5:C7)</f>
        <v>14.9933333333333</v>
      </c>
      <c r="E6" s="7">
        <v>31.72</v>
      </c>
      <c r="F6" s="9">
        <f t="shared" si="0"/>
        <v>16.7266666666667</v>
      </c>
      <c r="G6" s="9">
        <f t="shared" si="3"/>
        <v>17.3233333333333</v>
      </c>
      <c r="H6" s="9">
        <f t="shared" si="1"/>
        <v>-0.596666666666668</v>
      </c>
      <c r="I6">
        <f t="shared" si="2"/>
        <v>1.51221856023983</v>
      </c>
      <c r="J6"/>
      <c r="K6"/>
      <c r="L6"/>
      <c r="M6" s="11"/>
      <c r="N6" s="10"/>
      <c r="O6" s="10"/>
      <c r="P6" s="10"/>
      <c r="Q6" s="10"/>
      <c r="R6" s="10"/>
      <c r="S6" s="10"/>
    </row>
    <row r="7" s="7" customFormat="1" ht="15.75" spans="1:19">
      <c r="A7" s="5" t="s">
        <v>9</v>
      </c>
      <c r="B7" t="s">
        <v>7</v>
      </c>
      <c r="C7" s="7">
        <v>14.96</v>
      </c>
      <c r="D7" s="9">
        <f>AVERAGE(C5:C7)</f>
        <v>14.9933333333333</v>
      </c>
      <c r="E7" s="7">
        <v>31.31</v>
      </c>
      <c r="F7" s="9">
        <f t="shared" si="0"/>
        <v>16.3166666666667</v>
      </c>
      <c r="G7" s="9">
        <f t="shared" si="3"/>
        <v>17.3233333333333</v>
      </c>
      <c r="H7" s="9">
        <f t="shared" si="1"/>
        <v>-1.00666666666667</v>
      </c>
      <c r="I7">
        <f t="shared" si="2"/>
        <v>2.00926334880411</v>
      </c>
      <c r="J7"/>
      <c r="K7"/>
      <c r="L7"/>
      <c r="M7" s="11"/>
      <c r="N7" s="10"/>
      <c r="O7" s="10"/>
      <c r="P7" s="10"/>
      <c r="Q7" s="10"/>
      <c r="R7" s="10"/>
      <c r="S7" s="10"/>
    </row>
    <row r="8" s="7" customFormat="1" spans="1:19">
      <c r="A8" s="7" t="s">
        <v>6</v>
      </c>
      <c r="B8" t="s">
        <v>7</v>
      </c>
      <c r="C8" s="7">
        <v>14.43</v>
      </c>
      <c r="D8" s="9">
        <f>AVERAGE(C8:C10)</f>
        <v>14.3966666666667</v>
      </c>
      <c r="E8" s="7">
        <v>18.5</v>
      </c>
      <c r="F8" s="9">
        <f t="shared" si="0"/>
        <v>4.10333333333333</v>
      </c>
      <c r="G8" s="9">
        <f>AVERAGE(F8:F10)</f>
        <v>4.09333333333333</v>
      </c>
      <c r="H8" s="9">
        <f t="shared" si="1"/>
        <v>0.0100000000000007</v>
      </c>
      <c r="I8">
        <f t="shared" si="2"/>
        <v>0.993092495437035</v>
      </c>
      <c r="J8">
        <f>AVERAGE(I8:I10)</f>
        <v>1.00004815688803</v>
      </c>
      <c r="K8">
        <f>STDEV(I8:I10)</f>
        <v>0.0120475590333769</v>
      </c>
      <c r="L8"/>
      <c r="M8" s="11" t="s">
        <v>10</v>
      </c>
      <c r="N8" s="10"/>
      <c r="Q8" s="10"/>
      <c r="R8" s="10"/>
      <c r="S8" s="10"/>
    </row>
    <row r="9" s="7" customFormat="1" spans="1:19">
      <c r="A9" s="7" t="s">
        <v>6</v>
      </c>
      <c r="B9" t="s">
        <v>7</v>
      </c>
      <c r="C9" s="7">
        <v>14.36</v>
      </c>
      <c r="D9" s="9">
        <f>AVERAGE(C8:C10)</f>
        <v>14.3966666666667</v>
      </c>
      <c r="E9" s="7">
        <v>18.5</v>
      </c>
      <c r="F9" s="9">
        <f t="shared" ref="F9:F14" si="4">E9-D9</f>
        <v>4.10333333333333</v>
      </c>
      <c r="G9" s="9">
        <f>G8</f>
        <v>4.09333333333333</v>
      </c>
      <c r="H9" s="9">
        <f t="shared" ref="H9:H14" si="5">F9-G9</f>
        <v>0.0100000000000007</v>
      </c>
      <c r="I9">
        <f t="shared" ref="I9:I14" si="6">POWER(2,-H9)</f>
        <v>0.993092495437035</v>
      </c>
      <c r="J9"/>
      <c r="K9"/>
      <c r="L9"/>
      <c r="M9" s="11"/>
      <c r="N9" s="10"/>
      <c r="Q9" s="10"/>
      <c r="R9" s="10"/>
      <c r="S9" s="10"/>
    </row>
    <row r="10" s="7" customFormat="1" spans="1:19">
      <c r="A10" s="7" t="s">
        <v>6</v>
      </c>
      <c r="B10" t="s">
        <v>7</v>
      </c>
      <c r="C10" s="7">
        <v>14.4</v>
      </c>
      <c r="D10" s="9">
        <f>AVERAGE(C8:C10)</f>
        <v>14.3966666666667</v>
      </c>
      <c r="E10" s="7">
        <v>18.47</v>
      </c>
      <c r="F10" s="9">
        <f t="shared" si="4"/>
        <v>4.07333333333333</v>
      </c>
      <c r="G10" s="9">
        <f t="shared" ref="G10:G13" si="7">G9</f>
        <v>4.09333333333333</v>
      </c>
      <c r="H10" s="9">
        <f t="shared" si="5"/>
        <v>-0.0200000000000005</v>
      </c>
      <c r="I10">
        <f t="shared" si="6"/>
        <v>1.01395947979003</v>
      </c>
      <c r="J10"/>
      <c r="K10"/>
      <c r="L10"/>
      <c r="M10" s="11"/>
      <c r="N10" s="10"/>
      <c r="Q10" s="10"/>
      <c r="R10" s="10"/>
      <c r="S10" s="10"/>
    </row>
    <row r="11" s="7" customFormat="1" ht="15.75" spans="1:19">
      <c r="A11" s="5" t="s">
        <v>9</v>
      </c>
      <c r="B11" t="s">
        <v>7</v>
      </c>
      <c r="C11" s="7">
        <v>14.93</v>
      </c>
      <c r="D11" s="9">
        <f>AVERAGE(C11:C13)</f>
        <v>14.9933333333333</v>
      </c>
      <c r="E11" s="7">
        <v>16.66</v>
      </c>
      <c r="F11" s="9">
        <f t="shared" si="4"/>
        <v>1.66666666666667</v>
      </c>
      <c r="G11" s="9">
        <f t="shared" si="7"/>
        <v>4.09333333333333</v>
      </c>
      <c r="H11" s="9">
        <f t="shared" si="5"/>
        <v>-2.42666666666667</v>
      </c>
      <c r="I11">
        <f t="shared" si="6"/>
        <v>5.37649759837367</v>
      </c>
      <c r="J11">
        <f>AVERAGE(I11:I13)</f>
        <v>5.51759304741656</v>
      </c>
      <c r="K11">
        <f>STDEV(I11:I13)</f>
        <v>0.212821164806476</v>
      </c>
      <c r="L11" s="12">
        <f>IF(_xlfn.F.TEST(I8:I10,I11:I13)&gt;0.05,_xlfn.T.TEST(I8:I10,I11:I13,2,2),_xlfn.T.TEST(I8:I10,I11:I13,2,3))</f>
        <v>0.00071383010481189</v>
      </c>
      <c r="M11" s="11"/>
      <c r="N11" s="10"/>
      <c r="O11" s="10"/>
      <c r="P11" s="10"/>
      <c r="Q11" s="10"/>
      <c r="R11" s="10"/>
      <c r="S11" s="10"/>
    </row>
    <row r="12" s="7" customFormat="1" ht="15.75" spans="1:19">
      <c r="A12" s="5" t="s">
        <v>9</v>
      </c>
      <c r="B12" t="s">
        <v>7</v>
      </c>
      <c r="C12" s="7">
        <v>15.09</v>
      </c>
      <c r="D12" s="9">
        <f>AVERAGE(C11:C13)</f>
        <v>14.9933333333333</v>
      </c>
      <c r="E12" s="7">
        <v>16.56</v>
      </c>
      <c r="F12" s="9">
        <f t="shared" si="4"/>
        <v>1.56666666666666</v>
      </c>
      <c r="G12" s="9">
        <f t="shared" si="7"/>
        <v>4.09333333333333</v>
      </c>
      <c r="H12" s="9">
        <f t="shared" si="5"/>
        <v>-2.52666666666667</v>
      </c>
      <c r="I12">
        <f t="shared" si="6"/>
        <v>5.76238744732702</v>
      </c>
      <c r="J12"/>
      <c r="K12"/>
      <c r="L12"/>
      <c r="M12" s="11"/>
      <c r="N12" s="10"/>
      <c r="O12" s="10"/>
      <c r="P12" s="10"/>
      <c r="Q12" s="10"/>
      <c r="R12" s="10"/>
      <c r="S12" s="10"/>
    </row>
    <row r="13" s="7" customFormat="1" ht="15.75" spans="1:19">
      <c r="A13" s="5" t="s">
        <v>9</v>
      </c>
      <c r="B13" t="s">
        <v>7</v>
      </c>
      <c r="C13" s="7">
        <v>14.96</v>
      </c>
      <c r="D13" s="9">
        <f>AVERAGE(C11:C13)</f>
        <v>14.9933333333333</v>
      </c>
      <c r="E13" s="7">
        <v>16.65</v>
      </c>
      <c r="F13" s="9">
        <f t="shared" si="4"/>
        <v>1.65666666666666</v>
      </c>
      <c r="G13" s="9">
        <f t="shared" si="7"/>
        <v>4.09333333333333</v>
      </c>
      <c r="H13" s="9">
        <f t="shared" si="5"/>
        <v>-2.43666666666667</v>
      </c>
      <c r="I13">
        <f t="shared" si="6"/>
        <v>5.41389409654899</v>
      </c>
      <c r="J13"/>
      <c r="K13"/>
      <c r="L13"/>
      <c r="M13" s="11"/>
      <c r="N13" s="10"/>
      <c r="O13" s="10"/>
      <c r="P13" s="10"/>
      <c r="Q13" s="10"/>
      <c r="R13" s="10"/>
      <c r="S13" s="10"/>
    </row>
    <row r="14" s="7" customFormat="1" spans="1:19">
      <c r="A14" s="7" t="s">
        <v>6</v>
      </c>
      <c r="B14" t="s">
        <v>7</v>
      </c>
      <c r="C14" s="7">
        <v>14.43</v>
      </c>
      <c r="D14" s="9">
        <f>AVERAGE(C14:C16)</f>
        <v>14.3966666666667</v>
      </c>
      <c r="E14" s="7">
        <v>27.94</v>
      </c>
      <c r="F14" s="9">
        <f t="shared" si="4"/>
        <v>13.5433333333333</v>
      </c>
      <c r="G14" s="9">
        <f>AVERAGE(F14:F16)</f>
        <v>13.5233333333333</v>
      </c>
      <c r="H14" s="9">
        <f t="shared" si="5"/>
        <v>0.0200000000000014</v>
      </c>
      <c r="I14">
        <f t="shared" si="6"/>
        <v>0.986232704493358</v>
      </c>
      <c r="J14">
        <f>AVERAGE(I14:I16)</f>
        <v>1.00062857234709</v>
      </c>
      <c r="K14">
        <f>STDEV(I14:I16)</f>
        <v>0.0437060375324334</v>
      </c>
      <c r="L14"/>
      <c r="M14" s="11" t="s">
        <v>11</v>
      </c>
      <c r="N14" s="10"/>
      <c r="Q14" s="10"/>
      <c r="R14" s="10"/>
      <c r="S14" s="10"/>
    </row>
    <row r="15" s="7" customFormat="1" spans="1:19">
      <c r="A15" s="7" t="s">
        <v>6</v>
      </c>
      <c r="B15" t="s">
        <v>7</v>
      </c>
      <c r="C15" s="7">
        <v>14.36</v>
      </c>
      <c r="D15" s="9">
        <f>AVERAGE(C14:C16)</f>
        <v>14.3966666666667</v>
      </c>
      <c r="E15" s="7">
        <v>27.85</v>
      </c>
      <c r="F15" s="9">
        <f t="shared" ref="F15:F20" si="8">E15-D15</f>
        <v>13.4533333333333</v>
      </c>
      <c r="G15" s="9">
        <f>G14</f>
        <v>13.5233333333333</v>
      </c>
      <c r="H15" s="9">
        <f t="shared" ref="H15:H20" si="9">F15-G15</f>
        <v>-0.0699999999999985</v>
      </c>
      <c r="I15">
        <f t="shared" ref="I15:I20" si="10">POWER(2,-H15)</f>
        <v>1.04971668362307</v>
      </c>
      <c r="J15"/>
      <c r="K15"/>
      <c r="L15"/>
      <c r="M15" s="11"/>
      <c r="N15" s="10"/>
      <c r="Q15" s="10"/>
      <c r="R15" s="10"/>
      <c r="S15" s="10"/>
    </row>
    <row r="16" s="7" customFormat="1" spans="1:19">
      <c r="A16" s="7" t="s">
        <v>6</v>
      </c>
      <c r="B16" t="s">
        <v>7</v>
      </c>
      <c r="C16" s="7">
        <v>14.4</v>
      </c>
      <c r="D16" s="9">
        <f>AVERAGE(C14:C16)</f>
        <v>14.3966666666667</v>
      </c>
      <c r="E16" s="7">
        <v>27.97</v>
      </c>
      <c r="F16" s="9">
        <f t="shared" si="8"/>
        <v>13.5733333333333</v>
      </c>
      <c r="G16" s="9">
        <f t="shared" ref="G16:G19" si="11">G15</f>
        <v>13.5233333333333</v>
      </c>
      <c r="H16" s="9">
        <f t="shared" si="9"/>
        <v>0.0499999999999989</v>
      </c>
      <c r="I16">
        <f t="shared" si="10"/>
        <v>0.965936328924846</v>
      </c>
      <c r="J16"/>
      <c r="K16"/>
      <c r="L16"/>
      <c r="M16" s="11"/>
      <c r="N16" s="10"/>
      <c r="Q16" s="10"/>
      <c r="R16" s="10"/>
      <c r="S16" s="10"/>
    </row>
    <row r="17" s="7" customFormat="1" ht="15.75" spans="1:19">
      <c r="A17" s="5" t="s">
        <v>9</v>
      </c>
      <c r="B17" t="s">
        <v>7</v>
      </c>
      <c r="C17" s="7">
        <v>14.93</v>
      </c>
      <c r="D17" s="9">
        <f>AVERAGE(C17:C19)</f>
        <v>14.9933333333333</v>
      </c>
      <c r="E17" s="7">
        <v>26.99</v>
      </c>
      <c r="F17" s="9">
        <f t="shared" si="8"/>
        <v>11.9966666666667</v>
      </c>
      <c r="G17" s="9">
        <f t="shared" si="11"/>
        <v>13.5233333333333</v>
      </c>
      <c r="H17" s="9">
        <f t="shared" si="9"/>
        <v>-1.52666666666667</v>
      </c>
      <c r="I17">
        <f t="shared" si="10"/>
        <v>2.88119372366351</v>
      </c>
      <c r="J17">
        <f>AVERAGE(I17:I19)</f>
        <v>2.6992894407836</v>
      </c>
      <c r="K17">
        <f>STDEV(I17:I19)</f>
        <v>0.19649064296266</v>
      </c>
      <c r="L17" s="12">
        <f>IF(_xlfn.F.TEST(I14:I16,I17:I19)&gt;0.05,_xlfn.T.TEST(I14:I16,I17:I19,2,2),_xlfn.T.TEST(I14:I16,I17:I19,2,3))</f>
        <v>0.000127456713538185</v>
      </c>
      <c r="M17" s="11"/>
      <c r="N17" s="10"/>
      <c r="O17" s="10"/>
      <c r="P17" s="10"/>
      <c r="Q17" s="10"/>
      <c r="R17" s="10"/>
      <c r="S17" s="10"/>
    </row>
    <row r="18" s="7" customFormat="1" ht="15.75" spans="1:19">
      <c r="A18" s="5" t="s">
        <v>9</v>
      </c>
      <c r="B18" t="s">
        <v>7</v>
      </c>
      <c r="C18" s="7">
        <v>15.09</v>
      </c>
      <c r="D18" s="9">
        <f>AVERAGE(C17:C19)</f>
        <v>14.9933333333333</v>
      </c>
      <c r="E18" s="7">
        <v>27.07</v>
      </c>
      <c r="F18" s="9">
        <f t="shared" si="8"/>
        <v>12.0766666666667</v>
      </c>
      <c r="G18" s="9">
        <f t="shared" si="11"/>
        <v>13.5233333333333</v>
      </c>
      <c r="H18" s="9">
        <f t="shared" si="9"/>
        <v>-1.44666666666667</v>
      </c>
      <c r="I18">
        <f t="shared" si="10"/>
        <v>2.72577535396965</v>
      </c>
      <c r="J18"/>
      <c r="K18"/>
      <c r="L18"/>
      <c r="M18" s="11"/>
      <c r="N18" s="10"/>
      <c r="O18" s="10"/>
      <c r="P18" s="10"/>
      <c r="Q18" s="10"/>
      <c r="R18" s="10"/>
      <c r="S18" s="10"/>
    </row>
    <row r="19" s="7" customFormat="1" ht="15.75" spans="1:19">
      <c r="A19" s="5" t="s">
        <v>9</v>
      </c>
      <c r="B19" t="s">
        <v>7</v>
      </c>
      <c r="C19" s="7">
        <v>14.96</v>
      </c>
      <c r="D19" s="9">
        <f>AVERAGE(C17:C19)</f>
        <v>14.9933333333333</v>
      </c>
      <c r="E19" s="7">
        <v>27.2</v>
      </c>
      <c r="F19" s="9">
        <f t="shared" si="8"/>
        <v>12.2066666666667</v>
      </c>
      <c r="G19" s="9">
        <f t="shared" si="11"/>
        <v>13.5233333333333</v>
      </c>
      <c r="H19" s="9">
        <f t="shared" si="9"/>
        <v>-1.31666666666667</v>
      </c>
      <c r="I19">
        <f t="shared" si="10"/>
        <v>2.49089924471765</v>
      </c>
      <c r="J19"/>
      <c r="K19"/>
      <c r="L19"/>
      <c r="M19" s="11"/>
      <c r="N19" s="10"/>
      <c r="O19" s="10"/>
      <c r="P19" s="10"/>
      <c r="Q19" s="10"/>
      <c r="R19" s="10"/>
      <c r="S19" s="10"/>
    </row>
    <row r="20" s="7" customFormat="1" spans="1:19">
      <c r="A20" s="7" t="s">
        <v>6</v>
      </c>
      <c r="B20" t="s">
        <v>7</v>
      </c>
      <c r="C20" s="7">
        <v>14.43</v>
      </c>
      <c r="D20" s="9">
        <f>AVERAGE(C20:C22)</f>
        <v>14.3966666666667</v>
      </c>
      <c r="E20" s="7">
        <v>26.7</v>
      </c>
      <c r="F20" s="9">
        <f t="shared" si="8"/>
        <v>12.3033333333333</v>
      </c>
      <c r="G20" s="9">
        <f>AVERAGE(F20:F22)</f>
        <v>12.47</v>
      </c>
      <c r="H20" s="9">
        <f t="shared" si="9"/>
        <v>-0.166666666666666</v>
      </c>
      <c r="I20">
        <f t="shared" si="10"/>
        <v>1.12246204830937</v>
      </c>
      <c r="J20">
        <f>AVERAGE(I20:I22)</f>
        <v>1.00340355789092</v>
      </c>
      <c r="K20">
        <f>STDEV(I20:I22)</f>
        <v>0.103107677238606</v>
      </c>
      <c r="L20"/>
      <c r="M20" s="11" t="s">
        <v>12</v>
      </c>
      <c r="N20" s="10"/>
      <c r="Q20" s="10"/>
      <c r="R20" s="10"/>
      <c r="S20" s="10"/>
    </row>
    <row r="21" s="7" customFormat="1" spans="1:19">
      <c r="A21" s="7" t="s">
        <v>6</v>
      </c>
      <c r="B21" t="s">
        <v>7</v>
      </c>
      <c r="C21" s="7">
        <v>14.36</v>
      </c>
      <c r="D21" s="9">
        <f>AVERAGE(C20:C22)</f>
        <v>14.3966666666667</v>
      </c>
      <c r="E21" s="7">
        <v>26.95</v>
      </c>
      <c r="F21" s="9">
        <f t="shared" ref="F21:F26" si="12">E21-D21</f>
        <v>12.5533333333333</v>
      </c>
      <c r="G21" s="9">
        <f>G20</f>
        <v>12.47</v>
      </c>
      <c r="H21" s="9">
        <f t="shared" ref="H21:H26" si="13">F21-G21</f>
        <v>0.0833333333333339</v>
      </c>
      <c r="I21">
        <f t="shared" ref="I21:I26" si="14">POWER(2,-H21)</f>
        <v>0.943874312681693</v>
      </c>
      <c r="J21"/>
      <c r="K21"/>
      <c r="L21"/>
      <c r="M21" s="11"/>
      <c r="N21" s="10"/>
      <c r="Q21" s="10"/>
      <c r="R21" s="10"/>
      <c r="S21" s="10"/>
    </row>
    <row r="22" s="7" customFormat="1" spans="1:19">
      <c r="A22" s="7" t="s">
        <v>6</v>
      </c>
      <c r="B22" t="s">
        <v>7</v>
      </c>
      <c r="C22" s="7">
        <v>14.4</v>
      </c>
      <c r="D22" s="9">
        <f>AVERAGE(C20:C22)</f>
        <v>14.3966666666667</v>
      </c>
      <c r="E22" s="7">
        <v>26.95</v>
      </c>
      <c r="F22" s="9">
        <f t="shared" si="12"/>
        <v>12.5533333333333</v>
      </c>
      <c r="G22" s="9">
        <f t="shared" ref="G22:G25" si="15">G21</f>
        <v>12.47</v>
      </c>
      <c r="H22" s="9">
        <f t="shared" si="13"/>
        <v>0.0833333333333339</v>
      </c>
      <c r="I22">
        <f t="shared" si="14"/>
        <v>0.943874312681693</v>
      </c>
      <c r="J22"/>
      <c r="K22"/>
      <c r="L22"/>
      <c r="M22" s="11"/>
      <c r="N22" s="10"/>
      <c r="Q22" s="10"/>
      <c r="R22" s="10"/>
      <c r="S22" s="10"/>
    </row>
    <row r="23" s="7" customFormat="1" ht="15.75" spans="1:19">
      <c r="A23" s="5" t="s">
        <v>9</v>
      </c>
      <c r="B23" t="s">
        <v>7</v>
      </c>
      <c r="C23" s="7">
        <v>14.93</v>
      </c>
      <c r="D23" s="9">
        <f>AVERAGE(C23:C25)</f>
        <v>14.9933333333333</v>
      </c>
      <c r="E23" s="7">
        <v>26.66</v>
      </c>
      <c r="F23" s="9">
        <f t="shared" si="12"/>
        <v>11.6666666666667</v>
      </c>
      <c r="G23" s="9">
        <f t="shared" si="15"/>
        <v>12.47</v>
      </c>
      <c r="H23" s="9">
        <f t="shared" si="13"/>
        <v>-0.803333333333333</v>
      </c>
      <c r="I23">
        <f t="shared" si="14"/>
        <v>1.74512857528164</v>
      </c>
      <c r="J23">
        <f>AVERAGE(I23:I25)</f>
        <v>2.31032638552996</v>
      </c>
      <c r="K23">
        <f>STDEV(I23:I25)</f>
        <v>0.501200347465851</v>
      </c>
      <c r="L23" s="12">
        <f>IF(_xlfn.F.TEST(I20:I22,I23:I25)&gt;0.05,_xlfn.T.TEST(I20:I22,I23:I25,2,2),_xlfn.T.TEST(I20:I22,I23:I25,2,3))</f>
        <v>0.0114767556879398</v>
      </c>
      <c r="M23" s="11"/>
      <c r="N23" s="10"/>
      <c r="O23" s="10"/>
      <c r="P23" s="10"/>
      <c r="Q23" s="10"/>
      <c r="R23" s="10"/>
      <c r="S23" s="10"/>
    </row>
    <row r="24" s="7" customFormat="1" ht="15.75" spans="1:19">
      <c r="A24" s="5" t="s">
        <v>9</v>
      </c>
      <c r="B24" t="s">
        <v>7</v>
      </c>
      <c r="C24" s="7">
        <v>15.09</v>
      </c>
      <c r="D24" s="9">
        <f>AVERAGE(C23:C25)</f>
        <v>14.9933333333333</v>
      </c>
      <c r="E24" s="7">
        <v>26.03</v>
      </c>
      <c r="F24" s="9">
        <f t="shared" si="12"/>
        <v>11.0366666666667</v>
      </c>
      <c r="G24" s="9">
        <f t="shared" si="15"/>
        <v>12.47</v>
      </c>
      <c r="H24" s="9">
        <f t="shared" si="13"/>
        <v>-1.43333333333333</v>
      </c>
      <c r="I24">
        <f t="shared" si="14"/>
        <v>2.70069989233638</v>
      </c>
      <c r="J24"/>
      <c r="K24"/>
      <c r="L24"/>
      <c r="M24" s="11"/>
      <c r="N24" s="10"/>
      <c r="O24" s="10"/>
      <c r="P24" s="10"/>
      <c r="Q24" s="10"/>
      <c r="R24" s="10"/>
      <c r="S24" s="10"/>
    </row>
    <row r="25" s="7" customFormat="1" ht="15.75" spans="1:19">
      <c r="A25" s="5" t="s">
        <v>9</v>
      </c>
      <c r="B25" t="s">
        <v>7</v>
      </c>
      <c r="C25" s="7">
        <v>14.96</v>
      </c>
      <c r="D25" s="9">
        <f>AVERAGE(C23:C25)</f>
        <v>14.9933333333333</v>
      </c>
      <c r="E25" s="7">
        <v>26.15</v>
      </c>
      <c r="F25" s="9">
        <f t="shared" si="12"/>
        <v>11.1566666666667</v>
      </c>
      <c r="G25" s="9">
        <f t="shared" si="15"/>
        <v>12.47</v>
      </c>
      <c r="H25" s="9">
        <f t="shared" si="13"/>
        <v>-1.31333333333333</v>
      </c>
      <c r="I25">
        <f t="shared" si="14"/>
        <v>2.48515068897187</v>
      </c>
      <c r="J25"/>
      <c r="K25"/>
      <c r="L25"/>
      <c r="M25" s="11"/>
      <c r="N25" s="10"/>
      <c r="O25" s="10"/>
      <c r="P25" s="10"/>
      <c r="Q25" s="10"/>
      <c r="R25" s="10"/>
      <c r="S25" s="10"/>
    </row>
    <row r="26" s="7" customFormat="1" spans="1:19">
      <c r="A26" s="7" t="s">
        <v>6</v>
      </c>
      <c r="B26" t="s">
        <v>7</v>
      </c>
      <c r="C26" s="7">
        <v>14.43</v>
      </c>
      <c r="D26" s="9">
        <f>AVERAGE(C26:C28)</f>
        <v>14.3966666666667</v>
      </c>
      <c r="E26" s="7">
        <v>25.25</v>
      </c>
      <c r="F26" s="9">
        <f t="shared" si="12"/>
        <v>10.8533333333333</v>
      </c>
      <c r="G26" s="9">
        <f>AVERAGE(F26:F28)</f>
        <v>10.74</v>
      </c>
      <c r="H26" s="9">
        <f t="shared" si="13"/>
        <v>0.113333333333333</v>
      </c>
      <c r="I26">
        <f t="shared" si="14"/>
        <v>0.92444966021136</v>
      </c>
      <c r="J26">
        <f>AVERAGE(I26:I28)</f>
        <v>1.00392311885281</v>
      </c>
      <c r="K26">
        <f>STDEV(I26:I28)</f>
        <v>0.110626559111332</v>
      </c>
      <c r="L26"/>
      <c r="M26" s="11" t="s">
        <v>13</v>
      </c>
      <c r="N26" s="10"/>
      <c r="Q26" s="10"/>
      <c r="R26" s="10"/>
      <c r="S26" s="10"/>
    </row>
    <row r="27" s="7" customFormat="1" spans="1:19">
      <c r="A27" s="7" t="s">
        <v>6</v>
      </c>
      <c r="B27" t="s">
        <v>7</v>
      </c>
      <c r="C27" s="7">
        <v>14.36</v>
      </c>
      <c r="D27" s="9">
        <f>AVERAGE(C26:C28)</f>
        <v>14.3966666666667</v>
      </c>
      <c r="E27" s="7">
        <v>25.2</v>
      </c>
      <c r="F27" s="9">
        <f t="shared" ref="F27:F31" si="16">E27-D27</f>
        <v>10.8033333333333</v>
      </c>
      <c r="G27" s="9">
        <f>G26</f>
        <v>10.74</v>
      </c>
      <c r="H27" s="9">
        <f t="shared" ref="H27:H31" si="17">F27-G27</f>
        <v>0.0633333333333326</v>
      </c>
      <c r="I27">
        <f t="shared" ref="I27:I31" si="18">POWER(2,-H27)</f>
        <v>0.957050307073902</v>
      </c>
      <c r="J27"/>
      <c r="K27"/>
      <c r="L27"/>
      <c r="M27" s="11"/>
      <c r="N27" s="10"/>
      <c r="Q27" s="10"/>
      <c r="R27" s="10"/>
      <c r="S27" s="10"/>
    </row>
    <row r="28" s="7" customFormat="1" spans="1:19">
      <c r="A28" s="7" t="s">
        <v>6</v>
      </c>
      <c r="B28" t="s">
        <v>7</v>
      </c>
      <c r="C28" s="7">
        <v>14.4</v>
      </c>
      <c r="D28" s="9">
        <f>AVERAGE(C26:C28)</f>
        <v>14.3966666666667</v>
      </c>
      <c r="E28" s="7">
        <v>24.96</v>
      </c>
      <c r="F28" s="9">
        <f t="shared" si="16"/>
        <v>10.5633333333333</v>
      </c>
      <c r="G28" s="9">
        <f t="shared" ref="G28:G31" si="19">G27</f>
        <v>10.74</v>
      </c>
      <c r="H28" s="9">
        <f t="shared" si="17"/>
        <v>-0.176666666666666</v>
      </c>
      <c r="I28">
        <f t="shared" si="18"/>
        <v>1.13026938927316</v>
      </c>
      <c r="J28"/>
      <c r="K28"/>
      <c r="L28"/>
      <c r="M28" s="11"/>
      <c r="N28" s="10"/>
      <c r="Q28" s="10"/>
      <c r="R28" s="10"/>
      <c r="S28" s="10"/>
    </row>
    <row r="29" s="7" customFormat="1" ht="15.75" spans="1:19">
      <c r="A29" s="5" t="s">
        <v>9</v>
      </c>
      <c r="B29" t="s">
        <v>7</v>
      </c>
      <c r="C29" s="7">
        <v>14.93</v>
      </c>
      <c r="D29" s="9">
        <f>AVERAGE(C29:C31)</f>
        <v>14.9933333333333</v>
      </c>
      <c r="E29" s="7">
        <v>24.54</v>
      </c>
      <c r="F29" s="9">
        <f t="shared" si="16"/>
        <v>9.54666666666667</v>
      </c>
      <c r="G29" s="9">
        <f t="shared" si="19"/>
        <v>10.74</v>
      </c>
      <c r="H29" s="9">
        <f t="shared" si="17"/>
        <v>-1.19333333333334</v>
      </c>
      <c r="I29">
        <f t="shared" si="18"/>
        <v>2.28680497393381</v>
      </c>
      <c r="J29">
        <f>AVERAGE(I29:I31)</f>
        <v>2.2819775843705</v>
      </c>
      <c r="K29">
        <f>STDEV(I29:I31)</f>
        <v>0.0554495431776085</v>
      </c>
      <c r="L29" s="12">
        <f>IF(_xlfn.F.TEST(I26:I28,I29:I31)&gt;0.05,_xlfn.T.TEST(I26:I28,I29:I31,2,2),_xlfn.T.TEST(I26:I28,I29:I31,2,3))</f>
        <v>5.73894006755361e-5</v>
      </c>
      <c r="M29" s="11"/>
      <c r="N29" s="10"/>
      <c r="O29" s="10"/>
      <c r="P29" s="10"/>
      <c r="Q29" s="10"/>
      <c r="R29" s="10"/>
      <c r="S29" s="10"/>
    </row>
    <row r="30" s="7" customFormat="1" ht="15.75" spans="1:19">
      <c r="A30" s="5" t="s">
        <v>9</v>
      </c>
      <c r="B30" t="s">
        <v>7</v>
      </c>
      <c r="C30" s="7">
        <v>15.09</v>
      </c>
      <c r="D30" s="9">
        <f>AVERAGE(C29:C31)</f>
        <v>14.9933333333333</v>
      </c>
      <c r="E30" s="7">
        <v>24.51</v>
      </c>
      <c r="F30" s="9">
        <f t="shared" si="16"/>
        <v>9.51666666666667</v>
      </c>
      <c r="G30" s="9">
        <f t="shared" si="19"/>
        <v>10.74</v>
      </c>
      <c r="H30" s="9">
        <f t="shared" si="17"/>
        <v>-1.22333333333333</v>
      </c>
      <c r="I30">
        <f t="shared" si="18"/>
        <v>2.33485560751394</v>
      </c>
      <c r="J30"/>
      <c r="K30"/>
      <c r="L30"/>
      <c r="M30" s="11"/>
      <c r="N30" s="10"/>
      <c r="O30" s="10"/>
      <c r="P30" s="10"/>
      <c r="Q30" s="10"/>
      <c r="R30" s="10"/>
      <c r="S30" s="10"/>
    </row>
    <row r="31" s="7" customFormat="1" ht="15.75" spans="1:19">
      <c r="A31" s="5" t="s">
        <v>9</v>
      </c>
      <c r="B31" t="s">
        <v>7</v>
      </c>
      <c r="C31" s="7">
        <v>14.96</v>
      </c>
      <c r="D31" s="9">
        <f>AVERAGE(C29:C31)</f>
        <v>14.9933333333333</v>
      </c>
      <c r="E31" s="7">
        <v>24.58</v>
      </c>
      <c r="F31" s="9">
        <f t="shared" si="16"/>
        <v>9.58666666666666</v>
      </c>
      <c r="G31" s="9">
        <f t="shared" si="19"/>
        <v>10.74</v>
      </c>
      <c r="H31" s="9">
        <f t="shared" si="17"/>
        <v>-1.15333333333334</v>
      </c>
      <c r="I31">
        <f t="shared" si="18"/>
        <v>2.22427217166375</v>
      </c>
      <c r="J31"/>
      <c r="K31"/>
      <c r="L31"/>
      <c r="M31" s="11"/>
      <c r="N31" s="10"/>
      <c r="O31" s="10"/>
      <c r="P31" s="10"/>
      <c r="Q31" s="10"/>
      <c r="R31" s="10"/>
      <c r="S31" s="10"/>
    </row>
  </sheetData>
  <mergeCells count="5">
    <mergeCell ref="M2:M7"/>
    <mergeCell ref="M8:M13"/>
    <mergeCell ref="M14:M19"/>
    <mergeCell ref="M20:M25"/>
    <mergeCell ref="M26:M3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topLeftCell="A15" workbookViewId="0">
      <selection activeCell="F2" sqref="F2"/>
    </sheetView>
  </sheetViews>
  <sheetFormatPr defaultColWidth="9" defaultRowHeight="14.25"/>
  <sheetData>
    <row r="1" s="7" customFormat="1" spans="1:10">
      <c r="A1" s="7" t="s">
        <v>14</v>
      </c>
      <c r="B1" s="7" t="s">
        <v>15</v>
      </c>
      <c r="C1" s="7" t="s">
        <v>16</v>
      </c>
      <c r="D1" s="7" t="s">
        <v>17</v>
      </c>
      <c r="E1" s="7" t="s">
        <v>18</v>
      </c>
      <c r="F1" s="7" t="s">
        <v>19</v>
      </c>
      <c r="G1" s="7" t="s">
        <v>20</v>
      </c>
      <c r="H1" s="7" t="s">
        <v>21</v>
      </c>
      <c r="I1" s="7" t="s">
        <v>22</v>
      </c>
      <c r="J1" s="7" t="s">
        <v>23</v>
      </c>
    </row>
    <row r="2" s="7" customFormat="1" spans="1:7">
      <c r="A2" s="7" t="s">
        <v>24</v>
      </c>
      <c r="B2" s="7" t="s">
        <v>25</v>
      </c>
      <c r="C2" s="7">
        <v>31.84</v>
      </c>
      <c r="D2" s="7">
        <v>87.5</v>
      </c>
      <c r="E2" s="7" t="s">
        <v>26</v>
      </c>
      <c r="F2" s="8" t="s">
        <v>8</v>
      </c>
      <c r="G2" s="7" t="s">
        <v>6</v>
      </c>
    </row>
    <row r="3" s="7" customFormat="1" spans="1:7">
      <c r="A3" s="7" t="s">
        <v>27</v>
      </c>
      <c r="B3" s="7" t="s">
        <v>25</v>
      </c>
      <c r="C3" s="7">
        <v>31.61</v>
      </c>
      <c r="D3" s="7">
        <v>87.5</v>
      </c>
      <c r="E3" s="7" t="s">
        <v>26</v>
      </c>
      <c r="F3" s="8" t="s">
        <v>8</v>
      </c>
      <c r="G3" s="7" t="s">
        <v>6</v>
      </c>
    </row>
    <row r="4" s="7" customFormat="1" spans="1:7">
      <c r="A4" s="7" t="s">
        <v>28</v>
      </c>
      <c r="B4" s="7" t="s">
        <v>25</v>
      </c>
      <c r="C4" s="7">
        <v>31.71</v>
      </c>
      <c r="D4" s="7">
        <v>87.5</v>
      </c>
      <c r="E4" s="7" t="s">
        <v>26</v>
      </c>
      <c r="F4" s="8" t="s">
        <v>8</v>
      </c>
      <c r="G4" s="7" t="s">
        <v>6</v>
      </c>
    </row>
    <row r="5" s="7" customFormat="1" ht="15.75" spans="1:7">
      <c r="A5" s="7" t="s">
        <v>29</v>
      </c>
      <c r="B5" s="7" t="s">
        <v>25</v>
      </c>
      <c r="C5" s="7">
        <v>31.81</v>
      </c>
      <c r="D5" s="7">
        <v>88</v>
      </c>
      <c r="E5" s="7" t="s">
        <v>26</v>
      </c>
      <c r="F5" s="8" t="s">
        <v>8</v>
      </c>
      <c r="G5" s="5" t="s">
        <v>9</v>
      </c>
    </row>
    <row r="6" s="7" customFormat="1" ht="15.75" spans="1:7">
      <c r="A6" s="7" t="s">
        <v>30</v>
      </c>
      <c r="B6" s="7" t="s">
        <v>25</v>
      </c>
      <c r="C6" s="7">
        <v>31.72</v>
      </c>
      <c r="D6" s="7">
        <v>88</v>
      </c>
      <c r="E6" s="7" t="s">
        <v>26</v>
      </c>
      <c r="F6" s="8" t="s">
        <v>8</v>
      </c>
      <c r="G6" s="5" t="s">
        <v>9</v>
      </c>
    </row>
    <row r="7" s="7" customFormat="1" ht="15.75" spans="1:7">
      <c r="A7" s="7" t="s">
        <v>31</v>
      </c>
      <c r="B7" s="7" t="s">
        <v>25</v>
      </c>
      <c r="C7" s="7">
        <v>31.31</v>
      </c>
      <c r="D7" s="7">
        <v>88</v>
      </c>
      <c r="E7" s="7" t="s">
        <v>26</v>
      </c>
      <c r="F7" s="8" t="s">
        <v>8</v>
      </c>
      <c r="G7" s="5" t="s">
        <v>9</v>
      </c>
    </row>
    <row r="8" s="7" customFormat="1" spans="1:7">
      <c r="A8" s="7" t="s">
        <v>32</v>
      </c>
      <c r="B8" s="7" t="s">
        <v>25</v>
      </c>
      <c r="C8" s="7">
        <v>18.5</v>
      </c>
      <c r="D8" s="7">
        <v>80</v>
      </c>
      <c r="E8" s="7" t="s">
        <v>26</v>
      </c>
      <c r="F8" s="8" t="s">
        <v>10</v>
      </c>
      <c r="G8" s="7" t="s">
        <v>6</v>
      </c>
    </row>
    <row r="9" s="7" customFormat="1" spans="1:7">
      <c r="A9" s="7" t="s">
        <v>33</v>
      </c>
      <c r="B9" s="7" t="s">
        <v>25</v>
      </c>
      <c r="C9" s="7">
        <v>18.5</v>
      </c>
      <c r="D9" s="7">
        <v>80</v>
      </c>
      <c r="E9" s="7" t="s">
        <v>26</v>
      </c>
      <c r="F9" s="8" t="s">
        <v>10</v>
      </c>
      <c r="G9" s="7" t="s">
        <v>6</v>
      </c>
    </row>
    <row r="10" s="7" customFormat="1" spans="1:7">
      <c r="A10" s="7" t="s">
        <v>34</v>
      </c>
      <c r="B10" s="7" t="s">
        <v>25</v>
      </c>
      <c r="C10" s="7">
        <v>18.47</v>
      </c>
      <c r="D10" s="7">
        <v>80</v>
      </c>
      <c r="E10" s="7" t="s">
        <v>26</v>
      </c>
      <c r="F10" s="8" t="s">
        <v>10</v>
      </c>
      <c r="G10" s="7" t="s">
        <v>6</v>
      </c>
    </row>
    <row r="11" s="7" customFormat="1" ht="15.75" spans="1:7">
      <c r="A11" s="7" t="s">
        <v>35</v>
      </c>
      <c r="B11" s="7" t="s">
        <v>25</v>
      </c>
      <c r="C11" s="7">
        <v>16.66</v>
      </c>
      <c r="D11" s="7">
        <v>82.5</v>
      </c>
      <c r="E11" s="7" t="s">
        <v>26</v>
      </c>
      <c r="F11" s="8" t="s">
        <v>10</v>
      </c>
      <c r="G11" s="5" t="s">
        <v>9</v>
      </c>
    </row>
    <row r="12" s="7" customFormat="1" ht="15.75" spans="1:7">
      <c r="A12" s="7" t="s">
        <v>36</v>
      </c>
      <c r="B12" s="7" t="s">
        <v>25</v>
      </c>
      <c r="C12" s="7">
        <v>16.56</v>
      </c>
      <c r="D12" s="7">
        <v>82.5</v>
      </c>
      <c r="E12" s="7" t="s">
        <v>26</v>
      </c>
      <c r="F12" s="8" t="s">
        <v>10</v>
      </c>
      <c r="G12" s="5" t="s">
        <v>9</v>
      </c>
    </row>
    <row r="13" s="7" customFormat="1" ht="15.75" spans="1:7">
      <c r="A13" s="7" t="s">
        <v>37</v>
      </c>
      <c r="B13" s="7" t="s">
        <v>25</v>
      </c>
      <c r="C13" s="7">
        <v>16.65</v>
      </c>
      <c r="D13" s="7">
        <v>82</v>
      </c>
      <c r="E13" s="7" t="s">
        <v>26</v>
      </c>
      <c r="F13" s="8" t="s">
        <v>10</v>
      </c>
      <c r="G13" s="5" t="s">
        <v>9</v>
      </c>
    </row>
    <row r="14" s="7" customFormat="1" spans="1:7">
      <c r="A14" s="7" t="s">
        <v>38</v>
      </c>
      <c r="B14" s="7" t="s">
        <v>25</v>
      </c>
      <c r="C14" s="7">
        <v>27.94</v>
      </c>
      <c r="D14" s="7">
        <v>87</v>
      </c>
      <c r="E14" s="7" t="s">
        <v>26</v>
      </c>
      <c r="F14" s="8" t="s">
        <v>11</v>
      </c>
      <c r="G14" s="7" t="s">
        <v>6</v>
      </c>
    </row>
    <row r="15" s="7" customFormat="1" spans="1:7">
      <c r="A15" s="7" t="s">
        <v>39</v>
      </c>
      <c r="B15" s="7" t="s">
        <v>25</v>
      </c>
      <c r="C15" s="7">
        <v>27.85</v>
      </c>
      <c r="D15" s="7">
        <v>87</v>
      </c>
      <c r="E15" s="7" t="s">
        <v>26</v>
      </c>
      <c r="F15" s="8" t="s">
        <v>11</v>
      </c>
      <c r="G15" s="7" t="s">
        <v>6</v>
      </c>
    </row>
    <row r="16" s="7" customFormat="1" spans="1:7">
      <c r="A16" s="7" t="s">
        <v>40</v>
      </c>
      <c r="B16" s="7" t="s">
        <v>25</v>
      </c>
      <c r="C16" s="7">
        <v>27.97</v>
      </c>
      <c r="D16" s="7">
        <v>87</v>
      </c>
      <c r="E16" s="7" t="s">
        <v>26</v>
      </c>
      <c r="F16" s="8" t="s">
        <v>11</v>
      </c>
      <c r="G16" s="7" t="s">
        <v>6</v>
      </c>
    </row>
    <row r="17" s="7" customFormat="1" ht="15.75" spans="1:7">
      <c r="A17" s="7" t="s">
        <v>41</v>
      </c>
      <c r="B17" s="7" t="s">
        <v>25</v>
      </c>
      <c r="C17" s="7">
        <v>26.99</v>
      </c>
      <c r="D17" s="7">
        <v>88.5</v>
      </c>
      <c r="E17" s="7" t="s">
        <v>26</v>
      </c>
      <c r="F17" s="8" t="s">
        <v>11</v>
      </c>
      <c r="G17" s="5" t="s">
        <v>9</v>
      </c>
    </row>
    <row r="18" s="7" customFormat="1" ht="15.75" spans="1:7">
      <c r="A18" s="7" t="s">
        <v>42</v>
      </c>
      <c r="B18" s="7" t="s">
        <v>25</v>
      </c>
      <c r="C18" s="7">
        <v>27.07</v>
      </c>
      <c r="D18" s="7">
        <v>88.5</v>
      </c>
      <c r="E18" s="7" t="s">
        <v>26</v>
      </c>
      <c r="F18" s="8" t="s">
        <v>11</v>
      </c>
      <c r="G18" s="5" t="s">
        <v>9</v>
      </c>
    </row>
    <row r="19" s="7" customFormat="1" ht="15.75" spans="1:7">
      <c r="A19" s="7" t="s">
        <v>43</v>
      </c>
      <c r="B19" s="7" t="s">
        <v>25</v>
      </c>
      <c r="C19" s="7">
        <v>27.2</v>
      </c>
      <c r="D19" s="7">
        <v>88.5</v>
      </c>
      <c r="E19" s="7" t="s">
        <v>26</v>
      </c>
      <c r="F19" s="8" t="s">
        <v>11</v>
      </c>
      <c r="G19" s="5" t="s">
        <v>9</v>
      </c>
    </row>
    <row r="20" s="7" customFormat="1" spans="1:7">
      <c r="A20" s="7" t="s">
        <v>44</v>
      </c>
      <c r="B20" s="7" t="s">
        <v>25</v>
      </c>
      <c r="C20" s="7">
        <v>26.7</v>
      </c>
      <c r="D20" s="7">
        <v>87</v>
      </c>
      <c r="E20" s="7" t="s">
        <v>26</v>
      </c>
      <c r="F20" s="8" t="s">
        <v>12</v>
      </c>
      <c r="G20" s="7" t="s">
        <v>6</v>
      </c>
    </row>
    <row r="21" s="7" customFormat="1" spans="1:7">
      <c r="A21" s="7" t="s">
        <v>45</v>
      </c>
      <c r="B21" s="7" t="s">
        <v>25</v>
      </c>
      <c r="C21" s="7">
        <v>26.95</v>
      </c>
      <c r="D21" s="7">
        <v>87</v>
      </c>
      <c r="E21" s="7" t="s">
        <v>26</v>
      </c>
      <c r="F21" s="8" t="s">
        <v>12</v>
      </c>
      <c r="G21" s="7" t="s">
        <v>6</v>
      </c>
    </row>
    <row r="22" s="7" customFormat="1" spans="1:7">
      <c r="A22" s="7" t="s">
        <v>46</v>
      </c>
      <c r="B22" s="7" t="s">
        <v>25</v>
      </c>
      <c r="C22" s="7">
        <v>26.95</v>
      </c>
      <c r="D22" s="7">
        <v>87</v>
      </c>
      <c r="E22" s="7" t="s">
        <v>26</v>
      </c>
      <c r="F22" s="8" t="s">
        <v>12</v>
      </c>
      <c r="G22" s="7" t="s">
        <v>6</v>
      </c>
    </row>
    <row r="23" s="7" customFormat="1" ht="15.75" spans="1:7">
      <c r="A23" s="7" t="s">
        <v>47</v>
      </c>
      <c r="B23" s="7" t="s">
        <v>25</v>
      </c>
      <c r="C23" s="7">
        <v>26.66</v>
      </c>
      <c r="D23" s="7">
        <v>76</v>
      </c>
      <c r="E23" s="7" t="s">
        <v>26</v>
      </c>
      <c r="F23" s="8" t="s">
        <v>12</v>
      </c>
      <c r="G23" s="5" t="s">
        <v>9</v>
      </c>
    </row>
    <row r="24" s="7" customFormat="1" ht="15.75" spans="1:7">
      <c r="A24" s="7" t="s">
        <v>48</v>
      </c>
      <c r="B24" s="7" t="s">
        <v>25</v>
      </c>
      <c r="C24" s="7">
        <v>26.03</v>
      </c>
      <c r="D24" s="7">
        <v>86</v>
      </c>
      <c r="E24" s="7" t="s">
        <v>26</v>
      </c>
      <c r="F24" s="8" t="s">
        <v>12</v>
      </c>
      <c r="G24" s="5" t="s">
        <v>9</v>
      </c>
    </row>
    <row r="25" s="7" customFormat="1" ht="15.75" spans="1:7">
      <c r="A25" s="7" t="s">
        <v>49</v>
      </c>
      <c r="B25" s="7" t="s">
        <v>25</v>
      </c>
      <c r="C25" s="7">
        <v>26.15</v>
      </c>
      <c r="D25" s="7">
        <v>85.5</v>
      </c>
      <c r="E25" s="7" t="s">
        <v>26</v>
      </c>
      <c r="F25" s="8" t="s">
        <v>12</v>
      </c>
      <c r="G25" s="5" t="s">
        <v>9</v>
      </c>
    </row>
    <row r="26" s="7" customFormat="1" spans="1:7">
      <c r="A26" s="7" t="s">
        <v>50</v>
      </c>
      <c r="B26" s="7" t="s">
        <v>25</v>
      </c>
      <c r="C26" s="7">
        <v>25.25</v>
      </c>
      <c r="D26" s="7">
        <v>84.5</v>
      </c>
      <c r="E26" s="7" t="s">
        <v>26</v>
      </c>
      <c r="F26" s="8" t="s">
        <v>13</v>
      </c>
      <c r="G26" s="7" t="s">
        <v>6</v>
      </c>
    </row>
    <row r="27" s="7" customFormat="1" spans="1:7">
      <c r="A27" s="7" t="s">
        <v>51</v>
      </c>
      <c r="B27" s="7" t="s">
        <v>25</v>
      </c>
      <c r="C27" s="7">
        <v>25.2</v>
      </c>
      <c r="D27" s="7">
        <v>84.5</v>
      </c>
      <c r="E27" s="7" t="s">
        <v>26</v>
      </c>
      <c r="F27" s="8" t="s">
        <v>13</v>
      </c>
      <c r="G27" s="7" t="s">
        <v>6</v>
      </c>
    </row>
    <row r="28" s="7" customFormat="1" spans="1:7">
      <c r="A28" s="7" t="s">
        <v>52</v>
      </c>
      <c r="B28" s="7" t="s">
        <v>25</v>
      </c>
      <c r="C28" s="7">
        <v>24.96</v>
      </c>
      <c r="D28" s="7">
        <v>84.5</v>
      </c>
      <c r="E28" s="7" t="s">
        <v>26</v>
      </c>
      <c r="F28" s="8" t="s">
        <v>13</v>
      </c>
      <c r="G28" s="7" t="s">
        <v>6</v>
      </c>
    </row>
    <row r="29" s="7" customFormat="1" ht="15.75" spans="1:7">
      <c r="A29" s="7" t="s">
        <v>53</v>
      </c>
      <c r="B29" s="7" t="s">
        <v>25</v>
      </c>
      <c r="C29" s="7">
        <v>24.54</v>
      </c>
      <c r="D29" s="7">
        <v>86</v>
      </c>
      <c r="E29" s="7" t="s">
        <v>26</v>
      </c>
      <c r="F29" s="8" t="s">
        <v>13</v>
      </c>
      <c r="G29" s="5" t="s">
        <v>9</v>
      </c>
    </row>
    <row r="30" s="7" customFormat="1" ht="15.75" spans="1:7">
      <c r="A30" s="7" t="s">
        <v>54</v>
      </c>
      <c r="B30" s="7" t="s">
        <v>25</v>
      </c>
      <c r="C30" s="7">
        <v>24.51</v>
      </c>
      <c r="D30" s="7">
        <v>86</v>
      </c>
      <c r="E30" s="7" t="s">
        <v>26</v>
      </c>
      <c r="F30" s="8" t="s">
        <v>13</v>
      </c>
      <c r="G30" s="5" t="s">
        <v>9</v>
      </c>
    </row>
    <row r="31" s="7" customFormat="1" ht="15.75" spans="1:7">
      <c r="A31" s="7" t="s">
        <v>55</v>
      </c>
      <c r="B31" s="7" t="s">
        <v>25</v>
      </c>
      <c r="C31" s="7">
        <v>24.58</v>
      </c>
      <c r="D31" s="7">
        <v>86</v>
      </c>
      <c r="E31" s="7" t="s">
        <v>26</v>
      </c>
      <c r="F31" s="8" t="s">
        <v>13</v>
      </c>
      <c r="G31" s="5" t="s">
        <v>9</v>
      </c>
    </row>
    <row r="32" s="7" customFormat="1" spans="1:7">
      <c r="A32" s="7" t="s">
        <v>56</v>
      </c>
      <c r="B32" s="7" t="s">
        <v>25</v>
      </c>
      <c r="C32" s="7">
        <v>14.43</v>
      </c>
      <c r="D32" s="7">
        <v>85.5</v>
      </c>
      <c r="E32" s="7" t="s">
        <v>26</v>
      </c>
      <c r="F32" s="7" t="s">
        <v>7</v>
      </c>
      <c r="G32" s="7" t="s">
        <v>6</v>
      </c>
    </row>
    <row r="33" s="7" customFormat="1" spans="1:7">
      <c r="A33" s="7" t="s">
        <v>57</v>
      </c>
      <c r="B33" s="7" t="s">
        <v>25</v>
      </c>
      <c r="C33" s="7">
        <v>14.36</v>
      </c>
      <c r="D33" s="7">
        <v>85.5</v>
      </c>
      <c r="E33" s="7" t="s">
        <v>26</v>
      </c>
      <c r="F33" s="7" t="s">
        <v>7</v>
      </c>
      <c r="G33" s="7" t="s">
        <v>6</v>
      </c>
    </row>
    <row r="34" s="7" customFormat="1" spans="1:7">
      <c r="A34" s="7" t="s">
        <v>58</v>
      </c>
      <c r="B34" s="7" t="s">
        <v>25</v>
      </c>
      <c r="C34" s="7">
        <v>14.4</v>
      </c>
      <c r="D34" s="7">
        <v>85.5</v>
      </c>
      <c r="E34" s="7" t="s">
        <v>26</v>
      </c>
      <c r="F34" s="7" t="s">
        <v>7</v>
      </c>
      <c r="G34" s="7" t="s">
        <v>6</v>
      </c>
    </row>
    <row r="35" s="7" customFormat="1" ht="15.75" spans="1:7">
      <c r="A35" s="7" t="s">
        <v>59</v>
      </c>
      <c r="B35" s="7" t="s">
        <v>25</v>
      </c>
      <c r="C35" s="7">
        <v>14.93</v>
      </c>
      <c r="D35" s="7">
        <v>86</v>
      </c>
      <c r="E35" s="7" t="s">
        <v>26</v>
      </c>
      <c r="F35" s="7" t="s">
        <v>7</v>
      </c>
      <c r="G35" s="5" t="s">
        <v>9</v>
      </c>
    </row>
    <row r="36" s="7" customFormat="1" ht="15.75" spans="1:7">
      <c r="A36" s="7" t="s">
        <v>60</v>
      </c>
      <c r="B36" s="7" t="s">
        <v>25</v>
      </c>
      <c r="C36" s="7">
        <v>15.09</v>
      </c>
      <c r="D36" s="7">
        <v>86</v>
      </c>
      <c r="E36" s="7" t="s">
        <v>26</v>
      </c>
      <c r="F36" s="7" t="s">
        <v>7</v>
      </c>
      <c r="G36" s="5" t="s">
        <v>9</v>
      </c>
    </row>
    <row r="37" s="7" customFormat="1" ht="15.75" spans="1:7">
      <c r="A37" s="7" t="s">
        <v>61</v>
      </c>
      <c r="B37" s="7" t="s">
        <v>25</v>
      </c>
      <c r="C37" s="7">
        <v>14.96</v>
      </c>
      <c r="D37" s="7">
        <v>86</v>
      </c>
      <c r="E37" s="7" t="s">
        <v>26</v>
      </c>
      <c r="F37" s="7" t="s">
        <v>7</v>
      </c>
      <c r="G37" s="5" t="s">
        <v>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A1" sqref="A1"/>
    </sheetView>
  </sheetViews>
  <sheetFormatPr defaultColWidth="9" defaultRowHeight="14.25" outlineLevelRow="3" outlineLevelCol="4"/>
  <sheetData>
    <row r="1" ht="15.75" spans="1:5">
      <c r="A1" s="5" t="s">
        <v>9</v>
      </c>
      <c r="C1" s="1" t="s">
        <v>62</v>
      </c>
      <c r="D1" s="1" t="s">
        <v>63</v>
      </c>
      <c r="E1" s="1" t="s">
        <v>64</v>
      </c>
    </row>
    <row r="2" spans="2:5">
      <c r="B2" s="1" t="s">
        <v>65</v>
      </c>
      <c r="C2" s="6">
        <v>976</v>
      </c>
      <c r="D2" s="6">
        <v>336</v>
      </c>
      <c r="E2" s="1">
        <f>_xlfn.T.TEST(C2:C4,D2:D4,2,3)</f>
        <v>3.21281324073716e-5</v>
      </c>
    </row>
    <row r="3" spans="3:5">
      <c r="C3" s="6">
        <v>954</v>
      </c>
      <c r="D3" s="6">
        <v>301</v>
      </c>
      <c r="E3" s="1"/>
    </row>
    <row r="4" spans="3:5">
      <c r="C4" s="6">
        <v>918</v>
      </c>
      <c r="D4" s="6">
        <v>324</v>
      </c>
      <c r="E4" s="1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tabSelected="1" workbookViewId="0">
      <selection activeCell="I1" sqref="I1"/>
    </sheetView>
  </sheetViews>
  <sheetFormatPr defaultColWidth="9" defaultRowHeight="14.25" outlineLevelRow="6"/>
  <sheetData>
    <row r="1" spans="1:11">
      <c r="A1" t="s">
        <v>62</v>
      </c>
      <c r="B1" t="s">
        <v>66</v>
      </c>
      <c r="C1" t="s">
        <v>67</v>
      </c>
      <c r="D1" t="s">
        <v>68</v>
      </c>
      <c r="F1" s="1" t="s">
        <v>63</v>
      </c>
      <c r="G1" t="s">
        <v>66</v>
      </c>
      <c r="H1" t="s">
        <v>67</v>
      </c>
      <c r="I1" t="s">
        <v>68</v>
      </c>
      <c r="K1" t="s">
        <v>69</v>
      </c>
    </row>
    <row r="2" spans="1:10">
      <c r="A2">
        <v>1</v>
      </c>
      <c r="B2">
        <v>792999</v>
      </c>
      <c r="E2">
        <f>AVERAGE(B2:B4)</f>
        <v>808166.333333333</v>
      </c>
      <c r="F2">
        <v>1</v>
      </c>
      <c r="G2">
        <v>794234</v>
      </c>
      <c r="J2">
        <f>AVERAGE(G2:G4)</f>
        <v>805249.666666667</v>
      </c>
    </row>
    <row r="3" spans="1:7">
      <c r="A3">
        <v>1</v>
      </c>
      <c r="B3">
        <v>820494</v>
      </c>
      <c r="F3">
        <v>1</v>
      </c>
      <c r="G3">
        <v>816953</v>
      </c>
    </row>
    <row r="4" spans="1:7">
      <c r="A4">
        <v>1</v>
      </c>
      <c r="B4">
        <v>811006</v>
      </c>
      <c r="F4">
        <v>1</v>
      </c>
      <c r="G4">
        <v>804562</v>
      </c>
    </row>
    <row r="5" spans="1:11">
      <c r="A5">
        <v>1</v>
      </c>
      <c r="B5">
        <v>96151</v>
      </c>
      <c r="C5" s="2">
        <f>B5/E2</f>
        <v>0.11897427056064</v>
      </c>
      <c r="D5" s="3">
        <f>1-C5</f>
        <v>0.88102572943936</v>
      </c>
      <c r="F5">
        <v>1</v>
      </c>
      <c r="G5">
        <v>537835</v>
      </c>
      <c r="H5" s="3">
        <f>G5/J2</f>
        <v>0.667910863256075</v>
      </c>
      <c r="I5" s="3">
        <f>1-H5</f>
        <v>0.332089136743925</v>
      </c>
      <c r="K5" s="4">
        <f>_xlfn.T.TEST(D5:D7,I5:I7,2,3)</f>
        <v>7.76109758343946e-6</v>
      </c>
    </row>
    <row r="6" spans="1:9">
      <c r="A6">
        <v>1</v>
      </c>
      <c r="B6">
        <v>65034</v>
      </c>
      <c r="C6" s="2">
        <f>B6/E2</f>
        <v>0.0804710581443836</v>
      </c>
      <c r="D6" s="3">
        <f>1-C6</f>
        <v>0.919528941855616</v>
      </c>
      <c r="F6">
        <v>1</v>
      </c>
      <c r="G6">
        <v>501631</v>
      </c>
      <c r="H6" s="3">
        <f>G6/J2</f>
        <v>0.622950894318905</v>
      </c>
      <c r="I6" s="3">
        <f>1-H6</f>
        <v>0.377049105681095</v>
      </c>
    </row>
    <row r="7" spans="1:9">
      <c r="A7">
        <v>1</v>
      </c>
      <c r="B7">
        <v>76289</v>
      </c>
      <c r="C7" s="2">
        <f>B7/E2</f>
        <v>0.0943976466890685</v>
      </c>
      <c r="D7" s="3">
        <f>1-C7</f>
        <v>0.905602353310931</v>
      </c>
      <c r="F7">
        <v>1</v>
      </c>
      <c r="G7">
        <v>526942</v>
      </c>
      <c r="H7" s="3">
        <f>G7/J2</f>
        <v>0.654383381717223</v>
      </c>
      <c r="I7" s="3">
        <f>1-H7</f>
        <v>0.345616618282777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</vt:lpstr>
      <vt:lpstr>raw data</vt:lpstr>
      <vt:lpstr>cell numbers</vt:lpstr>
      <vt:lpstr>Wound healing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2024-05-09T08:12:17Z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712FDD508A9D4D558456C41F4A73860A_12</vt:lpwstr>
  </property>
  <property fmtid="{D5CDD505-2E9C-101B-9397-08002B2CF9AE}" pid="3" name="KSOProductBuildVer">
    <vt:lpwstr>2052-12.1.0.16729</vt:lpwstr>
  </property>
</Properties>
</file>