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labte\Project\Organic\Totalab-L\Totalab-L\"/>
    </mc:Choice>
  </mc:AlternateContent>
  <xr:revisionPtr revIDLastSave="0" documentId="13_ncr:1_{74456506-48F9-4853-B559-92FF067A04FA}" xr6:coauthVersionLast="47" xr6:coauthVersionMax="47" xr10:uidLastSave="{00000000-0000-0000-0000-000000000000}"/>
  <bookViews>
    <workbookView xWindow="-120" yWindow="-120" windowWidth="29040" windowHeight="15720" tabRatio="465" activeTab="3" xr2:uid="{00000000-000D-0000-FFFF-FFFF00000000}"/>
  </bookViews>
  <sheets>
    <sheet name="序列及版本" sheetId="8" r:id="rId1"/>
    <sheet name="蠕动泵及声光提醒" sheetId="13" r:id="rId2"/>
    <sheet name="机械臂参数" sheetId="12" r:id="rId3"/>
    <sheet name="机械臂操作指令" sheetId="3" r:id="rId4"/>
    <sheet name="实际操作" sheetId="9" r:id="rId5"/>
    <sheet name="底层参数校准保存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2" l="1"/>
  <c r="H80" i="12" s="1"/>
  <c r="E76" i="12" s="1"/>
  <c r="F76" i="12" s="1"/>
  <c r="H78" i="12"/>
  <c r="H76" i="12"/>
  <c r="I76" i="12" s="1"/>
  <c r="E75" i="12"/>
  <c r="F75" i="12" s="1"/>
  <c r="I74" i="12"/>
  <c r="H74" i="12"/>
  <c r="E74" i="12"/>
  <c r="F74" i="12" s="1"/>
  <c r="H73" i="12"/>
  <c r="I70" i="12"/>
  <c r="F70" i="12"/>
  <c r="E68" i="12"/>
  <c r="H68" i="12" s="1"/>
  <c r="I68" i="12" s="1"/>
  <c r="I66" i="12"/>
  <c r="F65" i="12"/>
  <c r="F62" i="12"/>
  <c r="H61" i="12"/>
  <c r="I61" i="12" s="1"/>
  <c r="F60" i="12"/>
  <c r="F57" i="12"/>
  <c r="I56" i="12"/>
  <c r="G49" i="12"/>
  <c r="F49" i="12"/>
  <c r="F46" i="12"/>
  <c r="E46" i="12"/>
  <c r="N44" i="12"/>
  <c r="J43" i="12"/>
  <c r="H43" i="12"/>
  <c r="H46" i="12" s="1"/>
  <c r="F40" i="12"/>
  <c r="E40" i="12"/>
  <c r="H37" i="12"/>
  <c r="H40" i="12" s="1"/>
  <c r="D32" i="12"/>
  <c r="M31" i="12"/>
  <c r="M33" i="12" s="1"/>
  <c r="N33" i="12" s="1"/>
  <c r="D31" i="12"/>
  <c r="E31" i="12" s="1"/>
  <c r="D30" i="12"/>
  <c r="M29" i="12"/>
  <c r="N29" i="12" s="1"/>
  <c r="D29" i="12"/>
  <c r="D28" i="12"/>
  <c r="D27" i="12"/>
  <c r="D25" i="12"/>
  <c r="D24" i="12"/>
  <c r="D23" i="12"/>
  <c r="G22" i="12"/>
  <c r="D22" i="12"/>
  <c r="G21" i="12"/>
  <c r="H21" i="12" s="1"/>
  <c r="I21" i="12" s="1"/>
  <c r="C21" i="12"/>
  <c r="D21" i="12" s="1"/>
  <c r="D20" i="12"/>
  <c r="D19" i="12"/>
  <c r="G13" i="12"/>
  <c r="H13" i="12" s="1"/>
  <c r="G12" i="12"/>
  <c r="H12" i="12" s="1"/>
  <c r="G11" i="12"/>
  <c r="H11" i="12" s="1"/>
  <c r="N34" i="12" l="1"/>
  <c r="F68" i="12"/>
  <c r="C11" i="12"/>
</calcChain>
</file>

<file path=xl/sharedStrings.xml><?xml version="1.0" encoding="utf-8"?>
<sst xmlns="http://schemas.openxmlformats.org/spreadsheetml/2006/main" count="485" uniqueCount="275">
  <si>
    <t>波特率9600</t>
  </si>
  <si>
    <t>设备地址为：0x1A</t>
  </si>
  <si>
    <t>通用协议的帧格式规则：</t>
  </si>
  <si>
    <t xml:space="preserve">5a   </t>
  </si>
  <si>
    <t>XX</t>
  </si>
  <si>
    <t xml:space="preserve">XX </t>
  </si>
  <si>
    <t>XX……</t>
  </si>
  <si>
    <t>……XX</t>
  </si>
  <si>
    <t>XX XX</t>
  </si>
  <si>
    <t>a5</t>
  </si>
  <si>
    <t>帧头</t>
  </si>
  <si>
    <t>目标地址</t>
  </si>
  <si>
    <t>源地址</t>
  </si>
  <si>
    <t xml:space="preserve"> 功能码</t>
  </si>
  <si>
    <t>命令码</t>
  </si>
  <si>
    <t>参数长度（1字节）</t>
  </si>
  <si>
    <t>参数1</t>
  </si>
  <si>
    <t>参数n</t>
  </si>
  <si>
    <t>和校验码</t>
  </si>
  <si>
    <t>帧尾</t>
  </si>
  <si>
    <t>（1字节）</t>
  </si>
  <si>
    <t xml:space="preserve">（1字节）  </t>
  </si>
  <si>
    <t xml:space="preserve">（1字节） </t>
  </si>
  <si>
    <t xml:space="preserve">加和校验 </t>
  </si>
  <si>
    <t>接收到指令后的应答指令ACK：</t>
  </si>
  <si>
    <t>校验码</t>
  </si>
  <si>
    <t>返回协议规则：</t>
  </si>
  <si>
    <t>发送</t>
  </si>
  <si>
    <t>返回</t>
  </si>
  <si>
    <t>功能</t>
  </si>
  <si>
    <t>命令</t>
  </si>
  <si>
    <t>参数长度</t>
  </si>
  <si>
    <t>参数说明</t>
  </si>
  <si>
    <t>指令</t>
  </si>
  <si>
    <t>连接广播</t>
  </si>
  <si>
    <r>
      <rPr>
        <sz val="11"/>
        <color theme="1"/>
        <rFont val="Arial Unicode MS"/>
        <family val="2"/>
      </rPr>
      <t>5</t>
    </r>
    <r>
      <rPr>
        <sz val="11"/>
        <color theme="1"/>
        <rFont val="Arial Unicode MS"/>
        <family val="2"/>
      </rPr>
      <t>5 a1</t>
    </r>
  </si>
  <si>
    <r>
      <rPr>
        <sz val="11"/>
        <color theme="1"/>
        <rFont val="Arial Unicode MS"/>
        <family val="2"/>
      </rPr>
      <t>n</t>
    </r>
    <r>
      <rPr>
        <sz val="11"/>
        <color theme="1"/>
        <rFont val="Arial Unicode MS"/>
        <family val="2"/>
      </rPr>
      <t>ull</t>
    </r>
  </si>
  <si>
    <r>
      <rPr>
        <sz val="11"/>
        <color theme="1"/>
        <rFont val="Arial Unicode MS"/>
        <family val="2"/>
      </rPr>
      <t>0</t>
    </r>
    <r>
      <rPr>
        <sz val="11"/>
        <color theme="1"/>
        <rFont val="Arial Unicode MS"/>
        <family val="2"/>
      </rPr>
      <t>x02</t>
    </r>
  </si>
  <si>
    <t>XX(源地址0x1a) XX（板子编号0x01）</t>
  </si>
  <si>
    <t>底层版本号读取</t>
  </si>
  <si>
    <r>
      <rPr>
        <sz val="11"/>
        <color theme="1"/>
        <rFont val="Arial Unicode MS"/>
        <family val="2"/>
      </rPr>
      <t>aa</t>
    </r>
    <r>
      <rPr>
        <sz val="11"/>
        <color theme="1"/>
        <rFont val="Arial Unicode MS"/>
        <family val="2"/>
      </rPr>
      <t xml:space="preserve"> b1</t>
    </r>
  </si>
  <si>
    <t>null</t>
  </si>
  <si>
    <r>
      <rPr>
        <sz val="11"/>
        <color theme="1"/>
        <rFont val="Arial Unicode MS"/>
        <family val="2"/>
      </rPr>
      <t>a</t>
    </r>
    <r>
      <rPr>
        <sz val="11"/>
        <color theme="1"/>
        <rFont val="Arial Unicode MS"/>
        <family val="2"/>
      </rPr>
      <t>a b1</t>
    </r>
  </si>
  <si>
    <r>
      <rPr>
        <sz val="11"/>
        <color theme="1"/>
        <rFont val="Arial Unicode MS"/>
        <family val="2"/>
      </rPr>
      <t>0x0</t>
    </r>
    <r>
      <rPr>
        <sz val="11"/>
        <color theme="1"/>
        <rFont val="Arial Unicode MS"/>
        <family val="2"/>
      </rPr>
      <t>3</t>
    </r>
  </si>
  <si>
    <r>
      <rPr>
        <sz val="11"/>
        <color theme="1"/>
        <rFont val="Arial Unicode MS"/>
        <family val="2"/>
      </rPr>
      <t xml:space="preserve"> XX XX XX</t>
    </r>
    <r>
      <rPr>
        <sz val="11"/>
        <color theme="1"/>
        <rFont val="Arial Unicode MS"/>
        <family val="2"/>
      </rPr>
      <t xml:space="preserve"> </t>
    </r>
  </si>
  <si>
    <t>序列号读取</t>
  </si>
  <si>
    <t xml:space="preserve">AA A1  </t>
  </si>
  <si>
    <t>XX
(需要读取的序列号长度20~64)</t>
  </si>
  <si>
    <t xml:space="preserve">AA A1 </t>
  </si>
  <si>
    <t>XX
（序列号长度20~64）</t>
  </si>
  <si>
    <t>具体序列号参数</t>
  </si>
  <si>
    <t>序列号保存</t>
  </si>
  <si>
    <t xml:space="preserve">AA A2  </t>
  </si>
  <si>
    <t>XX
(序列号长度20~64)</t>
  </si>
  <si>
    <t xml:space="preserve">AA A2 </t>
  </si>
  <si>
    <t>0x00</t>
  </si>
  <si>
    <t>项目</t>
  </si>
  <si>
    <t>长度</t>
  </si>
  <si>
    <t>参数</t>
  </si>
  <si>
    <t>返回数据</t>
  </si>
  <si>
    <t>蠕动泵步数运行</t>
  </si>
  <si>
    <t xml:space="preserve">21 31     </t>
  </si>
  <si>
    <t xml:space="preserve"> XX XX XX XX XX</t>
  </si>
  <si>
    <r>
      <rPr>
        <sz val="10"/>
        <rFont val="Arial Unicode MS"/>
        <family val="2"/>
      </rPr>
      <t>参数</t>
    </r>
    <r>
      <rPr>
        <sz val="10"/>
        <rFont val="Arial"/>
        <family val="2"/>
      </rPr>
      <t>1</t>
    </r>
    <r>
      <rPr>
        <sz val="10"/>
        <rFont val="Arial Unicode MS"/>
        <family val="2"/>
      </rPr>
      <t>：方向</t>
    </r>
    <r>
      <rPr>
        <sz val="10"/>
        <rFont val="Arial"/>
        <family val="2"/>
      </rPr>
      <t xml:space="preserve">  
</t>
    </r>
    <r>
      <rPr>
        <sz val="10"/>
        <rFont val="Arial Unicode MS"/>
        <family val="2"/>
      </rPr>
      <t>参数</t>
    </r>
    <r>
      <rPr>
        <sz val="10"/>
        <rFont val="Arial"/>
        <family val="2"/>
      </rPr>
      <t>2~5</t>
    </r>
    <r>
      <rPr>
        <sz val="10"/>
        <rFont val="Arial Unicode MS"/>
        <family val="2"/>
      </rPr>
      <t>：步数（高位在前，低位在后）</t>
    </r>
  </si>
  <si>
    <t xml:space="preserve">21 31 </t>
  </si>
  <si>
    <r>
      <rPr>
        <sz val="10"/>
        <rFont val="Arial Unicode MS"/>
        <family val="2"/>
      </rPr>
      <t>蠕动泵转</t>
    </r>
    <r>
      <rPr>
        <sz val="10"/>
        <rFont val="Arial"/>
        <family val="2"/>
      </rPr>
      <t>/min</t>
    </r>
    <r>
      <rPr>
        <sz val="10"/>
        <rFont val="Arial Unicode MS"/>
        <family val="2"/>
      </rPr>
      <t>速度设置</t>
    </r>
  </si>
  <si>
    <t xml:space="preserve">21 17 </t>
  </si>
  <si>
    <r>
      <rPr>
        <sz val="10"/>
        <rFont val="Arial Unicode MS"/>
        <family val="2"/>
      </rPr>
      <t>参数</t>
    </r>
    <r>
      <rPr>
        <sz val="10"/>
        <rFont val="Arial"/>
        <family val="2"/>
      </rPr>
      <t>1,2</t>
    </r>
    <r>
      <rPr>
        <sz val="10"/>
        <rFont val="Arial Unicode MS"/>
        <family val="2"/>
      </rPr>
      <t>，速度</t>
    </r>
    <r>
      <rPr>
        <sz val="10"/>
        <rFont val="Arial"/>
        <family val="2"/>
      </rPr>
      <t>(</t>
    </r>
    <r>
      <rPr>
        <sz val="10"/>
        <rFont val="Arial Unicode MS"/>
        <family val="2"/>
      </rPr>
      <t>转</t>
    </r>
    <r>
      <rPr>
        <sz val="10"/>
        <rFont val="Arial"/>
        <family val="2"/>
      </rPr>
      <t>/min)</t>
    </r>
    <r>
      <rPr>
        <sz val="10"/>
        <rFont val="Arial Unicode MS"/>
        <family val="2"/>
      </rPr>
      <t>，高位在前，低位在后</t>
    </r>
  </si>
  <si>
    <t>21 17</t>
  </si>
  <si>
    <r>
      <rPr>
        <sz val="11"/>
        <color theme="1"/>
        <rFont val="宋体"/>
        <family val="3"/>
        <charset val="134"/>
      </rPr>
      <t>蠕动泵转速范围</t>
    </r>
    <r>
      <rPr>
        <sz val="11"/>
        <color theme="1"/>
        <rFont val="Arial"/>
        <family val="2"/>
      </rPr>
      <t>4~</t>
    </r>
  </si>
  <si>
    <t>蠕动泵打液开启</t>
  </si>
  <si>
    <t xml:space="preserve">21 09 </t>
  </si>
  <si>
    <t xml:space="preserve"> XX</t>
  </si>
  <si>
    <r>
      <rPr>
        <sz val="10"/>
        <rFont val="Arial Unicode MS"/>
        <family val="2"/>
      </rPr>
      <t>参数</t>
    </r>
    <r>
      <rPr>
        <sz val="10"/>
        <rFont val="Arial"/>
        <family val="2"/>
      </rPr>
      <t>1</t>
    </r>
    <r>
      <rPr>
        <sz val="10"/>
        <rFont val="Arial Unicode MS"/>
        <family val="2"/>
      </rPr>
      <t>：方向</t>
    </r>
  </si>
  <si>
    <t>21 09</t>
  </si>
  <si>
    <t>蠕动泵停止</t>
  </si>
  <si>
    <t xml:space="preserve">21 3d   </t>
  </si>
  <si>
    <t>22 3d</t>
  </si>
  <si>
    <t>状态指示灯</t>
  </si>
  <si>
    <t xml:space="preserve">22 11 </t>
  </si>
  <si>
    <t xml:space="preserve">XX  XX </t>
  </si>
  <si>
    <r>
      <rPr>
        <sz val="10"/>
        <rFont val="Arial Unicode MS"/>
        <family val="2"/>
      </rPr>
      <t>参数</t>
    </r>
    <r>
      <rPr>
        <sz val="10"/>
        <rFont val="Arial"/>
        <family val="2"/>
      </rPr>
      <t>1</t>
    </r>
    <r>
      <rPr>
        <sz val="10"/>
        <rFont val="Arial Unicode MS"/>
        <family val="2"/>
      </rPr>
      <t>：</t>
    </r>
    <r>
      <rPr>
        <sz val="10"/>
        <rFont val="Arial"/>
        <family val="2"/>
      </rPr>
      <t>0-</t>
    </r>
    <r>
      <rPr>
        <sz val="10"/>
        <rFont val="Arial Unicode MS"/>
        <family val="2"/>
      </rPr>
      <t>灭</t>
    </r>
    <r>
      <rPr>
        <sz val="10"/>
        <rFont val="Arial"/>
        <family val="2"/>
      </rPr>
      <t xml:space="preserve"> 1-</t>
    </r>
    <r>
      <rPr>
        <sz val="10"/>
        <rFont val="Arial Unicode MS"/>
        <family val="2"/>
      </rPr>
      <t>常亮</t>
    </r>
    <r>
      <rPr>
        <sz val="10"/>
        <rFont val="Arial"/>
        <family val="2"/>
      </rPr>
      <t xml:space="preserve">  2-</t>
    </r>
    <r>
      <rPr>
        <sz val="10"/>
        <rFont val="Arial Unicode MS"/>
        <family val="2"/>
      </rPr>
      <t>闪烁</t>
    </r>
    <r>
      <rPr>
        <sz val="10"/>
        <rFont val="Arial"/>
        <family val="2"/>
      </rPr>
      <t xml:space="preserve">
</t>
    </r>
    <r>
      <rPr>
        <sz val="10"/>
        <rFont val="Arial Unicode MS"/>
        <family val="2"/>
      </rPr>
      <t>参数</t>
    </r>
    <r>
      <rPr>
        <sz val="10"/>
        <rFont val="Arial"/>
        <family val="2"/>
      </rPr>
      <t>2</t>
    </r>
    <r>
      <rPr>
        <sz val="10"/>
        <rFont val="Arial Unicode MS"/>
        <family val="2"/>
      </rPr>
      <t>：</t>
    </r>
    <r>
      <rPr>
        <sz val="10"/>
        <rFont val="Arial"/>
        <family val="2"/>
      </rPr>
      <t>bit0-</t>
    </r>
    <r>
      <rPr>
        <sz val="10"/>
        <rFont val="Arial Unicode MS"/>
        <family val="2"/>
      </rPr>
      <t>红色</t>
    </r>
    <r>
      <rPr>
        <sz val="10"/>
        <rFont val="Arial"/>
        <family val="2"/>
      </rPr>
      <t xml:space="preserve">   bit1-</t>
    </r>
    <r>
      <rPr>
        <sz val="10"/>
        <rFont val="宋体"/>
        <family val="3"/>
        <charset val="134"/>
      </rPr>
      <t>绿</t>
    </r>
    <r>
      <rPr>
        <sz val="10"/>
        <rFont val="Arial Unicode MS"/>
        <family val="2"/>
      </rPr>
      <t>色</t>
    </r>
    <r>
      <rPr>
        <sz val="10"/>
        <rFont val="Arial"/>
        <family val="2"/>
      </rPr>
      <t xml:space="preserve">  bit2-</t>
    </r>
    <r>
      <rPr>
        <sz val="10"/>
        <rFont val="Arial Unicode MS"/>
        <family val="2"/>
      </rPr>
      <t>蓝色</t>
    </r>
  </si>
  <si>
    <t>22 11</t>
  </si>
  <si>
    <t>控制蜂鸣器一个频率发声</t>
  </si>
  <si>
    <t xml:space="preserve">22 04 </t>
  </si>
  <si>
    <r>
      <rPr>
        <sz val="10"/>
        <rFont val="Arial Unicode MS"/>
        <family val="2"/>
      </rPr>
      <t>参数</t>
    </r>
    <r>
      <rPr>
        <sz val="10"/>
        <rFont val="Arial"/>
        <family val="2"/>
      </rPr>
      <t>1,2</t>
    </r>
    <r>
      <rPr>
        <sz val="10"/>
        <rFont val="Arial Unicode MS"/>
        <family val="2"/>
      </rPr>
      <t>，定时间隔，高位在前，低位在后</t>
    </r>
  </si>
  <si>
    <t>22 04</t>
  </si>
  <si>
    <t>蜂鸣器按照音色台阶发声</t>
  </si>
  <si>
    <t>22 06</t>
  </si>
  <si>
    <r>
      <rPr>
        <sz val="10"/>
        <color theme="1"/>
        <rFont val="Arial"/>
        <family val="2"/>
      </rPr>
      <t>1+2n(n</t>
    </r>
    <r>
      <rPr>
        <sz val="10"/>
        <color theme="1"/>
        <rFont val="宋体"/>
        <family val="3"/>
        <charset val="134"/>
      </rPr>
      <t>表示第一个参数的数值</t>
    </r>
    <r>
      <rPr>
        <sz val="10"/>
        <color theme="1"/>
        <rFont val="Arial"/>
        <family val="2"/>
      </rPr>
      <t>)</t>
    </r>
  </si>
  <si>
    <t xml:space="preserve"> XX XX XX XX XX……</t>
  </si>
  <si>
    <r>
      <rPr>
        <sz val="10"/>
        <color theme="1"/>
        <rFont val="Arial Unicode MS"/>
        <family val="2"/>
      </rPr>
      <t>参数</t>
    </r>
    <r>
      <rPr>
        <sz val="10"/>
        <color theme="1"/>
        <rFont val="Arial"/>
        <family val="2"/>
      </rPr>
      <t>1</t>
    </r>
    <r>
      <rPr>
        <sz val="10"/>
        <color theme="1"/>
        <rFont val="Arial Unicode MS"/>
        <family val="2"/>
      </rPr>
      <t>：蜂鸣器音色数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Arial Unicode MS"/>
        <family val="2"/>
      </rPr>
      <t>参数</t>
    </r>
    <r>
      <rPr>
        <sz val="10"/>
        <color theme="1"/>
        <rFont val="Arial"/>
        <family val="2"/>
      </rPr>
      <t>2,3</t>
    </r>
    <r>
      <rPr>
        <sz val="10"/>
        <color theme="1"/>
        <rFont val="Arial Unicode MS"/>
        <family val="2"/>
      </rPr>
      <t>：第一音色频率</t>
    </r>
    <r>
      <rPr>
        <sz val="10"/>
        <color theme="1"/>
        <rFont val="Arial"/>
        <family val="2"/>
      </rPr>
      <t xml:space="preserve">
……
</t>
    </r>
    <r>
      <rPr>
        <sz val="10"/>
        <color theme="1"/>
        <rFont val="Arial Unicode MS"/>
        <family val="2"/>
      </rPr>
      <t>每两位一个音色频率，参数</t>
    </r>
    <r>
      <rPr>
        <sz val="10"/>
        <color theme="1"/>
        <rFont val="Arial"/>
        <family val="2"/>
      </rPr>
      <t>1</t>
    </r>
    <r>
      <rPr>
        <sz val="10"/>
        <color theme="1"/>
        <rFont val="Arial Unicode MS"/>
        <family val="2"/>
      </rPr>
      <t>有几个音色数，后边就有几组频率</t>
    </r>
  </si>
  <si>
    <t>按照音色台阶连续发声</t>
  </si>
  <si>
    <t>22 07 XX XX XX XX XX……</t>
  </si>
  <si>
    <t>22 07</t>
  </si>
  <si>
    <t>关闭蜂鸣器</t>
  </si>
  <si>
    <t>22 05</t>
  </si>
  <si>
    <t>流程开始提示音</t>
  </si>
  <si>
    <t>5a 00 00 22 06 0a 04 48 80 00 70 00 80 00 70 00 ff ff a5</t>
  </si>
  <si>
    <t>机械臂运行前提示音</t>
  </si>
  <si>
    <t>5a 00 00 22 06 04 01 30 80 00 ff ff a5</t>
  </si>
  <si>
    <t>流程结束提示音</t>
  </si>
  <si>
    <t>5a 00 00 22 06 0a 04 50 80 00 90 00 80 00 a0 00 ff ff a5</t>
  </si>
  <si>
    <t>报警连续提示音</t>
  </si>
  <si>
    <t>5a 00 00 22 07 06 02 ff 60 00 70 00 ff ff a5</t>
  </si>
  <si>
    <t>漏液接盘操作</t>
  </si>
  <si>
    <t>23 01</t>
  </si>
  <si>
    <r>
      <t>漏液盘角度控制：高位在前，低位在后，单位 度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3"/>
        <charset val="134"/>
      </rPr>
      <t>度数</t>
    </r>
    <r>
      <rPr>
        <sz val="11"/>
        <color theme="1"/>
        <rFont val="Arial"/>
        <family val="2"/>
      </rPr>
      <t>0-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Arial"/>
        <family val="2"/>
      </rPr>
      <t>Z</t>
    </r>
    <r>
      <rPr>
        <sz val="11"/>
        <color theme="1"/>
        <rFont val="宋体"/>
        <family val="3"/>
        <charset val="134"/>
      </rPr>
      <t>轴关闭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3"/>
        <charset val="134"/>
      </rPr>
      <t>度数</t>
    </r>
    <r>
      <rPr>
        <sz val="11"/>
        <color theme="1"/>
        <rFont val="Arial"/>
        <family val="2"/>
      </rPr>
      <t>20-</t>
    </r>
    <r>
      <rPr>
        <sz val="11"/>
        <color theme="1"/>
        <rFont val="宋体"/>
        <family val="3"/>
        <charset val="134"/>
      </rPr>
      <t>打开漏液盘，发送（</t>
    </r>
    <r>
      <rPr>
        <sz val="11"/>
        <color theme="1"/>
        <rFont val="Arial"/>
        <family val="2"/>
      </rPr>
      <t>00 14</t>
    </r>
    <r>
      <rPr>
        <sz val="11"/>
        <color theme="1"/>
        <rFont val="宋体"/>
        <family val="3"/>
        <charset val="134"/>
      </rPr>
      <t>）</t>
    </r>
  </si>
  <si>
    <r>
      <rPr>
        <b/>
        <sz val="11"/>
        <color theme="1"/>
        <rFont val="宋体"/>
        <family val="3"/>
        <charset val="134"/>
      </rPr>
      <t>移动范围</t>
    </r>
    <r>
      <rPr>
        <b/>
        <sz val="11"/>
        <color theme="1"/>
        <rFont val="Arial"/>
        <family val="2"/>
      </rPr>
      <t xml:space="preserve"> </t>
    </r>
  </si>
  <si>
    <t>复位位置</t>
  </si>
  <si>
    <t>极限位置</t>
  </si>
  <si>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轴</t>
    </r>
  </si>
  <si>
    <t>0x0cd0</t>
  </si>
  <si>
    <t>0x6175</t>
  </si>
  <si>
    <t>3280~24949</t>
  </si>
  <si>
    <r>
      <rPr>
        <sz val="11"/>
        <color theme="1"/>
        <rFont val="Arial"/>
        <family val="2"/>
      </rPr>
      <t>W</t>
    </r>
    <r>
      <rPr>
        <sz val="11"/>
        <color theme="1"/>
        <rFont val="宋体"/>
        <family val="3"/>
        <charset val="134"/>
      </rPr>
      <t>轴</t>
    </r>
  </si>
  <si>
    <r>
      <rPr>
        <sz val="11"/>
        <color theme="1"/>
        <rFont val="宋体"/>
        <family val="3"/>
        <charset val="134"/>
      </rPr>
      <t>正</t>
    </r>
    <r>
      <rPr>
        <sz val="11"/>
        <color theme="1"/>
        <rFont val="Arial"/>
        <family val="2"/>
      </rPr>
      <t>2040/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rial"/>
        <family val="2"/>
      </rPr>
      <t>4930</t>
    </r>
  </si>
  <si>
    <t>0x0bb7</t>
  </si>
  <si>
    <t>0xfffff865</t>
  </si>
  <si>
    <t>0x1f72</t>
  </si>
  <si>
    <t>-1947~2999~5051</t>
  </si>
  <si>
    <r>
      <rPr>
        <sz val="11"/>
        <color theme="1"/>
        <rFont val="Arial"/>
        <family val="2"/>
      </rPr>
      <t>Z</t>
    </r>
    <r>
      <rPr>
        <sz val="11"/>
        <color theme="1"/>
        <rFont val="宋体"/>
        <family val="3"/>
        <charset val="134"/>
      </rPr>
      <t>轴</t>
    </r>
  </si>
  <si>
    <t>0x02e0</t>
  </si>
  <si>
    <t>0xffffd6ef</t>
  </si>
  <si>
    <t xml:space="preserve">794  ~  -10513   </t>
  </si>
  <si>
    <t>06ed</t>
  </si>
  <si>
    <t>cfb0</t>
  </si>
  <si>
    <t>01f4</t>
  </si>
  <si>
    <t>542f</t>
  </si>
  <si>
    <t xml:space="preserve"> </t>
  </si>
  <si>
    <t>0a53</t>
  </si>
  <si>
    <t>直线距离mm</t>
  </si>
  <si>
    <t>对应度数</t>
  </si>
  <si>
    <r>
      <rPr>
        <sz val="11"/>
        <color theme="1"/>
        <rFont val="Arial"/>
        <family val="2"/>
      </rPr>
      <t>T</t>
    </r>
    <r>
      <rPr>
        <sz val="11"/>
        <color theme="1"/>
        <rFont val="宋体"/>
        <family val="3"/>
        <charset val="134"/>
      </rPr>
      <t>轴长度</t>
    </r>
  </si>
  <si>
    <t>x</t>
  </si>
  <si>
    <t>电机一转直线距离mm</t>
  </si>
  <si>
    <t>校准点距离中心点</t>
  </si>
  <si>
    <t>mid中间点距
离初始点直线距离mm</t>
  </si>
  <si>
    <t>max最大行程</t>
  </si>
  <si>
    <t>mm</t>
  </si>
  <si>
    <t>校准点距离中心点mid</t>
  </si>
  <si>
    <t>右侧X距离中心点位置</t>
  </si>
  <si>
    <t>16f3</t>
  </si>
  <si>
    <t>左侧X距离中心点位置</t>
  </si>
  <si>
    <t>避让点据中心距离</t>
  </si>
  <si>
    <t>清洗点</t>
  </si>
  <si>
    <t>T</t>
  </si>
  <si>
    <t>传动比</t>
  </si>
  <si>
    <t>中间点校准角度</t>
  </si>
  <si>
    <t>前侧点距中心点角度</t>
  </si>
  <si>
    <t>后侧点距中心点角度</t>
  </si>
  <si>
    <t>总行程mm</t>
  </si>
  <si>
    <r>
      <rPr>
        <sz val="11"/>
        <color theme="1"/>
        <rFont val="Arial"/>
        <family val="2"/>
      </rPr>
      <t>z</t>
    </r>
    <r>
      <rPr>
        <sz val="11"/>
        <color theme="1"/>
        <rFont val="宋体"/>
        <family val="3"/>
        <charset val="134"/>
      </rPr>
      <t>轴理想速度</t>
    </r>
  </si>
  <si>
    <r>
      <rPr>
        <sz val="11"/>
        <color theme="1"/>
        <rFont val="宋体"/>
        <family val="3"/>
        <charset val="134"/>
      </rPr>
      <t>mm</t>
    </r>
    <r>
      <rPr>
        <sz val="11"/>
        <color theme="1"/>
        <rFont val="Arial"/>
        <family val="2"/>
      </rPr>
      <t>/s</t>
    </r>
  </si>
  <si>
    <r>
      <rPr>
        <sz val="11"/>
        <color theme="1"/>
        <rFont val="宋体"/>
        <family val="3"/>
        <charset val="134"/>
      </rPr>
      <t>转</t>
    </r>
    <r>
      <rPr>
        <sz val="11"/>
        <color theme="1"/>
        <rFont val="Arial"/>
        <family val="2"/>
      </rPr>
      <t>/min</t>
    </r>
  </si>
  <si>
    <r>
      <rPr>
        <sz val="11"/>
        <color theme="1"/>
        <rFont val="Arial"/>
        <family val="2"/>
      </rPr>
      <t>w</t>
    </r>
    <r>
      <rPr>
        <sz val="11"/>
        <color theme="1"/>
        <rFont val="宋体"/>
        <family val="3"/>
        <charset val="134"/>
      </rPr>
      <t>轴理想速度</t>
    </r>
  </si>
  <si>
    <r>
      <rPr>
        <sz val="11"/>
        <color theme="1"/>
        <rFont val="宋体"/>
        <family val="3"/>
        <charset val="134"/>
      </rPr>
      <t>度</t>
    </r>
    <r>
      <rPr>
        <sz val="11"/>
        <color theme="1"/>
        <rFont val="Arial"/>
        <family val="2"/>
      </rPr>
      <t>/s</t>
    </r>
  </si>
  <si>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轴距离home直线距离mm</t>
    </r>
  </si>
  <si>
    <t>角度</t>
  </si>
  <si>
    <r>
      <rPr>
        <sz val="11"/>
        <color theme="1"/>
        <rFont val="宋体"/>
        <family val="3"/>
        <charset val="134"/>
      </rPr>
      <t>点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（右前）</t>
    </r>
  </si>
  <si>
    <r>
      <rPr>
        <sz val="11"/>
        <color theme="1"/>
        <rFont val="宋体"/>
        <family val="3"/>
        <charset val="134"/>
      </rPr>
      <t>距离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点度数25540</t>
    </r>
    <r>
      <rPr>
        <sz val="11"/>
        <color theme="1"/>
        <rFont val="Arial"/>
        <family val="2"/>
      </rPr>
      <t>/227</t>
    </r>
  </si>
  <si>
    <r>
      <rPr>
        <sz val="11"/>
        <color theme="1"/>
        <rFont val="Arial"/>
        <family val="2"/>
      </rPr>
      <t>w</t>
    </r>
    <r>
      <rPr>
        <sz val="11"/>
        <color theme="1"/>
        <rFont val="宋体"/>
        <family val="3"/>
        <charset val="134"/>
      </rPr>
      <t>角度</t>
    </r>
  </si>
  <si>
    <t>点2（右后）</t>
  </si>
  <si>
    <r>
      <rPr>
        <sz val="11"/>
        <color theme="1"/>
        <rFont val="宋体"/>
        <family val="3"/>
        <charset val="134"/>
      </rPr>
      <t>距离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点度数</t>
    </r>
    <r>
      <rPr>
        <sz val="11"/>
        <color theme="1"/>
        <rFont val="Arial"/>
        <family val="2"/>
      </rPr>
      <t>27734/246.5</t>
    </r>
  </si>
  <si>
    <t>点3（左前）</t>
  </si>
  <si>
    <t>246.5-207.21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</si>
  <si>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、</t>
    </r>
    <r>
      <rPr>
        <b/>
        <sz val="11"/>
        <rFont val="Arial"/>
        <family val="2"/>
      </rPr>
      <t>X(ID=1)—</t>
    </r>
    <r>
      <rPr>
        <b/>
        <sz val="11"/>
        <rFont val="Arial Unicode MS"/>
        <family val="2"/>
      </rPr>
      <t>左右移动</t>
    </r>
    <r>
      <rPr>
        <b/>
        <sz val="11"/>
        <rFont val="Arial"/>
        <family val="2"/>
      </rPr>
      <t xml:space="preserve">       W(ID=2)—</t>
    </r>
    <r>
      <rPr>
        <b/>
        <sz val="11"/>
        <rFont val="Arial Unicode MS"/>
        <family val="2"/>
      </rPr>
      <t>取样针旋转</t>
    </r>
    <r>
      <rPr>
        <b/>
        <sz val="11"/>
        <rFont val="Arial"/>
        <family val="2"/>
      </rPr>
      <t xml:space="preserve">     Z(ID=3)—</t>
    </r>
    <r>
      <rPr>
        <b/>
        <sz val="11"/>
        <rFont val="Arial Unicode MS"/>
        <family val="2"/>
      </rPr>
      <t>取样针上下</t>
    </r>
    <r>
      <rPr>
        <b/>
        <sz val="11"/>
        <rFont val="Arial"/>
        <family val="2"/>
      </rPr>
      <t>/
2</t>
    </r>
    <r>
      <rPr>
        <b/>
        <sz val="11"/>
        <rFont val="宋体"/>
        <family val="3"/>
        <charset val="134"/>
      </rPr>
      <t>、</t>
    </r>
    <r>
      <rPr>
        <b/>
        <sz val="11"/>
        <rFont val="Arial"/>
        <family val="2"/>
      </rPr>
      <t>ID</t>
    </r>
    <r>
      <rPr>
        <b/>
        <sz val="11"/>
        <rFont val="Arial Unicode MS"/>
        <family val="2"/>
      </rPr>
      <t>参数定义：</t>
    </r>
    <r>
      <rPr>
        <b/>
        <sz val="11"/>
        <rFont val="Arial"/>
        <family val="2"/>
      </rPr>
      <t>X——ID=1</t>
    </r>
    <r>
      <rPr>
        <b/>
        <sz val="11"/>
        <rFont val="Arial Unicode MS"/>
        <family val="2"/>
      </rPr>
      <t>；</t>
    </r>
    <r>
      <rPr>
        <b/>
        <sz val="11"/>
        <rFont val="Arial"/>
        <family val="2"/>
      </rPr>
      <t>W——ID=2</t>
    </r>
    <r>
      <rPr>
        <b/>
        <sz val="11"/>
        <rFont val="Arial Unicode MS"/>
        <family val="2"/>
      </rPr>
      <t>；</t>
    </r>
    <r>
      <rPr>
        <b/>
        <sz val="11"/>
        <rFont val="Arial"/>
        <family val="2"/>
      </rPr>
      <t>Z——ID=3
3</t>
    </r>
    <r>
      <rPr>
        <b/>
        <sz val="11"/>
        <rFont val="宋体"/>
        <family val="3"/>
        <charset val="134"/>
      </rPr>
      <t>、</t>
    </r>
    <r>
      <rPr>
        <b/>
        <sz val="11"/>
        <color rgb="FFFF0000"/>
        <rFont val="Arial Unicode MS"/>
        <family val="2"/>
      </rPr>
      <t>关于电机控制，通过</t>
    </r>
    <r>
      <rPr>
        <b/>
        <sz val="11"/>
        <color rgb="FFFF0000"/>
        <rFont val="Arial"/>
        <family val="2"/>
      </rPr>
      <t>CAN</t>
    </r>
    <r>
      <rPr>
        <b/>
        <sz val="11"/>
        <color rgb="FFFF0000"/>
        <rFont val="Arial Unicode MS"/>
        <family val="2"/>
      </rPr>
      <t>通信连接。</t>
    </r>
    <r>
      <rPr>
        <b/>
        <sz val="11"/>
        <color rgb="FFFF0000"/>
        <rFont val="Arial"/>
        <family val="2"/>
      </rPr>
      <t xml:space="preserve">
</t>
    </r>
    <r>
      <rPr>
        <b/>
        <sz val="11"/>
        <color rgb="FFFF0000"/>
        <rFont val="Arial Unicode MS"/>
        <family val="2"/>
      </rPr>
      <t>指令定义中，目标号和控制参数均为低位在前，高位在后，并且位置为带符号的数值。</t>
    </r>
    <r>
      <rPr>
        <b/>
        <sz val="11"/>
        <color rgb="FFFF0000"/>
        <rFont val="Arial"/>
        <family val="2"/>
      </rPr>
      <t xml:space="preserve">
</t>
    </r>
    <r>
      <rPr>
        <b/>
        <sz val="11"/>
        <color rgb="FFFF0000"/>
        <rFont val="Arial Unicode MS"/>
        <family val="2"/>
      </rPr>
      <t>返回指令数据中，位置也为低位在前，高位在后。</t>
    </r>
    <r>
      <rPr>
        <b/>
        <sz val="11"/>
        <color rgb="FFFF0000"/>
        <rFont val="Arial"/>
        <family val="2"/>
      </rPr>
      <t xml:space="preserve">
</t>
    </r>
    <r>
      <rPr>
        <b/>
        <sz val="11"/>
        <color rgb="FFFF0000"/>
        <rFont val="Arial Unicode MS"/>
        <family val="2"/>
      </rPr>
      <t>除机械臂电机外的其他控制指令，数据格式是高位在前，低位在后。</t>
    </r>
    <r>
      <rPr>
        <b/>
        <sz val="11"/>
        <color rgb="FFFF0000"/>
        <rFont val="Arial"/>
        <family val="2"/>
      </rPr>
      <t xml:space="preserve">
</t>
    </r>
  </si>
  <si>
    <r>
      <rPr>
        <b/>
        <sz val="11"/>
        <rFont val="Arial Unicode MS"/>
        <family val="2"/>
      </rPr>
      <t>发送</t>
    </r>
  </si>
  <si>
    <r>
      <rPr>
        <b/>
        <sz val="11"/>
        <rFont val="Arial Unicode MS"/>
        <family val="2"/>
      </rPr>
      <t>返回</t>
    </r>
  </si>
  <si>
    <r>
      <rPr>
        <b/>
        <sz val="11"/>
        <rFont val="Arial Unicode MS"/>
        <family val="2"/>
      </rPr>
      <t>项目</t>
    </r>
  </si>
  <si>
    <r>
      <rPr>
        <b/>
        <sz val="11"/>
        <rFont val="Arial Unicode MS"/>
        <family val="2"/>
      </rPr>
      <t>命令</t>
    </r>
  </si>
  <si>
    <r>
      <rPr>
        <b/>
        <sz val="11"/>
        <rFont val="Arial Unicode MS"/>
        <family val="2"/>
      </rPr>
      <t>参数</t>
    </r>
  </si>
  <si>
    <r>
      <rPr>
        <b/>
        <sz val="11"/>
        <rFont val="Arial"/>
        <family val="2"/>
      </rPr>
      <t>XX</t>
    </r>
    <r>
      <rPr>
        <b/>
        <sz val="11"/>
        <rFont val="Arial Unicode MS"/>
        <family val="2"/>
      </rPr>
      <t>参数说明</t>
    </r>
  </si>
  <si>
    <r>
      <rPr>
        <b/>
        <sz val="11"/>
        <rFont val="Arial"/>
        <family val="2"/>
      </rPr>
      <t>ID</t>
    </r>
    <r>
      <rPr>
        <b/>
        <sz val="11"/>
        <rFont val="Arial Unicode MS"/>
        <family val="2"/>
      </rPr>
      <t>号</t>
    </r>
  </si>
  <si>
    <r>
      <rPr>
        <b/>
        <sz val="11"/>
        <rFont val="Arial Unicode MS"/>
        <family val="2"/>
      </rPr>
      <t>目标号</t>
    </r>
  </si>
  <si>
    <r>
      <rPr>
        <b/>
        <sz val="11"/>
        <rFont val="Arial Unicode MS"/>
        <family val="2"/>
      </rPr>
      <t>索引号</t>
    </r>
  </si>
  <si>
    <r>
      <rPr>
        <b/>
        <sz val="11"/>
        <rFont val="Arial Unicode MS"/>
        <family val="2"/>
      </rPr>
      <t>控制参数</t>
    </r>
  </si>
  <si>
    <r>
      <rPr>
        <sz val="11"/>
        <rFont val="Arial Unicode MS"/>
        <family val="2"/>
      </rPr>
      <t>设定电机工作模式</t>
    </r>
  </si>
  <si>
    <t>0x0022</t>
  </si>
  <si>
    <t>0x6060</t>
  </si>
  <si>
    <t>00</t>
  </si>
  <si>
    <t xml:space="preserve"> XX XX XX XX</t>
  </si>
  <si>
    <r>
      <rPr>
        <sz val="11"/>
        <rFont val="Arial"/>
        <family val="2"/>
      </rPr>
      <t>0x06-home</t>
    </r>
    <r>
      <rPr>
        <sz val="11"/>
        <rFont val="Arial Unicode MS"/>
        <family val="2"/>
      </rPr>
      <t>模式</t>
    </r>
    <r>
      <rPr>
        <sz val="11"/>
        <rFont val="Arial"/>
        <family val="2"/>
      </rPr>
      <t xml:space="preserve">  0x01-</t>
    </r>
    <r>
      <rPr>
        <sz val="11"/>
        <rFont val="Arial Unicode MS"/>
        <family val="2"/>
      </rPr>
      <t>位置模式</t>
    </r>
  </si>
  <si>
    <r>
      <rPr>
        <sz val="11"/>
        <rFont val="Arial"/>
        <family val="2"/>
      </rPr>
      <t xml:space="preserve"> XX(</t>
    </r>
    <r>
      <rPr>
        <sz val="11"/>
        <rFont val="Arial Unicode MS"/>
        <family val="2"/>
      </rPr>
      <t>索引号</t>
    </r>
    <r>
      <rPr>
        <sz val="11"/>
        <rFont val="Arial"/>
        <family val="2"/>
      </rPr>
      <t>00) XX(ID</t>
    </r>
    <r>
      <rPr>
        <sz val="11"/>
        <rFont val="Arial Unicode MS"/>
        <family val="2"/>
      </rPr>
      <t>号</t>
    </r>
    <r>
      <rPr>
        <sz val="11"/>
        <rFont val="Arial"/>
        <family val="2"/>
      </rPr>
      <t>) XX XX XX XX(</t>
    </r>
    <r>
      <rPr>
        <sz val="11"/>
        <rFont val="Arial Unicode MS"/>
        <family val="2"/>
      </rPr>
      <t>控制字</t>
    </r>
    <r>
      <rPr>
        <sz val="11"/>
        <rFont val="Arial"/>
        <family val="2"/>
      </rPr>
      <t>)</t>
    </r>
  </si>
  <si>
    <r>
      <rPr>
        <sz val="11"/>
        <rFont val="Arial Unicode MS"/>
        <family val="2"/>
      </rPr>
      <t>设定</t>
    </r>
    <r>
      <rPr>
        <sz val="11"/>
        <rFont val="Arial"/>
        <family val="2"/>
      </rPr>
      <t>HOME</t>
    </r>
    <r>
      <rPr>
        <sz val="11"/>
        <rFont val="Arial Unicode MS"/>
        <family val="2"/>
      </rPr>
      <t>模式</t>
    </r>
  </si>
  <si>
    <t>0x6098</t>
  </si>
  <si>
    <r>
      <rPr>
        <sz val="11"/>
        <rFont val="Arial"/>
        <family val="2"/>
      </rPr>
      <t>0x07-</t>
    </r>
    <r>
      <rPr>
        <sz val="11"/>
        <rFont val="Arial Unicode MS"/>
        <family val="2"/>
      </rPr>
      <t>定位在两个狭缝中间（高压电机阀模式）</t>
    </r>
    <r>
      <rPr>
        <sz val="11"/>
        <rFont val="Arial"/>
        <family val="2"/>
      </rPr>
      <t xml:space="preserve">
0x01-</t>
    </r>
    <r>
      <rPr>
        <sz val="11"/>
        <rFont val="Arial Unicode MS"/>
        <family val="2"/>
      </rPr>
      <t>找到光耦位置，停止（</t>
    </r>
    <r>
      <rPr>
        <sz val="11"/>
        <rFont val="Arial"/>
        <family val="2"/>
      </rPr>
      <t>W</t>
    </r>
    <r>
      <rPr>
        <sz val="11"/>
        <rFont val="Arial Unicode MS"/>
        <family val="2"/>
      </rPr>
      <t>使用此模式）</t>
    </r>
    <r>
      <rPr>
        <sz val="11"/>
        <rFont val="Arial"/>
        <family val="2"/>
      </rPr>
      <t xml:space="preserve">
102—</t>
    </r>
    <r>
      <rPr>
        <sz val="11"/>
        <rFont val="Arial Unicode MS"/>
        <family val="2"/>
      </rPr>
      <t>反向运行到电流堵转增长，停止（</t>
    </r>
    <r>
      <rPr>
        <sz val="11"/>
        <rFont val="Arial"/>
        <family val="2"/>
      </rPr>
      <t>Z</t>
    </r>
    <r>
      <rPr>
        <sz val="11"/>
        <rFont val="Arial Unicode MS"/>
        <family val="2"/>
      </rPr>
      <t>使用此模式）</t>
    </r>
    <r>
      <rPr>
        <sz val="11"/>
        <rFont val="Arial"/>
        <family val="2"/>
      </rPr>
      <t xml:space="preserve">
</t>
    </r>
    <r>
      <rPr>
        <sz val="11"/>
        <color rgb="FFFF0000"/>
        <rFont val="Arial"/>
        <family val="2"/>
      </rPr>
      <t>103—</t>
    </r>
    <r>
      <rPr>
        <sz val="11"/>
        <color rgb="FFFF0000"/>
        <rFont val="Arial Unicode MS"/>
        <family val="2"/>
      </rPr>
      <t>正向运行到电流堵转增长，停止（</t>
    </r>
    <r>
      <rPr>
        <sz val="11"/>
        <color rgb="FFFF0000"/>
        <rFont val="Arial"/>
        <family val="2"/>
      </rPr>
      <t>X</t>
    </r>
    <r>
      <rPr>
        <sz val="11"/>
        <color rgb="FFFF0000"/>
        <rFont val="Arial Unicode MS"/>
        <family val="2"/>
      </rPr>
      <t>使用此模式）</t>
    </r>
  </si>
  <si>
    <r>
      <rPr>
        <sz val="11"/>
        <rFont val="Arial Unicode MS"/>
        <family val="2"/>
      </rPr>
      <t>设定目标位置</t>
    </r>
  </si>
  <si>
    <t>0x607A</t>
  </si>
  <si>
    <r>
      <rPr>
        <sz val="11"/>
        <rFont val="Arial Unicode MS"/>
        <family val="2"/>
      </rPr>
      <t>低位在前，高位在后</t>
    </r>
  </si>
  <si>
    <r>
      <rPr>
        <sz val="11"/>
        <rFont val="Arial"/>
        <family val="2"/>
      </rPr>
      <t xml:space="preserve"> XX(</t>
    </r>
    <r>
      <rPr>
        <sz val="11"/>
        <rFont val="Arial Unicode MS"/>
        <family val="2"/>
      </rPr>
      <t>索引号</t>
    </r>
    <r>
      <rPr>
        <sz val="11"/>
        <rFont val="Arial"/>
        <family val="2"/>
      </rPr>
      <t>00) XX(ID</t>
    </r>
    <r>
      <rPr>
        <sz val="11"/>
        <rFont val="Arial Unicode MS"/>
        <family val="2"/>
      </rPr>
      <t>号</t>
    </r>
    <r>
      <rPr>
        <sz val="11"/>
        <rFont val="Arial"/>
        <family val="2"/>
      </rPr>
      <t>) XX XX XX XX(</t>
    </r>
    <r>
      <rPr>
        <sz val="11"/>
        <rFont val="Arial Unicode MS"/>
        <family val="2"/>
      </rPr>
      <t>位置</t>
    </r>
    <r>
      <rPr>
        <sz val="11"/>
        <rFont val="Arial"/>
        <family val="2"/>
      </rPr>
      <t>)</t>
    </r>
  </si>
  <si>
    <r>
      <rPr>
        <sz val="11"/>
        <rFont val="Arial Unicode MS"/>
        <family val="2"/>
      </rPr>
      <t>使能电机</t>
    </r>
  </si>
  <si>
    <t xml:space="preserve">0x6040 </t>
  </si>
  <si>
    <r>
      <rPr>
        <sz val="11"/>
        <rFont val="Arial"/>
        <family val="2"/>
      </rPr>
      <t>0x000F-</t>
    </r>
    <r>
      <rPr>
        <sz val="11"/>
        <rFont val="Arial Unicode MS"/>
        <family val="2"/>
      </rPr>
      <t>上使能（开）</t>
    </r>
    <r>
      <rPr>
        <sz val="11"/>
        <rFont val="Arial"/>
        <family val="2"/>
      </rPr>
      <t xml:space="preserve">  0x0006-</t>
    </r>
    <r>
      <rPr>
        <sz val="11"/>
        <rFont val="Arial Unicode MS"/>
        <family val="2"/>
      </rPr>
      <t>去使能（关）</t>
    </r>
  </si>
  <si>
    <r>
      <rPr>
        <sz val="11"/>
        <rFont val="Arial Unicode MS"/>
        <family val="2"/>
      </rPr>
      <t>设置速度</t>
    </r>
  </si>
  <si>
    <t>0x6081</t>
  </si>
  <si>
    <r>
      <rPr>
        <sz val="11"/>
        <rFont val="Arial"/>
        <family val="2"/>
      </rPr>
      <t>0x000F-</t>
    </r>
    <r>
      <rPr>
        <sz val="11"/>
        <rFont val="Arial Unicode MS"/>
        <family val="2"/>
      </rPr>
      <t>上使能（开）</t>
    </r>
    <r>
      <rPr>
        <sz val="11"/>
        <rFont val="Arial"/>
        <family val="2"/>
      </rPr>
      <t xml:space="preserve">  0x0007-</t>
    </r>
    <r>
      <rPr>
        <sz val="11"/>
        <rFont val="Arial Unicode MS"/>
        <family val="2"/>
      </rPr>
      <t>去使能（关）</t>
    </r>
  </si>
  <si>
    <r>
      <rPr>
        <sz val="11"/>
        <rFont val="Arial Unicode MS"/>
        <family val="2"/>
      </rPr>
      <t>执行</t>
    </r>
  </si>
  <si>
    <r>
      <rPr>
        <sz val="11"/>
        <rFont val="Arial"/>
        <family val="2"/>
      </rPr>
      <t>0x001F-</t>
    </r>
    <r>
      <rPr>
        <sz val="11"/>
        <rFont val="Arial Unicode MS"/>
        <family val="2"/>
      </rPr>
      <t>开始执行（执行</t>
    </r>
    <r>
      <rPr>
        <sz val="11"/>
        <rFont val="Arial"/>
        <family val="2"/>
      </rPr>
      <t>home</t>
    </r>
    <r>
      <rPr>
        <sz val="11"/>
        <rFont val="Arial Unicode MS"/>
        <family val="2"/>
      </rPr>
      <t>）</t>
    </r>
    <r>
      <rPr>
        <sz val="11"/>
        <rFont val="Arial"/>
        <family val="2"/>
      </rPr>
      <t xml:space="preserve">    0x000B-</t>
    </r>
    <r>
      <rPr>
        <sz val="11"/>
        <rFont val="Arial Unicode MS"/>
        <family val="2"/>
      </rPr>
      <t>急停</t>
    </r>
    <r>
      <rPr>
        <sz val="11"/>
        <rFont val="Arial"/>
        <family val="2"/>
      </rPr>
      <t xml:space="preserve">
0x003F-</t>
    </r>
    <r>
      <rPr>
        <sz val="11"/>
        <rFont val="Arial Unicode MS"/>
        <family val="2"/>
      </rPr>
      <t>立即执行（绝对位置）</t>
    </r>
    <r>
      <rPr>
        <sz val="11"/>
        <rFont val="Arial"/>
        <family val="2"/>
      </rPr>
      <t xml:space="preserve">    0x005F-</t>
    </r>
    <r>
      <rPr>
        <sz val="11"/>
        <rFont val="Arial Unicode MS"/>
        <family val="2"/>
      </rPr>
      <t>立即执行（相对位置）</t>
    </r>
  </si>
  <si>
    <r>
      <rPr>
        <sz val="11"/>
        <rFont val="Arial Unicode MS"/>
        <family val="2"/>
      </rPr>
      <t>当前实际位置读取</t>
    </r>
  </si>
  <si>
    <t>0x0040</t>
  </si>
  <si>
    <t>0x6064</t>
  </si>
  <si>
    <r>
      <rPr>
        <sz val="11"/>
        <rFont val="Arial Unicode MS"/>
        <family val="2"/>
      </rPr>
      <t>无参数用</t>
    </r>
    <r>
      <rPr>
        <sz val="11"/>
        <rFont val="Arial"/>
        <family val="2"/>
      </rPr>
      <t>0</t>
    </r>
    <r>
      <rPr>
        <sz val="11"/>
        <rFont val="Arial Unicode MS"/>
        <family val="2"/>
      </rPr>
      <t>补齐</t>
    </r>
  </si>
  <si>
    <r>
      <rPr>
        <sz val="11"/>
        <rFont val="Arial"/>
        <family val="2"/>
      </rPr>
      <t>XX(</t>
    </r>
    <r>
      <rPr>
        <sz val="11"/>
        <rFont val="Arial Unicode MS"/>
        <family val="2"/>
      </rPr>
      <t>索引号</t>
    </r>
    <r>
      <rPr>
        <sz val="11"/>
        <rFont val="Arial"/>
        <family val="2"/>
      </rPr>
      <t>00) XX(ID</t>
    </r>
    <r>
      <rPr>
        <sz val="11"/>
        <rFont val="Arial Unicode MS"/>
        <family val="2"/>
      </rPr>
      <t>号</t>
    </r>
    <r>
      <rPr>
        <sz val="11"/>
        <rFont val="Arial"/>
        <family val="2"/>
      </rPr>
      <t>) XX XX XX XX(</t>
    </r>
    <r>
      <rPr>
        <sz val="11"/>
        <rFont val="Arial Unicode MS"/>
        <family val="2"/>
      </rPr>
      <t>位置</t>
    </r>
    <r>
      <rPr>
        <sz val="11"/>
        <rFont val="Arial"/>
        <family val="2"/>
      </rPr>
      <t>)</t>
    </r>
  </si>
  <si>
    <r>
      <rPr>
        <sz val="11"/>
        <rFont val="Arial Unicode MS"/>
        <family val="2"/>
      </rPr>
      <t>清除报错</t>
    </r>
  </si>
  <si>
    <r>
      <rPr>
        <sz val="11"/>
        <rFont val="Arial"/>
        <family val="2"/>
      </rPr>
      <t>0x0080—</t>
    </r>
    <r>
      <rPr>
        <sz val="11"/>
        <rFont val="Arial Unicode MS"/>
        <family val="2"/>
      </rPr>
      <t>清除报错</t>
    </r>
  </si>
  <si>
    <r>
      <rPr>
        <sz val="11"/>
        <rFont val="Arial"/>
        <family val="2"/>
      </rPr>
      <t xml:space="preserve"> XX(</t>
    </r>
    <r>
      <rPr>
        <sz val="11"/>
        <rFont val="Arial Unicode MS"/>
        <family val="2"/>
      </rPr>
      <t>索引号</t>
    </r>
    <r>
      <rPr>
        <sz val="11"/>
        <rFont val="Arial"/>
        <family val="2"/>
      </rPr>
      <t>) XX(ID</t>
    </r>
    <r>
      <rPr>
        <sz val="11"/>
        <rFont val="Arial Unicode MS"/>
        <family val="2"/>
      </rPr>
      <t>号</t>
    </r>
    <r>
      <rPr>
        <sz val="11"/>
        <rFont val="Arial"/>
        <family val="2"/>
      </rPr>
      <t>) XX XX XX XX(</t>
    </r>
    <r>
      <rPr>
        <sz val="11"/>
        <rFont val="Arial Unicode MS"/>
        <family val="2"/>
      </rPr>
      <t>控制字</t>
    </r>
    <r>
      <rPr>
        <sz val="11"/>
        <rFont val="Arial"/>
        <family val="2"/>
      </rPr>
      <t>)</t>
    </r>
  </si>
  <si>
    <t>读取状态</t>
  </si>
  <si>
    <r>
      <rPr>
        <sz val="11"/>
        <rFont val="Arial"/>
        <family val="2"/>
      </rPr>
      <t xml:space="preserve"> XX(</t>
    </r>
    <r>
      <rPr>
        <sz val="11"/>
        <rFont val="宋体"/>
        <family val="3"/>
        <charset val="134"/>
      </rPr>
      <t>索引号</t>
    </r>
    <r>
      <rPr>
        <sz val="11"/>
        <rFont val="Arial"/>
        <family val="2"/>
      </rPr>
      <t>) XX(ID</t>
    </r>
    <r>
      <rPr>
        <sz val="11"/>
        <rFont val="宋体"/>
        <family val="3"/>
        <charset val="134"/>
      </rPr>
      <t>号</t>
    </r>
    <r>
      <rPr>
        <sz val="11"/>
        <rFont val="Arial"/>
        <family val="2"/>
      </rPr>
      <t>) XX(</t>
    </r>
    <r>
      <rPr>
        <sz val="11"/>
        <rFont val="宋体"/>
        <family val="3"/>
        <charset val="134"/>
      </rPr>
      <t>工作模式</t>
    </r>
    <r>
      <rPr>
        <sz val="11"/>
        <rFont val="Arial"/>
        <family val="2"/>
      </rPr>
      <t>) XX</t>
    </r>
    <r>
      <rPr>
        <sz val="11"/>
        <rFont val="宋体"/>
        <family val="3"/>
        <charset val="134"/>
      </rPr>
      <t>（home模式）</t>
    </r>
    <r>
      <rPr>
        <sz val="11"/>
        <rFont val="Arial"/>
        <family val="2"/>
      </rPr>
      <t xml:space="preserve"> XX</t>
    </r>
    <r>
      <rPr>
        <sz val="11"/>
        <rFont val="宋体"/>
        <family val="3"/>
        <charset val="134"/>
      </rPr>
      <t>（error错误）</t>
    </r>
    <r>
      <rPr>
        <sz val="11"/>
        <rFont val="Arial"/>
        <family val="2"/>
      </rPr>
      <t>0x00</t>
    </r>
  </si>
  <si>
    <r>
      <rPr>
        <sz val="11"/>
        <rFont val="Arial Unicode MS"/>
        <family val="2"/>
      </rPr>
      <t>报错反馈</t>
    </r>
  </si>
  <si>
    <t>0xEEEE</t>
  </si>
  <si>
    <t>系统复位初始化</t>
  </si>
  <si>
    <t>0x2203</t>
  </si>
  <si>
    <r>
      <rPr>
        <sz val="10"/>
        <color theme="1"/>
        <rFont val="Arial"/>
        <family val="2"/>
      </rPr>
      <t>XX XX XX XX(X</t>
    </r>
    <r>
      <rPr>
        <sz val="10"/>
        <color theme="1"/>
        <rFont val="Arial Unicode MS"/>
        <family val="2"/>
      </rPr>
      <t>轴初始位</t>
    </r>
    <r>
      <rPr>
        <sz val="10"/>
        <color theme="1"/>
        <rFont val="Arial"/>
        <family val="2"/>
      </rPr>
      <t>)
XX XX XX XX(w</t>
    </r>
    <r>
      <rPr>
        <sz val="10"/>
        <color theme="1"/>
        <rFont val="Arial Unicode MS"/>
        <family val="2"/>
      </rPr>
      <t>轴初始位</t>
    </r>
    <r>
      <rPr>
        <sz val="10"/>
        <color theme="1"/>
        <rFont val="Arial"/>
        <family val="2"/>
      </rPr>
      <t>)
XX XX XX XX(z</t>
    </r>
    <r>
      <rPr>
        <sz val="10"/>
        <color theme="1"/>
        <rFont val="Arial Unicode MS"/>
        <family val="2"/>
      </rPr>
      <t>轴初始位</t>
    </r>
    <r>
      <rPr>
        <sz val="10"/>
        <color theme="1"/>
        <rFont val="Arial"/>
        <family val="2"/>
      </rPr>
      <t>)
X</t>
    </r>
    <r>
      <rPr>
        <sz val="10"/>
        <color theme="1"/>
        <rFont val="宋体"/>
        <family val="3"/>
        <charset val="134"/>
      </rPr>
      <t>中心位置角度为：</t>
    </r>
    <r>
      <rPr>
        <sz val="10"/>
        <color theme="1"/>
        <rFont val="Arial"/>
        <family val="2"/>
      </rPr>
      <t>Xzero+25540
W</t>
    </r>
    <r>
      <rPr>
        <sz val="10"/>
        <color theme="1"/>
        <rFont val="宋体"/>
        <family val="3"/>
        <charset val="134"/>
      </rPr>
      <t>中心位置角度为：</t>
    </r>
    <r>
      <rPr>
        <sz val="10"/>
        <color theme="1"/>
        <rFont val="Arial"/>
        <family val="2"/>
      </rPr>
      <t>Wzero+10708</t>
    </r>
  </si>
  <si>
    <t>机械臂复位</t>
  </si>
  <si>
    <t>0x2215</t>
  </si>
  <si>
    <t>Object</t>
  </si>
  <si>
    <t>执行Home</t>
  </si>
  <si>
    <t>设定电机工作模式</t>
  </si>
  <si>
    <t xml:space="preserve">  XX(ID号) XX(索引号)  XX XX XX XX(控制字)</t>
  </si>
  <si>
    <t xml:space="preserve">索引号：00
ID参数定义：X——ID=1；W——ID=2；Z——ID=3
控制字4字节：0x06-home模式 </t>
  </si>
  <si>
    <t xml:space="preserve"> XX(ID号) XX(索引号)  XX XX XX XX(控制字)</t>
  </si>
  <si>
    <t>设定HOME模式</t>
  </si>
  <si>
    <t>索引号：00
ID参数定义：X——ID=1；W——ID=2；Z——ID=3
控制字：w-0x01;X-0X67;Z-0X66</t>
  </si>
  <si>
    <t xml:space="preserve"> XX(ID号) XX(索引号)   XX XX XX XX(控制字)</t>
  </si>
  <si>
    <t>使能电机</t>
  </si>
  <si>
    <t xml:space="preserve">  XX(ID号) XX(索引号) XX XX XX XX(控制字)</t>
  </si>
  <si>
    <t xml:space="preserve">索引号：00
ID参数定义：X——ID=1；W——ID=2；Z——ID=3
控制字4字节：0x000F-上使能（开）   </t>
  </si>
  <si>
    <t>XX(ID号) XX(索引号)  XX XX XX XX(控制字)</t>
  </si>
  <si>
    <t>执行</t>
  </si>
  <si>
    <t xml:space="preserve">索引号：00
ID参数定义：X——ID=1；W——ID=2；Z——ID=3
控制字4字节：0x001F-开始执行（执行home）    0x000B-急停 </t>
  </si>
  <si>
    <t xml:space="preserve"> XX(ID号)XX(索引号)  XX XX XX XX(控制字)</t>
  </si>
  <si>
    <t>位置执行</t>
  </si>
  <si>
    <t xml:space="preserve">  XX(ID号) XX(索引号)   XX XX XX XX(控制字)</t>
  </si>
  <si>
    <t>索引号：00
ID参数定义：X——ID=1；W——ID=2；Z——ID=3
控制字4字节： 0x01-位置模式</t>
  </si>
  <si>
    <t>设定目标位置</t>
  </si>
  <si>
    <t xml:space="preserve">  XX(ID号) XX(索引号)  XX XX XX XX(位置)</t>
  </si>
  <si>
    <t>索引号：00
ID参数定义：X——ID=1；W——ID=2；Z——ID=3
位置参数4字节：低位在前，高位在后</t>
  </si>
  <si>
    <t xml:space="preserve"> XX(ID号) XX(索引号)  XX XX XX XX(位置)</t>
  </si>
  <si>
    <t>索引号：00
ID参数定义：X——ID=1；W——ID=2；Z——ID=3
控制字4字节：0x000F-上使能（开）  0x0006-去使能（关）</t>
  </si>
  <si>
    <t>索引号：00
ID参数定义：X——ID=1；W——ID=2；Z——ID=3
控制字4字节：0x000B-急停
0x003F-立即执行（绝对位置）    0x005F-立即执行（相对位置）</t>
  </si>
  <si>
    <t>报错</t>
  </si>
  <si>
    <t>报错反馈</t>
  </si>
  <si>
    <t xml:space="preserve"> XX(ID号) XX(索引号)   XX XX XX XX(错误代码)</t>
  </si>
  <si>
    <t>索引号：00    错误代码：86 11  //跟随错误报错，长时间未达到指定位置
索引号：80    错误代码：FF 08 // 超出位置限制范围
索引号：80    错误代码：FF 03 // 位置编码器错误</t>
  </si>
  <si>
    <t>XX(ID号) XX(索引号) XX XX XX XX(错误代码)</t>
  </si>
  <si>
    <t>清除报错</t>
  </si>
  <si>
    <t>索引号：00
ID参数定义：X——ID=1；W——ID=2；Z——ID=3
控制字4字节：0x0080—清除报错</t>
  </si>
  <si>
    <t>XX参数说明</t>
  </si>
  <si>
    <t>报错限制</t>
  </si>
  <si>
    <t>Homeoffset设置并保存</t>
  </si>
  <si>
    <t>0x607c</t>
  </si>
  <si>
    <t xml:space="preserve"> XX(索引号) XX(ID号) XX XX XX XX(位置)</t>
  </si>
  <si>
    <t>跟随误差设置并保存</t>
  </si>
  <si>
    <t>0x6065</t>
  </si>
  <si>
    <t>位置上限</t>
  </si>
  <si>
    <t>0x607d</t>
  </si>
  <si>
    <t>索引号：02
ID参数定义：X——ID=1；W——ID=2；Z——ID=3
位置参数4字节：低位在前，高位在后</t>
  </si>
  <si>
    <t>位置下限</t>
  </si>
  <si>
    <t>索引号：01
ID参数定义：X——ID=1；W——ID=2；Z——ID=3
位置参数4字节：低位在前，高位在后</t>
  </si>
  <si>
    <t xml:space="preserve"> XX(ID号) XX(索引号) XX XX XX XX(位置)</t>
  </si>
  <si>
    <t>读光耦</t>
  </si>
  <si>
    <t>40 03 28 00 00 00 00 00</t>
  </si>
  <si>
    <t xml:space="preserve">03 28 00 01（ID） 01(光耦信号)  </t>
  </si>
  <si>
    <t>homingmode设置</t>
  </si>
  <si>
    <t>29 07 XX</t>
  </si>
  <si>
    <t>限位测试</t>
  </si>
  <si>
    <t>29 06 XX XX(设定最大速度) XX XX(电流) XX(方向)  XX(转数)</t>
  </si>
  <si>
    <t>按照最大限制转数运行，若HomingMode=0时，表示电机运行这些转数过程中，遇到位置不动，加电流，直到2A,停止报错处理
若Homingmode==102时，表示电机在给定的最大转数内，向一个方向找限位
若Homingmode==0xff,表示电机位置和限位同时走，哪个先到就先处理停止返回完成</t>
  </si>
  <si>
    <t>Z轴抬针速度</t>
    <phoneticPr fontId="31" type="noConversion"/>
  </si>
  <si>
    <t>0x0022</t>
    <phoneticPr fontId="31" type="noConversion"/>
  </si>
  <si>
    <t>xx</t>
    <phoneticPr fontId="31" type="noConversion"/>
  </si>
  <si>
    <t>0x6081</t>
    <phoneticPr fontId="31" type="noConversion"/>
  </si>
  <si>
    <t>xx xx xx xx</t>
    <phoneticPr fontId="31" type="noConversion"/>
  </si>
  <si>
    <t>速度     低位在前高位在后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</si>
</sst>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宋体"/>
      <charset val="134"/>
      <scheme val="minor"/>
    </font>
    <font>
      <b/>
      <sz val="14"/>
      <name val="Arial Unicode MS"/>
      <family val="2"/>
    </font>
    <font>
      <b/>
      <sz val="10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Arial Unicode MS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Unicode MS"/>
      <family val="2"/>
    </font>
    <font>
      <sz val="10"/>
      <name val="Arial"/>
      <family val="2"/>
    </font>
    <font>
      <sz val="10"/>
      <color rgb="FF00B050"/>
      <name val="Arial Unicode MS"/>
      <family val="2"/>
    </font>
    <font>
      <b/>
      <sz val="11"/>
      <color theme="1"/>
      <name val="宋体"/>
      <family val="3"/>
      <charset val="134"/>
    </font>
    <font>
      <u/>
      <sz val="11"/>
      <color rgb="FF000000"/>
      <name val="Arial Unicode MS"/>
      <family val="2"/>
    </font>
    <font>
      <sz val="11"/>
      <color rgb="FF000000"/>
      <name val="Arial Unicode MS"/>
      <family val="2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Arial Unicode MS"/>
      <family val="2"/>
    </font>
    <font>
      <b/>
      <sz val="11"/>
      <color rgb="FFFF0000"/>
      <name val="Arial Unicode MS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FF0000"/>
      <name val="Arial Unicode MS"/>
      <family val="2"/>
    </font>
    <font>
      <sz val="10"/>
      <color theme="1"/>
      <name val="宋体"/>
      <family val="3"/>
      <charset val="134"/>
    </font>
    <font>
      <b/>
      <sz val="11"/>
      <color theme="1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450666829432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7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0" xfId="0" applyFont="1" applyFill="1" applyBorder="1">
      <alignment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3" xfId="0" applyFont="1" applyFill="1" applyBorder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2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20" xfId="0" applyFont="1" applyFill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>
      <alignment vertical="center"/>
    </xf>
    <xf numFmtId="49" fontId="7" fillId="0" borderId="10" xfId="0" applyNumberFormat="1" applyFont="1" applyBorder="1">
      <alignment vertical="center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0" fontId="7" fillId="2" borderId="10" xfId="0" applyFont="1" applyFill="1" applyBorder="1" applyAlignment="1">
      <alignment horizontal="left" vertical="center"/>
    </xf>
    <xf numFmtId="49" fontId="7" fillId="2" borderId="10" xfId="0" applyNumberFormat="1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3" xfId="0" applyFont="1" applyFill="1" applyBorder="1" applyAlignment="1">
      <alignment vertical="center" wrapText="1"/>
    </xf>
    <xf numFmtId="0" fontId="8" fillId="2" borderId="3" xfId="0" applyFont="1" applyFill="1" applyBorder="1">
      <alignment vertical="center"/>
    </xf>
    <xf numFmtId="0" fontId="7" fillId="2" borderId="13" xfId="0" applyFont="1" applyFill="1" applyBorder="1">
      <alignment vertical="center"/>
    </xf>
    <xf numFmtId="0" fontId="9" fillId="2" borderId="13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0" fillId="0" borderId="10" xfId="0" applyFont="1" applyBorder="1">
      <alignment vertical="center"/>
    </xf>
    <xf numFmtId="0" fontId="11" fillId="0" borderId="10" xfId="0" applyFont="1" applyBorder="1">
      <alignment vertical="center"/>
    </xf>
    <xf numFmtId="0" fontId="12" fillId="0" borderId="10" xfId="0" applyFont="1" applyBorder="1" applyAlignment="1">
      <alignment horizontal="left" vertical="top"/>
    </xf>
    <xf numFmtId="0" fontId="13" fillId="0" borderId="10" xfId="0" applyFont="1" applyBorder="1">
      <alignment vertical="center"/>
    </xf>
    <xf numFmtId="0" fontId="3" fillId="0" borderId="0" xfId="0" applyFont="1" applyAlignment="1">
      <alignment horizontal="left" vertical="top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7" fillId="0" borderId="22" xfId="0" applyFont="1" applyBorder="1">
      <alignment vertical="center"/>
    </xf>
    <xf numFmtId="0" fontId="7" fillId="2" borderId="33" xfId="0" applyFont="1" applyFill="1" applyBorder="1">
      <alignment vertical="center"/>
    </xf>
    <xf numFmtId="0" fontId="16" fillId="0" borderId="10" xfId="0" applyFont="1" applyBorder="1">
      <alignment vertical="center"/>
    </xf>
    <xf numFmtId="0" fontId="13" fillId="0" borderId="10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2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0" xfId="0" applyFont="1" applyBorder="1" applyAlignment="1">
      <alignment vertical="center" wrapText="1"/>
    </xf>
    <xf numFmtId="0" fontId="10" fillId="2" borderId="10" xfId="0" applyFont="1" applyFill="1" applyBorder="1">
      <alignment vertical="center"/>
    </xf>
    <xf numFmtId="11" fontId="10" fillId="0" borderId="0" xfId="0" applyNumberFormat="1" applyFont="1">
      <alignment vertical="center"/>
    </xf>
    <xf numFmtId="0" fontId="10" fillId="2" borderId="0" xfId="0" applyFont="1" applyFill="1">
      <alignment vertical="center"/>
    </xf>
    <xf numFmtId="0" fontId="1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vertical="center" wrapText="1"/>
    </xf>
    <xf numFmtId="0" fontId="4" fillId="3" borderId="10" xfId="0" applyFont="1" applyFill="1" applyBorder="1">
      <alignment vertical="center"/>
    </xf>
    <xf numFmtId="0" fontId="13" fillId="3" borderId="10" xfId="0" applyFont="1" applyFill="1" applyBorder="1">
      <alignment vertical="center"/>
    </xf>
    <xf numFmtId="0" fontId="13" fillId="3" borderId="10" xfId="0" applyFont="1" applyFill="1" applyBorder="1" applyAlignment="1">
      <alignment vertical="center" wrapText="1"/>
    </xf>
    <xf numFmtId="0" fontId="5" fillId="0" borderId="10" xfId="0" applyFont="1" applyBorder="1">
      <alignment vertical="center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0" xfId="0" applyFont="1" applyFill="1" applyBorder="1">
      <alignment vertical="center"/>
    </xf>
    <xf numFmtId="0" fontId="10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3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4932F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A19" sqref="A19"/>
    </sheetView>
  </sheetViews>
  <sheetFormatPr defaultColWidth="9" defaultRowHeight="13.5"/>
  <cols>
    <col min="1" max="1" width="17.25" customWidth="1"/>
    <col min="2" max="2" width="21.875" customWidth="1"/>
    <col min="3" max="3" width="18" customWidth="1"/>
    <col min="4" max="4" width="27.875" customWidth="1"/>
    <col min="5" max="5" width="10" customWidth="1"/>
    <col min="6" max="6" width="20.75" customWidth="1"/>
    <col min="7" max="7" width="35.625" customWidth="1"/>
    <col min="8" max="8" width="10" customWidth="1"/>
    <col min="10" max="10" width="12.25" customWidth="1"/>
  </cols>
  <sheetData>
    <row r="1" spans="1:10" ht="14.25">
      <c r="A1" s="44" t="s">
        <v>0</v>
      </c>
      <c r="B1" s="44" t="s">
        <v>1</v>
      </c>
      <c r="C1" s="44"/>
      <c r="D1" s="44"/>
      <c r="E1" s="44"/>
      <c r="F1" s="44"/>
      <c r="G1" s="44"/>
      <c r="H1" s="44"/>
      <c r="I1" s="44"/>
      <c r="J1" s="44"/>
    </row>
    <row r="2" spans="1:10" ht="14.25">
      <c r="A2" s="130" t="s">
        <v>2</v>
      </c>
      <c r="B2" s="130"/>
      <c r="C2" s="130"/>
      <c r="D2" s="130"/>
      <c r="E2" s="130"/>
      <c r="F2" s="130"/>
      <c r="G2" s="117"/>
      <c r="H2" s="117"/>
      <c r="I2" s="117"/>
      <c r="J2" s="117"/>
    </row>
    <row r="3" spans="1:10" ht="14.25">
      <c r="A3" s="118" t="s">
        <v>3</v>
      </c>
      <c r="B3" s="118">
        <v>0</v>
      </c>
      <c r="C3" s="118">
        <v>0</v>
      </c>
      <c r="D3" s="118" t="s">
        <v>4</v>
      </c>
      <c r="E3" s="118" t="s">
        <v>5</v>
      </c>
      <c r="F3" s="118" t="s">
        <v>4</v>
      </c>
      <c r="G3" s="118" t="s">
        <v>6</v>
      </c>
      <c r="H3" s="118" t="s">
        <v>7</v>
      </c>
      <c r="I3" s="118" t="s">
        <v>8</v>
      </c>
      <c r="J3" s="118" t="s">
        <v>9</v>
      </c>
    </row>
    <row r="4" spans="1:10" ht="16.5" customHeight="1">
      <c r="A4" s="119" t="s">
        <v>10</v>
      </c>
      <c r="B4" s="119" t="s">
        <v>11</v>
      </c>
      <c r="C4" s="119" t="s">
        <v>12</v>
      </c>
      <c r="D4" s="119" t="s">
        <v>13</v>
      </c>
      <c r="E4" s="119" t="s">
        <v>14</v>
      </c>
      <c r="F4" s="134" t="s">
        <v>15</v>
      </c>
      <c r="G4" s="136" t="s">
        <v>16</v>
      </c>
      <c r="H4" s="136" t="s">
        <v>17</v>
      </c>
      <c r="I4" s="120" t="s">
        <v>18</v>
      </c>
      <c r="J4" s="119" t="s">
        <v>19</v>
      </c>
    </row>
    <row r="5" spans="1:10" ht="14.25">
      <c r="A5" s="119" t="s">
        <v>20</v>
      </c>
      <c r="B5" s="119" t="s">
        <v>20</v>
      </c>
      <c r="C5" s="119" t="s">
        <v>20</v>
      </c>
      <c r="D5" s="119" t="s">
        <v>21</v>
      </c>
      <c r="E5" s="119" t="s">
        <v>22</v>
      </c>
      <c r="F5" s="134"/>
      <c r="G5" s="136"/>
      <c r="H5" s="136"/>
      <c r="I5" s="119" t="s">
        <v>23</v>
      </c>
      <c r="J5" s="119" t="s">
        <v>20</v>
      </c>
    </row>
    <row r="6" spans="1:10" ht="14.25">
      <c r="A6" s="131" t="s">
        <v>24</v>
      </c>
      <c r="B6" s="131"/>
      <c r="C6" s="131"/>
      <c r="D6" s="131"/>
      <c r="E6" s="131"/>
      <c r="F6" s="131"/>
      <c r="G6" s="131"/>
      <c r="H6" s="131"/>
      <c r="I6" s="131"/>
      <c r="J6" s="131"/>
    </row>
    <row r="7" spans="1:10" ht="14.25">
      <c r="A7" s="121" t="s">
        <v>3</v>
      </c>
      <c r="B7" s="121">
        <v>0</v>
      </c>
      <c r="C7" s="121">
        <v>0</v>
      </c>
      <c r="D7" s="121">
        <v>85</v>
      </c>
      <c r="E7" s="121">
        <v>50</v>
      </c>
      <c r="F7" s="121">
        <v>0</v>
      </c>
      <c r="G7" s="121" t="s">
        <v>8</v>
      </c>
      <c r="H7" s="121" t="s">
        <v>9</v>
      </c>
      <c r="I7" s="128"/>
      <c r="J7" s="128"/>
    </row>
    <row r="8" spans="1:10" ht="14.25">
      <c r="A8" s="122" t="s">
        <v>10</v>
      </c>
      <c r="B8" s="122" t="s">
        <v>11</v>
      </c>
      <c r="C8" s="122" t="s">
        <v>12</v>
      </c>
      <c r="D8" s="122" t="s">
        <v>13</v>
      </c>
      <c r="E8" s="122" t="s">
        <v>14</v>
      </c>
      <c r="F8" s="135" t="s">
        <v>15</v>
      </c>
      <c r="G8" s="123" t="s">
        <v>25</v>
      </c>
      <c r="H8" s="122" t="s">
        <v>19</v>
      </c>
      <c r="I8" s="128"/>
      <c r="J8" s="128"/>
    </row>
    <row r="9" spans="1:10" ht="14.25">
      <c r="A9" s="122" t="s">
        <v>20</v>
      </c>
      <c r="B9" s="122" t="s">
        <v>20</v>
      </c>
      <c r="C9" s="122" t="s">
        <v>20</v>
      </c>
      <c r="D9" s="122" t="s">
        <v>21</v>
      </c>
      <c r="E9" s="122" t="s">
        <v>22</v>
      </c>
      <c r="F9" s="135"/>
      <c r="G9" s="122" t="s">
        <v>23</v>
      </c>
      <c r="H9" s="122" t="s">
        <v>20</v>
      </c>
      <c r="I9" s="128"/>
      <c r="J9" s="128"/>
    </row>
    <row r="10" spans="1:10" ht="14.25">
      <c r="A10" s="131" t="s">
        <v>26</v>
      </c>
      <c r="B10" s="131"/>
      <c r="C10" s="131"/>
      <c r="D10" s="131"/>
      <c r="E10" s="131"/>
      <c r="F10" s="131"/>
      <c r="G10" s="131"/>
      <c r="H10" s="131"/>
      <c r="I10" s="131"/>
      <c r="J10" s="131"/>
    </row>
    <row r="11" spans="1:10" ht="14.25">
      <c r="A11" s="121" t="s">
        <v>3</v>
      </c>
      <c r="B11" s="121">
        <v>0</v>
      </c>
      <c r="C11" s="121">
        <v>0</v>
      </c>
      <c r="D11" s="121" t="s">
        <v>4</v>
      </c>
      <c r="E11" s="121" t="s">
        <v>5</v>
      </c>
      <c r="F11" s="121" t="s">
        <v>4</v>
      </c>
      <c r="G11" s="121" t="s">
        <v>6</v>
      </c>
      <c r="H11" s="121" t="s">
        <v>7</v>
      </c>
      <c r="I11" s="121" t="s">
        <v>8</v>
      </c>
      <c r="J11" s="121" t="s">
        <v>9</v>
      </c>
    </row>
    <row r="12" spans="1:10" ht="14.25">
      <c r="A12" s="122" t="s">
        <v>10</v>
      </c>
      <c r="B12" s="122" t="s">
        <v>11</v>
      </c>
      <c r="C12" s="122" t="s">
        <v>12</v>
      </c>
      <c r="D12" s="122" t="s">
        <v>13</v>
      </c>
      <c r="E12" s="122" t="s">
        <v>14</v>
      </c>
      <c r="F12" s="135" t="s">
        <v>15</v>
      </c>
      <c r="G12" s="137" t="s">
        <v>16</v>
      </c>
      <c r="H12" s="137" t="s">
        <v>17</v>
      </c>
      <c r="I12" s="123" t="s">
        <v>18</v>
      </c>
      <c r="J12" s="122" t="s">
        <v>19</v>
      </c>
    </row>
    <row r="13" spans="1:10" ht="14.25">
      <c r="A13" s="122" t="s">
        <v>20</v>
      </c>
      <c r="B13" s="122" t="s">
        <v>20</v>
      </c>
      <c r="C13" s="122" t="s">
        <v>20</v>
      </c>
      <c r="D13" s="122" t="s">
        <v>22</v>
      </c>
      <c r="E13" s="122" t="s">
        <v>21</v>
      </c>
      <c r="F13" s="135"/>
      <c r="G13" s="137"/>
      <c r="H13" s="137"/>
      <c r="I13" s="122" t="s">
        <v>23</v>
      </c>
      <c r="J13" s="122" t="s">
        <v>20</v>
      </c>
    </row>
    <row r="14" spans="1:10" ht="14.25">
      <c r="A14" s="44"/>
      <c r="B14" s="44"/>
      <c r="C14" s="44"/>
      <c r="D14" s="44"/>
      <c r="E14" s="44"/>
      <c r="F14" s="44"/>
      <c r="G14" s="44"/>
      <c r="H14" s="44"/>
      <c r="I14" s="44"/>
      <c r="J14" s="44"/>
    </row>
    <row r="15" spans="1:10" ht="14.25">
      <c r="A15" s="124"/>
      <c r="B15" s="132" t="s">
        <v>27</v>
      </c>
      <c r="C15" s="132"/>
      <c r="D15" s="132"/>
      <c r="E15" s="133" t="s">
        <v>28</v>
      </c>
      <c r="F15" s="133"/>
      <c r="G15" s="133"/>
      <c r="H15" s="44"/>
      <c r="I15" s="44"/>
      <c r="J15" s="44"/>
    </row>
    <row r="16" spans="1:10" ht="14.25">
      <c r="A16" s="124" t="s">
        <v>29</v>
      </c>
      <c r="B16" s="124" t="s">
        <v>30</v>
      </c>
      <c r="C16" s="124" t="s">
        <v>31</v>
      </c>
      <c r="D16" s="124" t="s">
        <v>32</v>
      </c>
      <c r="E16" s="125" t="s">
        <v>33</v>
      </c>
      <c r="F16" s="125" t="s">
        <v>31</v>
      </c>
      <c r="G16" s="125" t="s">
        <v>32</v>
      </c>
      <c r="H16" s="44"/>
      <c r="I16" s="44"/>
      <c r="J16" s="44"/>
    </row>
    <row r="17" spans="1:10" ht="14.25">
      <c r="A17" s="124" t="s">
        <v>34</v>
      </c>
      <c r="B17" s="124" t="s">
        <v>35</v>
      </c>
      <c r="C17" s="124">
        <v>0</v>
      </c>
      <c r="D17" s="124" t="s">
        <v>36</v>
      </c>
      <c r="E17" s="125" t="s">
        <v>35</v>
      </c>
      <c r="F17" s="125" t="s">
        <v>37</v>
      </c>
      <c r="G17" s="125" t="s">
        <v>38</v>
      </c>
      <c r="H17" s="44"/>
      <c r="I17" s="44"/>
      <c r="J17" s="44"/>
    </row>
    <row r="18" spans="1:10" ht="14.25">
      <c r="A18" s="124" t="s">
        <v>39</v>
      </c>
      <c r="B18" s="124" t="s">
        <v>40</v>
      </c>
      <c r="C18" s="124">
        <v>0</v>
      </c>
      <c r="D18" s="124" t="s">
        <v>41</v>
      </c>
      <c r="E18" s="125" t="s">
        <v>42</v>
      </c>
      <c r="F18" s="125" t="s">
        <v>43</v>
      </c>
      <c r="G18" s="125" t="s">
        <v>44</v>
      </c>
      <c r="H18" s="44"/>
      <c r="I18" s="44"/>
      <c r="J18" s="44"/>
    </row>
    <row r="19" spans="1:10" ht="28.5">
      <c r="A19" s="124" t="s">
        <v>45</v>
      </c>
      <c r="B19" s="124" t="s">
        <v>46</v>
      </c>
      <c r="C19" s="124">
        <v>1</v>
      </c>
      <c r="D19" s="126" t="s">
        <v>47</v>
      </c>
      <c r="E19" s="127" t="s">
        <v>48</v>
      </c>
      <c r="F19" s="127" t="s">
        <v>49</v>
      </c>
      <c r="G19" s="127" t="s">
        <v>50</v>
      </c>
      <c r="H19" s="44"/>
      <c r="I19" s="44"/>
      <c r="J19" s="44"/>
    </row>
    <row r="20" spans="1:10" ht="28.5">
      <c r="A20" s="124" t="s">
        <v>51</v>
      </c>
      <c r="B20" s="126" t="s">
        <v>52</v>
      </c>
      <c r="C20" s="126" t="s">
        <v>53</v>
      </c>
      <c r="D20" s="126" t="s">
        <v>50</v>
      </c>
      <c r="E20" s="125" t="s">
        <v>54</v>
      </c>
      <c r="F20" s="125" t="s">
        <v>55</v>
      </c>
      <c r="G20" s="125" t="s">
        <v>41</v>
      </c>
      <c r="H20" s="44"/>
      <c r="I20" s="44"/>
      <c r="J20" s="44"/>
    </row>
  </sheetData>
  <mergeCells count="12">
    <mergeCell ref="A2:F2"/>
    <mergeCell ref="A6:J6"/>
    <mergeCell ref="A10:J10"/>
    <mergeCell ref="B15:D15"/>
    <mergeCell ref="E15:G15"/>
    <mergeCell ref="F4:F5"/>
    <mergeCell ref="F8:F9"/>
    <mergeCell ref="F12:F13"/>
    <mergeCell ref="G4:G5"/>
    <mergeCell ref="G12:G13"/>
    <mergeCell ref="H4:H5"/>
    <mergeCell ref="H12:H13"/>
  </mergeCells>
  <phoneticPr fontId="3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="115" zoomScaleNormal="115" workbookViewId="0">
      <selection activeCell="C9" sqref="C9"/>
    </sheetView>
  </sheetViews>
  <sheetFormatPr defaultColWidth="9" defaultRowHeight="14.25"/>
  <cols>
    <col min="1" max="1" width="5.375" style="90" customWidth="1"/>
    <col min="2" max="2" width="20.25" style="90" customWidth="1"/>
    <col min="3" max="3" width="45.125" style="90" customWidth="1"/>
    <col min="4" max="4" width="24.375" style="90" customWidth="1"/>
    <col min="5" max="5" width="16.5" style="90" customWidth="1"/>
    <col min="6" max="6" width="52" style="90" customWidth="1"/>
    <col min="7" max="16384" width="9" style="90"/>
  </cols>
  <sheetData>
    <row r="1" spans="1:8">
      <c r="A1" s="107"/>
      <c r="B1" s="108" t="s">
        <v>56</v>
      </c>
      <c r="C1" s="108" t="s">
        <v>30</v>
      </c>
      <c r="D1" s="108" t="s">
        <v>57</v>
      </c>
      <c r="E1" s="108" t="s">
        <v>58</v>
      </c>
      <c r="F1" s="108" t="s">
        <v>32</v>
      </c>
      <c r="G1" s="108" t="s">
        <v>59</v>
      </c>
    </row>
    <row r="2" spans="1:8" ht="25.5">
      <c r="A2" s="107">
        <v>1</v>
      </c>
      <c r="B2" s="109" t="s">
        <v>60</v>
      </c>
      <c r="C2" s="110" t="s">
        <v>61</v>
      </c>
      <c r="D2" s="110">
        <v>5</v>
      </c>
      <c r="E2" s="110" t="s">
        <v>62</v>
      </c>
      <c r="F2" s="111" t="s">
        <v>63</v>
      </c>
      <c r="G2" s="110" t="s">
        <v>64</v>
      </c>
    </row>
    <row r="3" spans="1:8">
      <c r="A3" s="107">
        <v>2</v>
      </c>
      <c r="B3" s="109" t="s">
        <v>65</v>
      </c>
      <c r="C3" s="110" t="s">
        <v>66</v>
      </c>
      <c r="D3" s="110">
        <v>2</v>
      </c>
      <c r="E3" s="110" t="s">
        <v>8</v>
      </c>
      <c r="F3" s="109" t="s">
        <v>67</v>
      </c>
      <c r="G3" s="110" t="s">
        <v>68</v>
      </c>
      <c r="H3" s="102" t="s">
        <v>69</v>
      </c>
    </row>
    <row r="4" spans="1:8">
      <c r="A4" s="107">
        <v>3</v>
      </c>
      <c r="B4" s="109" t="s">
        <v>70</v>
      </c>
      <c r="C4" s="110" t="s">
        <v>71</v>
      </c>
      <c r="D4" s="110">
        <v>1</v>
      </c>
      <c r="E4" s="110" t="s">
        <v>72</v>
      </c>
      <c r="F4" s="109" t="s">
        <v>73</v>
      </c>
      <c r="G4" s="110" t="s">
        <v>74</v>
      </c>
    </row>
    <row r="5" spans="1:8">
      <c r="A5" s="107">
        <v>4</v>
      </c>
      <c r="B5" s="109" t="s">
        <v>75</v>
      </c>
      <c r="C5" s="110" t="s">
        <v>76</v>
      </c>
      <c r="D5" s="110">
        <v>0</v>
      </c>
      <c r="E5" s="110"/>
      <c r="F5" s="110" t="s">
        <v>41</v>
      </c>
      <c r="G5" s="110" t="s">
        <v>77</v>
      </c>
    </row>
    <row r="6" spans="1:8" ht="25.5">
      <c r="A6" s="107">
        <v>5</v>
      </c>
      <c r="B6" s="109" t="s">
        <v>78</v>
      </c>
      <c r="C6" s="110" t="s">
        <v>79</v>
      </c>
      <c r="D6" s="110">
        <v>2</v>
      </c>
      <c r="E6" s="110" t="s">
        <v>80</v>
      </c>
      <c r="F6" s="111" t="s">
        <v>81</v>
      </c>
      <c r="G6" s="110" t="s">
        <v>82</v>
      </c>
    </row>
    <row r="7" spans="1:8">
      <c r="A7" s="138">
        <v>6</v>
      </c>
      <c r="B7" s="109" t="s">
        <v>83</v>
      </c>
      <c r="C7" s="110" t="s">
        <v>84</v>
      </c>
      <c r="D7" s="110">
        <v>2</v>
      </c>
      <c r="E7" s="110" t="s">
        <v>8</v>
      </c>
      <c r="F7" s="111" t="s">
        <v>85</v>
      </c>
      <c r="G7" s="110" t="s">
        <v>86</v>
      </c>
    </row>
    <row r="8" spans="1:8" ht="51">
      <c r="A8" s="139"/>
      <c r="B8" s="112" t="s">
        <v>87</v>
      </c>
      <c r="C8" s="75" t="s">
        <v>88</v>
      </c>
      <c r="D8" s="75" t="s">
        <v>89</v>
      </c>
      <c r="E8" s="75" t="s">
        <v>90</v>
      </c>
      <c r="F8" s="113" t="s">
        <v>91</v>
      </c>
      <c r="G8" s="75" t="s">
        <v>88</v>
      </c>
    </row>
    <row r="9" spans="1:8" ht="51">
      <c r="A9" s="139"/>
      <c r="B9" s="112" t="s">
        <v>92</v>
      </c>
      <c r="C9" s="75" t="s">
        <v>93</v>
      </c>
      <c r="D9" s="75" t="s">
        <v>89</v>
      </c>
      <c r="E9" s="75"/>
      <c r="F9" s="113" t="s">
        <v>91</v>
      </c>
      <c r="G9" s="75" t="s">
        <v>94</v>
      </c>
    </row>
    <row r="10" spans="1:8">
      <c r="A10" s="139"/>
      <c r="B10" s="114" t="s">
        <v>95</v>
      </c>
      <c r="C10" s="115" t="s">
        <v>96</v>
      </c>
      <c r="D10" s="115"/>
      <c r="E10" s="115"/>
      <c r="F10" s="116" t="s">
        <v>41</v>
      </c>
      <c r="G10" s="75" t="s">
        <v>96</v>
      </c>
    </row>
    <row r="11" spans="1:8">
      <c r="A11" s="139"/>
      <c r="B11" s="114" t="s">
        <v>97</v>
      </c>
      <c r="C11" s="115" t="s">
        <v>98</v>
      </c>
      <c r="D11" s="115"/>
      <c r="E11" s="115"/>
      <c r="F11" s="116"/>
      <c r="G11" s="75" t="s">
        <v>88</v>
      </c>
    </row>
    <row r="12" spans="1:8">
      <c r="A12" s="139"/>
      <c r="B12" s="114" t="s">
        <v>99</v>
      </c>
      <c r="C12" s="115" t="s">
        <v>100</v>
      </c>
      <c r="D12" s="115"/>
      <c r="E12" s="115"/>
      <c r="F12" s="116"/>
      <c r="G12" s="75" t="s">
        <v>88</v>
      </c>
    </row>
    <row r="13" spans="1:8">
      <c r="A13" s="139"/>
      <c r="B13" s="114" t="s">
        <v>101</v>
      </c>
      <c r="C13" s="115" t="s">
        <v>102</v>
      </c>
      <c r="D13" s="115"/>
      <c r="E13" s="115"/>
      <c r="F13" s="116"/>
      <c r="G13" s="75" t="s">
        <v>88</v>
      </c>
    </row>
    <row r="14" spans="1:8">
      <c r="A14" s="140"/>
      <c r="B14" s="114" t="s">
        <v>103</v>
      </c>
      <c r="C14" s="115" t="s">
        <v>104</v>
      </c>
      <c r="D14" s="115"/>
      <c r="E14" s="115"/>
      <c r="F14" s="116"/>
      <c r="G14" s="75" t="s">
        <v>94</v>
      </c>
    </row>
    <row r="15" spans="1:8" ht="42.75">
      <c r="A15" s="72">
        <v>7</v>
      </c>
      <c r="B15" s="73" t="s">
        <v>105</v>
      </c>
      <c r="C15" s="72" t="s">
        <v>106</v>
      </c>
      <c r="D15" s="72">
        <v>2</v>
      </c>
      <c r="E15" s="72" t="s">
        <v>8</v>
      </c>
      <c r="F15" s="103" t="s">
        <v>107</v>
      </c>
      <c r="G15" s="72"/>
    </row>
  </sheetData>
  <mergeCells count="1">
    <mergeCell ref="A7:A14"/>
  </mergeCells>
  <phoneticPr fontId="3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opLeftCell="A19" zoomScale="130" zoomScaleNormal="130" workbookViewId="0">
      <selection activeCell="D24" sqref="D24"/>
    </sheetView>
  </sheetViews>
  <sheetFormatPr defaultColWidth="9" defaultRowHeight="14.25"/>
  <cols>
    <col min="1" max="1" width="9" style="90"/>
    <col min="2" max="2" width="22" style="90" customWidth="1"/>
    <col min="3" max="3" width="19.625" style="90" customWidth="1"/>
    <col min="4" max="4" width="25.625" style="90" customWidth="1"/>
    <col min="5" max="5" width="20.875" style="90" customWidth="1"/>
    <col min="6" max="6" width="12.625" style="90" customWidth="1"/>
    <col min="7" max="7" width="23.5" style="90" customWidth="1"/>
    <col min="8" max="10" width="12.625" style="90"/>
    <col min="11" max="11" width="9" style="90"/>
    <col min="12" max="14" width="12.625" style="90"/>
    <col min="15" max="16384" width="9" style="90"/>
  </cols>
  <sheetData>
    <row r="1" spans="1:16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15">
      <c r="B3" s="92"/>
      <c r="C3" s="93" t="s">
        <v>108</v>
      </c>
      <c r="D3" s="93" t="s">
        <v>109</v>
      </c>
      <c r="E3" s="141" t="s">
        <v>110</v>
      </c>
      <c r="F3" s="141"/>
      <c r="G3" s="142"/>
    </row>
    <row r="4" spans="1:16">
      <c r="B4" s="94" t="s">
        <v>111</v>
      </c>
      <c r="C4" s="95">
        <v>21600</v>
      </c>
      <c r="D4" s="95" t="s">
        <v>112</v>
      </c>
      <c r="E4" s="95" t="s">
        <v>112</v>
      </c>
      <c r="F4" s="95" t="s">
        <v>113</v>
      </c>
      <c r="G4" s="96" t="s">
        <v>114</v>
      </c>
    </row>
    <row r="5" spans="1:16">
      <c r="B5" s="94" t="s">
        <v>115</v>
      </c>
      <c r="C5" s="97" t="s">
        <v>116</v>
      </c>
      <c r="D5" s="95" t="s">
        <v>117</v>
      </c>
      <c r="E5" s="95" t="s">
        <v>118</v>
      </c>
      <c r="F5" s="95" t="s">
        <v>119</v>
      </c>
      <c r="G5" s="129" t="s">
        <v>120</v>
      </c>
    </row>
    <row r="6" spans="1:16">
      <c r="B6" s="98" t="s">
        <v>121</v>
      </c>
      <c r="C6" s="99">
        <v>11300</v>
      </c>
      <c r="D6" s="99" t="s">
        <v>122</v>
      </c>
      <c r="E6" s="99" t="s">
        <v>122</v>
      </c>
      <c r="F6" s="99" t="s">
        <v>123</v>
      </c>
      <c r="G6" s="100" t="s">
        <v>124</v>
      </c>
    </row>
    <row r="10" spans="1:16" ht="15">
      <c r="B10" s="92"/>
      <c r="C10" s="93" t="s">
        <v>108</v>
      </c>
      <c r="D10" s="93" t="s">
        <v>109</v>
      </c>
      <c r="E10" s="141" t="s">
        <v>110</v>
      </c>
      <c r="F10" s="141"/>
      <c r="G10" s="142"/>
    </row>
    <row r="11" spans="1:16">
      <c r="B11" s="94" t="s">
        <v>111</v>
      </c>
      <c r="C11" s="95">
        <f>G11</f>
        <v>51395</v>
      </c>
      <c r="D11" s="95"/>
      <c r="E11" s="95" t="s">
        <v>125</v>
      </c>
      <c r="F11" s="95" t="s">
        <v>126</v>
      </c>
      <c r="G11" s="96">
        <f>HEX2DEC(F11)-HEX2DEC(E11)</f>
        <v>51395</v>
      </c>
      <c r="H11" s="90" t="str">
        <f>DEC2HEX(G11)</f>
        <v>C8C3</v>
      </c>
    </row>
    <row r="12" spans="1:16">
      <c r="B12" s="94" t="s">
        <v>115</v>
      </c>
      <c r="C12" s="97">
        <v>21036</v>
      </c>
      <c r="D12" s="95"/>
      <c r="E12" s="101" t="s">
        <v>127</v>
      </c>
      <c r="F12" s="95" t="s">
        <v>128</v>
      </c>
      <c r="G12" s="96">
        <f>HEX2DEC(F12)-HEX2DEC(E12)</f>
        <v>21051</v>
      </c>
      <c r="H12" s="90" t="str">
        <f>DEC2HEX(G12)</f>
        <v>523B</v>
      </c>
    </row>
    <row r="13" spans="1:16">
      <c r="B13" s="98" t="s">
        <v>121</v>
      </c>
      <c r="C13" s="99">
        <v>18958</v>
      </c>
      <c r="D13" s="99" t="s">
        <v>129</v>
      </c>
      <c r="E13" s="99" t="s">
        <v>130</v>
      </c>
      <c r="F13" s="99">
        <v>5461</v>
      </c>
      <c r="G13" s="100">
        <f>HEX2DEC(F13)-HEX2DEC(E13)</f>
        <v>18958</v>
      </c>
      <c r="H13" s="90" t="str">
        <f>DEC2HEX(G13)</f>
        <v>4A0E</v>
      </c>
    </row>
    <row r="16" spans="1:16">
      <c r="D16" s="102"/>
    </row>
    <row r="17" spans="1:14">
      <c r="A17" s="72"/>
      <c r="B17" s="73"/>
      <c r="C17" s="73" t="s">
        <v>131</v>
      </c>
      <c r="D17" s="97" t="s">
        <v>132</v>
      </c>
      <c r="E17" s="90" t="s">
        <v>133</v>
      </c>
      <c r="F17" s="90">
        <v>120.79</v>
      </c>
    </row>
    <row r="18" spans="1:14">
      <c r="A18" s="143" t="s">
        <v>134</v>
      </c>
      <c r="B18" s="103" t="s">
        <v>135</v>
      </c>
      <c r="C18" s="104">
        <v>31.996600000000001</v>
      </c>
      <c r="D18" s="72">
        <v>3600</v>
      </c>
      <c r="E18" s="102" t="s">
        <v>136</v>
      </c>
      <c r="F18" s="90">
        <v>167.5</v>
      </c>
    </row>
    <row r="19" spans="1:14" ht="27">
      <c r="A19" s="143"/>
      <c r="B19" s="103" t="s">
        <v>137</v>
      </c>
      <c r="C19" s="104">
        <v>227</v>
      </c>
      <c r="D19" s="72">
        <f>C19/C18*D18</f>
        <v>25540.213647700068</v>
      </c>
    </row>
    <row r="20" spans="1:14">
      <c r="A20" s="143"/>
      <c r="B20" s="73" t="s">
        <v>138</v>
      </c>
      <c r="C20" s="104">
        <v>454</v>
      </c>
      <c r="D20" s="72">
        <f>C20/C18*3600</f>
        <v>51080.427295400135</v>
      </c>
      <c r="G20" s="90" t="s">
        <v>139</v>
      </c>
    </row>
    <row r="21" spans="1:14">
      <c r="A21" s="143"/>
      <c r="B21" s="73" t="s">
        <v>140</v>
      </c>
      <c r="C21" s="104">
        <f>F18-F17</f>
        <v>46.709999999999994</v>
      </c>
      <c r="D21" s="72">
        <f>C21/C18*3600</f>
        <v>5255.4333897976649</v>
      </c>
      <c r="F21" s="90">
        <v>4135</v>
      </c>
      <c r="G21" s="90">
        <f>HEX2DEC(F21)</f>
        <v>16693</v>
      </c>
      <c r="H21" s="90">
        <f>G21-G22</f>
        <v>10818</v>
      </c>
      <c r="I21" s="90">
        <f>H21/60</f>
        <v>180.3</v>
      </c>
    </row>
    <row r="22" spans="1:14">
      <c r="A22" s="143"/>
      <c r="B22" s="73" t="s">
        <v>141</v>
      </c>
      <c r="C22" s="104">
        <v>207.21</v>
      </c>
      <c r="D22" s="72">
        <f>C22/C18*D18</f>
        <v>23313.60207021996</v>
      </c>
      <c r="F22" s="90" t="s">
        <v>142</v>
      </c>
      <c r="G22" s="90">
        <f>HEX2DEC(F22)</f>
        <v>5875</v>
      </c>
    </row>
    <row r="23" spans="1:14">
      <c r="A23" s="143"/>
      <c r="B23" s="73" t="s">
        <v>143</v>
      </c>
      <c r="C23" s="104">
        <v>207.21</v>
      </c>
      <c r="D23" s="72">
        <f>C23/C18*D18</f>
        <v>23313.60207021996</v>
      </c>
      <c r="F23" s="105"/>
    </row>
    <row r="24" spans="1:14">
      <c r="A24" s="72"/>
      <c r="B24" s="73" t="s">
        <v>144</v>
      </c>
      <c r="C24" s="104">
        <v>77</v>
      </c>
      <c r="D24" s="72">
        <f>C24/C18*D18</f>
        <v>8663.4204884268947</v>
      </c>
    </row>
    <row r="25" spans="1:14">
      <c r="A25" s="72"/>
      <c r="B25" s="73" t="s">
        <v>145</v>
      </c>
      <c r="C25" s="104">
        <v>20.69</v>
      </c>
      <c r="D25" s="73">
        <f>C25/C18*D18</f>
        <v>2327.8723364357461</v>
      </c>
    </row>
    <row r="26" spans="1:14">
      <c r="A26" s="143" t="s">
        <v>146</v>
      </c>
      <c r="B26" s="73" t="s">
        <v>147</v>
      </c>
      <c r="C26" s="72">
        <v>6</v>
      </c>
      <c r="D26" s="72"/>
    </row>
    <row r="27" spans="1:14">
      <c r="A27" s="143"/>
      <c r="B27" s="73" t="s">
        <v>148</v>
      </c>
      <c r="C27" s="72">
        <v>1.4470000000000001</v>
      </c>
      <c r="D27" s="72">
        <f>C27*C26*10</f>
        <v>86.820000000000007</v>
      </c>
    </row>
    <row r="28" spans="1:14">
      <c r="A28" s="143"/>
      <c r="B28" s="73" t="s">
        <v>149</v>
      </c>
      <c r="C28" s="104">
        <v>25.66</v>
      </c>
      <c r="D28" s="72">
        <f>C28*C26*10</f>
        <v>1539.6000000000001</v>
      </c>
    </row>
    <row r="29" spans="1:14">
      <c r="A29" s="143"/>
      <c r="B29" s="73" t="s">
        <v>150</v>
      </c>
      <c r="C29" s="104">
        <v>154.34</v>
      </c>
      <c r="D29" s="72">
        <f>C29*C26*10</f>
        <v>9260.4</v>
      </c>
      <c r="M29" s="90" t="e">
        <f>E29/E30*3600</f>
        <v>#DIV/0!</v>
      </c>
      <c r="N29" s="90" t="e">
        <f>M29/3600*E30</f>
        <v>#DIV/0!</v>
      </c>
    </row>
    <row r="30" spans="1:14">
      <c r="A30" s="72"/>
      <c r="B30" s="73" t="s">
        <v>145</v>
      </c>
      <c r="C30" s="104">
        <v>152.36000000000001</v>
      </c>
      <c r="D30" s="73">
        <f>C30*C26*10</f>
        <v>9141.6</v>
      </c>
    </row>
    <row r="31" spans="1:14">
      <c r="A31" s="72"/>
      <c r="B31" s="72"/>
      <c r="C31" s="72">
        <v>177.02699999999999</v>
      </c>
      <c r="D31" s="72">
        <f>C31*C26*10</f>
        <v>10621.619999999999</v>
      </c>
      <c r="E31" s="90">
        <f>D31+D32</f>
        <v>10708.439999999999</v>
      </c>
      <c r="M31" s="90" t="e">
        <f>L31/E30</f>
        <v>#DIV/0!</v>
      </c>
    </row>
    <row r="32" spans="1:14">
      <c r="A32" s="72"/>
      <c r="B32" s="73"/>
      <c r="C32" s="72">
        <v>1.4470000000000001</v>
      </c>
      <c r="D32" s="72">
        <f>C32*6*10</f>
        <v>86.820000000000007</v>
      </c>
      <c r="H32" s="106"/>
    </row>
    <row r="33" spans="3:14">
      <c r="C33" s="90">
        <v>0.3</v>
      </c>
      <c r="M33" s="90" t="e">
        <f>(M31-7)*3600</f>
        <v>#DIV/0!</v>
      </c>
      <c r="N33" s="90" t="e">
        <f>M33+3600*7</f>
        <v>#DIV/0!</v>
      </c>
    </row>
    <row r="34" spans="3:14">
      <c r="N34" s="90" t="e">
        <f>M31*3600</f>
        <v>#DIV/0!</v>
      </c>
    </row>
    <row r="37" spans="3:14">
      <c r="D37" s="102" t="s">
        <v>151</v>
      </c>
      <c r="E37" s="90">
        <v>168</v>
      </c>
      <c r="H37" s="90">
        <f>E37/3</f>
        <v>56</v>
      </c>
    </row>
    <row r="38" spans="3:14">
      <c r="D38" s="102" t="s">
        <v>131</v>
      </c>
      <c r="E38" s="90">
        <v>32</v>
      </c>
    </row>
    <row r="39" spans="3:14">
      <c r="D39" s="90" t="s">
        <v>152</v>
      </c>
      <c r="E39" s="90">
        <v>8.6</v>
      </c>
      <c r="F39" s="90">
        <v>518</v>
      </c>
      <c r="G39" s="102" t="s">
        <v>153</v>
      </c>
    </row>
    <row r="40" spans="3:14">
      <c r="D40" s="90" t="s">
        <v>152</v>
      </c>
      <c r="E40" s="90">
        <f>E39*60/E38</f>
        <v>16.125</v>
      </c>
      <c r="F40" s="90">
        <f>F39*60/E38</f>
        <v>971.25</v>
      </c>
      <c r="G40" s="102" t="s">
        <v>154</v>
      </c>
      <c r="H40" s="106">
        <f>H37*60/E38</f>
        <v>105</v>
      </c>
    </row>
    <row r="41" spans="3:14">
      <c r="D41" s="102"/>
    </row>
    <row r="43" spans="3:14">
      <c r="D43" s="102" t="s">
        <v>129</v>
      </c>
      <c r="E43" s="90">
        <v>360</v>
      </c>
      <c r="H43" s="90">
        <f>E43/3</f>
        <v>120</v>
      </c>
      <c r="I43" s="90">
        <v>4.7</v>
      </c>
      <c r="J43" s="90">
        <f>I43/E44</f>
        <v>0.78333333333333333</v>
      </c>
    </row>
    <row r="44" spans="3:14">
      <c r="D44" s="102" t="s">
        <v>147</v>
      </c>
      <c r="E44" s="90">
        <v>6</v>
      </c>
      <c r="M44" s="90">
        <v>1.4470000000000001</v>
      </c>
      <c r="N44" s="90">
        <f>M44*6*10</f>
        <v>86.820000000000007</v>
      </c>
    </row>
    <row r="45" spans="3:14">
      <c r="D45" s="90" t="s">
        <v>155</v>
      </c>
      <c r="E45" s="90">
        <v>9</v>
      </c>
      <c r="F45" s="90">
        <v>540</v>
      </c>
      <c r="G45" s="102" t="s">
        <v>156</v>
      </c>
    </row>
    <row r="46" spans="3:14">
      <c r="D46" s="90" t="s">
        <v>155</v>
      </c>
      <c r="E46" s="90">
        <f>E45*60*E44/360</f>
        <v>9</v>
      </c>
      <c r="F46" s="90">
        <f>F45*60*E44/360</f>
        <v>540</v>
      </c>
      <c r="G46" s="102" t="s">
        <v>154</v>
      </c>
      <c r="H46" s="106">
        <f>H43*60*E44/360</f>
        <v>120</v>
      </c>
    </row>
    <row r="49" spans="4:9">
      <c r="E49" s="90">
        <v>1.4470000000000001</v>
      </c>
      <c r="F49" s="90">
        <f>E49*6*10</f>
        <v>86.820000000000007</v>
      </c>
      <c r="G49" s="90" t="str">
        <f>DEC2HEX(F49)</f>
        <v>56</v>
      </c>
    </row>
    <row r="56" spans="4:9">
      <c r="E56" s="90" t="s">
        <v>157</v>
      </c>
      <c r="F56" s="102" t="s">
        <v>158</v>
      </c>
      <c r="H56" s="90">
        <v>225.81</v>
      </c>
      <c r="I56" s="90" t="e">
        <f>H56/E30*3600</f>
        <v>#DIV/0!</v>
      </c>
    </row>
    <row r="57" spans="4:9">
      <c r="D57" s="102" t="s">
        <v>159</v>
      </c>
      <c r="E57" s="90">
        <v>434.21</v>
      </c>
      <c r="F57" s="90" t="e">
        <f>E57/E30*3600</f>
        <v>#DIV/0!</v>
      </c>
    </row>
    <row r="58" spans="4:9">
      <c r="D58" s="102" t="s">
        <v>160</v>
      </c>
    </row>
    <row r="59" spans="4:9">
      <c r="E59" s="90" t="s">
        <v>161</v>
      </c>
    </row>
    <row r="60" spans="4:9">
      <c r="E60" s="90">
        <v>25.66</v>
      </c>
      <c r="F60" s="90">
        <f>E60*6*10</f>
        <v>1539.6000000000001</v>
      </c>
    </row>
    <row r="61" spans="4:9">
      <c r="H61" s="90">
        <f>E57-H66</f>
        <v>330.60499999999996</v>
      </c>
      <c r="I61" s="90" t="e">
        <f>H61/E30*3600</f>
        <v>#DIV/0!</v>
      </c>
    </row>
    <row r="62" spans="4:9">
      <c r="D62" s="102" t="s">
        <v>162</v>
      </c>
      <c r="E62" s="90">
        <v>434.21</v>
      </c>
      <c r="F62" s="90" t="e">
        <f>E62/E30*3600</f>
        <v>#DIV/0!</v>
      </c>
    </row>
    <row r="63" spans="4:9">
      <c r="D63" s="102" t="s">
        <v>163</v>
      </c>
    </row>
    <row r="64" spans="4:9">
      <c r="E64" s="90" t="s">
        <v>161</v>
      </c>
    </row>
    <row r="65" spans="4:9">
      <c r="E65" s="90">
        <v>154.34</v>
      </c>
      <c r="F65" s="90">
        <f>E65*6*10</f>
        <v>9260.4</v>
      </c>
    </row>
    <row r="66" spans="4:9">
      <c r="H66" s="90">
        <v>103.605</v>
      </c>
      <c r="I66" s="90" t="e">
        <f>H66/E30*3600</f>
        <v>#DIV/0!</v>
      </c>
    </row>
    <row r="67" spans="4:9">
      <c r="D67" s="102" t="s">
        <v>164</v>
      </c>
    </row>
    <row r="68" spans="4:9">
      <c r="D68" s="102" t="s">
        <v>163</v>
      </c>
      <c r="E68" s="90">
        <f>227-207.21</f>
        <v>19.789999999999992</v>
      </c>
      <c r="F68" s="90" t="e">
        <f>E68/E30*3600</f>
        <v>#DIV/0!</v>
      </c>
      <c r="H68" s="90">
        <f>H66+E68</f>
        <v>123.395</v>
      </c>
      <c r="I68" s="90" t="e">
        <f>H68/E30*3600</f>
        <v>#DIV/0!</v>
      </c>
    </row>
    <row r="69" spans="4:9">
      <c r="D69" s="90" t="s">
        <v>165</v>
      </c>
      <c r="E69" s="90" t="s">
        <v>161</v>
      </c>
    </row>
    <row r="70" spans="4:9">
      <c r="E70" s="90">
        <v>25.66</v>
      </c>
      <c r="F70" s="90">
        <f>E70*6*10</f>
        <v>1539.6000000000001</v>
      </c>
      <c r="H70" s="90">
        <v>90</v>
      </c>
      <c r="I70" s="90">
        <f>H70*6*10</f>
        <v>5400</v>
      </c>
    </row>
    <row r="73" spans="4:9">
      <c r="H73" s="90">
        <f>152.36*6*10</f>
        <v>9141.6</v>
      </c>
    </row>
    <row r="74" spans="4:9">
      <c r="E74" s="90">
        <f>227-20.69</f>
        <v>206.31</v>
      </c>
      <c r="F74" s="90" t="e">
        <f>E74/E30*3600</f>
        <v>#DIV/0!</v>
      </c>
      <c r="H74" s="90">
        <f>46.71+246.5</f>
        <v>293.20999999999998</v>
      </c>
      <c r="I74" s="90" t="e">
        <f>H74/E30*3600</f>
        <v>#DIV/0!</v>
      </c>
    </row>
    <row r="75" spans="4:9">
      <c r="E75" s="90">
        <f>H78</f>
        <v>273.70999999999998</v>
      </c>
      <c r="F75" s="90" t="e">
        <f>E75/E30*3600</f>
        <v>#DIV/0!</v>
      </c>
    </row>
    <row r="76" spans="4:9">
      <c r="E76" s="90">
        <f>H80</f>
        <v>180.29000000000002</v>
      </c>
      <c r="F76" s="90" t="e">
        <f>E76/E30*3600</f>
        <v>#DIV/0!</v>
      </c>
      <c r="H76" s="90">
        <f>246.5-46.71</f>
        <v>199.79</v>
      </c>
      <c r="I76" s="90" t="e">
        <f>H76/E30*3600</f>
        <v>#DIV/0!</v>
      </c>
    </row>
    <row r="78" spans="4:9">
      <c r="H78" s="90">
        <f>167.5-120.79+227</f>
        <v>273.70999999999998</v>
      </c>
    </row>
    <row r="79" spans="4:9">
      <c r="H79" s="90">
        <f>167.5-120.79</f>
        <v>46.709999999999994</v>
      </c>
    </row>
    <row r="80" spans="4:9">
      <c r="H80" s="90">
        <f>227-H79</f>
        <v>180.29000000000002</v>
      </c>
    </row>
  </sheetData>
  <mergeCells count="4">
    <mergeCell ref="E3:G3"/>
    <mergeCell ref="E10:G10"/>
    <mergeCell ref="A18:A23"/>
    <mergeCell ref="A26:A29"/>
  </mergeCells>
  <phoneticPr fontId="3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8"/>
  <sheetViews>
    <sheetView tabSelected="1" topLeftCell="A5" workbookViewId="0">
      <selection activeCell="H21" sqref="H21"/>
    </sheetView>
  </sheetViews>
  <sheetFormatPr defaultColWidth="9" defaultRowHeight="13.5"/>
  <cols>
    <col min="2" max="2" width="19.25" customWidth="1"/>
    <col min="3" max="3" width="13.75" customWidth="1"/>
    <col min="4" max="4" width="5.125" customWidth="1"/>
    <col min="5" max="5" width="8.5" customWidth="1"/>
    <col min="6" max="6" width="6.625" customWidth="1"/>
    <col min="7" max="7" width="17.5" customWidth="1"/>
    <col min="8" max="8" width="56.375" customWidth="1"/>
    <col min="9" max="9" width="13.375" customWidth="1"/>
    <col min="10" max="10" width="69.125" customWidth="1"/>
  </cols>
  <sheetData>
    <row r="2" spans="1:10" ht="123" customHeight="1">
      <c r="A2" s="144" t="s">
        <v>166</v>
      </c>
      <c r="B2" s="145"/>
      <c r="C2" s="145"/>
      <c r="D2" s="145"/>
      <c r="E2" s="145"/>
      <c r="F2" s="145"/>
      <c r="G2" s="145"/>
      <c r="H2" s="145"/>
      <c r="I2" s="145"/>
      <c r="J2" s="146"/>
    </row>
    <row r="3" spans="1:10" ht="20.25" customHeight="1">
      <c r="A3" s="45"/>
      <c r="B3" s="147" t="s">
        <v>167</v>
      </c>
      <c r="C3" s="147"/>
      <c r="D3" s="147"/>
      <c r="E3" s="147"/>
      <c r="F3" s="147"/>
      <c r="G3" s="147"/>
      <c r="H3" s="147"/>
      <c r="I3" s="147" t="s">
        <v>168</v>
      </c>
      <c r="J3" s="148"/>
    </row>
    <row r="4" spans="1:10" s="42" customFormat="1" ht="15">
      <c r="A4" s="46"/>
      <c r="B4" s="47" t="s">
        <v>169</v>
      </c>
      <c r="C4" s="47" t="s">
        <v>170</v>
      </c>
      <c r="D4" s="48"/>
      <c r="E4" s="149" t="s">
        <v>171</v>
      </c>
      <c r="F4" s="150"/>
      <c r="G4" s="151"/>
      <c r="H4" s="47" t="s">
        <v>172</v>
      </c>
      <c r="I4" s="47" t="s">
        <v>170</v>
      </c>
      <c r="J4" s="80" t="s">
        <v>171</v>
      </c>
    </row>
    <row r="5" spans="1:10" s="42" customFormat="1" ht="15">
      <c r="A5" s="49"/>
      <c r="B5" s="50"/>
      <c r="C5" s="50"/>
      <c r="D5" s="51" t="s">
        <v>173</v>
      </c>
      <c r="E5" s="51" t="s">
        <v>174</v>
      </c>
      <c r="F5" s="52" t="s">
        <v>175</v>
      </c>
      <c r="G5" s="53" t="s">
        <v>176</v>
      </c>
      <c r="H5" s="50"/>
      <c r="I5" s="50"/>
      <c r="J5" s="81"/>
    </row>
    <row r="6" spans="1:10" s="42" customFormat="1" ht="14.25">
      <c r="A6" s="54">
        <v>1</v>
      </c>
      <c r="B6" s="55" t="s">
        <v>177</v>
      </c>
      <c r="C6" s="55" t="s">
        <v>178</v>
      </c>
      <c r="D6" s="55" t="s">
        <v>4</v>
      </c>
      <c r="E6" s="56" t="s">
        <v>179</v>
      </c>
      <c r="F6" s="57" t="s">
        <v>180</v>
      </c>
      <c r="G6" s="56" t="s">
        <v>181</v>
      </c>
      <c r="H6" s="58" t="s">
        <v>182</v>
      </c>
      <c r="I6" s="56" t="s">
        <v>179</v>
      </c>
      <c r="J6" s="82" t="s">
        <v>183</v>
      </c>
    </row>
    <row r="7" spans="1:10" s="42" customFormat="1" ht="63.95" customHeight="1">
      <c r="A7" s="54">
        <v>2</v>
      </c>
      <c r="B7" s="55" t="s">
        <v>184</v>
      </c>
      <c r="C7" s="55" t="s">
        <v>178</v>
      </c>
      <c r="D7" s="55" t="s">
        <v>4</v>
      </c>
      <c r="E7" s="56" t="s">
        <v>185</v>
      </c>
      <c r="F7" s="57" t="s">
        <v>180</v>
      </c>
      <c r="G7" s="56" t="s">
        <v>181</v>
      </c>
      <c r="H7" s="58" t="s">
        <v>186</v>
      </c>
      <c r="I7" s="56" t="s">
        <v>185</v>
      </c>
      <c r="J7" s="82" t="s">
        <v>183</v>
      </c>
    </row>
    <row r="8" spans="1:10" s="42" customFormat="1" ht="24" customHeight="1">
      <c r="A8" s="54">
        <v>3</v>
      </c>
      <c r="B8" s="55" t="s">
        <v>187</v>
      </c>
      <c r="C8" s="55" t="s">
        <v>178</v>
      </c>
      <c r="D8" s="55" t="s">
        <v>4</v>
      </c>
      <c r="E8" s="56" t="s">
        <v>188</v>
      </c>
      <c r="F8" s="57" t="s">
        <v>180</v>
      </c>
      <c r="G8" s="56" t="s">
        <v>181</v>
      </c>
      <c r="H8" s="58" t="s">
        <v>189</v>
      </c>
      <c r="I8" s="56" t="s">
        <v>188</v>
      </c>
      <c r="J8" s="82" t="s">
        <v>190</v>
      </c>
    </row>
    <row r="9" spans="1:10" s="42" customFormat="1" ht="14.25">
      <c r="A9" s="54">
        <v>4</v>
      </c>
      <c r="B9" s="55" t="s">
        <v>191</v>
      </c>
      <c r="C9" s="55" t="s">
        <v>178</v>
      </c>
      <c r="D9" s="55" t="s">
        <v>4</v>
      </c>
      <c r="E9" s="56" t="s">
        <v>192</v>
      </c>
      <c r="F9" s="57" t="s">
        <v>180</v>
      </c>
      <c r="G9" s="56" t="s">
        <v>181</v>
      </c>
      <c r="H9" s="58" t="s">
        <v>193</v>
      </c>
      <c r="I9" s="56" t="s">
        <v>192</v>
      </c>
      <c r="J9" s="82" t="s">
        <v>183</v>
      </c>
    </row>
    <row r="10" spans="1:10" s="42" customFormat="1" ht="14.25">
      <c r="A10" s="54"/>
      <c r="B10" s="55" t="s">
        <v>194</v>
      </c>
      <c r="C10" s="55" t="s">
        <v>178</v>
      </c>
      <c r="D10" s="55" t="s">
        <v>4</v>
      </c>
      <c r="E10" s="56" t="s">
        <v>195</v>
      </c>
      <c r="F10" s="57" t="s">
        <v>180</v>
      </c>
      <c r="G10" s="56" t="s">
        <v>181</v>
      </c>
      <c r="H10" s="58" t="s">
        <v>196</v>
      </c>
      <c r="I10" s="56" t="s">
        <v>195</v>
      </c>
      <c r="J10" s="82" t="s">
        <v>190</v>
      </c>
    </row>
    <row r="11" spans="1:10" s="42" customFormat="1" ht="28.5">
      <c r="A11" s="54">
        <v>5</v>
      </c>
      <c r="B11" s="56" t="s">
        <v>197</v>
      </c>
      <c r="C11" s="55" t="s">
        <v>178</v>
      </c>
      <c r="D11" s="55" t="s">
        <v>4</v>
      </c>
      <c r="E11" s="56" t="s">
        <v>192</v>
      </c>
      <c r="F11" s="57" t="s">
        <v>180</v>
      </c>
      <c r="G11" s="56" t="s">
        <v>181</v>
      </c>
      <c r="H11" s="59" t="s">
        <v>198</v>
      </c>
      <c r="I11" s="56" t="s">
        <v>192</v>
      </c>
      <c r="J11" s="82" t="s">
        <v>190</v>
      </c>
    </row>
    <row r="12" spans="1:10" s="42" customFormat="1" ht="14.25">
      <c r="A12" s="54">
        <v>6</v>
      </c>
      <c r="B12" s="60" t="s">
        <v>199</v>
      </c>
      <c r="C12" s="55" t="s">
        <v>200</v>
      </c>
      <c r="D12" s="55" t="s">
        <v>4</v>
      </c>
      <c r="E12" s="60" t="s">
        <v>201</v>
      </c>
      <c r="F12" s="57" t="s">
        <v>180</v>
      </c>
      <c r="G12" s="56" t="s">
        <v>181</v>
      </c>
      <c r="H12" s="61" t="s">
        <v>202</v>
      </c>
      <c r="I12" s="60" t="s">
        <v>201</v>
      </c>
      <c r="J12" s="83" t="s">
        <v>203</v>
      </c>
    </row>
    <row r="13" spans="1:10" s="42" customFormat="1" ht="14.25">
      <c r="A13" s="62">
        <v>7</v>
      </c>
      <c r="B13" s="63" t="s">
        <v>204</v>
      </c>
      <c r="C13" s="64" t="s">
        <v>178</v>
      </c>
      <c r="D13" s="64" t="s">
        <v>4</v>
      </c>
      <c r="E13" s="63" t="s">
        <v>192</v>
      </c>
      <c r="F13" s="65" t="s">
        <v>180</v>
      </c>
      <c r="G13" s="66" t="s">
        <v>181</v>
      </c>
      <c r="H13" s="67" t="s">
        <v>205</v>
      </c>
      <c r="I13" s="63" t="s">
        <v>192</v>
      </c>
      <c r="J13" s="63" t="s">
        <v>206</v>
      </c>
    </row>
    <row r="14" spans="1:10" s="42" customFormat="1" ht="14.25">
      <c r="A14" s="62"/>
      <c r="B14" s="68" t="s">
        <v>207</v>
      </c>
      <c r="C14" s="64" t="s">
        <v>200</v>
      </c>
      <c r="D14" s="64"/>
      <c r="E14" s="63" t="s">
        <v>192</v>
      </c>
      <c r="F14" s="65" t="s">
        <v>180</v>
      </c>
      <c r="G14" s="66"/>
      <c r="H14" s="67" t="s">
        <v>129</v>
      </c>
      <c r="I14" s="63" t="s">
        <v>192</v>
      </c>
      <c r="J14" s="84" t="s">
        <v>208</v>
      </c>
    </row>
    <row r="15" spans="1:10" s="42" customFormat="1" ht="14.25">
      <c r="A15" s="62">
        <v>8</v>
      </c>
      <c r="B15" s="69" t="s">
        <v>209</v>
      </c>
      <c r="C15" s="64"/>
      <c r="D15" s="64"/>
      <c r="E15" s="69"/>
      <c r="F15" s="65"/>
      <c r="G15" s="66"/>
      <c r="H15" s="70"/>
      <c r="I15" s="69" t="s">
        <v>210</v>
      </c>
      <c r="J15" s="84" t="s">
        <v>208</v>
      </c>
    </row>
    <row r="16" spans="1:10" s="43" customFormat="1" ht="12.75">
      <c r="A16" s="71"/>
    </row>
    <row r="17" spans="1:10" s="42" customFormat="1" ht="63.75">
      <c r="A17" s="72">
        <v>9</v>
      </c>
      <c r="B17" s="73" t="s">
        <v>211</v>
      </c>
      <c r="C17" s="72" t="s">
        <v>212</v>
      </c>
      <c r="D17" s="72"/>
      <c r="E17" s="72"/>
      <c r="F17" s="74"/>
      <c r="G17" s="75"/>
      <c r="H17" s="75"/>
      <c r="I17" s="85" t="s">
        <v>212</v>
      </c>
      <c r="J17" s="86" t="s">
        <v>213</v>
      </c>
    </row>
    <row r="18" spans="1:10" s="42" customFormat="1">
      <c r="A18"/>
      <c r="B18" t="s">
        <v>214</v>
      </c>
      <c r="C18" t="s">
        <v>215</v>
      </c>
      <c r="D18"/>
      <c r="E18"/>
      <c r="F18" s="76"/>
      <c r="I18" s="87"/>
    </row>
    <row r="19" spans="1:10" s="42" customFormat="1">
      <c r="A19"/>
      <c r="B19"/>
      <c r="C19"/>
      <c r="D19"/>
      <c r="E19"/>
      <c r="F19" s="76"/>
      <c r="I19" s="87"/>
    </row>
    <row r="20" spans="1:10" s="42" customFormat="1" ht="15">
      <c r="A20"/>
      <c r="B20" s="166" t="s">
        <v>269</v>
      </c>
      <c r="C20" s="166" t="s">
        <v>270</v>
      </c>
      <c r="D20" s="166" t="s">
        <v>271</v>
      </c>
      <c r="E20" s="166" t="s">
        <v>272</v>
      </c>
      <c r="F20" s="76">
        <v>0</v>
      </c>
      <c r="G20" s="77" t="s">
        <v>273</v>
      </c>
      <c r="H20" s="167" t="s">
        <v>274</v>
      </c>
      <c r="I20" s="43" t="s">
        <v>272</v>
      </c>
    </row>
    <row r="21" spans="1:10" s="42" customFormat="1" ht="15">
      <c r="A21"/>
      <c r="B21"/>
      <c r="C21"/>
      <c r="D21"/>
      <c r="E21"/>
      <c r="F21" s="76"/>
      <c r="G21" s="77"/>
      <c r="H21" s="77"/>
      <c r="I21" s="88"/>
      <c r="J21" s="89"/>
    </row>
    <row r="22" spans="1:10" s="44" customFormat="1" ht="15">
      <c r="A22"/>
      <c r="B22"/>
      <c r="C22"/>
      <c r="D22"/>
      <c r="E22"/>
      <c r="G22" s="78"/>
      <c r="H22" s="78"/>
    </row>
    <row r="23" spans="1:10" s="44" customFormat="1" ht="15">
      <c r="A23"/>
      <c r="B23"/>
      <c r="C23"/>
      <c r="D23"/>
      <c r="E23"/>
      <c r="G23" s="78"/>
      <c r="H23" s="78"/>
    </row>
    <row r="24" spans="1:10" s="42" customFormat="1" ht="96" customHeight="1">
      <c r="A24"/>
      <c r="B24"/>
      <c r="C24"/>
      <c r="D24"/>
      <c r="E24"/>
      <c r="G24" s="78"/>
      <c r="H24" s="79"/>
    </row>
    <row r="25" spans="1:10" s="42" customFormat="1" ht="15">
      <c r="A25"/>
      <c r="B25"/>
      <c r="C25"/>
      <c r="D25"/>
      <c r="E25"/>
      <c r="G25" s="78"/>
      <c r="H25" s="79"/>
    </row>
    <row r="26" spans="1:10" s="42" customFormat="1" ht="15">
      <c r="A26"/>
      <c r="B26"/>
      <c r="C26"/>
      <c r="D26"/>
      <c r="E26"/>
      <c r="G26" s="78"/>
      <c r="H26" s="79"/>
    </row>
    <row r="27" spans="1:10" s="42" customFormat="1" ht="15">
      <c r="A27"/>
      <c r="B27"/>
      <c r="C27"/>
      <c r="D27"/>
      <c r="E27"/>
      <c r="G27" s="78"/>
      <c r="H27" s="79"/>
    </row>
    <row r="28" spans="1:10" s="42" customFormat="1" ht="15">
      <c r="A28"/>
      <c r="B28"/>
      <c r="C28"/>
      <c r="D28"/>
      <c r="E28"/>
      <c r="G28" s="78"/>
      <c r="H28" s="79"/>
    </row>
    <row r="29" spans="1:10" s="42" customFormat="1" ht="15">
      <c r="A29"/>
      <c r="B29"/>
      <c r="C29"/>
      <c r="D29"/>
      <c r="E29"/>
      <c r="G29" s="78"/>
      <c r="H29" s="79"/>
    </row>
    <row r="30" spans="1:10" s="42" customFormat="1" ht="15">
      <c r="A30"/>
      <c r="B30"/>
      <c r="C30"/>
      <c r="D30"/>
      <c r="E30"/>
      <c r="G30" s="78"/>
      <c r="H30" s="79"/>
    </row>
    <row r="31" spans="1:10" s="42" customFormat="1" ht="12.75"/>
    <row r="32" spans="1:10" s="42" customFormat="1" ht="12.75"/>
    <row r="33" s="42" customFormat="1" ht="12.75"/>
    <row r="34" s="42" customFormat="1" ht="12.75"/>
    <row r="35" s="42" customFormat="1" ht="12.75"/>
    <row r="36" s="42" customFormat="1" ht="12.75"/>
    <row r="37" s="42" customFormat="1" ht="12.75"/>
    <row r="38" s="42" customFormat="1" ht="12.75"/>
  </sheetData>
  <mergeCells count="4">
    <mergeCell ref="A2:J2"/>
    <mergeCell ref="B3:H3"/>
    <mergeCell ref="I3:J3"/>
    <mergeCell ref="E4:G4"/>
  </mergeCells>
  <phoneticPr fontId="31" type="noConversion"/>
  <printOptions horizontalCentered="1" verticalCentered="1"/>
  <pageMargins left="0.70763888888888904" right="0.70763888888888904" top="0.74791666666666701" bottom="0.74791666666666701" header="0.31388888888888899" footer="0.31388888888888899"/>
  <pageSetup paperSize="8" orientation="landscape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zoomScale="115" zoomScaleNormal="115" workbookViewId="0">
      <selection activeCell="F13" sqref="F13"/>
    </sheetView>
  </sheetViews>
  <sheetFormatPr defaultColWidth="9" defaultRowHeight="13.5"/>
  <cols>
    <col min="2" max="3" width="15" customWidth="1"/>
    <col min="4" max="4" width="6.5" customWidth="1"/>
    <col min="5" max="5" width="41.125" customWidth="1"/>
    <col min="6" max="6" width="39.75" customWidth="1"/>
    <col min="7" max="7" width="9.875" customWidth="1"/>
    <col min="8" max="8" width="34.625" customWidth="1"/>
  </cols>
  <sheetData>
    <row r="1" spans="1:8" ht="18">
      <c r="B1" s="152" t="s">
        <v>27</v>
      </c>
      <c r="C1" s="152"/>
      <c r="D1" s="152"/>
      <c r="E1" s="152"/>
      <c r="F1" s="152"/>
      <c r="G1" s="152" t="s">
        <v>28</v>
      </c>
      <c r="H1" s="153"/>
    </row>
    <row r="2" spans="1:8">
      <c r="B2" s="15" t="s">
        <v>56</v>
      </c>
      <c r="C2" s="16" t="s">
        <v>30</v>
      </c>
      <c r="D2" s="154" t="s">
        <v>58</v>
      </c>
      <c r="E2" s="155"/>
      <c r="F2" s="15" t="s">
        <v>32</v>
      </c>
      <c r="G2" s="15" t="s">
        <v>30</v>
      </c>
      <c r="H2" s="17" t="s">
        <v>58</v>
      </c>
    </row>
    <row r="3" spans="1:8">
      <c r="B3" s="15"/>
      <c r="C3" s="18"/>
      <c r="D3" s="19" t="s">
        <v>216</v>
      </c>
      <c r="E3" s="20"/>
      <c r="F3" s="15"/>
      <c r="G3" s="15"/>
      <c r="H3" s="17"/>
    </row>
    <row r="4" spans="1:8" ht="38.25">
      <c r="A4" s="156" t="s">
        <v>217</v>
      </c>
      <c r="B4" s="21" t="s">
        <v>218</v>
      </c>
      <c r="C4" s="22" t="s">
        <v>178</v>
      </c>
      <c r="D4" s="23" t="s">
        <v>179</v>
      </c>
      <c r="E4" s="24" t="s">
        <v>219</v>
      </c>
      <c r="F4" s="25" t="s">
        <v>220</v>
      </c>
      <c r="G4" s="24" t="s">
        <v>179</v>
      </c>
      <c r="H4" s="26" t="s">
        <v>221</v>
      </c>
    </row>
    <row r="5" spans="1:8" ht="63.95" customHeight="1">
      <c r="A5" s="157"/>
      <c r="B5" s="22" t="s">
        <v>222</v>
      </c>
      <c r="C5" s="22" t="s">
        <v>178</v>
      </c>
      <c r="D5" s="27" t="s">
        <v>185</v>
      </c>
      <c r="E5" s="27" t="s">
        <v>219</v>
      </c>
      <c r="F5" s="28" t="s">
        <v>223</v>
      </c>
      <c r="G5" s="27" t="s">
        <v>185</v>
      </c>
      <c r="H5" s="29" t="s">
        <v>224</v>
      </c>
    </row>
    <row r="6" spans="1:8" ht="38.25">
      <c r="A6" s="157"/>
      <c r="B6" s="22" t="s">
        <v>225</v>
      </c>
      <c r="C6" s="22" t="s">
        <v>178</v>
      </c>
      <c r="D6" s="27" t="s">
        <v>192</v>
      </c>
      <c r="E6" s="27" t="s">
        <v>226</v>
      </c>
      <c r="F6" s="28" t="s">
        <v>227</v>
      </c>
      <c r="G6" s="27" t="s">
        <v>192</v>
      </c>
      <c r="H6" s="29" t="s">
        <v>228</v>
      </c>
    </row>
    <row r="7" spans="1:8" ht="51">
      <c r="A7" s="158"/>
      <c r="B7" s="30" t="s">
        <v>229</v>
      </c>
      <c r="C7" s="22" t="s">
        <v>178</v>
      </c>
      <c r="D7" s="30" t="s">
        <v>192</v>
      </c>
      <c r="E7" s="30" t="s">
        <v>219</v>
      </c>
      <c r="F7" s="31" t="s">
        <v>230</v>
      </c>
      <c r="G7" s="30" t="s">
        <v>192</v>
      </c>
      <c r="H7" s="32" t="s">
        <v>231</v>
      </c>
    </row>
    <row r="8" spans="1:8" ht="38.25">
      <c r="A8" s="156" t="s">
        <v>232</v>
      </c>
      <c r="B8" s="33" t="s">
        <v>218</v>
      </c>
      <c r="C8" s="22" t="s">
        <v>178</v>
      </c>
      <c r="D8" s="23" t="s">
        <v>179</v>
      </c>
      <c r="E8" s="23" t="s">
        <v>233</v>
      </c>
      <c r="F8" s="34" t="s">
        <v>234</v>
      </c>
      <c r="G8" s="23" t="s">
        <v>179</v>
      </c>
      <c r="H8" s="35" t="s">
        <v>221</v>
      </c>
    </row>
    <row r="9" spans="1:8" ht="38.25">
      <c r="A9" s="157"/>
      <c r="B9" s="22" t="s">
        <v>235</v>
      </c>
      <c r="C9" s="22" t="s">
        <v>178</v>
      </c>
      <c r="D9" s="27" t="s">
        <v>188</v>
      </c>
      <c r="E9" s="27" t="s">
        <v>236</v>
      </c>
      <c r="F9" s="28" t="s">
        <v>237</v>
      </c>
      <c r="G9" s="27" t="s">
        <v>188</v>
      </c>
      <c r="H9" s="29" t="s">
        <v>238</v>
      </c>
    </row>
    <row r="10" spans="1:8" ht="51">
      <c r="A10" s="157"/>
      <c r="B10" s="22" t="s">
        <v>225</v>
      </c>
      <c r="C10" s="22" t="s">
        <v>178</v>
      </c>
      <c r="D10" s="27" t="s">
        <v>192</v>
      </c>
      <c r="E10" s="27" t="s">
        <v>233</v>
      </c>
      <c r="F10" s="28" t="s">
        <v>239</v>
      </c>
      <c r="G10" s="27" t="s">
        <v>192</v>
      </c>
      <c r="H10" s="29" t="s">
        <v>224</v>
      </c>
    </row>
    <row r="11" spans="1:8" ht="63.75">
      <c r="A11" s="157"/>
      <c r="B11" s="36" t="s">
        <v>229</v>
      </c>
      <c r="C11" s="22" t="s">
        <v>178</v>
      </c>
      <c r="D11" s="36" t="s">
        <v>192</v>
      </c>
      <c r="E11" s="36" t="s">
        <v>233</v>
      </c>
      <c r="F11" s="37" t="s">
        <v>240</v>
      </c>
      <c r="G11" s="36" t="s">
        <v>192</v>
      </c>
      <c r="H11" s="38" t="s">
        <v>221</v>
      </c>
    </row>
    <row r="12" spans="1:8" ht="51">
      <c r="A12" s="159" t="s">
        <v>241</v>
      </c>
      <c r="B12" s="4" t="s">
        <v>242</v>
      </c>
      <c r="C12" s="7" t="s">
        <v>178</v>
      </c>
      <c r="D12" s="4" t="s">
        <v>210</v>
      </c>
      <c r="E12" s="4" t="s">
        <v>243</v>
      </c>
      <c r="F12" s="39" t="s">
        <v>244</v>
      </c>
      <c r="G12" s="4" t="s">
        <v>210</v>
      </c>
      <c r="H12" s="6" t="s">
        <v>245</v>
      </c>
    </row>
    <row r="13" spans="1:8" ht="38.25">
      <c r="A13" s="160"/>
      <c r="B13" s="12" t="s">
        <v>246</v>
      </c>
      <c r="C13" s="7" t="s">
        <v>178</v>
      </c>
      <c r="D13" s="12" t="s">
        <v>192</v>
      </c>
      <c r="E13" s="12" t="s">
        <v>226</v>
      </c>
      <c r="F13" s="40" t="s">
        <v>247</v>
      </c>
      <c r="G13" s="12" t="s">
        <v>192</v>
      </c>
      <c r="H13" s="41" t="s">
        <v>228</v>
      </c>
    </row>
  </sheetData>
  <mergeCells count="6">
    <mergeCell ref="A12:A13"/>
    <mergeCell ref="B1:F1"/>
    <mergeCell ref="G1:H1"/>
    <mergeCell ref="D2:E2"/>
    <mergeCell ref="A4:A7"/>
    <mergeCell ref="A8:A11"/>
  </mergeCells>
  <phoneticPr fontId="3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E19" sqref="E19"/>
    </sheetView>
  </sheetViews>
  <sheetFormatPr defaultColWidth="9" defaultRowHeight="13.5"/>
  <cols>
    <col min="1" max="1" width="14.75" customWidth="1"/>
    <col min="2" max="3" width="20.875" customWidth="1"/>
    <col min="4" max="4" width="6" customWidth="1"/>
    <col min="5" max="5" width="34.625" customWidth="1"/>
    <col min="6" max="6" width="41.375" customWidth="1"/>
    <col min="7" max="7" width="5.75" customWidth="1"/>
    <col min="8" max="8" width="42.125" customWidth="1"/>
  </cols>
  <sheetData>
    <row r="1" spans="1:8" ht="18">
      <c r="B1" s="161" t="s">
        <v>27</v>
      </c>
      <c r="C1" s="161"/>
      <c r="D1" s="161"/>
      <c r="E1" s="161"/>
      <c r="F1" s="161"/>
      <c r="G1" s="161" t="s">
        <v>28</v>
      </c>
      <c r="H1" s="162"/>
    </row>
    <row r="2" spans="1:8">
      <c r="A2" s="1"/>
      <c r="B2" s="2" t="s">
        <v>56</v>
      </c>
      <c r="C2" s="2" t="s">
        <v>30</v>
      </c>
      <c r="D2" s="163" t="s">
        <v>58</v>
      </c>
      <c r="E2" s="164"/>
      <c r="F2" s="2" t="s">
        <v>248</v>
      </c>
      <c r="G2" s="2" t="s">
        <v>30</v>
      </c>
      <c r="H2" s="2" t="s">
        <v>58</v>
      </c>
    </row>
    <row r="3" spans="1:8" ht="38.25">
      <c r="A3" s="159" t="s">
        <v>249</v>
      </c>
      <c r="B3" s="3" t="s">
        <v>250</v>
      </c>
      <c r="C3" s="3" t="s">
        <v>178</v>
      </c>
      <c r="D3" s="4" t="s">
        <v>251</v>
      </c>
      <c r="E3" s="4" t="s">
        <v>252</v>
      </c>
      <c r="F3" s="5" t="s">
        <v>237</v>
      </c>
      <c r="G3" s="4" t="s">
        <v>251</v>
      </c>
      <c r="H3" s="6" t="s">
        <v>238</v>
      </c>
    </row>
    <row r="4" spans="1:8" ht="38.25">
      <c r="A4" s="165"/>
      <c r="B4" s="7" t="s">
        <v>253</v>
      </c>
      <c r="C4" s="3" t="s">
        <v>178</v>
      </c>
      <c r="D4" s="8" t="s">
        <v>254</v>
      </c>
      <c r="E4" s="8" t="s">
        <v>252</v>
      </c>
      <c r="F4" s="9" t="s">
        <v>237</v>
      </c>
      <c r="G4" s="8" t="s">
        <v>254</v>
      </c>
      <c r="H4" s="10" t="s">
        <v>238</v>
      </c>
    </row>
    <row r="5" spans="1:8" ht="38.25">
      <c r="A5" s="165"/>
      <c r="B5" s="7" t="s">
        <v>255</v>
      </c>
      <c r="C5" s="3" t="s">
        <v>178</v>
      </c>
      <c r="D5" s="8" t="s">
        <v>256</v>
      </c>
      <c r="E5" s="8" t="s">
        <v>252</v>
      </c>
      <c r="F5" s="9" t="s">
        <v>257</v>
      </c>
      <c r="G5" s="8" t="s">
        <v>256</v>
      </c>
      <c r="H5" s="8" t="s">
        <v>238</v>
      </c>
    </row>
    <row r="6" spans="1:8" ht="38.25">
      <c r="A6" s="160"/>
      <c r="B6" s="11" t="s">
        <v>258</v>
      </c>
      <c r="C6" s="3" t="s">
        <v>178</v>
      </c>
      <c r="D6" s="12" t="s">
        <v>256</v>
      </c>
      <c r="E6" s="12" t="s">
        <v>252</v>
      </c>
      <c r="F6" s="13" t="s">
        <v>259</v>
      </c>
      <c r="G6" s="12" t="s">
        <v>256</v>
      </c>
      <c r="H6" s="12" t="s">
        <v>260</v>
      </c>
    </row>
    <row r="10" spans="1:8">
      <c r="B10" t="s">
        <v>261</v>
      </c>
      <c r="C10" t="s">
        <v>262</v>
      </c>
      <c r="E10" t="s">
        <v>263</v>
      </c>
    </row>
    <row r="11" spans="1:8">
      <c r="B11" t="s">
        <v>264</v>
      </c>
      <c r="C11" t="s">
        <v>265</v>
      </c>
    </row>
    <row r="12" spans="1:8" ht="94.5">
      <c r="B12" t="s">
        <v>266</v>
      </c>
      <c r="C12" t="s">
        <v>267</v>
      </c>
      <c r="F12" s="14" t="s">
        <v>268</v>
      </c>
    </row>
  </sheetData>
  <mergeCells count="4">
    <mergeCell ref="B1:F1"/>
    <mergeCell ref="G1:H1"/>
    <mergeCell ref="D2:E2"/>
    <mergeCell ref="A3:A6"/>
  </mergeCells>
  <phoneticPr fontId="3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序列及版本</vt:lpstr>
      <vt:lpstr>蠕动泵及声光提醒</vt:lpstr>
      <vt:lpstr>机械臂参数</vt:lpstr>
      <vt:lpstr>机械臂操作指令</vt:lpstr>
      <vt:lpstr>实际操作</vt:lpstr>
      <vt:lpstr>底层参数校准保存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永祥 侯</cp:lastModifiedBy>
  <dcterms:created xsi:type="dcterms:W3CDTF">2006-09-13T11:21:00Z</dcterms:created>
  <dcterms:modified xsi:type="dcterms:W3CDTF">2023-11-18T02:52:07Z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C3C144684CDF4C2D86787289A215EEDA</vt:lpwstr>
  </property>
</Properties>
</file>